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08" windowWidth="15576" windowHeight="110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таб.3'!$D$2:$D$820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3">'Финансирование таб.3'!$A$1:$BA$795</definedName>
  </definedNames>
  <calcPr calcId="145621"/>
</workbook>
</file>

<file path=xl/calcChain.xml><?xml version="1.0" encoding="utf-8"?>
<calcChain xmlns="http://schemas.openxmlformats.org/spreadsheetml/2006/main">
  <c r="AY10" i="13"/>
  <c r="AY12"/>
  <c r="AZ12"/>
  <c r="AY13"/>
  <c r="AZ13"/>
  <c r="AY14"/>
  <c r="AZ14"/>
  <c r="AZ11"/>
  <c r="AY11"/>
  <c r="AZ775"/>
  <c r="AY775"/>
  <c r="AZ770"/>
  <c r="AY770"/>
  <c r="AW770"/>
  <c r="AV770"/>
  <c r="AU770"/>
  <c r="AT770"/>
  <c r="AR770"/>
  <c r="AQ770"/>
  <c r="AP770"/>
  <c r="AO770"/>
  <c r="AM770"/>
  <c r="AL770"/>
  <c r="AK770"/>
  <c r="AJ770"/>
  <c r="AH770"/>
  <c r="AG770"/>
  <c r="AF770"/>
  <c r="AE770"/>
  <c r="AC770"/>
  <c r="AB770"/>
  <c r="AA770"/>
  <c r="Z770"/>
  <c r="X770"/>
  <c r="W770"/>
  <c r="U770"/>
  <c r="T770"/>
  <c r="R770"/>
  <c r="Q770"/>
  <c r="O770"/>
  <c r="N770"/>
  <c r="L770"/>
  <c r="K770"/>
  <c r="J770"/>
  <c r="I770"/>
  <c r="H770"/>
  <c r="F770"/>
  <c r="E770"/>
  <c r="AZ769"/>
  <c r="AY769"/>
  <c r="AW769"/>
  <c r="AV769"/>
  <c r="AU769"/>
  <c r="AT769"/>
  <c r="AR769"/>
  <c r="AQ769"/>
  <c r="AP769"/>
  <c r="AO769"/>
  <c r="AM769"/>
  <c r="AL769"/>
  <c r="AK769"/>
  <c r="AJ769"/>
  <c r="AH769"/>
  <c r="AG769"/>
  <c r="AF769"/>
  <c r="AE769"/>
  <c r="AC769"/>
  <c r="AB769"/>
  <c r="AA769"/>
  <c r="Z769"/>
  <c r="X769"/>
  <c r="W769"/>
  <c r="U769"/>
  <c r="T769"/>
  <c r="R769"/>
  <c r="Q769"/>
  <c r="O769"/>
  <c r="N769"/>
  <c r="L769"/>
  <c r="K769"/>
  <c r="I769"/>
  <c r="H769"/>
  <c r="F769"/>
  <c r="E769"/>
  <c r="AZ768"/>
  <c r="AY768"/>
  <c r="AW768"/>
  <c r="AV768"/>
  <c r="AU768"/>
  <c r="AT768"/>
  <c r="AR768"/>
  <c r="AQ768"/>
  <c r="AP768"/>
  <c r="AO768"/>
  <c r="AM768"/>
  <c r="AL768"/>
  <c r="AK768"/>
  <c r="AJ768"/>
  <c r="AH768"/>
  <c r="AG768"/>
  <c r="AF768"/>
  <c r="AE768"/>
  <c r="AC768"/>
  <c r="AB768"/>
  <c r="AA768"/>
  <c r="Z768"/>
  <c r="X768"/>
  <c r="W768"/>
  <c r="U768"/>
  <c r="T768"/>
  <c r="R768"/>
  <c r="Q768"/>
  <c r="O768"/>
  <c r="N768"/>
  <c r="L768"/>
  <c r="K768"/>
  <c r="I768"/>
  <c r="H768"/>
  <c r="F768"/>
  <c r="E768"/>
  <c r="AZ767"/>
  <c r="AY767"/>
  <c r="AW767"/>
  <c r="AV767"/>
  <c r="AU767"/>
  <c r="AT767"/>
  <c r="AR767"/>
  <c r="AQ767"/>
  <c r="AP767"/>
  <c r="AO767"/>
  <c r="AM767"/>
  <c r="AL767"/>
  <c r="AK767"/>
  <c r="AJ767"/>
  <c r="AH767"/>
  <c r="AG767"/>
  <c r="AF767"/>
  <c r="AE767"/>
  <c r="AC767"/>
  <c r="AB767"/>
  <c r="AA767"/>
  <c r="Z767"/>
  <c r="X767"/>
  <c r="W767"/>
  <c r="U767"/>
  <c r="T767"/>
  <c r="R767"/>
  <c r="Q767"/>
  <c r="O767"/>
  <c r="N767"/>
  <c r="L767"/>
  <c r="K767"/>
  <c r="I767"/>
  <c r="H767"/>
  <c r="F767"/>
  <c r="E767"/>
  <c r="AZ766"/>
  <c r="AY766"/>
  <c r="AW766"/>
  <c r="AV766"/>
  <c r="AU766"/>
  <c r="AT766"/>
  <c r="AR766"/>
  <c r="AQ766"/>
  <c r="AP766"/>
  <c r="AO766"/>
  <c r="AM766"/>
  <c r="AL766"/>
  <c r="AK766"/>
  <c r="AJ766"/>
  <c r="AH766"/>
  <c r="AG766"/>
  <c r="AF766"/>
  <c r="AE766"/>
  <c r="AC766"/>
  <c r="AB766"/>
  <c r="AA766"/>
  <c r="Z766"/>
  <c r="X766"/>
  <c r="W766"/>
  <c r="U766"/>
  <c r="T766"/>
  <c r="R766"/>
  <c r="Q766"/>
  <c r="O766"/>
  <c r="N766"/>
  <c r="L766"/>
  <c r="K766"/>
  <c r="I766"/>
  <c r="H766"/>
  <c r="F766"/>
  <c r="E766"/>
  <c r="AZ765"/>
  <c r="AY765"/>
  <c r="AW765"/>
  <c r="AV765"/>
  <c r="AU765"/>
  <c r="AT765"/>
  <c r="AR765"/>
  <c r="AQ765"/>
  <c r="AP765"/>
  <c r="AO765"/>
  <c r="AM765"/>
  <c r="AL765"/>
  <c r="AK765"/>
  <c r="AJ765"/>
  <c r="AH765"/>
  <c r="AG765"/>
  <c r="AF765"/>
  <c r="AE765"/>
  <c r="AC765"/>
  <c r="AB765"/>
  <c r="AA765"/>
  <c r="Z765"/>
  <c r="X765"/>
  <c r="W765"/>
  <c r="U765"/>
  <c r="T765"/>
  <c r="R765"/>
  <c r="Q765"/>
  <c r="O765"/>
  <c r="N765"/>
  <c r="L765"/>
  <c r="K765"/>
  <c r="I765"/>
  <c r="H765"/>
  <c r="F765"/>
  <c r="E765"/>
  <c r="AZ764"/>
  <c r="AY764"/>
  <c r="AW764"/>
  <c r="AV764"/>
  <c r="AU764"/>
  <c r="AT764"/>
  <c r="AR764"/>
  <c r="AQ764"/>
  <c r="AP764"/>
  <c r="AO764"/>
  <c r="AM764"/>
  <c r="AL764"/>
  <c r="AK764"/>
  <c r="AJ764"/>
  <c r="AH764"/>
  <c r="AG764"/>
  <c r="AF764"/>
  <c r="AE764"/>
  <c r="AC764"/>
  <c r="AB764"/>
  <c r="AA764"/>
  <c r="Z764"/>
  <c r="X764"/>
  <c r="W764"/>
  <c r="U764"/>
  <c r="T764"/>
  <c r="R764"/>
  <c r="Q764"/>
  <c r="O764"/>
  <c r="N764"/>
  <c r="L764"/>
  <c r="K764"/>
  <c r="I764"/>
  <c r="H764"/>
  <c r="F764"/>
  <c r="E764"/>
  <c r="F763"/>
  <c r="E763"/>
  <c r="F762"/>
  <c r="E762"/>
  <c r="F761"/>
  <c r="E761"/>
  <c r="F760"/>
  <c r="E760"/>
  <c r="F759"/>
  <c r="E759"/>
  <c r="F758"/>
  <c r="E758"/>
  <c r="AZ757"/>
  <c r="AY757"/>
  <c r="AW757"/>
  <c r="AV757"/>
  <c r="AU757"/>
  <c r="AT757"/>
  <c r="AR757"/>
  <c r="AQ757"/>
  <c r="AP757"/>
  <c r="AO757"/>
  <c r="AM757"/>
  <c r="AL757"/>
  <c r="AK757"/>
  <c r="AJ757"/>
  <c r="AH757"/>
  <c r="AG757"/>
  <c r="AF757"/>
  <c r="AE757"/>
  <c r="AC757"/>
  <c r="AB757"/>
  <c r="AA757"/>
  <c r="Z757"/>
  <c r="X757"/>
  <c r="W757"/>
  <c r="U757"/>
  <c r="T757"/>
  <c r="R757"/>
  <c r="Q757"/>
  <c r="O757"/>
  <c r="N757"/>
  <c r="L757"/>
  <c r="K757"/>
  <c r="I757"/>
  <c r="H757"/>
  <c r="F757"/>
  <c r="E757"/>
  <c r="G764" l="1"/>
  <c r="J764"/>
  <c r="M764"/>
  <c r="P764"/>
  <c r="S764"/>
  <c r="V764"/>
  <c r="Y764"/>
  <c r="AD764"/>
  <c r="AI764"/>
  <c r="AN764"/>
  <c r="AS764"/>
  <c r="AX764"/>
  <c r="BA764"/>
  <c r="G767"/>
  <c r="AY416" l="1"/>
  <c r="AZ417"/>
  <c r="AZ416"/>
  <c r="AY38"/>
  <c r="AZ309"/>
  <c r="AZ232"/>
  <c r="AZ225"/>
  <c r="AZ197"/>
  <c r="AY197"/>
  <c r="AZ211"/>
  <c r="AZ204"/>
  <c r="AY204"/>
  <c r="AZ218"/>
  <c r="AZ689"/>
  <c r="AY689"/>
  <c r="AZ658"/>
  <c r="AY658"/>
  <c r="AZ659"/>
  <c r="AY659"/>
  <c r="AZ496"/>
  <c r="AZ432"/>
  <c r="AZ425"/>
  <c r="AY425"/>
  <c r="AY432"/>
  <c r="BA460"/>
  <c r="J755" i="14" l="1"/>
  <c r="AZ748"/>
  <c r="AZ755" s="1"/>
  <c r="AY748"/>
  <c r="AY755" s="1"/>
  <c r="AW748"/>
  <c r="AW755" s="1"/>
  <c r="AV748"/>
  <c r="AV755" s="1"/>
  <c r="AU748"/>
  <c r="AU755" s="1"/>
  <c r="AT748"/>
  <c r="AT755" s="1"/>
  <c r="AR748"/>
  <c r="AR755" s="1"/>
  <c r="AQ748"/>
  <c r="AQ755" s="1"/>
  <c r="AP748"/>
  <c r="AP755" s="1"/>
  <c r="AO748"/>
  <c r="AO755" s="1"/>
  <c r="AM748"/>
  <c r="AM755" s="1"/>
  <c r="AL748"/>
  <c r="AL755" s="1"/>
  <c r="AK748"/>
  <c r="AK755" s="1"/>
  <c r="AJ748"/>
  <c r="AJ755" s="1"/>
  <c r="AH748"/>
  <c r="AH755" s="1"/>
  <c r="AG748"/>
  <c r="AG755" s="1"/>
  <c r="AF748"/>
  <c r="AF755" s="1"/>
  <c r="AE748"/>
  <c r="AE755" s="1"/>
  <c r="AC748"/>
  <c r="AC755" s="1"/>
  <c r="AB748"/>
  <c r="AB755" s="1"/>
  <c r="AA748"/>
  <c r="AA755" s="1"/>
  <c r="Z748"/>
  <c r="Z755" s="1"/>
  <c r="X748"/>
  <c r="X755" s="1"/>
  <c r="W748"/>
  <c r="W755" s="1"/>
  <c r="U748"/>
  <c r="U755" s="1"/>
  <c r="T748"/>
  <c r="T755" s="1"/>
  <c r="R748"/>
  <c r="R755" s="1"/>
  <c r="Q748"/>
  <c r="Q755" s="1"/>
  <c r="O748"/>
  <c r="O755" s="1"/>
  <c r="N748"/>
  <c r="N755" s="1"/>
  <c r="L748"/>
  <c r="L755" s="1"/>
  <c r="K748"/>
  <c r="K755" s="1"/>
  <c r="I748"/>
  <c r="I755" s="1"/>
  <c r="H748"/>
  <c r="H755" s="1"/>
  <c r="F748"/>
  <c r="E748"/>
  <c r="BA747"/>
  <c r="AZ747"/>
  <c r="AZ754" s="1"/>
  <c r="AY747"/>
  <c r="AY754" s="1"/>
  <c r="AX747"/>
  <c r="AW747"/>
  <c r="AW754" s="1"/>
  <c r="AV747"/>
  <c r="AV754" s="1"/>
  <c r="AU747"/>
  <c r="AU754" s="1"/>
  <c r="AT747"/>
  <c r="AT754" s="1"/>
  <c r="AS747"/>
  <c r="AR747"/>
  <c r="AR754" s="1"/>
  <c r="AQ747"/>
  <c r="AQ754" s="1"/>
  <c r="AP747"/>
  <c r="AP754" s="1"/>
  <c r="AO747"/>
  <c r="AO754" s="1"/>
  <c r="AN747"/>
  <c r="AM747"/>
  <c r="AM754" s="1"/>
  <c r="AL747"/>
  <c r="AL754" s="1"/>
  <c r="AK747"/>
  <c r="AK754" s="1"/>
  <c r="AJ747"/>
  <c r="AJ754" s="1"/>
  <c r="AI747"/>
  <c r="AH747"/>
  <c r="AH754" s="1"/>
  <c r="AG747"/>
  <c r="AG754" s="1"/>
  <c r="AF747"/>
  <c r="AF754" s="1"/>
  <c r="AE747"/>
  <c r="AE754" s="1"/>
  <c r="AD747"/>
  <c r="AC747"/>
  <c r="AC754" s="1"/>
  <c r="AB747"/>
  <c r="AB754" s="1"/>
  <c r="AA747"/>
  <c r="AA754" s="1"/>
  <c r="Z747"/>
  <c r="Z754" s="1"/>
  <c r="Y747"/>
  <c r="X747"/>
  <c r="X754" s="1"/>
  <c r="W747"/>
  <c r="W754" s="1"/>
  <c r="V747"/>
  <c r="U747"/>
  <c r="U754" s="1"/>
  <c r="T747"/>
  <c r="T754" s="1"/>
  <c r="S747"/>
  <c r="R747"/>
  <c r="R754" s="1"/>
  <c r="Q747"/>
  <c r="Q754" s="1"/>
  <c r="P747"/>
  <c r="O747"/>
  <c r="O754" s="1"/>
  <c r="N747"/>
  <c r="N754" s="1"/>
  <c r="M747"/>
  <c r="L747"/>
  <c r="L754" s="1"/>
  <c r="K747"/>
  <c r="K754" s="1"/>
  <c r="J747"/>
  <c r="I747"/>
  <c r="I754" s="1"/>
  <c r="H747"/>
  <c r="H754" s="1"/>
  <c r="F747"/>
  <c r="BA746"/>
  <c r="AZ746"/>
  <c r="AZ753" s="1"/>
  <c r="AY746"/>
  <c r="AY753" s="1"/>
  <c r="AX746"/>
  <c r="AW746"/>
  <c r="AW753" s="1"/>
  <c r="AV746"/>
  <c r="AV753" s="1"/>
  <c r="AU746"/>
  <c r="AU753" s="1"/>
  <c r="AT746"/>
  <c r="AT753" s="1"/>
  <c r="AS746"/>
  <c r="AR746"/>
  <c r="AR753" s="1"/>
  <c r="AQ746"/>
  <c r="AQ753" s="1"/>
  <c r="AP746"/>
  <c r="AP753" s="1"/>
  <c r="AO746"/>
  <c r="AO753" s="1"/>
  <c r="AN746"/>
  <c r="AM746"/>
  <c r="AM753" s="1"/>
  <c r="AL746"/>
  <c r="AL753" s="1"/>
  <c r="AK746"/>
  <c r="AK753" s="1"/>
  <c r="AJ746"/>
  <c r="AJ753" s="1"/>
  <c r="AI746"/>
  <c r="AH746"/>
  <c r="AH753" s="1"/>
  <c r="AG746"/>
  <c r="AG753" s="1"/>
  <c r="AF746"/>
  <c r="AF753" s="1"/>
  <c r="AE746"/>
  <c r="AE753" s="1"/>
  <c r="AD746"/>
  <c r="AC746"/>
  <c r="AC753" s="1"/>
  <c r="AB746"/>
  <c r="AB753" s="1"/>
  <c r="AA746"/>
  <c r="AA753" s="1"/>
  <c r="Z746"/>
  <c r="Z753" s="1"/>
  <c r="Y746"/>
  <c r="X746"/>
  <c r="X753" s="1"/>
  <c r="W746"/>
  <c r="W753" s="1"/>
  <c r="V746"/>
  <c r="U746"/>
  <c r="U753" s="1"/>
  <c r="T746"/>
  <c r="T753" s="1"/>
  <c r="S746"/>
  <c r="R746"/>
  <c r="R753" s="1"/>
  <c r="Q746"/>
  <c r="Q753" s="1"/>
  <c r="P746"/>
  <c r="O746"/>
  <c r="O753" s="1"/>
  <c r="N746"/>
  <c r="N753" s="1"/>
  <c r="M746"/>
  <c r="L746"/>
  <c r="L753" s="1"/>
  <c r="K746"/>
  <c r="K753" s="1"/>
  <c r="J746"/>
  <c r="I746"/>
  <c r="I753" s="1"/>
  <c r="H746"/>
  <c r="H753" s="1"/>
  <c r="F746"/>
  <c r="BA745"/>
  <c r="AZ745"/>
  <c r="AZ752" s="1"/>
  <c r="AY745"/>
  <c r="AY752" s="1"/>
  <c r="AX745"/>
  <c r="AW745"/>
  <c r="AW752" s="1"/>
  <c r="AV745"/>
  <c r="AV752" s="1"/>
  <c r="AU745"/>
  <c r="AU752" s="1"/>
  <c r="AT745"/>
  <c r="AT752" s="1"/>
  <c r="AS745"/>
  <c r="AR745"/>
  <c r="AR752" s="1"/>
  <c r="AQ745"/>
  <c r="AQ752" s="1"/>
  <c r="AP745"/>
  <c r="AP752" s="1"/>
  <c r="AO745"/>
  <c r="AO752" s="1"/>
  <c r="AN745"/>
  <c r="AM745"/>
  <c r="AM752" s="1"/>
  <c r="AL745"/>
  <c r="AL752" s="1"/>
  <c r="AK745"/>
  <c r="AK752" s="1"/>
  <c r="AJ745"/>
  <c r="AJ752" s="1"/>
  <c r="AI745"/>
  <c r="AH745"/>
  <c r="AH752" s="1"/>
  <c r="AG745"/>
  <c r="AG752" s="1"/>
  <c r="AF745"/>
  <c r="AF752" s="1"/>
  <c r="AE745"/>
  <c r="AE752" s="1"/>
  <c r="AD745"/>
  <c r="AC745"/>
  <c r="AC752" s="1"/>
  <c r="AB745"/>
  <c r="AB752" s="1"/>
  <c r="AA745"/>
  <c r="AA752" s="1"/>
  <c r="Z745"/>
  <c r="Z752" s="1"/>
  <c r="Y745"/>
  <c r="X745"/>
  <c r="X752" s="1"/>
  <c r="W745"/>
  <c r="W752" s="1"/>
  <c r="V745"/>
  <c r="U745"/>
  <c r="U752" s="1"/>
  <c r="T745"/>
  <c r="T752" s="1"/>
  <c r="S745"/>
  <c r="R745"/>
  <c r="R752" s="1"/>
  <c r="Q745"/>
  <c r="Q752" s="1"/>
  <c r="P745"/>
  <c r="O745"/>
  <c r="O752" s="1"/>
  <c r="N745"/>
  <c r="N752" s="1"/>
  <c r="M745"/>
  <c r="L745"/>
  <c r="L752" s="1"/>
  <c r="K745"/>
  <c r="K752" s="1"/>
  <c r="J745"/>
  <c r="I745"/>
  <c r="I752" s="1"/>
  <c r="H745"/>
  <c r="H752" s="1"/>
  <c r="F745"/>
  <c r="BA744"/>
  <c r="AZ744"/>
  <c r="AZ751" s="1"/>
  <c r="AY744"/>
  <c r="AY751" s="1"/>
  <c r="AX744"/>
  <c r="AW744"/>
  <c r="AW751" s="1"/>
  <c r="AV744"/>
  <c r="AV751" s="1"/>
  <c r="AU744"/>
  <c r="AU751" s="1"/>
  <c r="AT744"/>
  <c r="AT751" s="1"/>
  <c r="AS744"/>
  <c r="AR744"/>
  <c r="AR751" s="1"/>
  <c r="AQ744"/>
  <c r="AQ751" s="1"/>
  <c r="AP744"/>
  <c r="AP751" s="1"/>
  <c r="AO744"/>
  <c r="AO751" s="1"/>
  <c r="AN744"/>
  <c r="AM744"/>
  <c r="AM751" s="1"/>
  <c r="AL744"/>
  <c r="AL751" s="1"/>
  <c r="AK744"/>
  <c r="AK751" s="1"/>
  <c r="AJ744"/>
  <c r="AJ751" s="1"/>
  <c r="AI744"/>
  <c r="AH744"/>
  <c r="AH751" s="1"/>
  <c r="AG744"/>
  <c r="AG751" s="1"/>
  <c r="AF744"/>
  <c r="AF751" s="1"/>
  <c r="AE744"/>
  <c r="AE751" s="1"/>
  <c r="AD744"/>
  <c r="AC744"/>
  <c r="AC751" s="1"/>
  <c r="AB744"/>
  <c r="AB751" s="1"/>
  <c r="AA744"/>
  <c r="AA751" s="1"/>
  <c r="Z744"/>
  <c r="Z751" s="1"/>
  <c r="Y744"/>
  <c r="X744"/>
  <c r="X751" s="1"/>
  <c r="W744"/>
  <c r="W751" s="1"/>
  <c r="V744"/>
  <c r="U744"/>
  <c r="U751" s="1"/>
  <c r="T744"/>
  <c r="T751" s="1"/>
  <c r="S744"/>
  <c r="R744"/>
  <c r="R751" s="1"/>
  <c r="Q744"/>
  <c r="Q751" s="1"/>
  <c r="P744"/>
  <c r="O744"/>
  <c r="O751" s="1"/>
  <c r="N744"/>
  <c r="N751" s="1"/>
  <c r="M744"/>
  <c r="L744"/>
  <c r="L751" s="1"/>
  <c r="K744"/>
  <c r="K751" s="1"/>
  <c r="J744"/>
  <c r="I744"/>
  <c r="I751" s="1"/>
  <c r="H744"/>
  <c r="H751" s="1"/>
  <c r="F744"/>
  <c r="BA743"/>
  <c r="AZ743"/>
  <c r="AZ750" s="1"/>
  <c r="AY743"/>
  <c r="AY750" s="1"/>
  <c r="AX743"/>
  <c r="AW743"/>
  <c r="AW750" s="1"/>
  <c r="AV743"/>
  <c r="AV750" s="1"/>
  <c r="AU743"/>
  <c r="AU750" s="1"/>
  <c r="AT743"/>
  <c r="AT750" s="1"/>
  <c r="AS743"/>
  <c r="AR743"/>
  <c r="AR750" s="1"/>
  <c r="AQ743"/>
  <c r="AQ750" s="1"/>
  <c r="AP743"/>
  <c r="AP750" s="1"/>
  <c r="AO743"/>
  <c r="AO750" s="1"/>
  <c r="AN743"/>
  <c r="AM743"/>
  <c r="AM750" s="1"/>
  <c r="AL743"/>
  <c r="AL750" s="1"/>
  <c r="AK743"/>
  <c r="AK750" s="1"/>
  <c r="AJ743"/>
  <c r="AJ750" s="1"/>
  <c r="AI743"/>
  <c r="AH743"/>
  <c r="AH750" s="1"/>
  <c r="AG743"/>
  <c r="AG750" s="1"/>
  <c r="AF743"/>
  <c r="AF750" s="1"/>
  <c r="AE743"/>
  <c r="AE750" s="1"/>
  <c r="AD743"/>
  <c r="AC743"/>
  <c r="AC750" s="1"/>
  <c r="AB743"/>
  <c r="AB750" s="1"/>
  <c r="AA743"/>
  <c r="AA750" s="1"/>
  <c r="Z743"/>
  <c r="Z750" s="1"/>
  <c r="Y743"/>
  <c r="X743"/>
  <c r="X750" s="1"/>
  <c r="W743"/>
  <c r="W750" s="1"/>
  <c r="V743"/>
  <c r="U743"/>
  <c r="U750" s="1"/>
  <c r="T743"/>
  <c r="T750" s="1"/>
  <c r="S743"/>
  <c r="R743"/>
  <c r="R750" s="1"/>
  <c r="Q743"/>
  <c r="Q750" s="1"/>
  <c r="P743"/>
  <c r="O743"/>
  <c r="O750" s="1"/>
  <c r="N743"/>
  <c r="N750" s="1"/>
  <c r="M743"/>
  <c r="L743"/>
  <c r="L750" s="1"/>
  <c r="K743"/>
  <c r="K750" s="1"/>
  <c r="J743"/>
  <c r="I743"/>
  <c r="I750" s="1"/>
  <c r="H743"/>
  <c r="H750" s="1"/>
  <c r="F743"/>
  <c r="AZ742"/>
  <c r="AW742"/>
  <c r="AV742"/>
  <c r="AR742"/>
  <c r="AP742"/>
  <c r="AM742"/>
  <c r="AN742" s="1"/>
  <c r="AL742"/>
  <c r="AK742"/>
  <c r="AJ742"/>
  <c r="AH742"/>
  <c r="AG742"/>
  <c r="AF742"/>
  <c r="AC742"/>
  <c r="AB742"/>
  <c r="X742"/>
  <c r="U742"/>
  <c r="V742" s="1"/>
  <c r="T742"/>
  <c r="R742"/>
  <c r="S742" s="1"/>
  <c r="Q742"/>
  <c r="L742"/>
  <c r="I742"/>
  <c r="J742" s="1"/>
  <c r="H742"/>
  <c r="F741"/>
  <c r="E741"/>
  <c r="F740"/>
  <c r="E740"/>
  <c r="F739"/>
  <c r="E739"/>
  <c r="F738"/>
  <c r="E738"/>
  <c r="F737"/>
  <c r="E737"/>
  <c r="F736"/>
  <c r="E736"/>
  <c r="AZ735"/>
  <c r="AY735"/>
  <c r="AW735"/>
  <c r="AV735"/>
  <c r="AU735"/>
  <c r="AT735"/>
  <c r="AR735"/>
  <c r="AQ735"/>
  <c r="AP735"/>
  <c r="AO735"/>
  <c r="AM735"/>
  <c r="AL735"/>
  <c r="AK735"/>
  <c r="AJ735"/>
  <c r="AH735"/>
  <c r="AG735"/>
  <c r="AF735"/>
  <c r="AE735"/>
  <c r="AC735"/>
  <c r="AB735"/>
  <c r="AA735"/>
  <c r="Z735"/>
  <c r="X735"/>
  <c r="W735"/>
  <c r="U735"/>
  <c r="T735"/>
  <c r="R735"/>
  <c r="Q735"/>
  <c r="O735"/>
  <c r="N735"/>
  <c r="L735"/>
  <c r="K735"/>
  <c r="I735"/>
  <c r="F735" s="1"/>
  <c r="H735"/>
  <c r="E735"/>
  <c r="F734"/>
  <c r="E734"/>
  <c r="F733"/>
  <c r="E733"/>
  <c r="F732"/>
  <c r="E732"/>
  <c r="F731"/>
  <c r="E731"/>
  <c r="F730"/>
  <c r="E730"/>
  <c r="F729"/>
  <c r="E729"/>
  <c r="AZ728"/>
  <c r="AY728"/>
  <c r="AW728"/>
  <c r="AV728"/>
  <c r="AU728"/>
  <c r="AT728"/>
  <c r="AR728"/>
  <c r="AQ728"/>
  <c r="AP728"/>
  <c r="AO728"/>
  <c r="AM728"/>
  <c r="AL728"/>
  <c r="AK728"/>
  <c r="AJ728"/>
  <c r="AH728"/>
  <c r="AG728"/>
  <c r="AF728"/>
  <c r="AE728"/>
  <c r="AC728"/>
  <c r="AB728"/>
  <c r="AA728"/>
  <c r="Z728"/>
  <c r="X728"/>
  <c r="W728"/>
  <c r="U728"/>
  <c r="T728"/>
  <c r="R728"/>
  <c r="Q728"/>
  <c r="O728"/>
  <c r="N728"/>
  <c r="L728"/>
  <c r="K728"/>
  <c r="I728"/>
  <c r="F728" s="1"/>
  <c r="H728"/>
  <c r="E728"/>
  <c r="F727"/>
  <c r="E727"/>
  <c r="F726"/>
  <c r="E726"/>
  <c r="F725"/>
  <c r="E725"/>
  <c r="F724"/>
  <c r="E724"/>
  <c r="F723"/>
  <c r="E723"/>
  <c r="F722"/>
  <c r="E722"/>
  <c r="AZ721"/>
  <c r="AY721"/>
  <c r="AW721"/>
  <c r="AV721"/>
  <c r="AU721"/>
  <c r="AT721"/>
  <c r="AR721"/>
  <c r="AQ721"/>
  <c r="AP721"/>
  <c r="AO721"/>
  <c r="AM721"/>
  <c r="AL721"/>
  <c r="AK721"/>
  <c r="AJ721"/>
  <c r="AH721"/>
  <c r="AG721"/>
  <c r="AF721"/>
  <c r="AE721"/>
  <c r="AC721"/>
  <c r="AB721"/>
  <c r="AA721"/>
  <c r="Z721"/>
  <c r="X721"/>
  <c r="W721"/>
  <c r="U721"/>
  <c r="T721"/>
  <c r="R721"/>
  <c r="Q721"/>
  <c r="O721"/>
  <c r="N721"/>
  <c r="L721"/>
  <c r="K721"/>
  <c r="I721"/>
  <c r="F721" s="1"/>
  <c r="H721"/>
  <c r="E721"/>
  <c r="F720"/>
  <c r="E720"/>
  <c r="F719"/>
  <c r="E719"/>
  <c r="F718"/>
  <c r="E718"/>
  <c r="F717"/>
  <c r="E717"/>
  <c r="F716"/>
  <c r="E716"/>
  <c r="F715"/>
  <c r="E715"/>
  <c r="AZ714"/>
  <c r="AY714"/>
  <c r="AW714"/>
  <c r="AV714"/>
  <c r="AU714"/>
  <c r="AT714"/>
  <c r="AR714"/>
  <c r="AQ714"/>
  <c r="AP714"/>
  <c r="AO714"/>
  <c r="AM714"/>
  <c r="AL714"/>
  <c r="AK714"/>
  <c r="AJ714"/>
  <c r="AH714"/>
  <c r="AG714"/>
  <c r="AF714"/>
  <c r="AE714"/>
  <c r="AC714"/>
  <c r="AB714"/>
  <c r="AA714"/>
  <c r="Z714"/>
  <c r="X714"/>
  <c r="W714"/>
  <c r="U714"/>
  <c r="T714"/>
  <c r="R714"/>
  <c r="Q714"/>
  <c r="O714"/>
  <c r="N714"/>
  <c r="L714"/>
  <c r="K714"/>
  <c r="I714"/>
  <c r="F714" s="1"/>
  <c r="H714"/>
  <c r="E714"/>
  <c r="F713"/>
  <c r="E713"/>
  <c r="F712"/>
  <c r="E712"/>
  <c r="F711"/>
  <c r="E711"/>
  <c r="F710"/>
  <c r="E710"/>
  <c r="F709"/>
  <c r="E709"/>
  <c r="F708"/>
  <c r="E708"/>
  <c r="AZ707"/>
  <c r="AY707"/>
  <c r="AW707"/>
  <c r="AV707"/>
  <c r="AU707"/>
  <c r="AT707"/>
  <c r="AR707"/>
  <c r="AQ707"/>
  <c r="AP707"/>
  <c r="AO707"/>
  <c r="AM707"/>
  <c r="AL707"/>
  <c r="AK707"/>
  <c r="AJ707"/>
  <c r="AH707"/>
  <c r="AG707"/>
  <c r="AF707"/>
  <c r="AC707"/>
  <c r="AB707"/>
  <c r="AA707"/>
  <c r="Z707"/>
  <c r="U707"/>
  <c r="T707"/>
  <c r="R707"/>
  <c r="Q707"/>
  <c r="O707"/>
  <c r="N707"/>
  <c r="L707"/>
  <c r="K707"/>
  <c r="E707" s="1"/>
  <c r="I707"/>
  <c r="H707"/>
  <c r="F706"/>
  <c r="E706"/>
  <c r="F705"/>
  <c r="E705"/>
  <c r="F704"/>
  <c r="E704"/>
  <c r="F703"/>
  <c r="E703"/>
  <c r="F702"/>
  <c r="E702"/>
  <c r="F701"/>
  <c r="E701"/>
  <c r="AZ700"/>
  <c r="AY700"/>
  <c r="AW700"/>
  <c r="AV700"/>
  <c r="AU700"/>
  <c r="AT700"/>
  <c r="AR700"/>
  <c r="AQ700"/>
  <c r="AP700"/>
  <c r="AO700"/>
  <c r="AM700"/>
  <c r="AL700"/>
  <c r="AK700"/>
  <c r="AJ700"/>
  <c r="AH700"/>
  <c r="AG700"/>
  <c r="AF700"/>
  <c r="AE700"/>
  <c r="AC700"/>
  <c r="AB700"/>
  <c r="AA700"/>
  <c r="Z700"/>
  <c r="X700"/>
  <c r="W700"/>
  <c r="U700"/>
  <c r="T700"/>
  <c r="R700"/>
  <c r="Q700"/>
  <c r="O700"/>
  <c r="N700"/>
  <c r="L700"/>
  <c r="K700"/>
  <c r="I700"/>
  <c r="H700"/>
  <c r="F700"/>
  <c r="E700"/>
  <c r="F699"/>
  <c r="E699"/>
  <c r="F698"/>
  <c r="E698"/>
  <c r="F697"/>
  <c r="E697"/>
  <c r="F696"/>
  <c r="E696"/>
  <c r="F695"/>
  <c r="E695"/>
  <c r="F694"/>
  <c r="E694"/>
  <c r="AZ693"/>
  <c r="AY693"/>
  <c r="AW693"/>
  <c r="AV693"/>
  <c r="AU693"/>
  <c r="AT693"/>
  <c r="AR693"/>
  <c r="AQ693"/>
  <c r="AP693"/>
  <c r="AO693"/>
  <c r="AM693"/>
  <c r="AL693"/>
  <c r="AK693"/>
  <c r="AJ693"/>
  <c r="AH693"/>
  <c r="AG693"/>
  <c r="AF693"/>
  <c r="AE693"/>
  <c r="AC693"/>
  <c r="AB693"/>
  <c r="AA693"/>
  <c r="Z693"/>
  <c r="X693"/>
  <c r="W693"/>
  <c r="U693"/>
  <c r="T693"/>
  <c r="R693"/>
  <c r="Q693"/>
  <c r="O693"/>
  <c r="N693"/>
  <c r="L693"/>
  <c r="K693"/>
  <c r="I693"/>
  <c r="H693"/>
  <c r="F693"/>
  <c r="E693"/>
  <c r="F692"/>
  <c r="E692"/>
  <c r="F691"/>
  <c r="E691"/>
  <c r="F690"/>
  <c r="E690"/>
  <c r="F689"/>
  <c r="E689"/>
  <c r="F688"/>
  <c r="E688"/>
  <c r="F687"/>
  <c r="E687"/>
  <c r="AZ686"/>
  <c r="AY686"/>
  <c r="AW686"/>
  <c r="AV686"/>
  <c r="AU686"/>
  <c r="AT686"/>
  <c r="AR686"/>
  <c r="AQ686"/>
  <c r="AP686"/>
  <c r="AO686"/>
  <c r="AM686"/>
  <c r="AL686"/>
  <c r="AK686"/>
  <c r="AJ686"/>
  <c r="AH686"/>
  <c r="AG686"/>
  <c r="AF686"/>
  <c r="AE686"/>
  <c r="AC686"/>
  <c r="AB686"/>
  <c r="AA686"/>
  <c r="Z686"/>
  <c r="X686"/>
  <c r="W686"/>
  <c r="U686"/>
  <c r="T686"/>
  <c r="R686"/>
  <c r="Q686"/>
  <c r="O686"/>
  <c r="N686"/>
  <c r="L686"/>
  <c r="K686"/>
  <c r="I686"/>
  <c r="H686"/>
  <c r="F686"/>
  <c r="E686"/>
  <c r="F685"/>
  <c r="E685"/>
  <c r="F684"/>
  <c r="E684"/>
  <c r="F683"/>
  <c r="E683"/>
  <c r="F682"/>
  <c r="E682"/>
  <c r="F681"/>
  <c r="E681"/>
  <c r="F680"/>
  <c r="E680"/>
  <c r="AZ679"/>
  <c r="AY679"/>
  <c r="AW679"/>
  <c r="AV679"/>
  <c r="AU679"/>
  <c r="AT679"/>
  <c r="AR679"/>
  <c r="AQ679"/>
  <c r="AP679"/>
  <c r="AO679"/>
  <c r="AM679"/>
  <c r="AL679"/>
  <c r="AK679"/>
  <c r="AJ679"/>
  <c r="AH679"/>
  <c r="AG679"/>
  <c r="AF679"/>
  <c r="AE679"/>
  <c r="AC679"/>
  <c r="AB679"/>
  <c r="AA679"/>
  <c r="Z679"/>
  <c r="X679"/>
  <c r="W679"/>
  <c r="U679"/>
  <c r="T679"/>
  <c r="R679"/>
  <c r="Q679"/>
  <c r="O679"/>
  <c r="N679"/>
  <c r="L679"/>
  <c r="K679"/>
  <c r="I679"/>
  <c r="H679"/>
  <c r="E679" s="1"/>
  <c r="F679"/>
  <c r="BA674"/>
  <c r="AZ674"/>
  <c r="AY674"/>
  <c r="AX674"/>
  <c r="AW674"/>
  <c r="AV674"/>
  <c r="AU674"/>
  <c r="AT674"/>
  <c r="AS674"/>
  <c r="AR674"/>
  <c r="AQ674"/>
  <c r="AP674"/>
  <c r="AO674"/>
  <c r="AN674"/>
  <c r="AM674"/>
  <c r="AL674"/>
  <c r="AK674"/>
  <c r="AJ674"/>
  <c r="AI674"/>
  <c r="AH674"/>
  <c r="AG674"/>
  <c r="AF674"/>
  <c r="AE674"/>
  <c r="AD674"/>
  <c r="AC674"/>
  <c r="AB674"/>
  <c r="AA674"/>
  <c r="Z674"/>
  <c r="Y674"/>
  <c r="X674"/>
  <c r="W674"/>
  <c r="U674"/>
  <c r="T674"/>
  <c r="S674"/>
  <c r="R674"/>
  <c r="Q674"/>
  <c r="P674"/>
  <c r="O674"/>
  <c r="N674"/>
  <c r="M674"/>
  <c r="L674"/>
  <c r="K674"/>
  <c r="E674" s="1"/>
  <c r="J674"/>
  <c r="I674"/>
  <c r="H674"/>
  <c r="F674"/>
  <c r="BA670"/>
  <c r="AX670"/>
  <c r="AS670"/>
  <c r="AN670"/>
  <c r="J670"/>
  <c r="BA669"/>
  <c r="BA676" s="1"/>
  <c r="AZ669"/>
  <c r="AZ676" s="1"/>
  <c r="AY669"/>
  <c r="AY676" s="1"/>
  <c r="AX669"/>
  <c r="AX676" s="1"/>
  <c r="AW669"/>
  <c r="AW676" s="1"/>
  <c r="AV669"/>
  <c r="AV676" s="1"/>
  <c r="AU669"/>
  <c r="AU676" s="1"/>
  <c r="AT669"/>
  <c r="AT676" s="1"/>
  <c r="AS669"/>
  <c r="AS676" s="1"/>
  <c r="AR669"/>
  <c r="AR676" s="1"/>
  <c r="AQ669"/>
  <c r="AQ676" s="1"/>
  <c r="AP669"/>
  <c r="AP676" s="1"/>
  <c r="AO669"/>
  <c r="AO676" s="1"/>
  <c r="AN669"/>
  <c r="AN676" s="1"/>
  <c r="AM669"/>
  <c r="AM676" s="1"/>
  <c r="AL669"/>
  <c r="AL676" s="1"/>
  <c r="AK669"/>
  <c r="AK676" s="1"/>
  <c r="AJ669"/>
  <c r="AJ676" s="1"/>
  <c r="AI669"/>
  <c r="AI676" s="1"/>
  <c r="AH669"/>
  <c r="AH676" s="1"/>
  <c r="AG669"/>
  <c r="AG676" s="1"/>
  <c r="AF669"/>
  <c r="AF676" s="1"/>
  <c r="AE669"/>
  <c r="AE676" s="1"/>
  <c r="AD669"/>
  <c r="AD676" s="1"/>
  <c r="AC669"/>
  <c r="AC676" s="1"/>
  <c r="AB669"/>
  <c r="AB676" s="1"/>
  <c r="AA669"/>
  <c r="AA676" s="1"/>
  <c r="Z669"/>
  <c r="Z676" s="1"/>
  <c r="Y669"/>
  <c r="Y676" s="1"/>
  <c r="X669"/>
  <c r="X676" s="1"/>
  <c r="W669"/>
  <c r="W676" s="1"/>
  <c r="V669"/>
  <c r="U669"/>
  <c r="U676" s="1"/>
  <c r="T669"/>
  <c r="T676" s="1"/>
  <c r="S669"/>
  <c r="S676" s="1"/>
  <c r="R669"/>
  <c r="R676" s="1"/>
  <c r="Q669"/>
  <c r="Q676" s="1"/>
  <c r="P669"/>
  <c r="P676" s="1"/>
  <c r="O669"/>
  <c r="O676" s="1"/>
  <c r="N669"/>
  <c r="N676" s="1"/>
  <c r="M669"/>
  <c r="M676" s="1"/>
  <c r="L669"/>
  <c r="K669"/>
  <c r="K676" s="1"/>
  <c r="J669"/>
  <c r="J676" s="1"/>
  <c r="I669"/>
  <c r="I676" s="1"/>
  <c r="H669"/>
  <c r="BA668"/>
  <c r="BA675" s="1"/>
  <c r="AZ668"/>
  <c r="AZ675" s="1"/>
  <c r="AY668"/>
  <c r="AY675" s="1"/>
  <c r="AX668"/>
  <c r="AX675" s="1"/>
  <c r="AW668"/>
  <c r="AW675" s="1"/>
  <c r="AV668"/>
  <c r="AV675" s="1"/>
  <c r="AU668"/>
  <c r="AU675" s="1"/>
  <c r="AT668"/>
  <c r="AT675" s="1"/>
  <c r="AS668"/>
  <c r="AS675" s="1"/>
  <c r="AR668"/>
  <c r="AR675" s="1"/>
  <c r="AQ668"/>
  <c r="AQ675" s="1"/>
  <c r="AP668"/>
  <c r="AP675" s="1"/>
  <c r="AO668"/>
  <c r="AO675" s="1"/>
  <c r="AN668"/>
  <c r="AN675" s="1"/>
  <c r="AM668"/>
  <c r="AM675" s="1"/>
  <c r="AL668"/>
  <c r="AL675" s="1"/>
  <c r="AK668"/>
  <c r="AK675" s="1"/>
  <c r="AJ668"/>
  <c r="AJ675" s="1"/>
  <c r="AI668"/>
  <c r="AI675" s="1"/>
  <c r="AH668"/>
  <c r="AH675" s="1"/>
  <c r="AG668"/>
  <c r="AG675" s="1"/>
  <c r="AF668"/>
  <c r="AF675" s="1"/>
  <c r="AE668"/>
  <c r="AE675" s="1"/>
  <c r="AD668"/>
  <c r="AD675" s="1"/>
  <c r="AC668"/>
  <c r="AC675" s="1"/>
  <c r="AB668"/>
  <c r="AB675" s="1"/>
  <c r="AA668"/>
  <c r="AA675" s="1"/>
  <c r="Z668"/>
  <c r="Y668"/>
  <c r="Y675" s="1"/>
  <c r="X668"/>
  <c r="X675" s="1"/>
  <c r="W668"/>
  <c r="W675" s="1"/>
  <c r="V668"/>
  <c r="U668"/>
  <c r="U675" s="1"/>
  <c r="T668"/>
  <c r="T675" s="1"/>
  <c r="S668"/>
  <c r="S675" s="1"/>
  <c r="R668"/>
  <c r="R675" s="1"/>
  <c r="Q668"/>
  <c r="Q675" s="1"/>
  <c r="P668"/>
  <c r="P675" s="1"/>
  <c r="O668"/>
  <c r="O675" s="1"/>
  <c r="N668"/>
  <c r="N675" s="1"/>
  <c r="M668"/>
  <c r="M675" s="1"/>
  <c r="L668"/>
  <c r="K668"/>
  <c r="K675" s="1"/>
  <c r="J668"/>
  <c r="J675" s="1"/>
  <c r="I668"/>
  <c r="I675" s="1"/>
  <c r="H668"/>
  <c r="H675" s="1"/>
  <c r="E668"/>
  <c r="F667"/>
  <c r="E667"/>
  <c r="BA666"/>
  <c r="BA673" s="1"/>
  <c r="AZ666"/>
  <c r="AZ673" s="1"/>
  <c r="AY666"/>
  <c r="AY673" s="1"/>
  <c r="AX666"/>
  <c r="AX673" s="1"/>
  <c r="AW666"/>
  <c r="AW673" s="1"/>
  <c r="AV666"/>
  <c r="AV673" s="1"/>
  <c r="AU666"/>
  <c r="AU673" s="1"/>
  <c r="AT666"/>
  <c r="AT673" s="1"/>
  <c r="AS666"/>
  <c r="AS673" s="1"/>
  <c r="AR666"/>
  <c r="AR673" s="1"/>
  <c r="AQ666"/>
  <c r="AQ673" s="1"/>
  <c r="AP666"/>
  <c r="AP673" s="1"/>
  <c r="AO666"/>
  <c r="AO673" s="1"/>
  <c r="AN666"/>
  <c r="AN673" s="1"/>
  <c r="AM666"/>
  <c r="AM673" s="1"/>
  <c r="AL666"/>
  <c r="AL673" s="1"/>
  <c r="AK666"/>
  <c r="AK673" s="1"/>
  <c r="AJ666"/>
  <c r="AJ673" s="1"/>
  <c r="AI666"/>
  <c r="AI673" s="1"/>
  <c r="AH666"/>
  <c r="AH673" s="1"/>
  <c r="AG666"/>
  <c r="AG673" s="1"/>
  <c r="AF666"/>
  <c r="AF673" s="1"/>
  <c r="AE666"/>
  <c r="AE673" s="1"/>
  <c r="AD666"/>
  <c r="AD673" s="1"/>
  <c r="AC666"/>
  <c r="AC673" s="1"/>
  <c r="AB666"/>
  <c r="AB673" s="1"/>
  <c r="AA666"/>
  <c r="AA673" s="1"/>
  <c r="Z666"/>
  <c r="Z673" s="1"/>
  <c r="Y666"/>
  <c r="Y673" s="1"/>
  <c r="X666"/>
  <c r="X673" s="1"/>
  <c r="W666"/>
  <c r="W673" s="1"/>
  <c r="V666"/>
  <c r="U666"/>
  <c r="U673" s="1"/>
  <c r="T666"/>
  <c r="T673" s="1"/>
  <c r="S666"/>
  <c r="R666"/>
  <c r="R673" s="1"/>
  <c r="Q666"/>
  <c r="Q673" s="1"/>
  <c r="P666"/>
  <c r="M666"/>
  <c r="M673" s="1"/>
  <c r="L666"/>
  <c r="L673" s="1"/>
  <c r="K666"/>
  <c r="K673" s="1"/>
  <c r="J666"/>
  <c r="J673" s="1"/>
  <c r="I666"/>
  <c r="I673" s="1"/>
  <c r="H666"/>
  <c r="H673" s="1"/>
  <c r="BA665"/>
  <c r="BA672" s="1"/>
  <c r="AZ665"/>
  <c r="AZ672" s="1"/>
  <c r="AY665"/>
  <c r="AY672" s="1"/>
  <c r="AX665"/>
  <c r="AX672" s="1"/>
  <c r="AW665"/>
  <c r="AW672" s="1"/>
  <c r="AV665"/>
  <c r="AV672" s="1"/>
  <c r="AU665"/>
  <c r="AU672" s="1"/>
  <c r="AT665"/>
  <c r="AT672" s="1"/>
  <c r="AS665"/>
  <c r="AS672" s="1"/>
  <c r="AR665"/>
  <c r="AR672" s="1"/>
  <c r="AQ665"/>
  <c r="AQ672" s="1"/>
  <c r="AP665"/>
  <c r="AP672" s="1"/>
  <c r="AO665"/>
  <c r="AO672" s="1"/>
  <c r="AN665"/>
  <c r="AN672" s="1"/>
  <c r="AM665"/>
  <c r="AM672" s="1"/>
  <c r="AL665"/>
  <c r="AL672" s="1"/>
  <c r="AK665"/>
  <c r="AK672" s="1"/>
  <c r="AJ665"/>
  <c r="AJ672" s="1"/>
  <c r="AI665"/>
  <c r="AI672" s="1"/>
  <c r="AH665"/>
  <c r="AH672" s="1"/>
  <c r="AG665"/>
  <c r="AG672" s="1"/>
  <c r="AF665"/>
  <c r="AF672" s="1"/>
  <c r="AE665"/>
  <c r="AE672" s="1"/>
  <c r="AD665"/>
  <c r="AD672" s="1"/>
  <c r="AC665"/>
  <c r="AC672" s="1"/>
  <c r="AB665"/>
  <c r="AB672" s="1"/>
  <c r="AA665"/>
  <c r="AA672" s="1"/>
  <c r="Z665"/>
  <c r="Z672" s="1"/>
  <c r="Y665"/>
  <c r="Y672" s="1"/>
  <c r="X665"/>
  <c r="X672" s="1"/>
  <c r="W665"/>
  <c r="W672" s="1"/>
  <c r="V665"/>
  <c r="U665"/>
  <c r="U672" s="1"/>
  <c r="T665"/>
  <c r="T672" s="1"/>
  <c r="S665"/>
  <c r="R665"/>
  <c r="R672" s="1"/>
  <c r="Q665"/>
  <c r="Q672" s="1"/>
  <c r="P665"/>
  <c r="M665"/>
  <c r="M672" s="1"/>
  <c r="L665"/>
  <c r="L672" s="1"/>
  <c r="K665"/>
  <c r="K672" s="1"/>
  <c r="J665"/>
  <c r="J672" s="1"/>
  <c r="I665"/>
  <c r="I672" s="1"/>
  <c r="H665"/>
  <c r="H672" s="1"/>
  <c r="BA664"/>
  <c r="BA671" s="1"/>
  <c r="AZ664"/>
  <c r="AY664"/>
  <c r="AY671" s="1"/>
  <c r="AX664"/>
  <c r="AX671" s="1"/>
  <c r="AW664"/>
  <c r="AW671" s="1"/>
  <c r="AV664"/>
  <c r="AU664"/>
  <c r="AU671" s="1"/>
  <c r="AT664"/>
  <c r="AT671" s="1"/>
  <c r="AS664"/>
  <c r="AS671" s="1"/>
  <c r="AR664"/>
  <c r="AQ664"/>
  <c r="AQ671" s="1"/>
  <c r="AP664"/>
  <c r="AO664"/>
  <c r="AO671" s="1"/>
  <c r="AN664"/>
  <c r="AN671" s="1"/>
  <c r="AM664"/>
  <c r="AM671" s="1"/>
  <c r="AL664"/>
  <c r="AL671" s="1"/>
  <c r="AK664"/>
  <c r="AK671" s="1"/>
  <c r="AJ664"/>
  <c r="AI664"/>
  <c r="AI671" s="1"/>
  <c r="AH664"/>
  <c r="AG664"/>
  <c r="AG671" s="1"/>
  <c r="AF664"/>
  <c r="AE664"/>
  <c r="AE671" s="1"/>
  <c r="AD664"/>
  <c r="AD671" s="1"/>
  <c r="AC664"/>
  <c r="AC671" s="1"/>
  <c r="AB664"/>
  <c r="AB671" s="1"/>
  <c r="AA664"/>
  <c r="AA671" s="1"/>
  <c r="Z664"/>
  <c r="Z671" s="1"/>
  <c r="Y664"/>
  <c r="Y671" s="1"/>
  <c r="X664"/>
  <c r="W664"/>
  <c r="W671" s="1"/>
  <c r="V664"/>
  <c r="U664"/>
  <c r="U671" s="1"/>
  <c r="T664"/>
  <c r="S664"/>
  <c r="S671" s="1"/>
  <c r="R664"/>
  <c r="Q664"/>
  <c r="Q671" s="1"/>
  <c r="P664"/>
  <c r="P671" s="1"/>
  <c r="O664"/>
  <c r="O671" s="1"/>
  <c r="N664"/>
  <c r="N671" s="1"/>
  <c r="M664"/>
  <c r="M671" s="1"/>
  <c r="L664"/>
  <c r="K664"/>
  <c r="K671" s="1"/>
  <c r="J664"/>
  <c r="J671" s="1"/>
  <c r="I664"/>
  <c r="I671" s="1"/>
  <c r="H664"/>
  <c r="AY663"/>
  <c r="AY670" s="1"/>
  <c r="AU663"/>
  <c r="AU670" s="1"/>
  <c r="AT663"/>
  <c r="AT670" s="1"/>
  <c r="AQ663"/>
  <c r="AQ670" s="1"/>
  <c r="AO663"/>
  <c r="AO670" s="1"/>
  <c r="AL663"/>
  <c r="AL670" s="1"/>
  <c r="AK663"/>
  <c r="AK670" s="1"/>
  <c r="AG663"/>
  <c r="AG670" s="1"/>
  <c r="AE663"/>
  <c r="AE670" s="1"/>
  <c r="AA663"/>
  <c r="AA670" s="1"/>
  <c r="W663"/>
  <c r="W670" s="1"/>
  <c r="U663"/>
  <c r="U670" s="1"/>
  <c r="Q663"/>
  <c r="Q670" s="1"/>
  <c r="K663"/>
  <c r="K670" s="1"/>
  <c r="F662"/>
  <c r="E662"/>
  <c r="F661"/>
  <c r="E661"/>
  <c r="F660"/>
  <c r="E660"/>
  <c r="O659"/>
  <c r="O666" s="1"/>
  <c r="N659"/>
  <c r="F659"/>
  <c r="O658"/>
  <c r="N658"/>
  <c r="F658"/>
  <c r="F657"/>
  <c r="E657"/>
  <c r="AZ656"/>
  <c r="AY656"/>
  <c r="AW656"/>
  <c r="AV656"/>
  <c r="AU656"/>
  <c r="AT656"/>
  <c r="AR656"/>
  <c r="AQ656"/>
  <c r="AP656"/>
  <c r="AO656"/>
  <c r="AM656"/>
  <c r="AL656"/>
  <c r="AK656"/>
  <c r="AJ656"/>
  <c r="AH656"/>
  <c r="AG656"/>
  <c r="AF656"/>
  <c r="AE656"/>
  <c r="AC656"/>
  <c r="AB656"/>
  <c r="AA656"/>
  <c r="Z656"/>
  <c r="X656"/>
  <c r="W656"/>
  <c r="U656"/>
  <c r="T656"/>
  <c r="R656"/>
  <c r="Q656"/>
  <c r="O656"/>
  <c r="F656" s="1"/>
  <c r="L656"/>
  <c r="K656"/>
  <c r="I656"/>
  <c r="H656"/>
  <c r="F655"/>
  <c r="E655"/>
  <c r="F654"/>
  <c r="E654"/>
  <c r="F653"/>
  <c r="E653"/>
  <c r="F652"/>
  <c r="E652"/>
  <c r="O651"/>
  <c r="O665" s="1"/>
  <c r="N651"/>
  <c r="E651"/>
  <c r="F650"/>
  <c r="E650"/>
  <c r="AZ649"/>
  <c r="AY649"/>
  <c r="AW649"/>
  <c r="AV649"/>
  <c r="AU649"/>
  <c r="AT649"/>
  <c r="AR649"/>
  <c r="AQ649"/>
  <c r="AP649"/>
  <c r="AO649"/>
  <c r="AM649"/>
  <c r="AL649"/>
  <c r="AK649"/>
  <c r="AJ649"/>
  <c r="AH649"/>
  <c r="AG649"/>
  <c r="AF649"/>
  <c r="AE649"/>
  <c r="AC649"/>
  <c r="AB649"/>
  <c r="AA649"/>
  <c r="Z649"/>
  <c r="X649"/>
  <c r="W649"/>
  <c r="U649"/>
  <c r="T649"/>
  <c r="R649"/>
  <c r="Q649"/>
  <c r="N649"/>
  <c r="L649"/>
  <c r="K649"/>
  <c r="I649"/>
  <c r="H649"/>
  <c r="BA639"/>
  <c r="AX639"/>
  <c r="AS639"/>
  <c r="AI639"/>
  <c r="AD639"/>
  <c r="Y639"/>
  <c r="V639"/>
  <c r="P639"/>
  <c r="M639"/>
  <c r="J639"/>
  <c r="BA638"/>
  <c r="AX638"/>
  <c r="AS638"/>
  <c r="AI638"/>
  <c r="AD638"/>
  <c r="Y638"/>
  <c r="V638"/>
  <c r="P638"/>
  <c r="M638"/>
  <c r="J638"/>
  <c r="BA637"/>
  <c r="AX637"/>
  <c r="AS637"/>
  <c r="AI637"/>
  <c r="AD637"/>
  <c r="Y637"/>
  <c r="V637"/>
  <c r="P637"/>
  <c r="M637"/>
  <c r="J637"/>
  <c r="BA636"/>
  <c r="AX636"/>
  <c r="AS636"/>
  <c r="AI636"/>
  <c r="AD636"/>
  <c r="Y636"/>
  <c r="V636"/>
  <c r="P636"/>
  <c r="J636"/>
  <c r="BA635"/>
  <c r="AX635"/>
  <c r="AS635"/>
  <c r="AI635"/>
  <c r="AD635"/>
  <c r="Y635"/>
  <c r="V635"/>
  <c r="P635"/>
  <c r="M635"/>
  <c r="J635"/>
  <c r="BA634"/>
  <c r="AX634"/>
  <c r="AS634"/>
  <c r="AI634"/>
  <c r="AD634"/>
  <c r="Y634"/>
  <c r="V634"/>
  <c r="P634"/>
  <c r="M634"/>
  <c r="J634"/>
  <c r="F632"/>
  <c r="E632"/>
  <c r="F631"/>
  <c r="E631"/>
  <c r="F630"/>
  <c r="E630"/>
  <c r="F629"/>
  <c r="E629"/>
  <c r="F628"/>
  <c r="E628"/>
  <c r="F627"/>
  <c r="E627"/>
  <c r="AZ626"/>
  <c r="AY626"/>
  <c r="AW626"/>
  <c r="AV626"/>
  <c r="AU626"/>
  <c r="AT626"/>
  <c r="AR626"/>
  <c r="AQ626"/>
  <c r="AP626"/>
  <c r="AO626"/>
  <c r="AM626"/>
  <c r="AL626"/>
  <c r="AK626"/>
  <c r="AJ626"/>
  <c r="AH626"/>
  <c r="AG626"/>
  <c r="AF626"/>
  <c r="AE626"/>
  <c r="AC626"/>
  <c r="AB626"/>
  <c r="AA626"/>
  <c r="Z626"/>
  <c r="X626"/>
  <c r="W626"/>
  <c r="U626"/>
  <c r="T626"/>
  <c r="R626"/>
  <c r="Q626"/>
  <c r="O626"/>
  <c r="N626"/>
  <c r="L626"/>
  <c r="K626"/>
  <c r="I626"/>
  <c r="J626" s="1"/>
  <c r="H626"/>
  <c r="F626"/>
  <c r="G626" s="1"/>
  <c r="E626"/>
  <c r="F625"/>
  <c r="E625"/>
  <c r="F624"/>
  <c r="E624"/>
  <c r="F623"/>
  <c r="E623"/>
  <c r="F622"/>
  <c r="E622"/>
  <c r="F621"/>
  <c r="E621"/>
  <c r="F620"/>
  <c r="E620"/>
  <c r="AZ619"/>
  <c r="AY619"/>
  <c r="AW619"/>
  <c r="AV619"/>
  <c r="AU619"/>
  <c r="AT619"/>
  <c r="AR619"/>
  <c r="AQ619"/>
  <c r="AP619"/>
  <c r="AO619"/>
  <c r="AM619"/>
  <c r="AL619"/>
  <c r="AK619"/>
  <c r="AJ619"/>
  <c r="AH619"/>
  <c r="AG619"/>
  <c r="AF619"/>
  <c r="AE619"/>
  <c r="AC619"/>
  <c r="AB619"/>
  <c r="AA619"/>
  <c r="Z619"/>
  <c r="X619"/>
  <c r="W619"/>
  <c r="U619"/>
  <c r="T619"/>
  <c r="R619"/>
  <c r="Q619"/>
  <c r="O619"/>
  <c r="N619"/>
  <c r="L619"/>
  <c r="M619" s="1"/>
  <c r="K619"/>
  <c r="I619"/>
  <c r="J619" s="1"/>
  <c r="H619"/>
  <c r="F619"/>
  <c r="G619" s="1"/>
  <c r="E619"/>
  <c r="F618"/>
  <c r="E618"/>
  <c r="F617"/>
  <c r="E617"/>
  <c r="F616"/>
  <c r="E616"/>
  <c r="F615"/>
  <c r="E615"/>
  <c r="F614"/>
  <c r="E614"/>
  <c r="F613"/>
  <c r="E613"/>
  <c r="AZ612"/>
  <c r="AY612"/>
  <c r="AW612"/>
  <c r="AV612"/>
  <c r="AU612"/>
  <c r="AT612"/>
  <c r="AR612"/>
  <c r="AQ612"/>
  <c r="AP612"/>
  <c r="AO612"/>
  <c r="AM612"/>
  <c r="AL612"/>
  <c r="AK612"/>
  <c r="AJ612"/>
  <c r="AH612"/>
  <c r="AG612"/>
  <c r="AF612"/>
  <c r="AE612"/>
  <c r="AC612"/>
  <c r="AB612"/>
  <c r="AA612"/>
  <c r="Z612"/>
  <c r="X612"/>
  <c r="W612"/>
  <c r="U612"/>
  <c r="T612"/>
  <c r="R612"/>
  <c r="Q612"/>
  <c r="O612"/>
  <c r="N612"/>
  <c r="L612"/>
  <c r="M612" s="1"/>
  <c r="K612"/>
  <c r="I612"/>
  <c r="J612" s="1"/>
  <c r="H612"/>
  <c r="F612"/>
  <c r="G612" s="1"/>
  <c r="E612"/>
  <c r="F611"/>
  <c r="E611"/>
  <c r="F610"/>
  <c r="E610"/>
  <c r="F609"/>
  <c r="E609"/>
  <c r="F608"/>
  <c r="E608"/>
  <c r="F607"/>
  <c r="E607"/>
  <c r="F606"/>
  <c r="E606"/>
  <c r="AZ605"/>
  <c r="AY605"/>
  <c r="AW605"/>
  <c r="AV605"/>
  <c r="AU605"/>
  <c r="AT605"/>
  <c r="AR605"/>
  <c r="AQ605"/>
  <c r="AP605"/>
  <c r="AO605"/>
  <c r="AM605"/>
  <c r="AL605"/>
  <c r="AK605"/>
  <c r="AJ605"/>
  <c r="AH605"/>
  <c r="AG605"/>
  <c r="AF605"/>
  <c r="AE605"/>
  <c r="AC605"/>
  <c r="AB605"/>
  <c r="AA605"/>
  <c r="Z605"/>
  <c r="X605"/>
  <c r="W605"/>
  <c r="U605"/>
  <c r="T605"/>
  <c r="R605"/>
  <c r="Q605"/>
  <c r="O605"/>
  <c r="N605"/>
  <c r="L605"/>
  <c r="M605" s="1"/>
  <c r="K605"/>
  <c r="I605"/>
  <c r="J605" s="1"/>
  <c r="H605"/>
  <c r="F605"/>
  <c r="G605" s="1"/>
  <c r="E605"/>
  <c r="F604"/>
  <c r="E604"/>
  <c r="F603"/>
  <c r="E603"/>
  <c r="F602"/>
  <c r="E602"/>
  <c r="F601"/>
  <c r="E601"/>
  <c r="F600"/>
  <c r="E600"/>
  <c r="F599"/>
  <c r="E599"/>
  <c r="AZ598"/>
  <c r="AY598"/>
  <c r="AW598"/>
  <c r="AV598"/>
  <c r="AU598"/>
  <c r="AT598"/>
  <c r="AR598"/>
  <c r="AQ598"/>
  <c r="AP598"/>
  <c r="AO598"/>
  <c r="AM598"/>
  <c r="AL598"/>
  <c r="AK598"/>
  <c r="AJ598"/>
  <c r="AH598"/>
  <c r="AG598"/>
  <c r="AF598"/>
  <c r="AE598"/>
  <c r="AC598"/>
  <c r="AB598"/>
  <c r="AA598"/>
  <c r="Z598"/>
  <c r="X598"/>
  <c r="W598"/>
  <c r="U598"/>
  <c r="T598"/>
  <c r="R598"/>
  <c r="Q598"/>
  <c r="O598"/>
  <c r="N598"/>
  <c r="L598"/>
  <c r="K598"/>
  <c r="I598"/>
  <c r="J598" s="1"/>
  <c r="H598"/>
  <c r="F598"/>
  <c r="G598" s="1"/>
  <c r="E598"/>
  <c r="F597"/>
  <c r="E597"/>
  <c r="F596"/>
  <c r="E596"/>
  <c r="F595"/>
  <c r="E595"/>
  <c r="F594"/>
  <c r="E594"/>
  <c r="F593"/>
  <c r="E593"/>
  <c r="F592"/>
  <c r="E592"/>
  <c r="AZ591"/>
  <c r="AY591"/>
  <c r="AW591"/>
  <c r="AV591"/>
  <c r="AU591"/>
  <c r="AT591"/>
  <c r="AR591"/>
  <c r="AQ591"/>
  <c r="AP591"/>
  <c r="AO591"/>
  <c r="AM591"/>
  <c r="AL591"/>
  <c r="AK591"/>
  <c r="AJ591"/>
  <c r="AH591"/>
  <c r="AG591"/>
  <c r="AF591"/>
  <c r="AE591"/>
  <c r="AC591"/>
  <c r="AB591"/>
  <c r="AA591"/>
  <c r="Z591"/>
  <c r="X591"/>
  <c r="W591"/>
  <c r="U591"/>
  <c r="T591"/>
  <c r="R591"/>
  <c r="Q591"/>
  <c r="O591"/>
  <c r="N591"/>
  <c r="L591"/>
  <c r="M591" s="1"/>
  <c r="K591"/>
  <c r="I591"/>
  <c r="J591" s="1"/>
  <c r="H591"/>
  <c r="F591"/>
  <c r="G591" s="1"/>
  <c r="E591"/>
  <c r="F590"/>
  <c r="E590"/>
  <c r="F589"/>
  <c r="E589"/>
  <c r="F588"/>
  <c r="E588"/>
  <c r="F587"/>
  <c r="E587"/>
  <c r="F586"/>
  <c r="E586"/>
  <c r="F585"/>
  <c r="E585"/>
  <c r="AZ584"/>
  <c r="AY584"/>
  <c r="AW584"/>
  <c r="AV584"/>
  <c r="AU584"/>
  <c r="AT584"/>
  <c r="AR584"/>
  <c r="AQ584"/>
  <c r="AP584"/>
  <c r="AO584"/>
  <c r="AM584"/>
  <c r="AL584"/>
  <c r="AK584"/>
  <c r="AJ584"/>
  <c r="AH584"/>
  <c r="AG584"/>
  <c r="AF584"/>
  <c r="AE584"/>
  <c r="AC584"/>
  <c r="AB584"/>
  <c r="AA584"/>
  <c r="Z584"/>
  <c r="X584"/>
  <c r="W584"/>
  <c r="U584"/>
  <c r="T584"/>
  <c r="R584"/>
  <c r="Q584"/>
  <c r="O584"/>
  <c r="N584"/>
  <c r="L584"/>
  <c r="M584" s="1"/>
  <c r="K584"/>
  <c r="I584"/>
  <c r="J584" s="1"/>
  <c r="H584"/>
  <c r="F584"/>
  <c r="G584" s="1"/>
  <c r="E584"/>
  <c r="F583"/>
  <c r="E583"/>
  <c r="F582"/>
  <c r="E582"/>
  <c r="F581"/>
  <c r="E581"/>
  <c r="F580"/>
  <c r="E580"/>
  <c r="F579"/>
  <c r="E579"/>
  <c r="F578"/>
  <c r="E578"/>
  <c r="AZ577"/>
  <c r="F577" s="1"/>
  <c r="G577" s="1"/>
  <c r="AY577"/>
  <c r="AX577"/>
  <c r="AW577"/>
  <c r="AV577"/>
  <c r="AU577"/>
  <c r="AT577"/>
  <c r="AR577"/>
  <c r="AQ577"/>
  <c r="AP577"/>
  <c r="AO577"/>
  <c r="AM577"/>
  <c r="AL577"/>
  <c r="AK577"/>
  <c r="AJ577"/>
  <c r="AH577"/>
  <c r="AG577"/>
  <c r="AF577"/>
  <c r="AE577"/>
  <c r="AC577"/>
  <c r="AB577"/>
  <c r="AA577"/>
  <c r="Z577"/>
  <c r="X577"/>
  <c r="W577"/>
  <c r="U577"/>
  <c r="T577"/>
  <c r="R577"/>
  <c r="Q577"/>
  <c r="O577"/>
  <c r="N577"/>
  <c r="L577"/>
  <c r="K577"/>
  <c r="I577"/>
  <c r="H577"/>
  <c r="E577" s="1"/>
  <c r="F576"/>
  <c r="E576"/>
  <c r="F575"/>
  <c r="E575"/>
  <c r="F574"/>
  <c r="E574"/>
  <c r="F573"/>
  <c r="E573"/>
  <c r="F572"/>
  <c r="E572"/>
  <c r="F571"/>
  <c r="E571"/>
  <c r="AZ570"/>
  <c r="AY570"/>
  <c r="AW570"/>
  <c r="AV570"/>
  <c r="AU570"/>
  <c r="AT570"/>
  <c r="AR570"/>
  <c r="AQ570"/>
  <c r="AP570"/>
  <c r="AO570"/>
  <c r="AM570"/>
  <c r="AL570"/>
  <c r="AK570"/>
  <c r="AJ570"/>
  <c r="AH570"/>
  <c r="AG570"/>
  <c r="AF570"/>
  <c r="AE570"/>
  <c r="AC570"/>
  <c r="AB570"/>
  <c r="AA570"/>
  <c r="Z570"/>
  <c r="X570"/>
  <c r="W570"/>
  <c r="U570"/>
  <c r="T570"/>
  <c r="S570"/>
  <c r="R570"/>
  <c r="Q570"/>
  <c r="O570"/>
  <c r="N570"/>
  <c r="L570"/>
  <c r="K570"/>
  <c r="I570"/>
  <c r="H570"/>
  <c r="AZ569"/>
  <c r="AY569"/>
  <c r="AW569"/>
  <c r="AV569"/>
  <c r="AU569"/>
  <c r="AT569"/>
  <c r="AR569"/>
  <c r="AQ569"/>
  <c r="AP569"/>
  <c r="AO569"/>
  <c r="AN569"/>
  <c r="AN639" s="1"/>
  <c r="AM569"/>
  <c r="AL569"/>
  <c r="AK569"/>
  <c r="AJ569"/>
  <c r="AH569"/>
  <c r="AG569"/>
  <c r="AF569"/>
  <c r="AE569"/>
  <c r="AC569"/>
  <c r="AB569"/>
  <c r="AA569"/>
  <c r="Z569"/>
  <c r="X569"/>
  <c r="W569"/>
  <c r="E569" s="1"/>
  <c r="U569"/>
  <c r="T569"/>
  <c r="S569"/>
  <c r="S639" s="1"/>
  <c r="R569"/>
  <c r="Q569"/>
  <c r="O569"/>
  <c r="N569"/>
  <c r="L569"/>
  <c r="K569"/>
  <c r="I569"/>
  <c r="H569"/>
  <c r="F569"/>
  <c r="AZ568"/>
  <c r="AY568"/>
  <c r="AW568"/>
  <c r="AV568"/>
  <c r="AU568"/>
  <c r="AT568"/>
  <c r="AR568"/>
  <c r="AQ568"/>
  <c r="AP568"/>
  <c r="AO568"/>
  <c r="AN568"/>
  <c r="AN638" s="1"/>
  <c r="AM568"/>
  <c r="AL568"/>
  <c r="AK568"/>
  <c r="AJ568"/>
  <c r="AH568"/>
  <c r="AG568"/>
  <c r="AF568"/>
  <c r="AE568"/>
  <c r="AC568"/>
  <c r="AB568"/>
  <c r="AA568"/>
  <c r="Z568"/>
  <c r="X568"/>
  <c r="W568"/>
  <c r="U568"/>
  <c r="T568"/>
  <c r="S568"/>
  <c r="S638" s="1"/>
  <c r="R568"/>
  <c r="Q568"/>
  <c r="O568"/>
  <c r="N568"/>
  <c r="L568"/>
  <c r="K568"/>
  <c r="I568"/>
  <c r="F568" s="1"/>
  <c r="H568"/>
  <c r="AZ567"/>
  <c r="AY567"/>
  <c r="AW567"/>
  <c r="AV567"/>
  <c r="AU567"/>
  <c r="AT567"/>
  <c r="AR567"/>
  <c r="AQ567"/>
  <c r="AP567"/>
  <c r="AO567"/>
  <c r="AN567"/>
  <c r="AN637" s="1"/>
  <c r="AM567"/>
  <c r="AL567"/>
  <c r="AK567"/>
  <c r="AJ567"/>
  <c r="AH567"/>
  <c r="AG567"/>
  <c r="AF567"/>
  <c r="AE567"/>
  <c r="AC567"/>
  <c r="AB567"/>
  <c r="AA567"/>
  <c r="Z567"/>
  <c r="X567"/>
  <c r="W567"/>
  <c r="U567"/>
  <c r="T567"/>
  <c r="S567"/>
  <c r="S637" s="1"/>
  <c r="R567"/>
  <c r="Q567"/>
  <c r="O567"/>
  <c r="N567"/>
  <c r="L567"/>
  <c r="K567"/>
  <c r="E567" s="1"/>
  <c r="I567"/>
  <c r="H567"/>
  <c r="AZ566"/>
  <c r="AZ563" s="1"/>
  <c r="AY566"/>
  <c r="AW566"/>
  <c r="AV566"/>
  <c r="AU566"/>
  <c r="AU563" s="1"/>
  <c r="AT566"/>
  <c r="AR566"/>
  <c r="AQ566"/>
  <c r="AP566"/>
  <c r="AO566"/>
  <c r="AN566"/>
  <c r="AN636" s="1"/>
  <c r="AM566"/>
  <c r="AM563" s="1"/>
  <c r="AL566"/>
  <c r="AK566"/>
  <c r="AJ566"/>
  <c r="AH566"/>
  <c r="AH563" s="1"/>
  <c r="AG566"/>
  <c r="AF566"/>
  <c r="AE566"/>
  <c r="AC566"/>
  <c r="AC563" s="1"/>
  <c r="AB566"/>
  <c r="AA566"/>
  <c r="Z566"/>
  <c r="X566"/>
  <c r="W566"/>
  <c r="U566"/>
  <c r="T566"/>
  <c r="S566"/>
  <c r="R566"/>
  <c r="R563" s="1"/>
  <c r="Q566"/>
  <c r="O566"/>
  <c r="N566"/>
  <c r="L566"/>
  <c r="K566"/>
  <c r="I566"/>
  <c r="H566"/>
  <c r="F566"/>
  <c r="AZ565"/>
  <c r="AY565"/>
  <c r="AY563" s="1"/>
  <c r="AW565"/>
  <c r="AW563" s="1"/>
  <c r="AV565"/>
  <c r="AU565"/>
  <c r="AT565"/>
  <c r="AR565"/>
  <c r="AR563" s="1"/>
  <c r="AQ565"/>
  <c r="AP565"/>
  <c r="AO565"/>
  <c r="AN565"/>
  <c r="AN635" s="1"/>
  <c r="AM565"/>
  <c r="AL565"/>
  <c r="AK565"/>
  <c r="AK563" s="1"/>
  <c r="AJ565"/>
  <c r="AJ563" s="1"/>
  <c r="AH565"/>
  <c r="AG565"/>
  <c r="AF565"/>
  <c r="AE565"/>
  <c r="AE563" s="1"/>
  <c r="AC565"/>
  <c r="AB565"/>
  <c r="AA565"/>
  <c r="Z565"/>
  <c r="Z563" s="1"/>
  <c r="X565"/>
  <c r="W565"/>
  <c r="U565"/>
  <c r="T565"/>
  <c r="S565"/>
  <c r="S635" s="1"/>
  <c r="R565"/>
  <c r="Q565"/>
  <c r="Q563" s="1"/>
  <c r="O565"/>
  <c r="O563" s="1"/>
  <c r="N565"/>
  <c r="L565"/>
  <c r="K565"/>
  <c r="K563" s="1"/>
  <c r="I565"/>
  <c r="H565"/>
  <c r="AZ564"/>
  <c r="AY564"/>
  <c r="AW564"/>
  <c r="AV564"/>
  <c r="AU564"/>
  <c r="AT564"/>
  <c r="AR564"/>
  <c r="AQ564"/>
  <c r="AP564"/>
  <c r="AO564"/>
  <c r="AN564"/>
  <c r="AN634" s="1"/>
  <c r="AM564"/>
  <c r="AL564"/>
  <c r="AK564"/>
  <c r="AJ564"/>
  <c r="AH564"/>
  <c r="AG564"/>
  <c r="AF564"/>
  <c r="AE564"/>
  <c r="AC564"/>
  <c r="AB564"/>
  <c r="AA564"/>
  <c r="Z564"/>
  <c r="X564"/>
  <c r="F564" s="1"/>
  <c r="W564"/>
  <c r="U564"/>
  <c r="T564"/>
  <c r="S564"/>
  <c r="S634" s="1"/>
  <c r="R564"/>
  <c r="Q564"/>
  <c r="O564"/>
  <c r="N564"/>
  <c r="L564"/>
  <c r="K564"/>
  <c r="I564"/>
  <c r="H564"/>
  <c r="AT563"/>
  <c r="AP563"/>
  <c r="AO563"/>
  <c r="AF563"/>
  <c r="AA563"/>
  <c r="U563"/>
  <c r="N563"/>
  <c r="L563"/>
  <c r="F562"/>
  <c r="E562"/>
  <c r="F561"/>
  <c r="E561"/>
  <c r="F560"/>
  <c r="E560"/>
  <c r="F559"/>
  <c r="E559"/>
  <c r="F558"/>
  <c r="E558"/>
  <c r="F557"/>
  <c r="E557"/>
  <c r="AZ556"/>
  <c r="AY556"/>
  <c r="AW556"/>
  <c r="AV556"/>
  <c r="AU556"/>
  <c r="AT556"/>
  <c r="AR556"/>
  <c r="AQ556"/>
  <c r="AP556"/>
  <c r="AO556"/>
  <c r="AM556"/>
  <c r="AL556"/>
  <c r="AK556"/>
  <c r="AJ556"/>
  <c r="AH556"/>
  <c r="AG556"/>
  <c r="AF556"/>
  <c r="AE556"/>
  <c r="AC556"/>
  <c r="AB556"/>
  <c r="AA556"/>
  <c r="Z556"/>
  <c r="X556"/>
  <c r="W556"/>
  <c r="U556"/>
  <c r="T556"/>
  <c r="R556"/>
  <c r="Q556"/>
  <c r="O556"/>
  <c r="N556"/>
  <c r="L556"/>
  <c r="K556"/>
  <c r="I556"/>
  <c r="H556"/>
  <c r="E556" s="1"/>
  <c r="F555"/>
  <c r="E555"/>
  <c r="F554"/>
  <c r="E554"/>
  <c r="F553"/>
  <c r="E553"/>
  <c r="R552"/>
  <c r="Q552"/>
  <c r="E552"/>
  <c r="F551"/>
  <c r="E551"/>
  <c r="F550"/>
  <c r="E550"/>
  <c r="AZ549"/>
  <c r="AY549"/>
  <c r="AW549"/>
  <c r="AV549"/>
  <c r="AU549"/>
  <c r="AT549"/>
  <c r="AR549"/>
  <c r="AQ549"/>
  <c r="AP549"/>
  <c r="AO549"/>
  <c r="AM549"/>
  <c r="AL549"/>
  <c r="AK549"/>
  <c r="AJ549"/>
  <c r="AH549"/>
  <c r="AG549"/>
  <c r="AF549"/>
  <c r="AE549"/>
  <c r="AC549"/>
  <c r="AB549"/>
  <c r="AA549"/>
  <c r="Z549"/>
  <c r="X549"/>
  <c r="W549"/>
  <c r="U549"/>
  <c r="T549"/>
  <c r="Q549"/>
  <c r="O549"/>
  <c r="N549"/>
  <c r="L549"/>
  <c r="M549" s="1"/>
  <c r="K549"/>
  <c r="I549"/>
  <c r="H549"/>
  <c r="E549"/>
  <c r="F548"/>
  <c r="E548"/>
  <c r="F547"/>
  <c r="E547"/>
  <c r="F546"/>
  <c r="E546"/>
  <c r="R545"/>
  <c r="R542" s="1"/>
  <c r="Q545"/>
  <c r="F545"/>
  <c r="F544"/>
  <c r="E544"/>
  <c r="F543"/>
  <c r="E543"/>
  <c r="AZ542"/>
  <c r="AY542"/>
  <c r="AW542"/>
  <c r="AV542"/>
  <c r="AU542"/>
  <c r="AT542"/>
  <c r="AR542"/>
  <c r="AQ542"/>
  <c r="AP542"/>
  <c r="AO542"/>
  <c r="AM542"/>
  <c r="AL542"/>
  <c r="AK542"/>
  <c r="AJ542"/>
  <c r="AH542"/>
  <c r="AG542"/>
  <c r="AF542"/>
  <c r="AE542"/>
  <c r="AC542"/>
  <c r="AB542"/>
  <c r="AA542"/>
  <c r="Z542"/>
  <c r="X542"/>
  <c r="W542"/>
  <c r="U542"/>
  <c r="T542"/>
  <c r="O542"/>
  <c r="N542"/>
  <c r="L542"/>
  <c r="M542" s="1"/>
  <c r="K542"/>
  <c r="I542"/>
  <c r="H542"/>
  <c r="F541"/>
  <c r="E541"/>
  <c r="F540"/>
  <c r="E540"/>
  <c r="F539"/>
  <c r="E539"/>
  <c r="L538"/>
  <c r="K538"/>
  <c r="F538"/>
  <c r="E538"/>
  <c r="F537"/>
  <c r="E537"/>
  <c r="F536"/>
  <c r="E536"/>
  <c r="AZ535"/>
  <c r="AY535"/>
  <c r="AW535"/>
  <c r="AV535"/>
  <c r="AU535"/>
  <c r="AT535"/>
  <c r="AR535"/>
  <c r="AQ535"/>
  <c r="AP535"/>
  <c r="AO535"/>
  <c r="AM535"/>
  <c r="AL535"/>
  <c r="AK535"/>
  <c r="AJ535"/>
  <c r="AH535"/>
  <c r="AG535"/>
  <c r="AF535"/>
  <c r="AE535"/>
  <c r="AC535"/>
  <c r="AB535"/>
  <c r="AA535"/>
  <c r="Z535"/>
  <c r="X535"/>
  <c r="W535"/>
  <c r="U535"/>
  <c r="T535"/>
  <c r="R535"/>
  <c r="Q535"/>
  <c r="O535"/>
  <c r="N535"/>
  <c r="L535"/>
  <c r="K535"/>
  <c r="E535" s="1"/>
  <c r="I535"/>
  <c r="J535" s="1"/>
  <c r="H535"/>
  <c r="F535"/>
  <c r="F534"/>
  <c r="E534"/>
  <c r="F533"/>
  <c r="E533"/>
  <c r="F532"/>
  <c r="E532"/>
  <c r="R531"/>
  <c r="F531" s="1"/>
  <c r="Q531"/>
  <c r="F530"/>
  <c r="E530"/>
  <c r="F529"/>
  <c r="E529"/>
  <c r="AZ528"/>
  <c r="AY528"/>
  <c r="AW528"/>
  <c r="AV528"/>
  <c r="AU528"/>
  <c r="AT528"/>
  <c r="AR528"/>
  <c r="AQ528"/>
  <c r="AP528"/>
  <c r="AO528"/>
  <c r="AM528"/>
  <c r="AL528"/>
  <c r="AK528"/>
  <c r="AJ528"/>
  <c r="AH528"/>
  <c r="AG528"/>
  <c r="AF528"/>
  <c r="AE528"/>
  <c r="AC528"/>
  <c r="AB528"/>
  <c r="AA528"/>
  <c r="Z528"/>
  <c r="X528"/>
  <c r="W528"/>
  <c r="U528"/>
  <c r="T528"/>
  <c r="R528"/>
  <c r="O528"/>
  <c r="N528"/>
  <c r="L528"/>
  <c r="K528"/>
  <c r="I528"/>
  <c r="H528"/>
  <c r="F527"/>
  <c r="E527"/>
  <c r="F526"/>
  <c r="E526"/>
  <c r="F525"/>
  <c r="E525"/>
  <c r="L524"/>
  <c r="K524"/>
  <c r="E524"/>
  <c r="F523"/>
  <c r="E523"/>
  <c r="F522"/>
  <c r="E522"/>
  <c r="AZ521"/>
  <c r="AY521"/>
  <c r="AW521"/>
  <c r="AV521"/>
  <c r="AU521"/>
  <c r="AT521"/>
  <c r="AR521"/>
  <c r="AQ521"/>
  <c r="AP521"/>
  <c r="AO521"/>
  <c r="AM521"/>
  <c r="AL521"/>
  <c r="AK521"/>
  <c r="AJ521"/>
  <c r="AH521"/>
  <c r="AG521"/>
  <c r="AF521"/>
  <c r="AE521"/>
  <c r="AC521"/>
  <c r="AB521"/>
  <c r="AA521"/>
  <c r="Z521"/>
  <c r="X521"/>
  <c r="W521"/>
  <c r="U521"/>
  <c r="T521"/>
  <c r="R521"/>
  <c r="Q521"/>
  <c r="O521"/>
  <c r="N521"/>
  <c r="K521"/>
  <c r="I521"/>
  <c r="H521"/>
  <c r="E521"/>
  <c r="F520"/>
  <c r="E520"/>
  <c r="F519"/>
  <c r="E519"/>
  <c r="F518"/>
  <c r="E518"/>
  <c r="L517"/>
  <c r="K517"/>
  <c r="J517"/>
  <c r="E517"/>
  <c r="F516"/>
  <c r="E516"/>
  <c r="F515"/>
  <c r="E515"/>
  <c r="AZ514"/>
  <c r="AY514"/>
  <c r="AW514"/>
  <c r="AV514"/>
  <c r="AU514"/>
  <c r="AT514"/>
  <c r="AR514"/>
  <c r="AQ514"/>
  <c r="AP514"/>
  <c r="AO514"/>
  <c r="AM514"/>
  <c r="AL514"/>
  <c r="AK514"/>
  <c r="AJ514"/>
  <c r="AH514"/>
  <c r="AG514"/>
  <c r="AF514"/>
  <c r="AE514"/>
  <c r="AC514"/>
  <c r="AB514"/>
  <c r="AA514"/>
  <c r="Z514"/>
  <c r="X514"/>
  <c r="W514"/>
  <c r="U514"/>
  <c r="T514"/>
  <c r="R514"/>
  <c r="Q514"/>
  <c r="O514"/>
  <c r="N514"/>
  <c r="K514"/>
  <c r="I514"/>
  <c r="H514"/>
  <c r="F513"/>
  <c r="E513"/>
  <c r="F512"/>
  <c r="E512"/>
  <c r="F511"/>
  <c r="E511"/>
  <c r="R510"/>
  <c r="Q510"/>
  <c r="E510" s="1"/>
  <c r="J510"/>
  <c r="F510"/>
  <c r="G510" s="1"/>
  <c r="F509"/>
  <c r="E509"/>
  <c r="F508"/>
  <c r="E508"/>
  <c r="AZ507"/>
  <c r="AY507"/>
  <c r="AX507"/>
  <c r="AW507"/>
  <c r="AV507"/>
  <c r="AU507"/>
  <c r="AT507"/>
  <c r="AR507"/>
  <c r="AQ507"/>
  <c r="AP507"/>
  <c r="AO507"/>
  <c r="AM507"/>
  <c r="AL507"/>
  <c r="AK507"/>
  <c r="AJ507"/>
  <c r="AH507"/>
  <c r="AG507"/>
  <c r="AF507"/>
  <c r="AE507"/>
  <c r="AC507"/>
  <c r="AB507"/>
  <c r="AA507"/>
  <c r="Z507"/>
  <c r="X507"/>
  <c r="W507"/>
  <c r="U507"/>
  <c r="T507"/>
  <c r="R507"/>
  <c r="Q507"/>
  <c r="O507"/>
  <c r="N507"/>
  <c r="L507"/>
  <c r="K507"/>
  <c r="I507"/>
  <c r="H507"/>
  <c r="E507" s="1"/>
  <c r="F506"/>
  <c r="E506"/>
  <c r="F505"/>
  <c r="E505"/>
  <c r="F504"/>
  <c r="E504"/>
  <c r="J503"/>
  <c r="F503"/>
  <c r="G503" s="1"/>
  <c r="E503"/>
  <c r="F502"/>
  <c r="E502"/>
  <c r="F501"/>
  <c r="E501"/>
  <c r="AZ500"/>
  <c r="AY500"/>
  <c r="AW500"/>
  <c r="AV500"/>
  <c r="AU500"/>
  <c r="AT500"/>
  <c r="AR500"/>
  <c r="AQ500"/>
  <c r="AP500"/>
  <c r="AO500"/>
  <c r="AM500"/>
  <c r="AL500"/>
  <c r="AK500"/>
  <c r="AJ500"/>
  <c r="AH500"/>
  <c r="AG500"/>
  <c r="AF500"/>
  <c r="AE500"/>
  <c r="AC500"/>
  <c r="AB500"/>
  <c r="AA500"/>
  <c r="Z500"/>
  <c r="X500"/>
  <c r="F500" s="1"/>
  <c r="W500"/>
  <c r="U500"/>
  <c r="T500"/>
  <c r="S500"/>
  <c r="R500"/>
  <c r="Q500"/>
  <c r="O500"/>
  <c r="N500"/>
  <c r="L500"/>
  <c r="K500"/>
  <c r="I500"/>
  <c r="H500"/>
  <c r="E500" s="1"/>
  <c r="F499"/>
  <c r="E499"/>
  <c r="F498"/>
  <c r="E498"/>
  <c r="F497"/>
  <c r="E497"/>
  <c r="AY496"/>
  <c r="E496" s="1"/>
  <c r="J496"/>
  <c r="F496"/>
  <c r="F495"/>
  <c r="E495"/>
  <c r="F494"/>
  <c r="E494"/>
  <c r="AZ493"/>
  <c r="AW493"/>
  <c r="AV493"/>
  <c r="AU493"/>
  <c r="AT493"/>
  <c r="AR493"/>
  <c r="AQ493"/>
  <c r="AP493"/>
  <c r="AO493"/>
  <c r="AM493"/>
  <c r="AL493"/>
  <c r="AK493"/>
  <c r="AJ493"/>
  <c r="AH493"/>
  <c r="AG493"/>
  <c r="AF493"/>
  <c r="AE493"/>
  <c r="AC493"/>
  <c r="AB493"/>
  <c r="AA493"/>
  <c r="Z493"/>
  <c r="X493"/>
  <c r="W493"/>
  <c r="U493"/>
  <c r="T493"/>
  <c r="S493"/>
  <c r="R493"/>
  <c r="Q493"/>
  <c r="O493"/>
  <c r="N493"/>
  <c r="L493"/>
  <c r="K493"/>
  <c r="I493"/>
  <c r="J493" s="1"/>
  <c r="H493"/>
  <c r="AZ492"/>
  <c r="AY492"/>
  <c r="AW492"/>
  <c r="AW639" s="1"/>
  <c r="AV492"/>
  <c r="AV639" s="1"/>
  <c r="AU492"/>
  <c r="AT492"/>
  <c r="AR492"/>
  <c r="AR639" s="1"/>
  <c r="AQ492"/>
  <c r="AQ639" s="1"/>
  <c r="AP492"/>
  <c r="AO492"/>
  <c r="AM492"/>
  <c r="AM639" s="1"/>
  <c r="AL492"/>
  <c r="AL639" s="1"/>
  <c r="AK492"/>
  <c r="AJ492"/>
  <c r="AH492"/>
  <c r="AH639" s="1"/>
  <c r="AG492"/>
  <c r="AG639" s="1"/>
  <c r="AF492"/>
  <c r="AE492"/>
  <c r="AC492"/>
  <c r="AC639" s="1"/>
  <c r="AB492"/>
  <c r="AB639" s="1"/>
  <c r="AA492"/>
  <c r="Z492"/>
  <c r="X492"/>
  <c r="X639" s="1"/>
  <c r="W492"/>
  <c r="W639" s="1"/>
  <c r="U492"/>
  <c r="T492"/>
  <c r="R492"/>
  <c r="R639" s="1"/>
  <c r="Q492"/>
  <c r="Q639" s="1"/>
  <c r="O492"/>
  <c r="O639" s="1"/>
  <c r="N492"/>
  <c r="N639" s="1"/>
  <c r="L492"/>
  <c r="L639" s="1"/>
  <c r="K492"/>
  <c r="K639" s="1"/>
  <c r="I492"/>
  <c r="I639" s="1"/>
  <c r="H492"/>
  <c r="H639" s="1"/>
  <c r="F492"/>
  <c r="E492"/>
  <c r="AZ491"/>
  <c r="AZ638" s="1"/>
  <c r="AY491"/>
  <c r="AY638" s="1"/>
  <c r="AW491"/>
  <c r="AW638" s="1"/>
  <c r="AV491"/>
  <c r="AV638" s="1"/>
  <c r="AU491"/>
  <c r="AU638" s="1"/>
  <c r="AT491"/>
  <c r="AT638" s="1"/>
  <c r="AR491"/>
  <c r="AR638" s="1"/>
  <c r="AQ491"/>
  <c r="AQ638" s="1"/>
  <c r="AP491"/>
  <c r="AP638" s="1"/>
  <c r="AO491"/>
  <c r="AO638" s="1"/>
  <c r="AM491"/>
  <c r="AM638" s="1"/>
  <c r="AL491"/>
  <c r="AL638" s="1"/>
  <c r="AK491"/>
  <c r="AK638" s="1"/>
  <c r="AJ491"/>
  <c r="AH491"/>
  <c r="AH638" s="1"/>
  <c r="AG491"/>
  <c r="AG638" s="1"/>
  <c r="AF491"/>
  <c r="AF638" s="1"/>
  <c r="AE491"/>
  <c r="AC491"/>
  <c r="AC638" s="1"/>
  <c r="AB491"/>
  <c r="AB638" s="1"/>
  <c r="AA491"/>
  <c r="AA638" s="1"/>
  <c r="Z491"/>
  <c r="X491"/>
  <c r="X638" s="1"/>
  <c r="W491"/>
  <c r="W638" s="1"/>
  <c r="U491"/>
  <c r="U638" s="1"/>
  <c r="T491"/>
  <c r="R491"/>
  <c r="R638" s="1"/>
  <c r="Q491"/>
  <c r="Q638" s="1"/>
  <c r="O491"/>
  <c r="N491"/>
  <c r="L491"/>
  <c r="L638" s="1"/>
  <c r="K491"/>
  <c r="K638" s="1"/>
  <c r="I491"/>
  <c r="H491"/>
  <c r="F491"/>
  <c r="E491"/>
  <c r="AZ490"/>
  <c r="AY490"/>
  <c r="AW490"/>
  <c r="AW637" s="1"/>
  <c r="AV490"/>
  <c r="AV637" s="1"/>
  <c r="AU490"/>
  <c r="AT490"/>
  <c r="AR490"/>
  <c r="AR637" s="1"/>
  <c r="AQ490"/>
  <c r="AQ637" s="1"/>
  <c r="AP490"/>
  <c r="AO490"/>
  <c r="AM490"/>
  <c r="AM637" s="1"/>
  <c r="AL490"/>
  <c r="AL637" s="1"/>
  <c r="AK490"/>
  <c r="AJ490"/>
  <c r="AH490"/>
  <c r="AH637" s="1"/>
  <c r="AG490"/>
  <c r="AG637" s="1"/>
  <c r="AF490"/>
  <c r="AE490"/>
  <c r="AC490"/>
  <c r="AC637" s="1"/>
  <c r="AB490"/>
  <c r="AB637" s="1"/>
  <c r="AA490"/>
  <c r="Z490"/>
  <c r="X490"/>
  <c r="X637" s="1"/>
  <c r="W490"/>
  <c r="W637" s="1"/>
  <c r="U490"/>
  <c r="T490"/>
  <c r="R490"/>
  <c r="R637" s="1"/>
  <c r="Q490"/>
  <c r="O490"/>
  <c r="N490"/>
  <c r="N637" s="1"/>
  <c r="L490"/>
  <c r="L637" s="1"/>
  <c r="K490"/>
  <c r="I490"/>
  <c r="H490"/>
  <c r="H637" s="1"/>
  <c r="F490"/>
  <c r="E490"/>
  <c r="AZ489"/>
  <c r="AW489"/>
  <c r="AW636" s="1"/>
  <c r="AV489"/>
  <c r="AU489"/>
  <c r="AT489"/>
  <c r="AT636" s="1"/>
  <c r="AR489"/>
  <c r="AR636" s="1"/>
  <c r="AQ489"/>
  <c r="AP489"/>
  <c r="AO489"/>
  <c r="AO636" s="1"/>
  <c r="AM489"/>
  <c r="AL489"/>
  <c r="AK489"/>
  <c r="AK636" s="1"/>
  <c r="AJ489"/>
  <c r="AH489"/>
  <c r="AG489"/>
  <c r="AF489"/>
  <c r="AF636" s="1"/>
  <c r="AE489"/>
  <c r="AC489"/>
  <c r="AB489"/>
  <c r="AA489"/>
  <c r="AA636" s="1"/>
  <c r="Z489"/>
  <c r="X489"/>
  <c r="W489"/>
  <c r="U489"/>
  <c r="U636" s="1"/>
  <c r="T489"/>
  <c r="O489"/>
  <c r="O636" s="1"/>
  <c r="N489"/>
  <c r="K489"/>
  <c r="K636" s="1"/>
  <c r="I489"/>
  <c r="H489"/>
  <c r="AZ488"/>
  <c r="AZ635" s="1"/>
  <c r="AY488"/>
  <c r="AW488"/>
  <c r="AV488"/>
  <c r="AV635" s="1"/>
  <c r="AU488"/>
  <c r="AU635" s="1"/>
  <c r="AT488"/>
  <c r="AR488"/>
  <c r="AQ488"/>
  <c r="AQ635" s="1"/>
  <c r="AP488"/>
  <c r="AP635" s="1"/>
  <c r="AO488"/>
  <c r="AM488"/>
  <c r="AM635" s="1"/>
  <c r="AL488"/>
  <c r="AL635" s="1"/>
  <c r="AK488"/>
  <c r="AK635" s="1"/>
  <c r="AJ488"/>
  <c r="AH488"/>
  <c r="AH635" s="1"/>
  <c r="AG488"/>
  <c r="AG635" s="1"/>
  <c r="AF488"/>
  <c r="AF635" s="1"/>
  <c r="AE488"/>
  <c r="AC488"/>
  <c r="AC635" s="1"/>
  <c r="AB488"/>
  <c r="AB635" s="1"/>
  <c r="AA488"/>
  <c r="AA635" s="1"/>
  <c r="Z488"/>
  <c r="X488"/>
  <c r="X635" s="1"/>
  <c r="W488"/>
  <c r="W635" s="1"/>
  <c r="U488"/>
  <c r="U635" s="1"/>
  <c r="T488"/>
  <c r="R488"/>
  <c r="R635" s="1"/>
  <c r="Q488"/>
  <c r="Q635" s="1"/>
  <c r="O488"/>
  <c r="O635" s="1"/>
  <c r="N488"/>
  <c r="N635" s="1"/>
  <c r="L488"/>
  <c r="L635" s="1"/>
  <c r="K488"/>
  <c r="K635" s="1"/>
  <c r="I488"/>
  <c r="H488"/>
  <c r="H635" s="1"/>
  <c r="E488"/>
  <c r="AZ487"/>
  <c r="AZ634" s="1"/>
  <c r="AY487"/>
  <c r="AY634" s="1"/>
  <c r="AW487"/>
  <c r="AW634" s="1"/>
  <c r="AV487"/>
  <c r="AV634" s="1"/>
  <c r="AU487"/>
  <c r="AT487"/>
  <c r="AT634" s="1"/>
  <c r="AR487"/>
  <c r="AR634" s="1"/>
  <c r="AQ487"/>
  <c r="AQ634" s="1"/>
  <c r="AP487"/>
  <c r="AO487"/>
  <c r="AO634" s="1"/>
  <c r="AM487"/>
  <c r="AM634" s="1"/>
  <c r="AL487"/>
  <c r="AL634" s="1"/>
  <c r="AK487"/>
  <c r="AJ487"/>
  <c r="AJ634" s="1"/>
  <c r="AH487"/>
  <c r="AH634" s="1"/>
  <c r="AG487"/>
  <c r="AG634" s="1"/>
  <c r="AF487"/>
  <c r="AE487"/>
  <c r="AE634" s="1"/>
  <c r="AC487"/>
  <c r="AC634" s="1"/>
  <c r="AB487"/>
  <c r="AB634" s="1"/>
  <c r="AA487"/>
  <c r="Z487"/>
  <c r="Z634" s="1"/>
  <c r="X487"/>
  <c r="X634" s="1"/>
  <c r="W487"/>
  <c r="W634" s="1"/>
  <c r="U487"/>
  <c r="T487"/>
  <c r="T634" s="1"/>
  <c r="R487"/>
  <c r="R634" s="1"/>
  <c r="Q487"/>
  <c r="Q634" s="1"/>
  <c r="O487"/>
  <c r="N487"/>
  <c r="L487"/>
  <c r="L634" s="1"/>
  <c r="K487"/>
  <c r="K634" s="1"/>
  <c r="I487"/>
  <c r="H487"/>
  <c r="E487"/>
  <c r="AW486"/>
  <c r="AT486"/>
  <c r="AR486"/>
  <c r="AO486"/>
  <c r="AM486"/>
  <c r="AJ486"/>
  <c r="AH486"/>
  <c r="AE486"/>
  <c r="AC486"/>
  <c r="Z486"/>
  <c r="X486"/>
  <c r="T486"/>
  <c r="N486"/>
  <c r="H486"/>
  <c r="AZ484"/>
  <c r="AY484"/>
  <c r="AX484"/>
  <c r="AW484"/>
  <c r="AV484"/>
  <c r="AU484"/>
  <c r="AT484"/>
  <c r="AS484"/>
  <c r="AR484"/>
  <c r="AQ484"/>
  <c r="AP484"/>
  <c r="AO484"/>
  <c r="AN484"/>
  <c r="AM484"/>
  <c r="AL484"/>
  <c r="AK484"/>
  <c r="AJ484"/>
  <c r="AI484"/>
  <c r="AH484"/>
  <c r="AG484"/>
  <c r="AF484"/>
  <c r="AE484"/>
  <c r="AD484"/>
  <c r="AC484"/>
  <c r="AB484"/>
  <c r="AA484"/>
  <c r="Z484"/>
  <c r="Y484"/>
  <c r="X484"/>
  <c r="W484"/>
  <c r="V484"/>
  <c r="U484"/>
  <c r="T484"/>
  <c r="S484"/>
  <c r="R484"/>
  <c r="Q484"/>
  <c r="P484"/>
  <c r="O484"/>
  <c r="N484"/>
  <c r="E484" s="1"/>
  <c r="M484"/>
  <c r="L484"/>
  <c r="K484"/>
  <c r="J484"/>
  <c r="I484"/>
  <c r="H484"/>
  <c r="AZ483"/>
  <c r="AY483"/>
  <c r="AX483"/>
  <c r="AW483"/>
  <c r="AV483"/>
  <c r="AU483"/>
  <c r="AT483"/>
  <c r="AS483"/>
  <c r="AR483"/>
  <c r="AQ483"/>
  <c r="AP483"/>
  <c r="AO483"/>
  <c r="AN483"/>
  <c r="AM483"/>
  <c r="AL483"/>
  <c r="AK483"/>
  <c r="AJ483"/>
  <c r="AI483"/>
  <c r="AH483"/>
  <c r="AG483"/>
  <c r="AF483"/>
  <c r="AE483"/>
  <c r="AD483"/>
  <c r="AC483"/>
  <c r="AB483"/>
  <c r="AA483"/>
  <c r="Z483"/>
  <c r="Y483"/>
  <c r="X483"/>
  <c r="W483"/>
  <c r="V483"/>
  <c r="U483"/>
  <c r="T483"/>
  <c r="S483"/>
  <c r="R483"/>
  <c r="Q483"/>
  <c r="P483"/>
  <c r="O483"/>
  <c r="N483"/>
  <c r="M483"/>
  <c r="L483"/>
  <c r="K483"/>
  <c r="J483"/>
  <c r="I483"/>
  <c r="H483"/>
  <c r="E483" s="1"/>
  <c r="AZ482"/>
  <c r="AY482"/>
  <c r="AX482"/>
  <c r="AW482"/>
  <c r="AV482"/>
  <c r="AU482"/>
  <c r="AT482"/>
  <c r="AS482"/>
  <c r="AR482"/>
  <c r="AQ482"/>
  <c r="AP482"/>
  <c r="AO482"/>
  <c r="AN482"/>
  <c r="AM482"/>
  <c r="AL482"/>
  <c r="AK482"/>
  <c r="AJ482"/>
  <c r="AI482"/>
  <c r="AH482"/>
  <c r="AG482"/>
  <c r="AF482"/>
  <c r="AE482"/>
  <c r="AD482"/>
  <c r="AC482"/>
  <c r="AB482"/>
  <c r="AA482"/>
  <c r="Z482"/>
  <c r="Y482"/>
  <c r="X482"/>
  <c r="W482"/>
  <c r="V482"/>
  <c r="U482"/>
  <c r="T482"/>
  <c r="S482"/>
  <c r="R482"/>
  <c r="Q482"/>
  <c r="P482"/>
  <c r="O482"/>
  <c r="N482"/>
  <c r="M482"/>
  <c r="L482"/>
  <c r="K482"/>
  <c r="E482" s="1"/>
  <c r="J482"/>
  <c r="I482"/>
  <c r="H482"/>
  <c r="F482"/>
  <c r="BA481"/>
  <c r="AZ481"/>
  <c r="AX481"/>
  <c r="AV481"/>
  <c r="AU481"/>
  <c r="AS481"/>
  <c r="AR481"/>
  <c r="AR478" s="1"/>
  <c r="AQ481"/>
  <c r="AP481"/>
  <c r="AO481"/>
  <c r="AN481"/>
  <c r="AN478" s="1"/>
  <c r="AM481"/>
  <c r="AL481"/>
  <c r="AK481"/>
  <c r="AJ481"/>
  <c r="AI481"/>
  <c r="AH481"/>
  <c r="AG481"/>
  <c r="AF481"/>
  <c r="AE481"/>
  <c r="AD481"/>
  <c r="AC481"/>
  <c r="AB481"/>
  <c r="AA481"/>
  <c r="Z481"/>
  <c r="Y481"/>
  <c r="X481"/>
  <c r="W481"/>
  <c r="V481"/>
  <c r="U481"/>
  <c r="S481"/>
  <c r="R481"/>
  <c r="Q481"/>
  <c r="P481"/>
  <c r="O481"/>
  <c r="N481"/>
  <c r="M481"/>
  <c r="L481"/>
  <c r="K481"/>
  <c r="J481"/>
  <c r="I481"/>
  <c r="H481"/>
  <c r="AZ480"/>
  <c r="AY480"/>
  <c r="AX480"/>
  <c r="AV480"/>
  <c r="AV478" s="1"/>
  <c r="AU480"/>
  <c r="AU478" s="1"/>
  <c r="AS480"/>
  <c r="AR480"/>
  <c r="AQ480"/>
  <c r="AP480"/>
  <c r="AO480"/>
  <c r="AN480"/>
  <c r="AL480"/>
  <c r="AK480"/>
  <c r="AI480"/>
  <c r="AH480"/>
  <c r="AG480"/>
  <c r="AF480"/>
  <c r="AF478" s="1"/>
  <c r="AE480"/>
  <c r="AD480"/>
  <c r="AC480"/>
  <c r="AB480"/>
  <c r="AB478" s="1"/>
  <c r="AA480"/>
  <c r="AA478" s="1"/>
  <c r="Z480"/>
  <c r="Y480"/>
  <c r="X480"/>
  <c r="W480"/>
  <c r="V480"/>
  <c r="U480"/>
  <c r="T480"/>
  <c r="S480"/>
  <c r="R480"/>
  <c r="Q480"/>
  <c r="P480"/>
  <c r="O480"/>
  <c r="M480"/>
  <c r="J480"/>
  <c r="I480"/>
  <c r="H480"/>
  <c r="AZ479"/>
  <c r="AY479"/>
  <c r="AX479"/>
  <c r="AX478" s="1"/>
  <c r="AW479"/>
  <c r="AV479"/>
  <c r="AU479"/>
  <c r="AT479"/>
  <c r="AS479"/>
  <c r="AR479"/>
  <c r="AQ479"/>
  <c r="AP479"/>
  <c r="AP478" s="1"/>
  <c r="AO479"/>
  <c r="AO478" s="1"/>
  <c r="AN479"/>
  <c r="AM479"/>
  <c r="AL479"/>
  <c r="AK479"/>
  <c r="AJ479"/>
  <c r="AI479"/>
  <c r="AH479"/>
  <c r="AH478" s="1"/>
  <c r="AI478" s="1"/>
  <c r="AG479"/>
  <c r="AG478" s="1"/>
  <c r="AF479"/>
  <c r="AE479"/>
  <c r="AD479"/>
  <c r="AD478" s="1"/>
  <c r="AC479"/>
  <c r="AC478" s="1"/>
  <c r="AB479"/>
  <c r="AA479"/>
  <c r="Z479"/>
  <c r="Y479"/>
  <c r="Y478" s="1"/>
  <c r="X479"/>
  <c r="W479"/>
  <c r="W478" s="1"/>
  <c r="V479"/>
  <c r="V478" s="1"/>
  <c r="U479"/>
  <c r="U478" s="1"/>
  <c r="T479"/>
  <c r="S479"/>
  <c r="R479"/>
  <c r="R478" s="1"/>
  <c r="S478" s="1"/>
  <c r="Q479"/>
  <c r="P479"/>
  <c r="O479"/>
  <c r="O478" s="1"/>
  <c r="N479"/>
  <c r="M479"/>
  <c r="L479"/>
  <c r="K479"/>
  <c r="J479"/>
  <c r="I479"/>
  <c r="H479"/>
  <c r="E479"/>
  <c r="AZ478"/>
  <c r="AS478"/>
  <c r="AQ478"/>
  <c r="AL478"/>
  <c r="AK478"/>
  <c r="AE478"/>
  <c r="Z478"/>
  <c r="X478"/>
  <c r="Q478"/>
  <c r="F477"/>
  <c r="E477"/>
  <c r="F476"/>
  <c r="E476"/>
  <c r="F475"/>
  <c r="E475"/>
  <c r="F474"/>
  <c r="E474"/>
  <c r="F473"/>
  <c r="E473"/>
  <c r="F472"/>
  <c r="E472"/>
  <c r="AZ471"/>
  <c r="BA471" s="1"/>
  <c r="AY471"/>
  <c r="AW471"/>
  <c r="AV471"/>
  <c r="AU471"/>
  <c r="AT471"/>
  <c r="AR471"/>
  <c r="AQ471"/>
  <c r="AP471"/>
  <c r="AO471"/>
  <c r="AM471"/>
  <c r="AL471"/>
  <c r="AK471"/>
  <c r="AJ471"/>
  <c r="AH471"/>
  <c r="AG471"/>
  <c r="AF471"/>
  <c r="AE471"/>
  <c r="AC471"/>
  <c r="AB471"/>
  <c r="AA471"/>
  <c r="Z471"/>
  <c r="X471"/>
  <c r="W471"/>
  <c r="U471"/>
  <c r="V471" s="1"/>
  <c r="T471"/>
  <c r="R471"/>
  <c r="Q471"/>
  <c r="O471"/>
  <c r="P471" s="1"/>
  <c r="N471"/>
  <c r="L471"/>
  <c r="K471"/>
  <c r="I471"/>
  <c r="H471"/>
  <c r="E471" s="1"/>
  <c r="F470"/>
  <c r="E470"/>
  <c r="F469"/>
  <c r="E469"/>
  <c r="F468"/>
  <c r="E468"/>
  <c r="F467"/>
  <c r="E467"/>
  <c r="F466"/>
  <c r="E466"/>
  <c r="F465"/>
  <c r="E465"/>
  <c r="AZ464"/>
  <c r="AY464"/>
  <c r="AW464"/>
  <c r="AV464"/>
  <c r="AU464"/>
  <c r="AT464"/>
  <c r="AR464"/>
  <c r="AQ464"/>
  <c r="AP464"/>
  <c r="AO464"/>
  <c r="AM464"/>
  <c r="AL464"/>
  <c r="AK464"/>
  <c r="AJ464"/>
  <c r="AH464"/>
  <c r="AG464"/>
  <c r="AF464"/>
  <c r="AE464"/>
  <c r="AC464"/>
  <c r="AB464"/>
  <c r="AA464"/>
  <c r="Z464"/>
  <c r="X464"/>
  <c r="W464"/>
  <c r="U464"/>
  <c r="T464"/>
  <c r="R464"/>
  <c r="Q464"/>
  <c r="O464"/>
  <c r="N464"/>
  <c r="L464"/>
  <c r="K464"/>
  <c r="I464"/>
  <c r="H464"/>
  <c r="E464"/>
  <c r="F463"/>
  <c r="E463"/>
  <c r="F462"/>
  <c r="E462"/>
  <c r="F461"/>
  <c r="E461"/>
  <c r="F460"/>
  <c r="E460"/>
  <c r="AW459"/>
  <c r="AT459"/>
  <c r="AT480" s="1"/>
  <c r="E459"/>
  <c r="F458"/>
  <c r="E458"/>
  <c r="AZ457"/>
  <c r="AY457"/>
  <c r="AW457"/>
  <c r="AV457"/>
  <c r="AU457"/>
  <c r="AT457"/>
  <c r="AR457"/>
  <c r="AQ457"/>
  <c r="AP457"/>
  <c r="AO457"/>
  <c r="AM457"/>
  <c r="AL457"/>
  <c r="AK457"/>
  <c r="AJ457"/>
  <c r="AH457"/>
  <c r="AG457"/>
  <c r="AF457"/>
  <c r="AE457"/>
  <c r="AC457"/>
  <c r="AB457"/>
  <c r="AA457"/>
  <c r="Z457"/>
  <c r="X457"/>
  <c r="W457"/>
  <c r="U457"/>
  <c r="T457"/>
  <c r="R457"/>
  <c r="Q457"/>
  <c r="O457"/>
  <c r="N457"/>
  <c r="E457" s="1"/>
  <c r="I457"/>
  <c r="H457"/>
  <c r="F456"/>
  <c r="E456"/>
  <c r="F455"/>
  <c r="E455"/>
  <c r="F454"/>
  <c r="E454"/>
  <c r="F453"/>
  <c r="E453"/>
  <c r="F452"/>
  <c r="E452"/>
  <c r="F451"/>
  <c r="E451"/>
  <c r="AZ450"/>
  <c r="AY450"/>
  <c r="AX450"/>
  <c r="AW450"/>
  <c r="AV450"/>
  <c r="AU450"/>
  <c r="AT450"/>
  <c r="AR450"/>
  <c r="AQ450"/>
  <c r="AP450"/>
  <c r="AO450"/>
  <c r="AM450"/>
  <c r="AL450"/>
  <c r="AK450"/>
  <c r="AJ450"/>
  <c r="AH450"/>
  <c r="AG450"/>
  <c r="AF450"/>
  <c r="AE450"/>
  <c r="AC450"/>
  <c r="AB450"/>
  <c r="AA450"/>
  <c r="Z450"/>
  <c r="X450"/>
  <c r="W450"/>
  <c r="U450"/>
  <c r="T450"/>
  <c r="R450"/>
  <c r="Q450"/>
  <c r="O450"/>
  <c r="N450"/>
  <c r="F450"/>
  <c r="E450"/>
  <c r="F449"/>
  <c r="E449"/>
  <c r="F448"/>
  <c r="E448"/>
  <c r="F447"/>
  <c r="E447"/>
  <c r="AW446"/>
  <c r="AT446"/>
  <c r="AT443" s="1"/>
  <c r="T446"/>
  <c r="T481" s="1"/>
  <c r="E446"/>
  <c r="F445"/>
  <c r="E445"/>
  <c r="F444"/>
  <c r="E444"/>
  <c r="AZ443"/>
  <c r="AY443"/>
  <c r="AV443"/>
  <c r="AU443"/>
  <c r="AR443"/>
  <c r="AQ443"/>
  <c r="AP443"/>
  <c r="AO443"/>
  <c r="AM443"/>
  <c r="AL443"/>
  <c r="AK443"/>
  <c r="AJ443"/>
  <c r="AH443"/>
  <c r="AG443"/>
  <c r="AF443"/>
  <c r="AE443"/>
  <c r="AC443"/>
  <c r="AB443"/>
  <c r="AA443"/>
  <c r="Z443"/>
  <c r="X443"/>
  <c r="W443"/>
  <c r="U443"/>
  <c r="T443"/>
  <c r="R443"/>
  <c r="Q443"/>
  <c r="O443"/>
  <c r="P443" s="1"/>
  <c r="N443"/>
  <c r="L443"/>
  <c r="K443"/>
  <c r="E443" s="1"/>
  <c r="F442"/>
  <c r="E442"/>
  <c r="F441"/>
  <c r="E441"/>
  <c r="F440"/>
  <c r="E440"/>
  <c r="F439"/>
  <c r="E439"/>
  <c r="F438"/>
  <c r="E438"/>
  <c r="F437"/>
  <c r="E437"/>
  <c r="AZ436"/>
  <c r="AY436"/>
  <c r="AW436"/>
  <c r="AV436"/>
  <c r="AU436"/>
  <c r="AT436"/>
  <c r="AR436"/>
  <c r="AQ436"/>
  <c r="AP436"/>
  <c r="AO436"/>
  <c r="AM436"/>
  <c r="AL436"/>
  <c r="AK436"/>
  <c r="AJ436"/>
  <c r="AH436"/>
  <c r="AG436"/>
  <c r="AF436"/>
  <c r="AE436"/>
  <c r="AC436"/>
  <c r="AB436"/>
  <c r="AA436"/>
  <c r="Z436"/>
  <c r="X436"/>
  <c r="W436"/>
  <c r="U436"/>
  <c r="T436"/>
  <c r="R436"/>
  <c r="Q436"/>
  <c r="O436"/>
  <c r="N436"/>
  <c r="L436"/>
  <c r="F436" s="1"/>
  <c r="G436" s="1"/>
  <c r="K436"/>
  <c r="E436"/>
  <c r="F435"/>
  <c r="E435"/>
  <c r="F434"/>
  <c r="E434"/>
  <c r="F433"/>
  <c r="E433"/>
  <c r="AY432"/>
  <c r="AY481" s="1"/>
  <c r="AW432"/>
  <c r="AT432"/>
  <c r="AM431"/>
  <c r="AJ431"/>
  <c r="N431"/>
  <c r="N480" s="1"/>
  <c r="L431"/>
  <c r="L480" s="1"/>
  <c r="K431"/>
  <c r="F431"/>
  <c r="F430"/>
  <c r="E430"/>
  <c r="AZ429"/>
  <c r="AV429"/>
  <c r="AU429"/>
  <c r="AR429"/>
  <c r="AQ429"/>
  <c r="AP429"/>
  <c r="AO429"/>
  <c r="AL429"/>
  <c r="AK429"/>
  <c r="AH429"/>
  <c r="AG429"/>
  <c r="AF429"/>
  <c r="AE429"/>
  <c r="AC429"/>
  <c r="AB429"/>
  <c r="AA429"/>
  <c r="Z429"/>
  <c r="X429"/>
  <c r="W429"/>
  <c r="U429"/>
  <c r="T429"/>
  <c r="R429"/>
  <c r="Q429"/>
  <c r="O429"/>
  <c r="P429" s="1"/>
  <c r="N429"/>
  <c r="L429"/>
  <c r="K429"/>
  <c r="F428"/>
  <c r="E428"/>
  <c r="F427"/>
  <c r="E427"/>
  <c r="F426"/>
  <c r="E426"/>
  <c r="F425"/>
  <c r="E425"/>
  <c r="F424"/>
  <c r="E424"/>
  <c r="F423"/>
  <c r="E423"/>
  <c r="AZ422"/>
  <c r="AY422"/>
  <c r="AW422"/>
  <c r="AV422"/>
  <c r="AU422"/>
  <c r="AT422"/>
  <c r="AR422"/>
  <c r="AQ422"/>
  <c r="AP422"/>
  <c r="AO422"/>
  <c r="AM422"/>
  <c r="AL422"/>
  <c r="AK422"/>
  <c r="AJ422"/>
  <c r="AH422"/>
  <c r="AG422"/>
  <c r="AF422"/>
  <c r="AE422"/>
  <c r="AC422"/>
  <c r="AB422"/>
  <c r="AA422"/>
  <c r="Z422"/>
  <c r="X422"/>
  <c r="W422"/>
  <c r="U422"/>
  <c r="T422"/>
  <c r="R422"/>
  <c r="Q422"/>
  <c r="O422"/>
  <c r="N422"/>
  <c r="E422" s="1"/>
  <c r="L422"/>
  <c r="F422" s="1"/>
  <c r="K422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F420" s="1"/>
  <c r="H420"/>
  <c r="G420"/>
  <c r="BA419"/>
  <c r="AZ419"/>
  <c r="AY419"/>
  <c r="AX419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H419"/>
  <c r="G419"/>
  <c r="BA418"/>
  <c r="AZ418"/>
  <c r="AY418"/>
  <c r="AX418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E418"/>
  <c r="AD418"/>
  <c r="AC418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K418"/>
  <c r="J418"/>
  <c r="I418"/>
  <c r="H418"/>
  <c r="G418"/>
  <c r="BA417"/>
  <c r="AZ417"/>
  <c r="AX417"/>
  <c r="AW417"/>
  <c r="AV417"/>
  <c r="AU417"/>
  <c r="AT417"/>
  <c r="AS417"/>
  <c r="AR417"/>
  <c r="AQ417"/>
  <c r="AP417"/>
  <c r="AO417"/>
  <c r="AN417"/>
  <c r="AL417"/>
  <c r="AK417"/>
  <c r="AI417"/>
  <c r="AD417"/>
  <c r="AB417"/>
  <c r="AA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BA416"/>
  <c r="AZ416"/>
  <c r="AY416"/>
  <c r="AX416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E416"/>
  <c r="AD416"/>
  <c r="AC416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J416"/>
  <c r="I416"/>
  <c r="H416"/>
  <c r="BA415"/>
  <c r="AZ415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J415"/>
  <c r="I415"/>
  <c r="H415"/>
  <c r="G415"/>
  <c r="BA414"/>
  <c r="AI414"/>
  <c r="AD414"/>
  <c r="V414"/>
  <c r="P414"/>
  <c r="M414"/>
  <c r="J414"/>
  <c r="F413"/>
  <c r="E413"/>
  <c r="F412"/>
  <c r="E412"/>
  <c r="F411"/>
  <c r="E411"/>
  <c r="F410"/>
  <c r="E410"/>
  <c r="F409"/>
  <c r="E409"/>
  <c r="F408"/>
  <c r="E408"/>
  <c r="AZ407"/>
  <c r="AY407"/>
  <c r="AW407"/>
  <c r="AV407"/>
  <c r="AU407"/>
  <c r="AT407"/>
  <c r="AR407"/>
  <c r="AQ407"/>
  <c r="AP407"/>
  <c r="AO407"/>
  <c r="AM407"/>
  <c r="AL407"/>
  <c r="AK407"/>
  <c r="AJ407"/>
  <c r="AH407"/>
  <c r="AG407"/>
  <c r="AF407"/>
  <c r="AE407"/>
  <c r="AC407"/>
  <c r="AB407"/>
  <c r="AA407"/>
  <c r="Z407"/>
  <c r="X407"/>
  <c r="W407"/>
  <c r="U407"/>
  <c r="T407"/>
  <c r="R407"/>
  <c r="Q407"/>
  <c r="O407"/>
  <c r="N407"/>
  <c r="L407"/>
  <c r="K407"/>
  <c r="I407"/>
  <c r="F407" s="1"/>
  <c r="H407"/>
  <c r="E407" s="1"/>
  <c r="F406"/>
  <c r="E406"/>
  <c r="F405"/>
  <c r="E405"/>
  <c r="F404"/>
  <c r="E404"/>
  <c r="F403"/>
  <c r="E403"/>
  <c r="F402"/>
  <c r="E402"/>
  <c r="F401"/>
  <c r="E401"/>
  <c r="AZ400"/>
  <c r="AY400"/>
  <c r="AW400"/>
  <c r="AV400"/>
  <c r="AU400"/>
  <c r="AT400"/>
  <c r="AR400"/>
  <c r="AQ400"/>
  <c r="AP400"/>
  <c r="AO400"/>
  <c r="AM400"/>
  <c r="AL400"/>
  <c r="AK400"/>
  <c r="AJ400"/>
  <c r="AH400"/>
  <c r="AG400"/>
  <c r="AF400"/>
  <c r="AE400"/>
  <c r="AC400"/>
  <c r="AB400"/>
  <c r="AA400"/>
  <c r="Z400"/>
  <c r="X400"/>
  <c r="W400"/>
  <c r="U400"/>
  <c r="T400"/>
  <c r="R400"/>
  <c r="Q400"/>
  <c r="O400"/>
  <c r="N400"/>
  <c r="L400"/>
  <c r="K400"/>
  <c r="I400"/>
  <c r="F400" s="1"/>
  <c r="G400" s="1"/>
  <c r="H400"/>
  <c r="E400" s="1"/>
  <c r="F399"/>
  <c r="E399"/>
  <c r="F398"/>
  <c r="E398"/>
  <c r="F397"/>
  <c r="E397"/>
  <c r="F396"/>
  <c r="E396"/>
  <c r="F395"/>
  <c r="E395"/>
  <c r="F394"/>
  <c r="E394"/>
  <c r="AZ393"/>
  <c r="AY393"/>
  <c r="AW393"/>
  <c r="AV393"/>
  <c r="AU393"/>
  <c r="AT393"/>
  <c r="AR393"/>
  <c r="AQ393"/>
  <c r="AP393"/>
  <c r="AO393"/>
  <c r="AM393"/>
  <c r="AL393"/>
  <c r="AK393"/>
  <c r="AJ393"/>
  <c r="AH393"/>
  <c r="AG393"/>
  <c r="AF393"/>
  <c r="AE393"/>
  <c r="AC393"/>
  <c r="AB393"/>
  <c r="AA393"/>
  <c r="Z393"/>
  <c r="X393"/>
  <c r="W393"/>
  <c r="U393"/>
  <c r="T393"/>
  <c r="R393"/>
  <c r="Q393"/>
  <c r="O393"/>
  <c r="N393"/>
  <c r="L393"/>
  <c r="K393"/>
  <c r="I393"/>
  <c r="F393" s="1"/>
  <c r="H393"/>
  <c r="E393" s="1"/>
  <c r="F392"/>
  <c r="E392"/>
  <c r="F391"/>
  <c r="E391"/>
  <c r="F390"/>
  <c r="E390"/>
  <c r="F389"/>
  <c r="E389"/>
  <c r="F388"/>
  <c r="E388"/>
  <c r="F387"/>
  <c r="E387"/>
  <c r="AZ386"/>
  <c r="AY386"/>
  <c r="AW386"/>
  <c r="AV386"/>
  <c r="AU386"/>
  <c r="AT386"/>
  <c r="AR386"/>
  <c r="AQ386"/>
  <c r="AP386"/>
  <c r="AO386"/>
  <c r="AM386"/>
  <c r="AL386"/>
  <c r="AK386"/>
  <c r="AJ386"/>
  <c r="AH386"/>
  <c r="AG386"/>
  <c r="AF386"/>
  <c r="AE386"/>
  <c r="AC386"/>
  <c r="AB386"/>
  <c r="AA386"/>
  <c r="Z386"/>
  <c r="X386"/>
  <c r="W386"/>
  <c r="U386"/>
  <c r="T386"/>
  <c r="R386"/>
  <c r="Q386"/>
  <c r="O386"/>
  <c r="N386"/>
  <c r="L386"/>
  <c r="K386"/>
  <c r="I386"/>
  <c r="F386" s="1"/>
  <c r="G386" s="1"/>
  <c r="H386"/>
  <c r="E386" s="1"/>
  <c r="F385"/>
  <c r="E385"/>
  <c r="F384"/>
  <c r="E384"/>
  <c r="F383"/>
  <c r="E383"/>
  <c r="F382"/>
  <c r="E382"/>
  <c r="F381"/>
  <c r="E381"/>
  <c r="F380"/>
  <c r="E380"/>
  <c r="AZ379"/>
  <c r="AY379"/>
  <c r="AW379"/>
  <c r="AV379"/>
  <c r="AU379"/>
  <c r="AT379"/>
  <c r="AR379"/>
  <c r="AQ379"/>
  <c r="AP379"/>
  <c r="AO379"/>
  <c r="AM379"/>
  <c r="AL379"/>
  <c r="AK379"/>
  <c r="AJ379"/>
  <c r="AH379"/>
  <c r="AG379"/>
  <c r="AF379"/>
  <c r="AE379"/>
  <c r="AC379"/>
  <c r="AB379"/>
  <c r="AA379"/>
  <c r="Z379"/>
  <c r="X379"/>
  <c r="W379"/>
  <c r="U379"/>
  <c r="T379"/>
  <c r="R379"/>
  <c r="Q379"/>
  <c r="O379"/>
  <c r="N379"/>
  <c r="L379"/>
  <c r="K379"/>
  <c r="I379"/>
  <c r="F379" s="1"/>
  <c r="H379"/>
  <c r="E379" s="1"/>
  <c r="F378"/>
  <c r="E378"/>
  <c r="F377"/>
  <c r="E377"/>
  <c r="F376"/>
  <c r="E376"/>
  <c r="F375"/>
  <c r="E375"/>
  <c r="F374"/>
  <c r="E374"/>
  <c r="F373"/>
  <c r="E373"/>
  <c r="AZ372"/>
  <c r="AY372"/>
  <c r="AW372"/>
  <c r="AV372"/>
  <c r="AU372"/>
  <c r="AT372"/>
  <c r="AR372"/>
  <c r="AQ372"/>
  <c r="AP372"/>
  <c r="AO372"/>
  <c r="AM372"/>
  <c r="AL372"/>
  <c r="AK372"/>
  <c r="AJ372"/>
  <c r="AH372"/>
  <c r="AG372"/>
  <c r="AF372"/>
  <c r="AE372"/>
  <c r="AC372"/>
  <c r="AB372"/>
  <c r="AA372"/>
  <c r="Z372"/>
  <c r="X372"/>
  <c r="W372"/>
  <c r="U372"/>
  <c r="T372"/>
  <c r="R372"/>
  <c r="Q372"/>
  <c r="O372"/>
  <c r="N372"/>
  <c r="L372"/>
  <c r="K372"/>
  <c r="I372"/>
  <c r="F372" s="1"/>
  <c r="G372" s="1"/>
  <c r="H372"/>
  <c r="E372" s="1"/>
  <c r="F371"/>
  <c r="E371"/>
  <c r="F370"/>
  <c r="E370"/>
  <c r="F369"/>
  <c r="E369"/>
  <c r="F368"/>
  <c r="E368"/>
  <c r="F367"/>
  <c r="E367"/>
  <c r="F366"/>
  <c r="E366"/>
  <c r="AZ365"/>
  <c r="AY365"/>
  <c r="AW365"/>
  <c r="AV365"/>
  <c r="AU365"/>
  <c r="AT365"/>
  <c r="AR365"/>
  <c r="AQ365"/>
  <c r="AP365"/>
  <c r="AO365"/>
  <c r="AM365"/>
  <c r="AL365"/>
  <c r="AK365"/>
  <c r="AJ365"/>
  <c r="AH365"/>
  <c r="AG365"/>
  <c r="AF365"/>
  <c r="AE365"/>
  <c r="AC365"/>
  <c r="AB365"/>
  <c r="AA365"/>
  <c r="Z365"/>
  <c r="X365"/>
  <c r="W365"/>
  <c r="U365"/>
  <c r="T365"/>
  <c r="R365"/>
  <c r="Q365"/>
  <c r="O365"/>
  <c r="N365"/>
  <c r="L365"/>
  <c r="K365"/>
  <c r="I365"/>
  <c r="F365" s="1"/>
  <c r="H365"/>
  <c r="E365" s="1"/>
  <c r="F364"/>
  <c r="E364"/>
  <c r="F363"/>
  <c r="E363"/>
  <c r="F362"/>
  <c r="E362"/>
  <c r="F361"/>
  <c r="E361"/>
  <c r="F360"/>
  <c r="E360"/>
  <c r="F359"/>
  <c r="E359"/>
  <c r="AZ358"/>
  <c r="AY358"/>
  <c r="AW358"/>
  <c r="AV358"/>
  <c r="AU358"/>
  <c r="AT358"/>
  <c r="AR358"/>
  <c r="AQ358"/>
  <c r="AP358"/>
  <c r="AO358"/>
  <c r="AM358"/>
  <c r="AL358"/>
  <c r="AK358"/>
  <c r="AJ358"/>
  <c r="AH358"/>
  <c r="AG358"/>
  <c r="AF358"/>
  <c r="AE358"/>
  <c r="AC358"/>
  <c r="AB358"/>
  <c r="AA358"/>
  <c r="Z358"/>
  <c r="X358"/>
  <c r="W358"/>
  <c r="U358"/>
  <c r="T358"/>
  <c r="R358"/>
  <c r="Q358"/>
  <c r="O358"/>
  <c r="N358"/>
  <c r="L358"/>
  <c r="K358"/>
  <c r="I358"/>
  <c r="F358" s="1"/>
  <c r="G358" s="1"/>
  <c r="H358"/>
  <c r="E358" s="1"/>
  <c r="F357"/>
  <c r="E357"/>
  <c r="F356"/>
  <c r="E356"/>
  <c r="F355"/>
  <c r="E355"/>
  <c r="F354"/>
  <c r="E354"/>
  <c r="F353"/>
  <c r="E353"/>
  <c r="F352"/>
  <c r="E352"/>
  <c r="AZ351"/>
  <c r="AY351"/>
  <c r="AW351"/>
  <c r="AV351"/>
  <c r="AU351"/>
  <c r="AT351"/>
  <c r="AR351"/>
  <c r="AQ351"/>
  <c r="AP351"/>
  <c r="AO351"/>
  <c r="AM351"/>
  <c r="AL351"/>
  <c r="AK351"/>
  <c r="AJ351"/>
  <c r="AH351"/>
  <c r="AG351"/>
  <c r="AF351"/>
  <c r="AE351"/>
  <c r="AC351"/>
  <c r="AB351"/>
  <c r="AA351"/>
  <c r="Z351"/>
  <c r="X351"/>
  <c r="W351"/>
  <c r="U351"/>
  <c r="T351"/>
  <c r="R351"/>
  <c r="Q351"/>
  <c r="O351"/>
  <c r="N351"/>
  <c r="L351"/>
  <c r="K351"/>
  <c r="I351"/>
  <c r="F351" s="1"/>
  <c r="H351"/>
  <c r="E351" s="1"/>
  <c r="F350"/>
  <c r="E350"/>
  <c r="F349"/>
  <c r="E349"/>
  <c r="F348"/>
  <c r="E348"/>
  <c r="F347"/>
  <c r="E347"/>
  <c r="F346"/>
  <c r="E346"/>
  <c r="F345"/>
  <c r="E345"/>
  <c r="AZ344"/>
  <c r="AY344"/>
  <c r="AW344"/>
  <c r="AV344"/>
  <c r="AU344"/>
  <c r="AT344"/>
  <c r="AR344"/>
  <c r="AQ344"/>
  <c r="AP344"/>
  <c r="AO344"/>
  <c r="AM344"/>
  <c r="AL344"/>
  <c r="AK344"/>
  <c r="AJ344"/>
  <c r="AH344"/>
  <c r="AG344"/>
  <c r="AF344"/>
  <c r="AE344"/>
  <c r="AC344"/>
  <c r="AB344"/>
  <c r="AA344"/>
  <c r="Z344"/>
  <c r="X344"/>
  <c r="W344"/>
  <c r="U344"/>
  <c r="T344"/>
  <c r="R344"/>
  <c r="Q344"/>
  <c r="O344"/>
  <c r="N344"/>
  <c r="L344"/>
  <c r="K344"/>
  <c r="I344"/>
  <c r="F344" s="1"/>
  <c r="G344" s="1"/>
  <c r="H344"/>
  <c r="E344" s="1"/>
  <c r="F343"/>
  <c r="E343"/>
  <c r="F342"/>
  <c r="E342"/>
  <c r="F341"/>
  <c r="E341"/>
  <c r="AY340"/>
  <c r="AY417" s="1"/>
  <c r="F340"/>
  <c r="E340"/>
  <c r="F339"/>
  <c r="E339"/>
  <c r="F338"/>
  <c r="E338"/>
  <c r="AZ337"/>
  <c r="AY337"/>
  <c r="AW337"/>
  <c r="AV337"/>
  <c r="AU337"/>
  <c r="AT337"/>
  <c r="AR337"/>
  <c r="AQ337"/>
  <c r="AP337"/>
  <c r="AO337"/>
  <c r="AM337"/>
  <c r="AL337"/>
  <c r="AK337"/>
  <c r="AJ337"/>
  <c r="AH337"/>
  <c r="AG337"/>
  <c r="AF337"/>
  <c r="AE337"/>
  <c r="AC337"/>
  <c r="AB337"/>
  <c r="AA337"/>
  <c r="Z337"/>
  <c r="X337"/>
  <c r="W337"/>
  <c r="U337"/>
  <c r="T337"/>
  <c r="R337"/>
  <c r="Q337"/>
  <c r="O337"/>
  <c r="N337"/>
  <c r="L337"/>
  <c r="K337"/>
  <c r="E337" s="1"/>
  <c r="I337"/>
  <c r="F337" s="1"/>
  <c r="H337"/>
  <c r="F336"/>
  <c r="E336"/>
  <c r="F335"/>
  <c r="E335"/>
  <c r="F334"/>
  <c r="E334"/>
  <c r="F333"/>
  <c r="E333"/>
  <c r="F332"/>
  <c r="E332"/>
  <c r="F331"/>
  <c r="E331"/>
  <c r="AZ330"/>
  <c r="AY330"/>
  <c r="AW330"/>
  <c r="AV330"/>
  <c r="AU330"/>
  <c r="AT330"/>
  <c r="AR330"/>
  <c r="AQ330"/>
  <c r="AP330"/>
  <c r="AO330"/>
  <c r="AM330"/>
  <c r="AL330"/>
  <c r="AK330"/>
  <c r="AJ330"/>
  <c r="AH330"/>
  <c r="AG330"/>
  <c r="AF330"/>
  <c r="AE330"/>
  <c r="AC330"/>
  <c r="AB330"/>
  <c r="AA330"/>
  <c r="Z330"/>
  <c r="X330"/>
  <c r="W330"/>
  <c r="U330"/>
  <c r="T330"/>
  <c r="R330"/>
  <c r="Q330"/>
  <c r="O330"/>
  <c r="N330"/>
  <c r="L330"/>
  <c r="K330"/>
  <c r="I330"/>
  <c r="F330" s="1"/>
  <c r="G330" s="1"/>
  <c r="H330"/>
  <c r="E330"/>
  <c r="F329"/>
  <c r="E329"/>
  <c r="F328"/>
  <c r="E328"/>
  <c r="F327"/>
  <c r="E327"/>
  <c r="F326"/>
  <c r="E326"/>
  <c r="F325"/>
  <c r="E325"/>
  <c r="F324"/>
  <c r="E324"/>
  <c r="AZ323"/>
  <c r="AY323"/>
  <c r="AW323"/>
  <c r="AV323"/>
  <c r="AU323"/>
  <c r="AT323"/>
  <c r="AR323"/>
  <c r="AQ323"/>
  <c r="AP323"/>
  <c r="AO323"/>
  <c r="AM323"/>
  <c r="AL323"/>
  <c r="AK323"/>
  <c r="AJ323"/>
  <c r="AH323"/>
  <c r="AG323"/>
  <c r="AF323"/>
  <c r="AE323"/>
  <c r="AC323"/>
  <c r="AB323"/>
  <c r="AA323"/>
  <c r="Z323"/>
  <c r="X323"/>
  <c r="W323"/>
  <c r="U323"/>
  <c r="T323"/>
  <c r="R323"/>
  <c r="Q323"/>
  <c r="O323"/>
  <c r="N323"/>
  <c r="L323"/>
  <c r="K323"/>
  <c r="I323"/>
  <c r="F323" s="1"/>
  <c r="H323"/>
  <c r="E323"/>
  <c r="F322"/>
  <c r="E322"/>
  <c r="F321"/>
  <c r="E321"/>
  <c r="F320"/>
  <c r="E320"/>
  <c r="F319"/>
  <c r="E319"/>
  <c r="F318"/>
  <c r="E318"/>
  <c r="F317"/>
  <c r="E317"/>
  <c r="AZ316"/>
  <c r="AY316"/>
  <c r="AW316"/>
  <c r="AV316"/>
  <c r="AU316"/>
  <c r="AT316"/>
  <c r="AR316"/>
  <c r="AQ316"/>
  <c r="AP316"/>
  <c r="AO316"/>
  <c r="AM316"/>
  <c r="AL316"/>
  <c r="AK316"/>
  <c r="AJ316"/>
  <c r="AH316"/>
  <c r="AG316"/>
  <c r="AF316"/>
  <c r="AE316"/>
  <c r="AC316"/>
  <c r="AB316"/>
  <c r="AA316"/>
  <c r="Z316"/>
  <c r="X316"/>
  <c r="W316"/>
  <c r="U316"/>
  <c r="T316"/>
  <c r="R316"/>
  <c r="Q316"/>
  <c r="O316"/>
  <c r="N316"/>
  <c r="L316"/>
  <c r="K316"/>
  <c r="E316" s="1"/>
  <c r="I316"/>
  <c r="F316" s="1"/>
  <c r="H316"/>
  <c r="F315"/>
  <c r="E315"/>
  <c r="F314"/>
  <c r="E314"/>
  <c r="F313"/>
  <c r="E313"/>
  <c r="AH312"/>
  <c r="AG312"/>
  <c r="AF312"/>
  <c r="AE312"/>
  <c r="F312"/>
  <c r="E312"/>
  <c r="F311"/>
  <c r="E311"/>
  <c r="F310"/>
  <c r="E310"/>
  <c r="AZ309"/>
  <c r="AY309"/>
  <c r="AW309"/>
  <c r="AV309"/>
  <c r="AU309"/>
  <c r="AT309"/>
  <c r="AR309"/>
  <c r="AQ309"/>
  <c r="AP309"/>
  <c r="AO309"/>
  <c r="AM309"/>
  <c r="AL309"/>
  <c r="AK309"/>
  <c r="AJ309"/>
  <c r="AH309"/>
  <c r="AG309"/>
  <c r="AF309"/>
  <c r="AE309"/>
  <c r="AC309"/>
  <c r="AB309"/>
  <c r="AA309"/>
  <c r="Z309"/>
  <c r="X309"/>
  <c r="W309"/>
  <c r="U309"/>
  <c r="T309"/>
  <c r="R309"/>
  <c r="Q309"/>
  <c r="O309"/>
  <c r="N309"/>
  <c r="L309"/>
  <c r="K309"/>
  <c r="E309" s="1"/>
  <c r="I309"/>
  <c r="F309" s="1"/>
  <c r="H309"/>
  <c r="F308"/>
  <c r="E308"/>
  <c r="F307"/>
  <c r="E307"/>
  <c r="F306"/>
  <c r="E306"/>
  <c r="AH305"/>
  <c r="AH417" s="1"/>
  <c r="AG305"/>
  <c r="AF305"/>
  <c r="AE305"/>
  <c r="AE417" s="1"/>
  <c r="F305"/>
  <c r="E305"/>
  <c r="F304"/>
  <c r="E304"/>
  <c r="F303"/>
  <c r="E303"/>
  <c r="AZ302"/>
  <c r="AY302"/>
  <c r="AW302"/>
  <c r="AV302"/>
  <c r="AU302"/>
  <c r="AT302"/>
  <c r="AR302"/>
  <c r="AQ302"/>
  <c r="AP302"/>
  <c r="AO302"/>
  <c r="AM302"/>
  <c r="AL302"/>
  <c r="AK302"/>
  <c r="AJ302"/>
  <c r="AH302"/>
  <c r="AG302"/>
  <c r="AF302"/>
  <c r="AE302"/>
  <c r="AC302"/>
  <c r="AB302"/>
  <c r="AA302"/>
  <c r="Z302"/>
  <c r="X302"/>
  <c r="W302"/>
  <c r="U302"/>
  <c r="T302"/>
  <c r="R302"/>
  <c r="Q302"/>
  <c r="O302"/>
  <c r="N302"/>
  <c r="L302"/>
  <c r="K302"/>
  <c r="I302"/>
  <c r="F302" s="1"/>
  <c r="G302" s="1"/>
  <c r="H302"/>
  <c r="E302"/>
  <c r="F301"/>
  <c r="E301"/>
  <c r="F300"/>
  <c r="E300"/>
  <c r="F299"/>
  <c r="E299"/>
  <c r="F298"/>
  <c r="E298"/>
  <c r="F297"/>
  <c r="E297"/>
  <c r="F296"/>
  <c r="E296"/>
  <c r="AZ295"/>
  <c r="AY295"/>
  <c r="AW295"/>
  <c r="AV295"/>
  <c r="AU295"/>
  <c r="AT295"/>
  <c r="AR295"/>
  <c r="AQ295"/>
  <c r="AP295"/>
  <c r="AO295"/>
  <c r="AM295"/>
  <c r="AL295"/>
  <c r="AK295"/>
  <c r="AJ295"/>
  <c r="AH295"/>
  <c r="AG295"/>
  <c r="AF295"/>
  <c r="AE295"/>
  <c r="AC295"/>
  <c r="AB295"/>
  <c r="AA295"/>
  <c r="Z295"/>
  <c r="X295"/>
  <c r="W295"/>
  <c r="U295"/>
  <c r="T295"/>
  <c r="R295"/>
  <c r="Q295"/>
  <c r="O295"/>
  <c r="N295"/>
  <c r="L295"/>
  <c r="K295"/>
  <c r="I295"/>
  <c r="F295" s="1"/>
  <c r="H295"/>
  <c r="E295"/>
  <c r="F294"/>
  <c r="E294"/>
  <c r="F293"/>
  <c r="E293"/>
  <c r="F292"/>
  <c r="E292"/>
  <c r="AM291"/>
  <c r="AJ291"/>
  <c r="E291" s="1"/>
  <c r="F291"/>
  <c r="F290"/>
  <c r="E290"/>
  <c r="F289"/>
  <c r="E289"/>
  <c r="AZ288"/>
  <c r="AY288"/>
  <c r="AW288"/>
  <c r="AV288"/>
  <c r="AU288"/>
  <c r="AT288"/>
  <c r="AR288"/>
  <c r="AQ288"/>
  <c r="AP288"/>
  <c r="AO288"/>
  <c r="AM288"/>
  <c r="AL288"/>
  <c r="AK288"/>
  <c r="AH288"/>
  <c r="AG288"/>
  <c r="AF288"/>
  <c r="AE288"/>
  <c r="AC288"/>
  <c r="AB288"/>
  <c r="AA288"/>
  <c r="Z288"/>
  <c r="X288"/>
  <c r="W288"/>
  <c r="U288"/>
  <c r="T288"/>
  <c r="R288"/>
  <c r="Q288"/>
  <c r="O288"/>
  <c r="N288"/>
  <c r="L288"/>
  <c r="L414" s="1"/>
  <c r="K288"/>
  <c r="I288"/>
  <c r="H288"/>
  <c r="F288"/>
  <c r="F287"/>
  <c r="E287"/>
  <c r="F286"/>
  <c r="E286"/>
  <c r="F285"/>
  <c r="E285"/>
  <c r="F284"/>
  <c r="E284"/>
  <c r="F283"/>
  <c r="E283"/>
  <c r="F282"/>
  <c r="E282"/>
  <c r="AJ281"/>
  <c r="AC281"/>
  <c r="AB281"/>
  <c r="AA281"/>
  <c r="Z281"/>
  <c r="F281"/>
  <c r="E281"/>
  <c r="F280"/>
  <c r="E280"/>
  <c r="F279"/>
  <c r="E279"/>
  <c r="F278"/>
  <c r="E278"/>
  <c r="F277"/>
  <c r="E277"/>
  <c r="F276"/>
  <c r="E276"/>
  <c r="F275"/>
  <c r="E275"/>
  <c r="AJ274"/>
  <c r="AC274"/>
  <c r="AB274"/>
  <c r="AA274"/>
  <c r="Z274"/>
  <c r="F274"/>
  <c r="E274"/>
  <c r="F273"/>
  <c r="E273"/>
  <c r="F272"/>
  <c r="E272"/>
  <c r="F271"/>
  <c r="E271"/>
  <c r="F270"/>
  <c r="E270"/>
  <c r="F269"/>
  <c r="E269"/>
  <c r="F268"/>
  <c r="E268"/>
  <c r="AJ267"/>
  <c r="AC267"/>
  <c r="AB267"/>
  <c r="AA267"/>
  <c r="Z267"/>
  <c r="E267" s="1"/>
  <c r="F267"/>
  <c r="F266"/>
  <c r="E266"/>
  <c r="F265"/>
  <c r="E265"/>
  <c r="F264"/>
  <c r="E264"/>
  <c r="F263"/>
  <c r="E263"/>
  <c r="F262"/>
  <c r="E262"/>
  <c r="F261"/>
  <c r="E261"/>
  <c r="AM260"/>
  <c r="AL260"/>
  <c r="AK260"/>
  <c r="AJ260"/>
  <c r="AH260"/>
  <c r="F260" s="1"/>
  <c r="AE260"/>
  <c r="Z260"/>
  <c r="E260"/>
  <c r="F259"/>
  <c r="E259"/>
  <c r="F258"/>
  <c r="E258"/>
  <c r="F257"/>
  <c r="E257"/>
  <c r="AM256"/>
  <c r="AM417" s="1"/>
  <c r="AJ256"/>
  <c r="F256"/>
  <c r="F255"/>
  <c r="E255"/>
  <c r="F254"/>
  <c r="E254"/>
  <c r="AM253"/>
  <c r="AL253"/>
  <c r="AK253"/>
  <c r="AH253"/>
  <c r="AG253"/>
  <c r="AF253"/>
  <c r="AE253"/>
  <c r="AC253"/>
  <c r="AB253"/>
  <c r="AA253"/>
  <c r="Z253"/>
  <c r="F253"/>
  <c r="F252"/>
  <c r="E252"/>
  <c r="F251"/>
  <c r="E251"/>
  <c r="F250"/>
  <c r="E250"/>
  <c r="F249"/>
  <c r="E249"/>
  <c r="F248"/>
  <c r="E248"/>
  <c r="F247"/>
  <c r="E247"/>
  <c r="AZ246"/>
  <c r="AY246"/>
  <c r="AX246"/>
  <c r="AX414" s="1"/>
  <c r="AW246"/>
  <c r="AV246"/>
  <c r="AU246"/>
  <c r="AT246"/>
  <c r="AS246"/>
  <c r="AS414" s="1"/>
  <c r="AR246"/>
  <c r="F246" s="1"/>
  <c r="AQ246"/>
  <c r="AP246"/>
  <c r="AO246"/>
  <c r="AN246"/>
  <c r="AN414" s="1"/>
  <c r="AM246"/>
  <c r="AL246"/>
  <c r="AK246"/>
  <c r="AJ246"/>
  <c r="AH246"/>
  <c r="AG246"/>
  <c r="AF246"/>
  <c r="AE246"/>
  <c r="E246" s="1"/>
  <c r="Z246"/>
  <c r="F245"/>
  <c r="E245"/>
  <c r="F244"/>
  <c r="E244"/>
  <c r="F243"/>
  <c r="E243"/>
  <c r="F242"/>
  <c r="E242"/>
  <c r="F241"/>
  <c r="E241"/>
  <c r="F240"/>
  <c r="E240"/>
  <c r="AY239"/>
  <c r="AR239"/>
  <c r="AQ239"/>
  <c r="AP239"/>
  <c r="AO239"/>
  <c r="AM239"/>
  <c r="AL239"/>
  <c r="AK239"/>
  <c r="AJ239"/>
  <c r="AH239"/>
  <c r="AG239"/>
  <c r="AF239"/>
  <c r="AE239"/>
  <c r="AC239"/>
  <c r="AB239"/>
  <c r="AA239"/>
  <c r="Z239"/>
  <c r="X239"/>
  <c r="W239"/>
  <c r="F239"/>
  <c r="G239" s="1"/>
  <c r="E239"/>
  <c r="F238"/>
  <c r="E238"/>
  <c r="F237"/>
  <c r="E237"/>
  <c r="F236"/>
  <c r="E236"/>
  <c r="F235"/>
  <c r="E235"/>
  <c r="F234"/>
  <c r="E234"/>
  <c r="F233"/>
  <c r="E233"/>
  <c r="AY232"/>
  <c r="AJ232"/>
  <c r="AH232"/>
  <c r="F232" s="1"/>
  <c r="G232" s="1"/>
  <c r="AG232"/>
  <c r="AF232"/>
  <c r="AE232"/>
  <c r="Z232"/>
  <c r="E232" s="1"/>
  <c r="F231"/>
  <c r="E231"/>
  <c r="F230"/>
  <c r="E230"/>
  <c r="F229"/>
  <c r="E229"/>
  <c r="F228"/>
  <c r="E228"/>
  <c r="F227"/>
  <c r="E227"/>
  <c r="F226"/>
  <c r="E226"/>
  <c r="AY225"/>
  <c r="AJ225"/>
  <c r="AH225"/>
  <c r="AG225"/>
  <c r="AF225"/>
  <c r="AE225"/>
  <c r="Z225"/>
  <c r="F224"/>
  <c r="E224"/>
  <c r="F223"/>
  <c r="E223"/>
  <c r="F222"/>
  <c r="E222"/>
  <c r="F221"/>
  <c r="E221"/>
  <c r="F220"/>
  <c r="E220"/>
  <c r="F219"/>
  <c r="E219"/>
  <c r="AY218"/>
  <c r="Z218"/>
  <c r="Y218"/>
  <c r="X218"/>
  <c r="W218"/>
  <c r="F218"/>
  <c r="F217"/>
  <c r="E217"/>
  <c r="F216"/>
  <c r="E216"/>
  <c r="F215"/>
  <c r="E215"/>
  <c r="F214"/>
  <c r="E214"/>
  <c r="F213"/>
  <c r="E213"/>
  <c r="F212"/>
  <c r="E212"/>
  <c r="AY211"/>
  <c r="W211"/>
  <c r="R211"/>
  <c r="F211" s="1"/>
  <c r="Q211"/>
  <c r="E211"/>
  <c r="F210"/>
  <c r="E210"/>
  <c r="F209"/>
  <c r="E209"/>
  <c r="F208"/>
  <c r="E208"/>
  <c r="F207"/>
  <c r="E207"/>
  <c r="F206"/>
  <c r="E206"/>
  <c r="F205"/>
  <c r="E205"/>
  <c r="AY204"/>
  <c r="W204"/>
  <c r="R204"/>
  <c r="Q204"/>
  <c r="E204" s="1"/>
  <c r="F204"/>
  <c r="F203"/>
  <c r="E203"/>
  <c r="F202"/>
  <c r="E202"/>
  <c r="F201"/>
  <c r="E201"/>
  <c r="F200"/>
  <c r="E200"/>
  <c r="F199"/>
  <c r="E199"/>
  <c r="F198"/>
  <c r="E198"/>
  <c r="AY197"/>
  <c r="W197"/>
  <c r="E197" s="1"/>
  <c r="U197"/>
  <c r="T197"/>
  <c r="F196"/>
  <c r="E196"/>
  <c r="F195"/>
  <c r="E195"/>
  <c r="F194"/>
  <c r="E194"/>
  <c r="F193"/>
  <c r="E193"/>
  <c r="F192"/>
  <c r="E192"/>
  <c r="F191"/>
  <c r="E191"/>
  <c r="AE190"/>
  <c r="AC190"/>
  <c r="AB190"/>
  <c r="AA190"/>
  <c r="Z190"/>
  <c r="E190" s="1"/>
  <c r="F190"/>
  <c r="F189"/>
  <c r="F188"/>
  <c r="E188"/>
  <c r="F187"/>
  <c r="E187"/>
  <c r="F186"/>
  <c r="E186"/>
  <c r="F185"/>
  <c r="E185"/>
  <c r="F184"/>
  <c r="E184"/>
  <c r="AE183"/>
  <c r="AE414" s="1"/>
  <c r="AC183"/>
  <c r="AB183"/>
  <c r="AA183"/>
  <c r="Z183"/>
  <c r="X183"/>
  <c r="W183"/>
  <c r="R183"/>
  <c r="Q183"/>
  <c r="Q414" s="1"/>
  <c r="F183"/>
  <c r="F182"/>
  <c r="E182"/>
  <c r="E420" s="1"/>
  <c r="F181"/>
  <c r="E181"/>
  <c r="F180"/>
  <c r="E180"/>
  <c r="E418" s="1"/>
  <c r="AC179"/>
  <c r="Z179"/>
  <c r="Z417" s="1"/>
  <c r="E179"/>
  <c r="F178"/>
  <c r="F416" s="1"/>
  <c r="E178"/>
  <c r="F177"/>
  <c r="E177"/>
  <c r="AC176"/>
  <c r="AC414" s="1"/>
  <c r="AB176"/>
  <c r="AA176"/>
  <c r="Z176"/>
  <c r="F176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F174" s="1"/>
  <c r="N174"/>
  <c r="M174"/>
  <c r="L174"/>
  <c r="K174"/>
  <c r="J174"/>
  <c r="I174"/>
  <c r="H174"/>
  <c r="E174" s="1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F173" s="1"/>
  <c r="N173"/>
  <c r="M173"/>
  <c r="L173"/>
  <c r="K173"/>
  <c r="J173"/>
  <c r="I173"/>
  <c r="H173"/>
  <c r="E173" s="1"/>
  <c r="BA172"/>
  <c r="AZ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F172" s="1"/>
  <c r="Q172"/>
  <c r="P172"/>
  <c r="O172"/>
  <c r="N172"/>
  <c r="M172"/>
  <c r="L172"/>
  <c r="K172"/>
  <c r="J172"/>
  <c r="I172"/>
  <c r="H172"/>
  <c r="BA171"/>
  <c r="AZ171"/>
  <c r="AX171"/>
  <c r="AW171"/>
  <c r="AW168" s="1"/>
  <c r="AX168" s="1"/>
  <c r="AV171"/>
  <c r="AV168" s="1"/>
  <c r="AU171"/>
  <c r="AT171"/>
  <c r="AS171"/>
  <c r="AR171"/>
  <c r="AQ171"/>
  <c r="AP171"/>
  <c r="AO171"/>
  <c r="AO168" s="1"/>
  <c r="AN171"/>
  <c r="AM171"/>
  <c r="AL171"/>
  <c r="AK171"/>
  <c r="AK168" s="1"/>
  <c r="AJ171"/>
  <c r="AI171"/>
  <c r="AH171"/>
  <c r="AG171"/>
  <c r="AF171"/>
  <c r="AE171"/>
  <c r="AD171"/>
  <c r="AC171"/>
  <c r="AC168" s="1"/>
  <c r="AD168" s="1"/>
  <c r="AB171"/>
  <c r="AB168" s="1"/>
  <c r="AA171"/>
  <c r="AA168" s="1"/>
  <c r="Z171"/>
  <c r="Y171"/>
  <c r="X171"/>
  <c r="W171"/>
  <c r="V171"/>
  <c r="U171"/>
  <c r="T171"/>
  <c r="S171"/>
  <c r="R171"/>
  <c r="Q171"/>
  <c r="P171"/>
  <c r="O171"/>
  <c r="N171"/>
  <c r="M171"/>
  <c r="L171"/>
  <c r="L168" s="1"/>
  <c r="K171"/>
  <c r="K168" s="1"/>
  <c r="J171"/>
  <c r="I171"/>
  <c r="H171"/>
  <c r="F171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F170" s="1"/>
  <c r="G170" s="1"/>
  <c r="Q170"/>
  <c r="P170"/>
  <c r="O170"/>
  <c r="N170"/>
  <c r="M170"/>
  <c r="L170"/>
  <c r="K170"/>
  <c r="J170"/>
  <c r="I170"/>
  <c r="H170"/>
  <c r="E170"/>
  <c r="BA169"/>
  <c r="AZ169"/>
  <c r="AZ168" s="1"/>
  <c r="AY169"/>
  <c r="AX169"/>
  <c r="AW169"/>
  <c r="AV169"/>
  <c r="AU169"/>
  <c r="AT169"/>
  <c r="AT168" s="1"/>
  <c r="AS169"/>
  <c r="AR169"/>
  <c r="AQ169"/>
  <c r="AQ168" s="1"/>
  <c r="AP169"/>
  <c r="AP168" s="1"/>
  <c r="AO169"/>
  <c r="AN169"/>
  <c r="AM169"/>
  <c r="AL169"/>
  <c r="AK169"/>
  <c r="AJ169"/>
  <c r="AI169"/>
  <c r="AH169"/>
  <c r="AH168" s="1"/>
  <c r="AG169"/>
  <c r="AF169"/>
  <c r="AE169"/>
  <c r="AD169"/>
  <c r="AC169"/>
  <c r="AB169"/>
  <c r="AA169"/>
  <c r="Z169"/>
  <c r="Z168" s="1"/>
  <c r="Y169"/>
  <c r="X169"/>
  <c r="W169"/>
  <c r="W168" s="1"/>
  <c r="V169"/>
  <c r="U169"/>
  <c r="T169"/>
  <c r="S169"/>
  <c r="R169"/>
  <c r="R168" s="1"/>
  <c r="S168" s="1"/>
  <c r="Q169"/>
  <c r="P169"/>
  <c r="O169"/>
  <c r="O168" s="1"/>
  <c r="P168" s="1"/>
  <c r="N169"/>
  <c r="N168" s="1"/>
  <c r="M169"/>
  <c r="L169"/>
  <c r="K169"/>
  <c r="J169"/>
  <c r="I169"/>
  <c r="H169"/>
  <c r="E169"/>
  <c r="AU168"/>
  <c r="AR168"/>
  <c r="AS168" s="1"/>
  <c r="AM168"/>
  <c r="AL168"/>
  <c r="AG168"/>
  <c r="AF168"/>
  <c r="X168"/>
  <c r="U168"/>
  <c r="Q168"/>
  <c r="I168"/>
  <c r="F168" s="1"/>
  <c r="F167"/>
  <c r="E167"/>
  <c r="F166"/>
  <c r="E166"/>
  <c r="F165"/>
  <c r="E165"/>
  <c r="F164"/>
  <c r="E164"/>
  <c r="F163"/>
  <c r="E163"/>
  <c r="F162"/>
  <c r="E162"/>
  <c r="AZ161"/>
  <c r="AY161"/>
  <c r="AW161"/>
  <c r="AV161"/>
  <c r="AU161"/>
  <c r="AT161"/>
  <c r="AR161"/>
  <c r="AQ161"/>
  <c r="AP161"/>
  <c r="AO161"/>
  <c r="AM161"/>
  <c r="AL161"/>
  <c r="AK161"/>
  <c r="AJ161"/>
  <c r="AH161"/>
  <c r="AG161"/>
  <c r="AF161"/>
  <c r="AE161"/>
  <c r="AC161"/>
  <c r="AB161"/>
  <c r="AA161"/>
  <c r="Z161"/>
  <c r="X161"/>
  <c r="W161"/>
  <c r="U161"/>
  <c r="T161"/>
  <c r="R161"/>
  <c r="Q161"/>
  <c r="O161"/>
  <c r="N161"/>
  <c r="L161"/>
  <c r="K161"/>
  <c r="I161"/>
  <c r="H161"/>
  <c r="E161"/>
  <c r="F160"/>
  <c r="E160"/>
  <c r="F159"/>
  <c r="E159"/>
  <c r="F158"/>
  <c r="E158"/>
  <c r="F157"/>
  <c r="E157"/>
  <c r="F156"/>
  <c r="E156"/>
  <c r="F155"/>
  <c r="E155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E154" s="1"/>
  <c r="I154"/>
  <c r="H154"/>
  <c r="F153"/>
  <c r="E153"/>
  <c r="F152"/>
  <c r="E152"/>
  <c r="F151"/>
  <c r="E151"/>
  <c r="F150"/>
  <c r="E150"/>
  <c r="F149"/>
  <c r="E149"/>
  <c r="F148"/>
  <c r="E148"/>
  <c r="AZ147"/>
  <c r="BA147" s="1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V147" s="1"/>
  <c r="T147"/>
  <c r="R147"/>
  <c r="Q147"/>
  <c r="O147"/>
  <c r="P147" s="1"/>
  <c r="N147"/>
  <c r="L147"/>
  <c r="K147"/>
  <c r="E147" s="1"/>
  <c r="I147"/>
  <c r="H147"/>
  <c r="F146"/>
  <c r="E146"/>
  <c r="F145"/>
  <c r="E145"/>
  <c r="F144"/>
  <c r="E144"/>
  <c r="F143"/>
  <c r="E143"/>
  <c r="F142"/>
  <c r="E142"/>
  <c r="F141"/>
  <c r="E141"/>
  <c r="AZ140"/>
  <c r="AY140"/>
  <c r="AW140"/>
  <c r="AV140"/>
  <c r="AU140"/>
  <c r="AT140"/>
  <c r="AR140"/>
  <c r="AQ140"/>
  <c r="AP140"/>
  <c r="AO140"/>
  <c r="AM140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H140"/>
  <c r="E140" s="1"/>
  <c r="F139"/>
  <c r="E139"/>
  <c r="F138"/>
  <c r="E138"/>
  <c r="F137"/>
  <c r="E137"/>
  <c r="F136"/>
  <c r="E136"/>
  <c r="F135"/>
  <c r="E135"/>
  <c r="F134"/>
  <c r="E134"/>
  <c r="AZ133"/>
  <c r="AY133"/>
  <c r="AW133"/>
  <c r="AV133"/>
  <c r="AU133"/>
  <c r="AT133"/>
  <c r="AR133"/>
  <c r="AQ133"/>
  <c r="AP133"/>
  <c r="AO133"/>
  <c r="AM133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H133"/>
  <c r="E133"/>
  <c r="F132"/>
  <c r="E132"/>
  <c r="F131"/>
  <c r="E131"/>
  <c r="F130"/>
  <c r="E130"/>
  <c r="F129"/>
  <c r="E129"/>
  <c r="F128"/>
  <c r="E128"/>
  <c r="F127"/>
  <c r="E127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E126" s="1"/>
  <c r="I126"/>
  <c r="H126"/>
  <c r="F125"/>
  <c r="E125"/>
  <c r="F124"/>
  <c r="E124"/>
  <c r="F123"/>
  <c r="E123"/>
  <c r="F122"/>
  <c r="E122"/>
  <c r="F121"/>
  <c r="E121"/>
  <c r="F120"/>
  <c r="E120"/>
  <c r="AZ119"/>
  <c r="BA119" s="1"/>
  <c r="AY119"/>
  <c r="AW119"/>
  <c r="AV119"/>
  <c r="AU119"/>
  <c r="AT119"/>
  <c r="AR119"/>
  <c r="AQ119"/>
  <c r="AP119"/>
  <c r="AO119"/>
  <c r="AM119"/>
  <c r="AL119"/>
  <c r="AK119"/>
  <c r="AJ119"/>
  <c r="AH119"/>
  <c r="AG119"/>
  <c r="AF119"/>
  <c r="AE119"/>
  <c r="AC119"/>
  <c r="AB119"/>
  <c r="AA119"/>
  <c r="Z119"/>
  <c r="X119"/>
  <c r="W119"/>
  <c r="U119"/>
  <c r="V119" s="1"/>
  <c r="T119"/>
  <c r="R119"/>
  <c r="Q119"/>
  <c r="O119"/>
  <c r="P119" s="1"/>
  <c r="N119"/>
  <c r="L119"/>
  <c r="K119"/>
  <c r="E119" s="1"/>
  <c r="I119"/>
  <c r="H119"/>
  <c r="F118"/>
  <c r="E118"/>
  <c r="F117"/>
  <c r="E117"/>
  <c r="F116"/>
  <c r="E116"/>
  <c r="F115"/>
  <c r="E115"/>
  <c r="F114"/>
  <c r="E114"/>
  <c r="F113"/>
  <c r="E113"/>
  <c r="AZ112"/>
  <c r="AY112"/>
  <c r="AW112"/>
  <c r="AV112"/>
  <c r="AU112"/>
  <c r="AT112"/>
  <c r="AR112"/>
  <c r="AQ112"/>
  <c r="AP112"/>
  <c r="AO112"/>
  <c r="AM112"/>
  <c r="AL112"/>
  <c r="AK112"/>
  <c r="AJ112"/>
  <c r="AH112"/>
  <c r="AG112"/>
  <c r="AF112"/>
  <c r="AE112"/>
  <c r="AC112"/>
  <c r="AB112"/>
  <c r="AA112"/>
  <c r="Z112"/>
  <c r="X112"/>
  <c r="W112"/>
  <c r="U112"/>
  <c r="T112"/>
  <c r="R112"/>
  <c r="Q112"/>
  <c r="O112"/>
  <c r="N112"/>
  <c r="L112"/>
  <c r="K112"/>
  <c r="I112"/>
  <c r="H112"/>
  <c r="E112" s="1"/>
  <c r="F111"/>
  <c r="E111"/>
  <c r="F110"/>
  <c r="E110"/>
  <c r="F109"/>
  <c r="E109"/>
  <c r="F108"/>
  <c r="E108"/>
  <c r="F107"/>
  <c r="E107"/>
  <c r="F106"/>
  <c r="E106"/>
  <c r="AZ105"/>
  <c r="AY105"/>
  <c r="AW105"/>
  <c r="AV105"/>
  <c r="AU105"/>
  <c r="AT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Y105" s="1"/>
  <c r="U105"/>
  <c r="T105"/>
  <c r="R105"/>
  <c r="S105" s="1"/>
  <c r="Q105"/>
  <c r="O105"/>
  <c r="N105"/>
  <c r="L105"/>
  <c r="M105" s="1"/>
  <c r="K105"/>
  <c r="I105"/>
  <c r="H105"/>
  <c r="E105" s="1"/>
  <c r="F105"/>
  <c r="F104"/>
  <c r="E104"/>
  <c r="F103"/>
  <c r="E103"/>
  <c r="F102"/>
  <c r="E102"/>
  <c r="AY101"/>
  <c r="E101" s="1"/>
  <c r="F101"/>
  <c r="F100"/>
  <c r="E100"/>
  <c r="F99"/>
  <c r="E99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H98"/>
  <c r="E98" s="1"/>
  <c r="F97"/>
  <c r="E97"/>
  <c r="F96"/>
  <c r="E96"/>
  <c r="F95"/>
  <c r="E95"/>
  <c r="F94"/>
  <c r="E94"/>
  <c r="F93"/>
  <c r="E93"/>
  <c r="F92"/>
  <c r="E92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H91"/>
  <c r="E91" s="1"/>
  <c r="F90"/>
  <c r="E90"/>
  <c r="F89"/>
  <c r="E89"/>
  <c r="F88"/>
  <c r="E88"/>
  <c r="AY87"/>
  <c r="F87"/>
  <c r="E87"/>
  <c r="F86"/>
  <c r="E86"/>
  <c r="F85"/>
  <c r="E85"/>
  <c r="E19" s="1"/>
  <c r="AZ84"/>
  <c r="BA84" s="1"/>
  <c r="AY84"/>
  <c r="AW84"/>
  <c r="AX84" s="1"/>
  <c r="AV84"/>
  <c r="AU84"/>
  <c r="AT84"/>
  <c r="AR84"/>
  <c r="AS84" s="1"/>
  <c r="AQ84"/>
  <c r="AP84"/>
  <c r="AO84"/>
  <c r="AM84"/>
  <c r="AN84" s="1"/>
  <c r="AL84"/>
  <c r="AK84"/>
  <c r="AJ84"/>
  <c r="AH84"/>
  <c r="AI84" s="1"/>
  <c r="AG84"/>
  <c r="AF84"/>
  <c r="AE84"/>
  <c r="AC84"/>
  <c r="AD84" s="1"/>
  <c r="AB84"/>
  <c r="AA84"/>
  <c r="Z84"/>
  <c r="X84"/>
  <c r="W84"/>
  <c r="U84"/>
  <c r="V84" s="1"/>
  <c r="T84"/>
  <c r="R84"/>
  <c r="Q84"/>
  <c r="O84"/>
  <c r="P84" s="1"/>
  <c r="N84"/>
  <c r="L84"/>
  <c r="K84"/>
  <c r="I84"/>
  <c r="J84" s="1"/>
  <c r="H84"/>
  <c r="E84"/>
  <c r="F83"/>
  <c r="E83"/>
  <c r="F82"/>
  <c r="E82"/>
  <c r="E23" s="1"/>
  <c r="AY81"/>
  <c r="AY172" s="1"/>
  <c r="E172" s="1"/>
  <c r="F81"/>
  <c r="AY80"/>
  <c r="E80" s="1"/>
  <c r="F80"/>
  <c r="F21" s="1"/>
  <c r="F79"/>
  <c r="E79"/>
  <c r="F78"/>
  <c r="F19" s="1"/>
  <c r="E78"/>
  <c r="AZ77"/>
  <c r="AY77"/>
  <c r="AW77"/>
  <c r="AX77" s="1"/>
  <c r="AV77"/>
  <c r="AU77"/>
  <c r="AT77"/>
  <c r="AR77"/>
  <c r="AS77" s="1"/>
  <c r="AQ77"/>
  <c r="AP77"/>
  <c r="AO77"/>
  <c r="AM77"/>
  <c r="AN77" s="1"/>
  <c r="AL77"/>
  <c r="AK77"/>
  <c r="AJ77"/>
  <c r="AH77"/>
  <c r="AI77" s="1"/>
  <c r="AG77"/>
  <c r="AF77"/>
  <c r="AE77"/>
  <c r="AC77"/>
  <c r="AD77" s="1"/>
  <c r="AB77"/>
  <c r="AA77"/>
  <c r="Z77"/>
  <c r="X77"/>
  <c r="Y77" s="1"/>
  <c r="W77"/>
  <c r="U77"/>
  <c r="T77"/>
  <c r="R77"/>
  <c r="S77" s="1"/>
  <c r="Q77"/>
  <c r="O77"/>
  <c r="N77"/>
  <c r="L77"/>
  <c r="M77" s="1"/>
  <c r="K77"/>
  <c r="I77"/>
  <c r="H77"/>
  <c r="E77" s="1"/>
  <c r="F77"/>
  <c r="F76"/>
  <c r="E76"/>
  <c r="F75"/>
  <c r="E75"/>
  <c r="F74"/>
  <c r="E74"/>
  <c r="AY73"/>
  <c r="E73" s="1"/>
  <c r="F73"/>
  <c r="F72"/>
  <c r="E72"/>
  <c r="F71"/>
  <c r="E71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Y70" s="1"/>
  <c r="U70"/>
  <c r="T70"/>
  <c r="R70"/>
  <c r="S70" s="1"/>
  <c r="Q70"/>
  <c r="O70"/>
  <c r="N70"/>
  <c r="L70"/>
  <c r="M70" s="1"/>
  <c r="K70"/>
  <c r="I70"/>
  <c r="H70"/>
  <c r="E70" s="1"/>
  <c r="F70"/>
  <c r="F69"/>
  <c r="E69"/>
  <c r="F68"/>
  <c r="F23" s="1"/>
  <c r="E68"/>
  <c r="F67"/>
  <c r="E67"/>
  <c r="AY66"/>
  <c r="E66" s="1"/>
  <c r="E21" s="1"/>
  <c r="F66"/>
  <c r="F65"/>
  <c r="E65"/>
  <c r="F64"/>
  <c r="E64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E63" s="1"/>
  <c r="F62"/>
  <c r="F24" s="1"/>
  <c r="E62"/>
  <c r="E24" s="1"/>
  <c r="F61"/>
  <c r="E61"/>
  <c r="F60"/>
  <c r="E60"/>
  <c r="F59"/>
  <c r="E59"/>
  <c r="F58"/>
  <c r="F20" s="1"/>
  <c r="E58"/>
  <c r="E20" s="1"/>
  <c r="F57"/>
  <c r="E57"/>
  <c r="AZ56"/>
  <c r="AY56"/>
  <c r="AW56"/>
  <c r="AV56"/>
  <c r="AU56"/>
  <c r="AT56"/>
  <c r="AR56"/>
  <c r="AQ56"/>
  <c r="AP56"/>
  <c r="AO56"/>
  <c r="AM56"/>
  <c r="AL56"/>
  <c r="AK56"/>
  <c r="AJ56"/>
  <c r="AH56"/>
  <c r="AI56" s="1"/>
  <c r="AG56"/>
  <c r="AF56"/>
  <c r="AC56"/>
  <c r="AD56" s="1"/>
  <c r="AB56"/>
  <c r="AA56"/>
  <c r="Z56"/>
  <c r="Y56"/>
  <c r="U56"/>
  <c r="T56"/>
  <c r="R56"/>
  <c r="Q56"/>
  <c r="O56"/>
  <c r="N56"/>
  <c r="L56"/>
  <c r="K56"/>
  <c r="E56" s="1"/>
  <c r="I56"/>
  <c r="H56"/>
  <c r="F55"/>
  <c r="E55"/>
  <c r="F54"/>
  <c r="E54"/>
  <c r="F53"/>
  <c r="E53"/>
  <c r="F52"/>
  <c r="E52"/>
  <c r="F51"/>
  <c r="E51"/>
  <c r="F50"/>
  <c r="E50"/>
  <c r="AZ49"/>
  <c r="AY49"/>
  <c r="AW49"/>
  <c r="AX49" s="1"/>
  <c r="AV49"/>
  <c r="AU49"/>
  <c r="AT49"/>
  <c r="AR49"/>
  <c r="AS49" s="1"/>
  <c r="AQ49"/>
  <c r="AP49"/>
  <c r="AO49"/>
  <c r="AM49"/>
  <c r="AN49" s="1"/>
  <c r="AL49"/>
  <c r="AK49"/>
  <c r="AJ49"/>
  <c r="AH49"/>
  <c r="AI49" s="1"/>
  <c r="AG49"/>
  <c r="AF49"/>
  <c r="AC49"/>
  <c r="AD49" s="1"/>
  <c r="AB49"/>
  <c r="AA49"/>
  <c r="Z49"/>
  <c r="X49"/>
  <c r="Y49" s="1"/>
  <c r="U49"/>
  <c r="T49"/>
  <c r="R49"/>
  <c r="Q49"/>
  <c r="O49"/>
  <c r="N49"/>
  <c r="L49"/>
  <c r="K49"/>
  <c r="I49"/>
  <c r="H49"/>
  <c r="E49" s="1"/>
  <c r="F48"/>
  <c r="E48"/>
  <c r="F47"/>
  <c r="E47"/>
  <c r="F46"/>
  <c r="E46"/>
  <c r="F45"/>
  <c r="E45"/>
  <c r="F44"/>
  <c r="E44"/>
  <c r="F43"/>
  <c r="E43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Z42"/>
  <c r="X42"/>
  <c r="W42"/>
  <c r="U42"/>
  <c r="V42" s="1"/>
  <c r="R42"/>
  <c r="S42" s="1"/>
  <c r="Q42"/>
  <c r="O42"/>
  <c r="N42"/>
  <c r="L42"/>
  <c r="M42" s="1"/>
  <c r="K42"/>
  <c r="I42"/>
  <c r="H42"/>
  <c r="E42" s="1"/>
  <c r="F41"/>
  <c r="E41"/>
  <c r="F40"/>
  <c r="E40"/>
  <c r="F39"/>
  <c r="E39"/>
  <c r="F38"/>
  <c r="E38"/>
  <c r="F37"/>
  <c r="E37"/>
  <c r="F36"/>
  <c r="E36"/>
  <c r="AZ35"/>
  <c r="AY35"/>
  <c r="AW35"/>
  <c r="AX35" s="1"/>
  <c r="AV35"/>
  <c r="AU35"/>
  <c r="AT35"/>
  <c r="AR35"/>
  <c r="AS35" s="1"/>
  <c r="AQ35"/>
  <c r="AP35"/>
  <c r="AO35"/>
  <c r="AM35"/>
  <c r="AN35" s="1"/>
  <c r="AL35"/>
  <c r="AK35"/>
  <c r="AJ35"/>
  <c r="AH35"/>
  <c r="AI35" s="1"/>
  <c r="AG35"/>
  <c r="AF35"/>
  <c r="AE35"/>
  <c r="AC35"/>
  <c r="AD35" s="1"/>
  <c r="AB35"/>
  <c r="AA35"/>
  <c r="Z35"/>
  <c r="X35"/>
  <c r="Y35" s="1"/>
  <c r="W35"/>
  <c r="U35"/>
  <c r="T35"/>
  <c r="R35"/>
  <c r="S35" s="1"/>
  <c r="O35"/>
  <c r="N35"/>
  <c r="L35"/>
  <c r="K35"/>
  <c r="I35"/>
  <c r="H35"/>
  <c r="E35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F22"/>
  <c r="AZ21"/>
  <c r="AX21"/>
  <c r="AW21"/>
  <c r="AV21"/>
  <c r="AU21"/>
  <c r="AT21"/>
  <c r="AS21"/>
  <c r="AR21"/>
  <c r="AQ21"/>
  <c r="AQ18" s="1"/>
  <c r="AP21"/>
  <c r="AP18" s="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W18" s="1"/>
  <c r="V21"/>
  <c r="U21"/>
  <c r="T21"/>
  <c r="S21"/>
  <c r="R21"/>
  <c r="Q21"/>
  <c r="P21"/>
  <c r="O21"/>
  <c r="N21"/>
  <c r="M21"/>
  <c r="L21"/>
  <c r="K21"/>
  <c r="K18" s="1"/>
  <c r="J21"/>
  <c r="I21"/>
  <c r="H21"/>
  <c r="AZ20"/>
  <c r="AY20"/>
  <c r="AX20"/>
  <c r="AW20"/>
  <c r="AV20"/>
  <c r="AU20"/>
  <c r="AT20"/>
  <c r="AS20"/>
  <c r="AR20"/>
  <c r="AQ20"/>
  <c r="AP20"/>
  <c r="AO20"/>
  <c r="AN20"/>
  <c r="AM20"/>
  <c r="AM18" s="1"/>
  <c r="AN18" s="1"/>
  <c r="AL20"/>
  <c r="AL18" s="1"/>
  <c r="AK20"/>
  <c r="AK18" s="1"/>
  <c r="AJ20"/>
  <c r="AI20"/>
  <c r="AH20"/>
  <c r="AG20"/>
  <c r="AF20"/>
  <c r="AE20"/>
  <c r="AD20"/>
  <c r="AC20"/>
  <c r="AB20"/>
  <c r="AA20"/>
  <c r="Z20"/>
  <c r="Y20"/>
  <c r="X20"/>
  <c r="W20"/>
  <c r="V20"/>
  <c r="U20"/>
  <c r="U18" s="1"/>
  <c r="V18" s="1"/>
  <c r="T20"/>
  <c r="S20"/>
  <c r="R20"/>
  <c r="Q20"/>
  <c r="P20"/>
  <c r="O20"/>
  <c r="N20"/>
  <c r="M20"/>
  <c r="L20"/>
  <c r="K20"/>
  <c r="J20"/>
  <c r="I20"/>
  <c r="I18" s="1"/>
  <c r="H20"/>
  <c r="AZ19"/>
  <c r="AZ18" s="1"/>
  <c r="AY19"/>
  <c r="AX19"/>
  <c r="AW19"/>
  <c r="AW18" s="1"/>
  <c r="AX18" s="1"/>
  <c r="AV19"/>
  <c r="AV18" s="1"/>
  <c r="AU19"/>
  <c r="AT19"/>
  <c r="AS19"/>
  <c r="AR19"/>
  <c r="AR18" s="1"/>
  <c r="AS18" s="1"/>
  <c r="AQ19"/>
  <c r="AP19"/>
  <c r="AO19"/>
  <c r="AN19"/>
  <c r="AM19"/>
  <c r="AL19"/>
  <c r="AK19"/>
  <c r="AJ19"/>
  <c r="AI19"/>
  <c r="AH19"/>
  <c r="AH18" s="1"/>
  <c r="AI18" s="1"/>
  <c r="AG19"/>
  <c r="AG18" s="1"/>
  <c r="AF19"/>
  <c r="AF18" s="1"/>
  <c r="AE19"/>
  <c r="AD19"/>
  <c r="AC19"/>
  <c r="AC18" s="1"/>
  <c r="AB19"/>
  <c r="AB18" s="1"/>
  <c r="AA19"/>
  <c r="Z19"/>
  <c r="Y19"/>
  <c r="X19"/>
  <c r="X18" s="1"/>
  <c r="Y18" s="1"/>
  <c r="W19"/>
  <c r="V19"/>
  <c r="U19"/>
  <c r="T19"/>
  <c r="S19"/>
  <c r="R19"/>
  <c r="R18" s="1"/>
  <c r="Q19"/>
  <c r="Q18" s="1"/>
  <c r="P19"/>
  <c r="O19"/>
  <c r="N19"/>
  <c r="M19"/>
  <c r="L19"/>
  <c r="L18" s="1"/>
  <c r="M18" s="1"/>
  <c r="K19"/>
  <c r="J19"/>
  <c r="I19"/>
  <c r="H19"/>
  <c r="AU18"/>
  <c r="AT18"/>
  <c r="AO18"/>
  <c r="AJ18"/>
  <c r="AE18"/>
  <c r="AA18"/>
  <c r="Z18"/>
  <c r="T18"/>
  <c r="O18"/>
  <c r="N18"/>
  <c r="H18"/>
  <c r="AY101" i="13"/>
  <c r="AY66"/>
  <c r="AY415"/>
  <c r="AY232"/>
  <c r="AY225"/>
  <c r="AY211"/>
  <c r="AY218"/>
  <c r="AY73"/>
  <c r="AW432"/>
  <c r="AT432"/>
  <c r="F453"/>
  <c r="E18" i="14" l="1"/>
  <c r="F18"/>
  <c r="G18" s="1"/>
  <c r="E493"/>
  <c r="M168"/>
  <c r="S18"/>
  <c r="G70"/>
  <c r="M35"/>
  <c r="J49"/>
  <c r="S56"/>
  <c r="BA56"/>
  <c r="V63"/>
  <c r="BA63"/>
  <c r="BA70"/>
  <c r="P91"/>
  <c r="BA91"/>
  <c r="V98"/>
  <c r="BA105"/>
  <c r="P112"/>
  <c r="BA112"/>
  <c r="V140"/>
  <c r="J457"/>
  <c r="F457"/>
  <c r="G457" s="1"/>
  <c r="I634"/>
  <c r="F487"/>
  <c r="I486"/>
  <c r="AA634"/>
  <c r="AA765" s="1"/>
  <c r="AA486"/>
  <c r="AP634"/>
  <c r="AP486"/>
  <c r="L489"/>
  <c r="F524"/>
  <c r="L521"/>
  <c r="M521" s="1"/>
  <c r="E531"/>
  <c r="Q528"/>
  <c r="S528" s="1"/>
  <c r="Q489"/>
  <c r="L671"/>
  <c r="L663"/>
  <c r="L670" s="1"/>
  <c r="AJ671"/>
  <c r="AJ663"/>
  <c r="AJ670" s="1"/>
  <c r="AV671"/>
  <c r="AV663"/>
  <c r="AV670" s="1"/>
  <c r="P42"/>
  <c r="P70"/>
  <c r="P77"/>
  <c r="J105"/>
  <c r="V133"/>
  <c r="J161"/>
  <c r="F161"/>
  <c r="G161" s="1"/>
  <c r="H168"/>
  <c r="T168"/>
  <c r="AJ168"/>
  <c r="AN168" s="1"/>
  <c r="Z414"/>
  <c r="E417"/>
  <c r="G417" s="1"/>
  <c r="G246"/>
  <c r="AZ414"/>
  <c r="N414"/>
  <c r="G379"/>
  <c r="K480"/>
  <c r="E431"/>
  <c r="AM480"/>
  <c r="AM478" s="1"/>
  <c r="AM429"/>
  <c r="F429" s="1"/>
  <c r="AZ486"/>
  <c r="I636"/>
  <c r="F493"/>
  <c r="G493" s="1"/>
  <c r="J549"/>
  <c r="F565"/>
  <c r="I563"/>
  <c r="F563" s="1"/>
  <c r="E565"/>
  <c r="T563"/>
  <c r="AN642"/>
  <c r="AN12" s="1"/>
  <c r="E566"/>
  <c r="G105"/>
  <c r="J119"/>
  <c r="F119"/>
  <c r="G119" s="1"/>
  <c r="P18"/>
  <c r="AY21"/>
  <c r="AY18" s="1"/>
  <c r="F35"/>
  <c r="G35" s="1"/>
  <c r="BA42"/>
  <c r="P49"/>
  <c r="V49"/>
  <c r="F56"/>
  <c r="G56" s="1"/>
  <c r="M56"/>
  <c r="J63"/>
  <c r="P63"/>
  <c r="J91"/>
  <c r="V91"/>
  <c r="J98"/>
  <c r="P98"/>
  <c r="BA98"/>
  <c r="J112"/>
  <c r="V112"/>
  <c r="J140"/>
  <c r="F140"/>
  <c r="G140" s="1"/>
  <c r="P140"/>
  <c r="BA140"/>
  <c r="F169"/>
  <c r="AE168"/>
  <c r="AI168" s="1"/>
  <c r="U414"/>
  <c r="F197"/>
  <c r="G197" s="1"/>
  <c r="AJ417"/>
  <c r="E256"/>
  <c r="AJ253"/>
  <c r="E253" s="1"/>
  <c r="G309"/>
  <c r="G337"/>
  <c r="AJ480"/>
  <c r="AJ478" s="1"/>
  <c r="AJ429"/>
  <c r="F443"/>
  <c r="G443" s="1"/>
  <c r="J471"/>
  <c r="F471"/>
  <c r="G471" s="1"/>
  <c r="O634"/>
  <c r="O486"/>
  <c r="U634"/>
  <c r="U486"/>
  <c r="AF634"/>
  <c r="AF486"/>
  <c r="AK634"/>
  <c r="AK486"/>
  <c r="AU634"/>
  <c r="AU486"/>
  <c r="O643"/>
  <c r="AY489"/>
  <c r="AY493"/>
  <c r="S542"/>
  <c r="J570"/>
  <c r="F570"/>
  <c r="H671"/>
  <c r="E664"/>
  <c r="H663"/>
  <c r="H670" s="1"/>
  <c r="T671"/>
  <c r="T663"/>
  <c r="T670" s="1"/>
  <c r="X671"/>
  <c r="X765" s="1"/>
  <c r="X663"/>
  <c r="X670" s="1"/>
  <c r="AF671"/>
  <c r="AF663"/>
  <c r="AF670" s="1"/>
  <c r="AR671"/>
  <c r="AR765" s="1"/>
  <c r="AR663"/>
  <c r="AR670" s="1"/>
  <c r="AZ671"/>
  <c r="AZ663"/>
  <c r="AZ670" s="1"/>
  <c r="M742"/>
  <c r="V35"/>
  <c r="BA35"/>
  <c r="J42"/>
  <c r="J70"/>
  <c r="V70"/>
  <c r="J77"/>
  <c r="V77"/>
  <c r="BA77"/>
  <c r="E81"/>
  <c r="E22" s="1"/>
  <c r="F84"/>
  <c r="G84" s="1"/>
  <c r="M84"/>
  <c r="S84"/>
  <c r="Y84"/>
  <c r="P105"/>
  <c r="V105"/>
  <c r="J133"/>
  <c r="F133"/>
  <c r="G133" s="1"/>
  <c r="P133"/>
  <c r="BA133"/>
  <c r="P161"/>
  <c r="V161"/>
  <c r="BA161"/>
  <c r="V168"/>
  <c r="E415"/>
  <c r="AV414"/>
  <c r="H414"/>
  <c r="AJ288"/>
  <c r="E288" s="1"/>
  <c r="G288" s="1"/>
  <c r="AF417"/>
  <c r="G351"/>
  <c r="G365"/>
  <c r="G393"/>
  <c r="G407"/>
  <c r="J35"/>
  <c r="P35"/>
  <c r="Y42"/>
  <c r="AD42"/>
  <c r="AI42"/>
  <c r="AN42"/>
  <c r="AS42"/>
  <c r="AX42"/>
  <c r="F49"/>
  <c r="G49" s="1"/>
  <c r="M49"/>
  <c r="S49"/>
  <c r="BA49"/>
  <c r="J56"/>
  <c r="P56"/>
  <c r="V56"/>
  <c r="AN56"/>
  <c r="AS56"/>
  <c r="AX56"/>
  <c r="F63"/>
  <c r="G63" s="1"/>
  <c r="M63"/>
  <c r="S63"/>
  <c r="Y63"/>
  <c r="AD63"/>
  <c r="AI63"/>
  <c r="AN63"/>
  <c r="AS63"/>
  <c r="AX63"/>
  <c r="AD70"/>
  <c r="AI70"/>
  <c r="AN70"/>
  <c r="AS70"/>
  <c r="AX70"/>
  <c r="F91"/>
  <c r="G91" s="1"/>
  <c r="M91"/>
  <c r="S91"/>
  <c r="Y91"/>
  <c r="AD91"/>
  <c r="AI91"/>
  <c r="AN91"/>
  <c r="AS91"/>
  <c r="AX91"/>
  <c r="F98"/>
  <c r="G98" s="1"/>
  <c r="M98"/>
  <c r="S98"/>
  <c r="Y98"/>
  <c r="AD98"/>
  <c r="AI98"/>
  <c r="AN98"/>
  <c r="AS98"/>
  <c r="AX98"/>
  <c r="AD105"/>
  <c r="AI105"/>
  <c r="AN105"/>
  <c r="AS105"/>
  <c r="AX105"/>
  <c r="F112"/>
  <c r="G112" s="1"/>
  <c r="M112"/>
  <c r="S112"/>
  <c r="Y112"/>
  <c r="AD112"/>
  <c r="AI112"/>
  <c r="AN112"/>
  <c r="AS112"/>
  <c r="AX112"/>
  <c r="J126"/>
  <c r="F126"/>
  <c r="G126" s="1"/>
  <c r="P126"/>
  <c r="V126"/>
  <c r="BA126"/>
  <c r="J154"/>
  <c r="F154"/>
  <c r="G154" s="1"/>
  <c r="P154"/>
  <c r="V154"/>
  <c r="BA154"/>
  <c r="E419"/>
  <c r="E183"/>
  <c r="W414"/>
  <c r="G211"/>
  <c r="E218"/>
  <c r="G218" s="1"/>
  <c r="AO414"/>
  <c r="AW414"/>
  <c r="G281"/>
  <c r="G295"/>
  <c r="AG417"/>
  <c r="G323"/>
  <c r="AT481"/>
  <c r="AT429"/>
  <c r="E432"/>
  <c r="F446"/>
  <c r="AW443"/>
  <c r="G450"/>
  <c r="I478"/>
  <c r="J478" s="1"/>
  <c r="F479"/>
  <c r="H478"/>
  <c r="F483"/>
  <c r="U643"/>
  <c r="U13" s="1"/>
  <c r="U28" s="1"/>
  <c r="AA643"/>
  <c r="AA13" s="1"/>
  <c r="AA28" s="1"/>
  <c r="AK643"/>
  <c r="AK13" s="1"/>
  <c r="AK28" s="1"/>
  <c r="AP636"/>
  <c r="AP643" s="1"/>
  <c r="AP13" s="1"/>
  <c r="AP28" s="1"/>
  <c r="AU636"/>
  <c r="AU643" s="1"/>
  <c r="AU13" s="1"/>
  <c r="AU28" s="1"/>
  <c r="K637"/>
  <c r="K644" s="1"/>
  <c r="K14" s="1"/>
  <c r="K29" s="1"/>
  <c r="Q637"/>
  <c r="Q644" s="1"/>
  <c r="Q14" s="1"/>
  <c r="Q29" s="1"/>
  <c r="W644"/>
  <c r="W14" s="1"/>
  <c r="W29" s="1"/>
  <c r="AB644"/>
  <c r="AB14" s="1"/>
  <c r="AB29" s="1"/>
  <c r="AG644"/>
  <c r="AG14" s="1"/>
  <c r="AG29" s="1"/>
  <c r="AL644"/>
  <c r="AL14" s="1"/>
  <c r="AL29" s="1"/>
  <c r="AQ644"/>
  <c r="AQ14" s="1"/>
  <c r="AQ29" s="1"/>
  <c r="AV644"/>
  <c r="AV14" s="1"/>
  <c r="AV29" s="1"/>
  <c r="K645"/>
  <c r="K15" s="1"/>
  <c r="K30" s="1"/>
  <c r="Q645"/>
  <c r="Q15" s="1"/>
  <c r="Q30" s="1"/>
  <c r="W645"/>
  <c r="W15" s="1"/>
  <c r="W30" s="1"/>
  <c r="J521"/>
  <c r="F521"/>
  <c r="G521" s="1"/>
  <c r="E658"/>
  <c r="N656"/>
  <c r="E656" s="1"/>
  <c r="G656" s="1"/>
  <c r="AB663"/>
  <c r="AB670" s="1"/>
  <c r="F42"/>
  <c r="G42" s="1"/>
  <c r="G77"/>
  <c r="AY171"/>
  <c r="J147"/>
  <c r="F147"/>
  <c r="G147" s="1"/>
  <c r="Y168"/>
  <c r="E176"/>
  <c r="AB414"/>
  <c r="E416"/>
  <c r="G416" s="1"/>
  <c r="AC417"/>
  <c r="F179"/>
  <c r="F417" s="1"/>
  <c r="F419"/>
  <c r="G183"/>
  <c r="X414"/>
  <c r="G204"/>
  <c r="E225"/>
  <c r="AH414"/>
  <c r="F225"/>
  <c r="AK414"/>
  <c r="AP414"/>
  <c r="G260"/>
  <c r="G316"/>
  <c r="G422"/>
  <c r="AW481"/>
  <c r="F481" s="1"/>
  <c r="G481" s="1"/>
  <c r="F432"/>
  <c r="AW429"/>
  <c r="I635"/>
  <c r="F488"/>
  <c r="O642"/>
  <c r="U642"/>
  <c r="U12" s="1"/>
  <c r="U27" s="1"/>
  <c r="AA642"/>
  <c r="AA12" s="1"/>
  <c r="AA27" s="1"/>
  <c r="AF642"/>
  <c r="AF12" s="1"/>
  <c r="AF27" s="1"/>
  <c r="AK642"/>
  <c r="AK12" s="1"/>
  <c r="AK27" s="1"/>
  <c r="AP642"/>
  <c r="AP12" s="1"/>
  <c r="AP27" s="1"/>
  <c r="AU642"/>
  <c r="AU12" s="1"/>
  <c r="AU27" s="1"/>
  <c r="AZ642"/>
  <c r="AZ12" s="1"/>
  <c r="AZ27" s="1"/>
  <c r="G500"/>
  <c r="J542"/>
  <c r="F542"/>
  <c r="F552"/>
  <c r="R549"/>
  <c r="S549" s="1"/>
  <c r="R489"/>
  <c r="J556"/>
  <c r="F556"/>
  <c r="G556" s="1"/>
  <c r="H676"/>
  <c r="E669"/>
  <c r="L676"/>
  <c r="F676" s="1"/>
  <c r="F669"/>
  <c r="AY414"/>
  <c r="S204"/>
  <c r="AF414"/>
  <c r="AL414"/>
  <c r="AQ414"/>
  <c r="AT414"/>
  <c r="G253"/>
  <c r="G274"/>
  <c r="I414"/>
  <c r="O414"/>
  <c r="M429"/>
  <c r="AY478"/>
  <c r="M443"/>
  <c r="J464"/>
  <c r="F464"/>
  <c r="G464" s="1"/>
  <c r="P464"/>
  <c r="V464"/>
  <c r="BA464"/>
  <c r="Q642"/>
  <c r="Q12" s="1"/>
  <c r="Q27" s="1"/>
  <c r="W642"/>
  <c r="W12" s="1"/>
  <c r="W27" s="1"/>
  <c r="AB642"/>
  <c r="AB12" s="1"/>
  <c r="AB27" s="1"/>
  <c r="AG642"/>
  <c r="AG12" s="1"/>
  <c r="AG27" s="1"/>
  <c r="AL642"/>
  <c r="AL12" s="1"/>
  <c r="AL27" s="1"/>
  <c r="AQ642"/>
  <c r="AQ12" s="1"/>
  <c r="AQ27" s="1"/>
  <c r="AV642"/>
  <c r="AV12" s="1"/>
  <c r="AV27" s="1"/>
  <c r="K643"/>
  <c r="K13" s="1"/>
  <c r="K28" s="1"/>
  <c r="W636"/>
  <c r="W643" s="1"/>
  <c r="W13" s="1"/>
  <c r="W28" s="1"/>
  <c r="AB636"/>
  <c r="AB643" s="1"/>
  <c r="AB13" s="1"/>
  <c r="AB28" s="1"/>
  <c r="AG636"/>
  <c r="AG633" s="1"/>
  <c r="AL636"/>
  <c r="AL643" s="1"/>
  <c r="AL13" s="1"/>
  <c r="AL28" s="1"/>
  <c r="AQ636"/>
  <c r="AQ643" s="1"/>
  <c r="AQ13" s="1"/>
  <c r="AQ28" s="1"/>
  <c r="AV636"/>
  <c r="AV643" s="1"/>
  <c r="AV13" s="1"/>
  <c r="AV28" s="1"/>
  <c r="L644"/>
  <c r="L14" s="1"/>
  <c r="L29" s="1"/>
  <c r="R644"/>
  <c r="R14" s="1"/>
  <c r="R29" s="1"/>
  <c r="X644"/>
  <c r="X14" s="1"/>
  <c r="X29" s="1"/>
  <c r="AC644"/>
  <c r="AC14" s="1"/>
  <c r="AC29" s="1"/>
  <c r="AH644"/>
  <c r="AH14" s="1"/>
  <c r="AH29" s="1"/>
  <c r="AM644"/>
  <c r="AM14" s="1"/>
  <c r="AM29" s="1"/>
  <c r="AR644"/>
  <c r="AR14" s="1"/>
  <c r="AR29" s="1"/>
  <c r="AW644"/>
  <c r="AW14" s="1"/>
  <c r="AW29" s="1"/>
  <c r="L645"/>
  <c r="L15" s="1"/>
  <c r="L30" s="1"/>
  <c r="R645"/>
  <c r="R15" s="1"/>
  <c r="R30" s="1"/>
  <c r="X645"/>
  <c r="X15" s="1"/>
  <c r="X30" s="1"/>
  <c r="E514"/>
  <c r="M517"/>
  <c r="F517"/>
  <c r="G517" s="1"/>
  <c r="L514"/>
  <c r="M514" s="1"/>
  <c r="G535"/>
  <c r="M535"/>
  <c r="E545"/>
  <c r="Q542"/>
  <c r="W563"/>
  <c r="AB563"/>
  <c r="AG563"/>
  <c r="AL563"/>
  <c r="E568"/>
  <c r="S645"/>
  <c r="S15" s="1"/>
  <c r="M119"/>
  <c r="S119"/>
  <c r="Y119"/>
  <c r="AD119"/>
  <c r="AI119"/>
  <c r="AN119"/>
  <c r="AS119"/>
  <c r="AX119"/>
  <c r="M126"/>
  <c r="S126"/>
  <c r="Y126"/>
  <c r="AD126"/>
  <c r="AI126"/>
  <c r="AN126"/>
  <c r="AS126"/>
  <c r="AX126"/>
  <c r="M133"/>
  <c r="S133"/>
  <c r="Y133"/>
  <c r="AD133"/>
  <c r="AI133"/>
  <c r="AN133"/>
  <c r="AS133"/>
  <c r="AX133"/>
  <c r="M140"/>
  <c r="S140"/>
  <c r="Y140"/>
  <c r="AD140"/>
  <c r="AI140"/>
  <c r="AN140"/>
  <c r="AS140"/>
  <c r="AX140"/>
  <c r="M147"/>
  <c r="S147"/>
  <c r="Y147"/>
  <c r="AD147"/>
  <c r="AI147"/>
  <c r="AN147"/>
  <c r="AS147"/>
  <c r="AX147"/>
  <c r="M154"/>
  <c r="S154"/>
  <c r="Y154"/>
  <c r="AD154"/>
  <c r="AI154"/>
  <c r="AN154"/>
  <c r="AS154"/>
  <c r="AX154"/>
  <c r="M161"/>
  <c r="S161"/>
  <c r="Y161"/>
  <c r="AD161"/>
  <c r="AI161"/>
  <c r="AN161"/>
  <c r="AS161"/>
  <c r="AX161"/>
  <c r="AA414"/>
  <c r="F415"/>
  <c r="F418"/>
  <c r="R414"/>
  <c r="G190"/>
  <c r="T414"/>
  <c r="AG414"/>
  <c r="AM414"/>
  <c r="AR414"/>
  <c r="AU414"/>
  <c r="G267"/>
  <c r="K414"/>
  <c r="AY429"/>
  <c r="E429" s="1"/>
  <c r="N478"/>
  <c r="AW480"/>
  <c r="AW478" s="1"/>
  <c r="F459"/>
  <c r="F484"/>
  <c r="K486"/>
  <c r="Q486"/>
  <c r="W486"/>
  <c r="AB486"/>
  <c r="AG486"/>
  <c r="AL486"/>
  <c r="AQ486"/>
  <c r="AV486"/>
  <c r="R642"/>
  <c r="R12" s="1"/>
  <c r="R27" s="1"/>
  <c r="X642"/>
  <c r="X12" s="1"/>
  <c r="X27" s="1"/>
  <c r="AC642"/>
  <c r="AC12" s="1"/>
  <c r="AC27" s="1"/>
  <c r="AH642"/>
  <c r="AH12" s="1"/>
  <c r="AH27" s="1"/>
  <c r="AR635"/>
  <c r="AR642" s="1"/>
  <c r="AR12" s="1"/>
  <c r="AR27" s="1"/>
  <c r="AW635"/>
  <c r="AW642" s="1"/>
  <c r="AW12" s="1"/>
  <c r="AW27" s="1"/>
  <c r="X636"/>
  <c r="X643" s="1"/>
  <c r="X13" s="1"/>
  <c r="X28" s="1"/>
  <c r="AC636"/>
  <c r="AC633" s="1"/>
  <c r="AH636"/>
  <c r="AM636"/>
  <c r="AR643"/>
  <c r="AR13" s="1"/>
  <c r="AR28" s="1"/>
  <c r="J514"/>
  <c r="F528"/>
  <c r="E564"/>
  <c r="H563"/>
  <c r="E563" s="1"/>
  <c r="S641"/>
  <c r="S11" s="1"/>
  <c r="X563"/>
  <c r="AQ563"/>
  <c r="AV563"/>
  <c r="F567"/>
  <c r="AN644"/>
  <c r="AN14" s="1"/>
  <c r="E649"/>
  <c r="N666"/>
  <c r="N663" s="1"/>
  <c r="E659"/>
  <c r="Z675"/>
  <c r="Z663"/>
  <c r="Z670" s="1"/>
  <c r="AN643"/>
  <c r="AN13" s="1"/>
  <c r="L675"/>
  <c r="F668"/>
  <c r="P457"/>
  <c r="M464"/>
  <c r="S464"/>
  <c r="Y464"/>
  <c r="AD464"/>
  <c r="AI464"/>
  <c r="AN464"/>
  <c r="AS464"/>
  <c r="AX464"/>
  <c r="M471"/>
  <c r="S471"/>
  <c r="Y471"/>
  <c r="AD471"/>
  <c r="AI471"/>
  <c r="AN471"/>
  <c r="AS471"/>
  <c r="AX471"/>
  <c r="H634"/>
  <c r="H641" s="1"/>
  <c r="N634"/>
  <c r="T635"/>
  <c r="T642" s="1"/>
  <c r="T12" s="1"/>
  <c r="T27" s="1"/>
  <c r="Z635"/>
  <c r="Z642" s="1"/>
  <c r="Z12" s="1"/>
  <c r="Z27" s="1"/>
  <c r="AE635"/>
  <c r="AE642" s="1"/>
  <c r="AE12" s="1"/>
  <c r="AE27" s="1"/>
  <c r="AZ636"/>
  <c r="AZ643" s="1"/>
  <c r="AZ13" s="1"/>
  <c r="AZ28" s="1"/>
  <c r="I637"/>
  <c r="O637"/>
  <c r="O644" s="1"/>
  <c r="O14" s="1"/>
  <c r="O29" s="1"/>
  <c r="U637"/>
  <c r="U644" s="1"/>
  <c r="U14" s="1"/>
  <c r="U29" s="1"/>
  <c r="AA637"/>
  <c r="AA644" s="1"/>
  <c r="AA14" s="1"/>
  <c r="AA29" s="1"/>
  <c r="AF637"/>
  <c r="AF644" s="1"/>
  <c r="AF14" s="1"/>
  <c r="AF29" s="1"/>
  <c r="AK637"/>
  <c r="AK644" s="1"/>
  <c r="AK14" s="1"/>
  <c r="AK29" s="1"/>
  <c r="AP637"/>
  <c r="AP644" s="1"/>
  <c r="AP14" s="1"/>
  <c r="AP29" s="1"/>
  <c r="AU637"/>
  <c r="AU644" s="1"/>
  <c r="AU14" s="1"/>
  <c r="AU29" s="1"/>
  <c r="AZ637"/>
  <c r="AZ644" s="1"/>
  <c r="AZ14" s="1"/>
  <c r="AZ29" s="1"/>
  <c r="I638"/>
  <c r="I769" s="1"/>
  <c r="O638"/>
  <c r="O645" s="1"/>
  <c r="O15" s="1"/>
  <c r="O30" s="1"/>
  <c r="U645"/>
  <c r="U15" s="1"/>
  <c r="U30" s="1"/>
  <c r="U639"/>
  <c r="AA639"/>
  <c r="AF639"/>
  <c r="AF770" s="1"/>
  <c r="AK639"/>
  <c r="AP639"/>
  <c r="AU639"/>
  <c r="AZ639"/>
  <c r="AZ770" s="1"/>
  <c r="J507"/>
  <c r="F507"/>
  <c r="G507" s="1"/>
  <c r="J528"/>
  <c r="E542"/>
  <c r="AN641"/>
  <c r="E570"/>
  <c r="N665"/>
  <c r="N672" s="1"/>
  <c r="R671"/>
  <c r="R663"/>
  <c r="R670" s="1"/>
  <c r="AH671"/>
  <c r="AH663"/>
  <c r="AH670" s="1"/>
  <c r="AP671"/>
  <c r="AP663"/>
  <c r="AP670" s="1"/>
  <c r="F707"/>
  <c r="G707" s="1"/>
  <c r="Y742"/>
  <c r="AX742"/>
  <c r="AJ635"/>
  <c r="AO635"/>
  <c r="AO642" s="1"/>
  <c r="AO12" s="1"/>
  <c r="AO27" s="1"/>
  <c r="AT635"/>
  <c r="AT633" s="1"/>
  <c r="AY635"/>
  <c r="AY642" s="1"/>
  <c r="AY12" s="1"/>
  <c r="AY27" s="1"/>
  <c r="H636"/>
  <c r="N636"/>
  <c r="N643" s="1"/>
  <c r="T636"/>
  <c r="Z636"/>
  <c r="Z643" s="1"/>
  <c r="Z13" s="1"/>
  <c r="Z28" s="1"/>
  <c r="AE636"/>
  <c r="AJ636"/>
  <c r="AJ633" s="1"/>
  <c r="AO643"/>
  <c r="AO13" s="1"/>
  <c r="AO28" s="1"/>
  <c r="N644"/>
  <c r="N14" s="1"/>
  <c r="N29" s="1"/>
  <c r="T637"/>
  <c r="T644" s="1"/>
  <c r="T14" s="1"/>
  <c r="T29" s="1"/>
  <c r="Z637"/>
  <c r="Z644" s="1"/>
  <c r="Z14" s="1"/>
  <c r="Z29" s="1"/>
  <c r="AE637"/>
  <c r="AE644" s="1"/>
  <c r="AE14" s="1"/>
  <c r="AE29" s="1"/>
  <c r="AJ637"/>
  <c r="AJ644" s="1"/>
  <c r="AJ14" s="1"/>
  <c r="AJ29" s="1"/>
  <c r="AO637"/>
  <c r="AO644" s="1"/>
  <c r="AO14" s="1"/>
  <c r="AO29" s="1"/>
  <c r="AT637"/>
  <c r="AT644" s="1"/>
  <c r="AT14" s="1"/>
  <c r="AT29" s="1"/>
  <c r="AY637"/>
  <c r="H638"/>
  <c r="E638" s="1"/>
  <c r="N638"/>
  <c r="N645" s="1"/>
  <c r="N15" s="1"/>
  <c r="N30" s="1"/>
  <c r="T638"/>
  <c r="T645" s="1"/>
  <c r="T15" s="1"/>
  <c r="T30" s="1"/>
  <c r="Z638"/>
  <c r="AE638"/>
  <c r="AE645" s="1"/>
  <c r="AE15" s="1"/>
  <c r="AE30" s="1"/>
  <c r="AJ638"/>
  <c r="T639"/>
  <c r="Z639"/>
  <c r="AE639"/>
  <c r="AE770" s="1"/>
  <c r="AJ639"/>
  <c r="AO639"/>
  <c r="AT639"/>
  <c r="AY639"/>
  <c r="AY770" s="1"/>
  <c r="G496"/>
  <c r="J500"/>
  <c r="S507"/>
  <c r="S510"/>
  <c r="S642"/>
  <c r="S644"/>
  <c r="S14" s="1"/>
  <c r="J577"/>
  <c r="O649"/>
  <c r="F651"/>
  <c r="I663"/>
  <c r="I670" s="1"/>
  <c r="AC663"/>
  <c r="AC670" s="1"/>
  <c r="AM663"/>
  <c r="AM670" s="1"/>
  <c r="AW663"/>
  <c r="AW670" s="1"/>
  <c r="F664"/>
  <c r="BA769"/>
  <c r="BA770"/>
  <c r="N742"/>
  <c r="Z742"/>
  <c r="AD742" s="1"/>
  <c r="AE742"/>
  <c r="AI742" s="1"/>
  <c r="AO742"/>
  <c r="AS742" s="1"/>
  <c r="AT742"/>
  <c r="AY742"/>
  <c r="O742"/>
  <c r="P742" s="1"/>
  <c r="AA742"/>
  <c r="AU742"/>
  <c r="BA742"/>
  <c r="M649"/>
  <c r="P656"/>
  <c r="G693"/>
  <c r="K742"/>
  <c r="W742"/>
  <c r="AQ742"/>
  <c r="E743"/>
  <c r="E744"/>
  <c r="E745"/>
  <c r="E746"/>
  <c r="E747"/>
  <c r="E171"/>
  <c r="AY168"/>
  <c r="E480"/>
  <c r="K478"/>
  <c r="F480"/>
  <c r="L478"/>
  <c r="E481"/>
  <c r="T478"/>
  <c r="H633"/>
  <c r="I641"/>
  <c r="F634"/>
  <c r="I633"/>
  <c r="K641"/>
  <c r="K633"/>
  <c r="L641"/>
  <c r="N641"/>
  <c r="O641"/>
  <c r="Q641"/>
  <c r="R641"/>
  <c r="T641"/>
  <c r="U641"/>
  <c r="U633"/>
  <c r="W641"/>
  <c r="X641"/>
  <c r="X633"/>
  <c r="Z641"/>
  <c r="AB641"/>
  <c r="AB633"/>
  <c r="AC641"/>
  <c r="AE641"/>
  <c r="AF641"/>
  <c r="AG641"/>
  <c r="AH641"/>
  <c r="AH633"/>
  <c r="AJ641"/>
  <c r="AK641"/>
  <c r="AK633"/>
  <c r="AL641"/>
  <c r="AM641"/>
  <c r="AM633"/>
  <c r="AO641"/>
  <c r="AP641"/>
  <c r="AP633"/>
  <c r="AQ641"/>
  <c r="AR641"/>
  <c r="AR633"/>
  <c r="AT641"/>
  <c r="AU641"/>
  <c r="AU633"/>
  <c r="AV641"/>
  <c r="AV633"/>
  <c r="AW641"/>
  <c r="AW633"/>
  <c r="AY641"/>
  <c r="AZ641"/>
  <c r="H642"/>
  <c r="I642"/>
  <c r="F635"/>
  <c r="H643"/>
  <c r="I643"/>
  <c r="H644"/>
  <c r="I644"/>
  <c r="H645"/>
  <c r="I645"/>
  <c r="AN11"/>
  <c r="BA168"/>
  <c r="G171"/>
  <c r="AT478"/>
  <c r="P478"/>
  <c r="K642"/>
  <c r="K12" s="1"/>
  <c r="K27" s="1"/>
  <c r="L642"/>
  <c r="L12" s="1"/>
  <c r="L27" s="1"/>
  <c r="N642"/>
  <c r="AJ642"/>
  <c r="AJ12" s="1"/>
  <c r="AJ27" s="1"/>
  <c r="AM642"/>
  <c r="AM12" s="1"/>
  <c r="AM27" s="1"/>
  <c r="AT642"/>
  <c r="AT12" s="1"/>
  <c r="AT27" s="1"/>
  <c r="T643"/>
  <c r="T13" s="1"/>
  <c r="T28" s="1"/>
  <c r="AC643"/>
  <c r="AC13" s="1"/>
  <c r="AC28" s="1"/>
  <c r="AE643"/>
  <c r="AE13" s="1"/>
  <c r="AE28" s="1"/>
  <c r="AF643"/>
  <c r="AF13" s="1"/>
  <c r="AF28" s="1"/>
  <c r="AG643"/>
  <c r="AG13" s="1"/>
  <c r="AG28" s="1"/>
  <c r="AH643"/>
  <c r="AH13" s="1"/>
  <c r="AH28" s="1"/>
  <c r="AM643"/>
  <c r="AM13" s="1"/>
  <c r="AM28" s="1"/>
  <c r="AT643"/>
  <c r="AT13" s="1"/>
  <c r="AT28" s="1"/>
  <c r="AW643"/>
  <c r="AW13" s="1"/>
  <c r="AW28" s="1"/>
  <c r="AY644"/>
  <c r="AY14" s="1"/>
  <c r="AY29" s="1"/>
  <c r="H646"/>
  <c r="E639"/>
  <c r="I646"/>
  <c r="V765"/>
  <c r="V641"/>
  <c r="V766"/>
  <c r="V642"/>
  <c r="V12" s="1"/>
  <c r="V767"/>
  <c r="V643"/>
  <c r="V13" s="1"/>
  <c r="V768"/>
  <c r="V644"/>
  <c r="V14" s="1"/>
  <c r="V769"/>
  <c r="V645"/>
  <c r="V15" s="1"/>
  <c r="E665"/>
  <c r="O672"/>
  <c r="F672" s="1"/>
  <c r="F665"/>
  <c r="O663"/>
  <c r="E666"/>
  <c r="O673"/>
  <c r="F666"/>
  <c r="E671"/>
  <c r="I765"/>
  <c r="H766"/>
  <c r="L766"/>
  <c r="R766"/>
  <c r="S672"/>
  <c r="S12" s="1"/>
  <c r="H767"/>
  <c r="F673"/>
  <c r="S673"/>
  <c r="E675"/>
  <c r="F675"/>
  <c r="H770"/>
  <c r="E676"/>
  <c r="I770"/>
  <c r="H758"/>
  <c r="E750"/>
  <c r="H749"/>
  <c r="I758"/>
  <c r="F750"/>
  <c r="I749"/>
  <c r="K758"/>
  <c r="K749"/>
  <c r="L758"/>
  <c r="L749"/>
  <c r="M749" s="1"/>
  <c r="N758"/>
  <c r="N749"/>
  <c r="O758"/>
  <c r="O749"/>
  <c r="P749" s="1"/>
  <c r="Q758"/>
  <c r="Q749"/>
  <c r="R758"/>
  <c r="R749"/>
  <c r="S749" s="1"/>
  <c r="T758"/>
  <c r="T749"/>
  <c r="U758"/>
  <c r="U749"/>
  <c r="V749" s="1"/>
  <c r="W758"/>
  <c r="W749"/>
  <c r="X758"/>
  <c r="X749"/>
  <c r="Y749" s="1"/>
  <c r="Z758"/>
  <c r="Z749"/>
  <c r="AA758"/>
  <c r="AA749"/>
  <c r="AB758"/>
  <c r="AB749"/>
  <c r="AC758"/>
  <c r="AC749"/>
  <c r="AD749" s="1"/>
  <c r="AE758"/>
  <c r="AE749"/>
  <c r="AF758"/>
  <c r="AF749"/>
  <c r="AG758"/>
  <c r="AG749"/>
  <c r="AH758"/>
  <c r="AH749"/>
  <c r="AI749" s="1"/>
  <c r="AJ758"/>
  <c r="AJ749"/>
  <c r="AK758"/>
  <c r="AK749"/>
  <c r="AL758"/>
  <c r="AL749"/>
  <c r="AM758"/>
  <c r="AM749"/>
  <c r="AN749" s="1"/>
  <c r="AO758"/>
  <c r="AO749"/>
  <c r="AP758"/>
  <c r="AP749"/>
  <c r="AQ758"/>
  <c r="AQ749"/>
  <c r="AR758"/>
  <c r="AR749"/>
  <c r="AS749" s="1"/>
  <c r="AT758"/>
  <c r="AT749"/>
  <c r="AU758"/>
  <c r="AU749"/>
  <c r="AV758"/>
  <c r="AV749"/>
  <c r="AW758"/>
  <c r="AW749"/>
  <c r="AX749" s="1"/>
  <c r="AY758"/>
  <c r="AY749"/>
  <c r="AZ758"/>
  <c r="AZ749"/>
  <c r="BA749" s="1"/>
  <c r="H759"/>
  <c r="E751"/>
  <c r="I759"/>
  <c r="F751"/>
  <c r="H760"/>
  <c r="E752"/>
  <c r="I760"/>
  <c r="F752"/>
  <c r="G752" s="1"/>
  <c r="H761"/>
  <c r="E753"/>
  <c r="I761"/>
  <c r="F753"/>
  <c r="G176"/>
  <c r="S183"/>
  <c r="S414" s="1"/>
  <c r="Y183"/>
  <c r="Y414" s="1"/>
  <c r="J758"/>
  <c r="M758"/>
  <c r="P758"/>
  <c r="S758"/>
  <c r="V758"/>
  <c r="Y758"/>
  <c r="AD758"/>
  <c r="AI758"/>
  <c r="AN758"/>
  <c r="AS758"/>
  <c r="AX758"/>
  <c r="BA758"/>
  <c r="J759"/>
  <c r="M759"/>
  <c r="P759"/>
  <c r="S759"/>
  <c r="V759"/>
  <c r="Y759"/>
  <c r="AD759"/>
  <c r="AI759"/>
  <c r="AN759"/>
  <c r="AS759"/>
  <c r="AX759"/>
  <c r="BA759"/>
  <c r="J760"/>
  <c r="M760"/>
  <c r="P760"/>
  <c r="V760"/>
  <c r="AD760"/>
  <c r="AI760"/>
  <c r="AN760"/>
  <c r="AS760"/>
  <c r="AX760"/>
  <c r="BA760"/>
  <c r="J761"/>
  <c r="M761"/>
  <c r="P761"/>
  <c r="S761"/>
  <c r="V761"/>
  <c r="Y761"/>
  <c r="AD761"/>
  <c r="AI761"/>
  <c r="AN761"/>
  <c r="AS761"/>
  <c r="AX761"/>
  <c r="BA761"/>
  <c r="J762"/>
  <c r="M762"/>
  <c r="P762"/>
  <c r="S762"/>
  <c r="V762"/>
  <c r="Y762"/>
  <c r="AD762"/>
  <c r="AI762"/>
  <c r="AN762"/>
  <c r="AS762"/>
  <c r="AX762"/>
  <c r="BA762"/>
  <c r="M763"/>
  <c r="P763"/>
  <c r="S763"/>
  <c r="V763"/>
  <c r="Y763"/>
  <c r="AD763"/>
  <c r="AI763"/>
  <c r="AN763"/>
  <c r="AS763"/>
  <c r="AX763"/>
  <c r="BA763"/>
  <c r="S489"/>
  <c r="S636" s="1"/>
  <c r="S643" s="1"/>
  <c r="S13" s="1"/>
  <c r="Z645"/>
  <c r="Z15" s="1"/>
  <c r="Z30" s="1"/>
  <c r="AA645"/>
  <c r="AA15" s="1"/>
  <c r="AA30" s="1"/>
  <c r="AB645"/>
  <c r="AB15" s="1"/>
  <c r="AB30" s="1"/>
  <c r="AC645"/>
  <c r="AC15" s="1"/>
  <c r="AC30" s="1"/>
  <c r="AF645"/>
  <c r="AF15" s="1"/>
  <c r="AF30" s="1"/>
  <c r="AG645"/>
  <c r="AG15" s="1"/>
  <c r="AG30" s="1"/>
  <c r="AH645"/>
  <c r="AH15" s="1"/>
  <c r="AH30" s="1"/>
  <c r="AJ645"/>
  <c r="AJ15" s="1"/>
  <c r="AJ30" s="1"/>
  <c r="AK645"/>
  <c r="AK15" s="1"/>
  <c r="AK30" s="1"/>
  <c r="AL645"/>
  <c r="AL15" s="1"/>
  <c r="AL30" s="1"/>
  <c r="AM645"/>
  <c r="AM15" s="1"/>
  <c r="AM30" s="1"/>
  <c r="AO645"/>
  <c r="AO15" s="1"/>
  <c r="AO30" s="1"/>
  <c r="AP645"/>
  <c r="AP15" s="1"/>
  <c r="AP30" s="1"/>
  <c r="AQ645"/>
  <c r="AQ15" s="1"/>
  <c r="AQ30" s="1"/>
  <c r="AR645"/>
  <c r="AR15" s="1"/>
  <c r="AR30" s="1"/>
  <c r="AT645"/>
  <c r="AT15" s="1"/>
  <c r="AT30" s="1"/>
  <c r="AU645"/>
  <c r="AU15" s="1"/>
  <c r="AU30" s="1"/>
  <c r="AV645"/>
  <c r="AV15" s="1"/>
  <c r="AV30" s="1"/>
  <c r="AW645"/>
  <c r="AW15" s="1"/>
  <c r="AW30" s="1"/>
  <c r="AY645"/>
  <c r="AY15" s="1"/>
  <c r="AY30" s="1"/>
  <c r="AZ645"/>
  <c r="AZ15" s="1"/>
  <c r="AZ30" s="1"/>
  <c r="K646"/>
  <c r="K16" s="1"/>
  <c r="K31" s="1"/>
  <c r="L646"/>
  <c r="N646"/>
  <c r="N16" s="1"/>
  <c r="N31" s="1"/>
  <c r="O646"/>
  <c r="O16" s="1"/>
  <c r="O31" s="1"/>
  <c r="Q646"/>
  <c r="Q16" s="1"/>
  <c r="Q31" s="1"/>
  <c r="R646"/>
  <c r="R16" s="1"/>
  <c r="R31" s="1"/>
  <c r="T646"/>
  <c r="T16" s="1"/>
  <c r="T31" s="1"/>
  <c r="U646"/>
  <c r="U16" s="1"/>
  <c r="U31" s="1"/>
  <c r="W646"/>
  <c r="W16" s="1"/>
  <c r="W31" s="1"/>
  <c r="X646"/>
  <c r="X16" s="1"/>
  <c r="X31" s="1"/>
  <c r="Z646"/>
  <c r="Z16" s="1"/>
  <c r="Z31" s="1"/>
  <c r="AA646"/>
  <c r="AA16" s="1"/>
  <c r="AA31" s="1"/>
  <c r="AB646"/>
  <c r="AB16" s="1"/>
  <c r="AB31" s="1"/>
  <c r="AC646"/>
  <c r="AC16" s="1"/>
  <c r="AC31" s="1"/>
  <c r="AF646"/>
  <c r="AF16" s="1"/>
  <c r="AF31" s="1"/>
  <c r="AG646"/>
  <c r="AG16" s="1"/>
  <c r="AG31" s="1"/>
  <c r="AH646"/>
  <c r="AH16" s="1"/>
  <c r="AH31" s="1"/>
  <c r="AJ646"/>
  <c r="AJ16" s="1"/>
  <c r="AJ31" s="1"/>
  <c r="AK646"/>
  <c r="AK16" s="1"/>
  <c r="AK31" s="1"/>
  <c r="AL646"/>
  <c r="AL16" s="1"/>
  <c r="AL31" s="1"/>
  <c r="AM646"/>
  <c r="AM16" s="1"/>
  <c r="AM31" s="1"/>
  <c r="AO646"/>
  <c r="AO16" s="1"/>
  <c r="AO31" s="1"/>
  <c r="AP646"/>
  <c r="AP16" s="1"/>
  <c r="AP31" s="1"/>
  <c r="AQ646"/>
  <c r="AQ16" s="1"/>
  <c r="AQ31" s="1"/>
  <c r="AR646"/>
  <c r="AR16" s="1"/>
  <c r="AR31" s="1"/>
  <c r="AT646"/>
  <c r="AT16" s="1"/>
  <c r="AT31" s="1"/>
  <c r="AU646"/>
  <c r="AU16" s="1"/>
  <c r="AU31" s="1"/>
  <c r="AV646"/>
  <c r="AV16" s="1"/>
  <c r="AV31" s="1"/>
  <c r="AW646"/>
  <c r="AW16" s="1"/>
  <c r="AW31" s="1"/>
  <c r="AZ646"/>
  <c r="AZ16" s="1"/>
  <c r="AZ31" s="1"/>
  <c r="AN645"/>
  <c r="AN15" s="1"/>
  <c r="S646"/>
  <c r="S16" s="1"/>
  <c r="AN646"/>
  <c r="AN16" s="1"/>
  <c r="J641"/>
  <c r="M641"/>
  <c r="M11" s="1"/>
  <c r="P641"/>
  <c r="P11" s="1"/>
  <c r="Y641"/>
  <c r="Y11" s="1"/>
  <c r="AD641"/>
  <c r="AD11" s="1"/>
  <c r="AI641"/>
  <c r="AI11" s="1"/>
  <c r="AS641"/>
  <c r="AX641"/>
  <c r="BA641"/>
  <c r="J642"/>
  <c r="J12" s="1"/>
  <c r="M642"/>
  <c r="M12" s="1"/>
  <c r="P642"/>
  <c r="Y642"/>
  <c r="Y12" s="1"/>
  <c r="AD642"/>
  <c r="AD12" s="1"/>
  <c r="AI642"/>
  <c r="AI12" s="1"/>
  <c r="AS642"/>
  <c r="AS12" s="1"/>
  <c r="AX642"/>
  <c r="AX12" s="1"/>
  <c r="BA642"/>
  <c r="BA12" s="1"/>
  <c r="J643"/>
  <c r="J13" s="1"/>
  <c r="P643"/>
  <c r="Y643"/>
  <c r="Y13" s="1"/>
  <c r="AD643"/>
  <c r="AD13" s="1"/>
  <c r="AI643"/>
  <c r="AI13" s="1"/>
  <c r="AS643"/>
  <c r="AS13" s="1"/>
  <c r="AX643"/>
  <c r="AX13" s="1"/>
  <c r="BA643"/>
  <c r="BA13" s="1"/>
  <c r="J644"/>
  <c r="J14" s="1"/>
  <c r="M644"/>
  <c r="M14" s="1"/>
  <c r="P644"/>
  <c r="P14" s="1"/>
  <c r="Y644"/>
  <c r="Y14" s="1"/>
  <c r="AD644"/>
  <c r="AD14" s="1"/>
  <c r="AI644"/>
  <c r="AI14" s="1"/>
  <c r="AS644"/>
  <c r="AS14" s="1"/>
  <c r="AX644"/>
  <c r="AX14" s="1"/>
  <c r="BA644"/>
  <c r="BA14" s="1"/>
  <c r="J645"/>
  <c r="J15" s="1"/>
  <c r="M645"/>
  <c r="M15" s="1"/>
  <c r="P645"/>
  <c r="P15" s="1"/>
  <c r="Y645"/>
  <c r="Y15" s="1"/>
  <c r="AD645"/>
  <c r="AD15" s="1"/>
  <c r="AI645"/>
  <c r="AI15" s="1"/>
  <c r="AS645"/>
  <c r="AS15" s="1"/>
  <c r="AX645"/>
  <c r="AX15" s="1"/>
  <c r="BA645"/>
  <c r="BA15" s="1"/>
  <c r="J646"/>
  <c r="J16" s="1"/>
  <c r="M646"/>
  <c r="M16" s="1"/>
  <c r="P646"/>
  <c r="P16" s="1"/>
  <c r="Y646"/>
  <c r="Y16" s="1"/>
  <c r="AD646"/>
  <c r="AD16" s="1"/>
  <c r="AI646"/>
  <c r="AI16" s="1"/>
  <c r="AS646"/>
  <c r="AS16" s="1"/>
  <c r="AX646"/>
  <c r="AX16" s="1"/>
  <c r="BA646"/>
  <c r="BA16" s="1"/>
  <c r="S670"/>
  <c r="Y670"/>
  <c r="AD670"/>
  <c r="AI670"/>
  <c r="J765"/>
  <c r="K765"/>
  <c r="L765"/>
  <c r="M765"/>
  <c r="N765"/>
  <c r="O765"/>
  <c r="P765"/>
  <c r="Q765"/>
  <c r="R765"/>
  <c r="S765"/>
  <c r="T765"/>
  <c r="U765"/>
  <c r="W765"/>
  <c r="Y765"/>
  <c r="Z765"/>
  <c r="AB765"/>
  <c r="AC765"/>
  <c r="AD765"/>
  <c r="AE765"/>
  <c r="AF765"/>
  <c r="AG765"/>
  <c r="AH765"/>
  <c r="AI765"/>
  <c r="AJ765"/>
  <c r="AK765"/>
  <c r="AL765"/>
  <c r="AM765"/>
  <c r="AN765"/>
  <c r="AO765"/>
  <c r="AP765"/>
  <c r="AQ765"/>
  <c r="AS765"/>
  <c r="AT765"/>
  <c r="AU765"/>
  <c r="AV765"/>
  <c r="AW765"/>
  <c r="AX765"/>
  <c r="AY765"/>
  <c r="AZ765"/>
  <c r="BA765"/>
  <c r="I766"/>
  <c r="J766"/>
  <c r="K766"/>
  <c r="M766"/>
  <c r="Q766"/>
  <c r="T766"/>
  <c r="U766"/>
  <c r="W766"/>
  <c r="X766"/>
  <c r="Y766"/>
  <c r="Z766"/>
  <c r="AA766"/>
  <c r="AB766"/>
  <c r="AC766"/>
  <c r="AD766"/>
  <c r="AF766"/>
  <c r="AG766"/>
  <c r="AH766"/>
  <c r="AI766"/>
  <c r="AJ766"/>
  <c r="AK766"/>
  <c r="AL766"/>
  <c r="AM766"/>
  <c r="AN766"/>
  <c r="AO766"/>
  <c r="AP766"/>
  <c r="AQ766"/>
  <c r="AR766"/>
  <c r="AS766"/>
  <c r="AT766"/>
  <c r="AU766"/>
  <c r="AV766"/>
  <c r="AW766"/>
  <c r="AX766"/>
  <c r="AZ766"/>
  <c r="BA766"/>
  <c r="I767"/>
  <c r="J767"/>
  <c r="K767"/>
  <c r="T767"/>
  <c r="U767"/>
  <c r="X767"/>
  <c r="Y767"/>
  <c r="Z767"/>
  <c r="AA767"/>
  <c r="AB767"/>
  <c r="AD767"/>
  <c r="AE767"/>
  <c r="AF767"/>
  <c r="AG767"/>
  <c r="AH767"/>
  <c r="AI767"/>
  <c r="AJ767"/>
  <c r="AK767"/>
  <c r="AL767"/>
  <c r="AM767"/>
  <c r="AN767"/>
  <c r="AO767"/>
  <c r="AP767"/>
  <c r="AR767"/>
  <c r="AS767"/>
  <c r="AT767"/>
  <c r="AU767"/>
  <c r="AV767"/>
  <c r="AX767"/>
  <c r="AZ767"/>
  <c r="BA767"/>
  <c r="J769"/>
  <c r="K769"/>
  <c r="L769"/>
  <c r="M769"/>
  <c r="N769"/>
  <c r="P769"/>
  <c r="Q769"/>
  <c r="R769"/>
  <c r="S769"/>
  <c r="T769"/>
  <c r="U769"/>
  <c r="W769"/>
  <c r="X769"/>
  <c r="Y769"/>
  <c r="Z769"/>
  <c r="AA769"/>
  <c r="AB769"/>
  <c r="AC769"/>
  <c r="AD769"/>
  <c r="AE769"/>
  <c r="AF769"/>
  <c r="AG769"/>
  <c r="AH769"/>
  <c r="AI769"/>
  <c r="AJ769"/>
  <c r="AK769"/>
  <c r="AL769"/>
  <c r="AM769"/>
  <c r="AN769"/>
  <c r="AO769"/>
  <c r="AP769"/>
  <c r="AQ769"/>
  <c r="AR769"/>
  <c r="AS769"/>
  <c r="AT769"/>
  <c r="AU769"/>
  <c r="AV769"/>
  <c r="AW769"/>
  <c r="AX769"/>
  <c r="AY769"/>
  <c r="AZ769"/>
  <c r="J770"/>
  <c r="K770"/>
  <c r="L770"/>
  <c r="M770"/>
  <c r="N770"/>
  <c r="O770"/>
  <c r="P770"/>
  <c r="Q770"/>
  <c r="R770"/>
  <c r="S770"/>
  <c r="T770"/>
  <c r="U770"/>
  <c r="W770"/>
  <c r="X770"/>
  <c r="Y770"/>
  <c r="Z770"/>
  <c r="AA770"/>
  <c r="AB770"/>
  <c r="AC770"/>
  <c r="AD770"/>
  <c r="AG770"/>
  <c r="AH770"/>
  <c r="AI770"/>
  <c r="AJ770"/>
  <c r="AK770"/>
  <c r="AL770"/>
  <c r="AM770"/>
  <c r="AN770"/>
  <c r="AO770"/>
  <c r="AP770"/>
  <c r="AQ770"/>
  <c r="AR770"/>
  <c r="AS770"/>
  <c r="AT770"/>
  <c r="AU770"/>
  <c r="AV770"/>
  <c r="AW770"/>
  <c r="AX770"/>
  <c r="K759"/>
  <c r="L759"/>
  <c r="N759"/>
  <c r="O759"/>
  <c r="Q759"/>
  <c r="R759"/>
  <c r="T759"/>
  <c r="U759"/>
  <c r="W759"/>
  <c r="X759"/>
  <c r="Z759"/>
  <c r="AA759"/>
  <c r="AB759"/>
  <c r="AC759"/>
  <c r="AE759"/>
  <c r="AF759"/>
  <c r="AG759"/>
  <c r="AH759"/>
  <c r="AJ759"/>
  <c r="AK759"/>
  <c r="AL759"/>
  <c r="AM759"/>
  <c r="AO759"/>
  <c r="AP759"/>
  <c r="AQ759"/>
  <c r="AR759"/>
  <c r="AT759"/>
  <c r="AU759"/>
  <c r="AV759"/>
  <c r="AW759"/>
  <c r="AY759"/>
  <c r="AZ759"/>
  <c r="K760"/>
  <c r="L760"/>
  <c r="N760"/>
  <c r="O760"/>
  <c r="Q760"/>
  <c r="R760"/>
  <c r="T760"/>
  <c r="U760"/>
  <c r="W760"/>
  <c r="X760"/>
  <c r="Z760"/>
  <c r="AA760"/>
  <c r="AB760"/>
  <c r="AC760"/>
  <c r="AE760"/>
  <c r="AF760"/>
  <c r="AG760"/>
  <c r="AH760"/>
  <c r="AJ760"/>
  <c r="AK760"/>
  <c r="AL760"/>
  <c r="AM760"/>
  <c r="AO760"/>
  <c r="AP760"/>
  <c r="AQ760"/>
  <c r="AR760"/>
  <c r="AT760"/>
  <c r="AU760"/>
  <c r="AV760"/>
  <c r="AW760"/>
  <c r="AY760"/>
  <c r="AZ760"/>
  <c r="K761"/>
  <c r="L761"/>
  <c r="N761"/>
  <c r="O761"/>
  <c r="Q761"/>
  <c r="H762"/>
  <c r="E754"/>
  <c r="I762"/>
  <c r="F754"/>
  <c r="H763"/>
  <c r="E755"/>
  <c r="I763"/>
  <c r="F755"/>
  <c r="V770"/>
  <c r="V646"/>
  <c r="V16" s="1"/>
  <c r="S663"/>
  <c r="AD663"/>
  <c r="H768"/>
  <c r="I768"/>
  <c r="J768"/>
  <c r="L768"/>
  <c r="M768"/>
  <c r="N768"/>
  <c r="O768"/>
  <c r="P768"/>
  <c r="Q768"/>
  <c r="R768"/>
  <c r="T768"/>
  <c r="W768"/>
  <c r="X768"/>
  <c r="Y768"/>
  <c r="Z768"/>
  <c r="AA768"/>
  <c r="AB768"/>
  <c r="AC768"/>
  <c r="AD768"/>
  <c r="AE768"/>
  <c r="AF768"/>
  <c r="AG768"/>
  <c r="AH768"/>
  <c r="AI768"/>
  <c r="AK768"/>
  <c r="AL768"/>
  <c r="AM768"/>
  <c r="AN768"/>
  <c r="AO768"/>
  <c r="AQ768"/>
  <c r="AR768"/>
  <c r="AS768"/>
  <c r="AT768"/>
  <c r="AU768"/>
  <c r="AV768"/>
  <c r="AW768"/>
  <c r="AX768"/>
  <c r="AY768"/>
  <c r="AZ768"/>
  <c r="BA768"/>
  <c r="R761"/>
  <c r="T761"/>
  <c r="U761"/>
  <c r="W761"/>
  <c r="X761"/>
  <c r="Z761"/>
  <c r="AA761"/>
  <c r="AB761"/>
  <c r="AC761"/>
  <c r="AE761"/>
  <c r="AF761"/>
  <c r="AG761"/>
  <c r="AH761"/>
  <c r="AJ761"/>
  <c r="AK761"/>
  <c r="AL761"/>
  <c r="AM761"/>
  <c r="AO761"/>
  <c r="AP761"/>
  <c r="AQ761"/>
  <c r="AR761"/>
  <c r="AT761"/>
  <c r="AU761"/>
  <c r="AV761"/>
  <c r="AW761"/>
  <c r="AY761"/>
  <c r="AZ761"/>
  <c r="K762"/>
  <c r="L762"/>
  <c r="N762"/>
  <c r="O762"/>
  <c r="Q762"/>
  <c r="R762"/>
  <c r="T762"/>
  <c r="U762"/>
  <c r="W762"/>
  <c r="X762"/>
  <c r="Z762"/>
  <c r="AA762"/>
  <c r="AB762"/>
  <c r="AC762"/>
  <c r="AE762"/>
  <c r="AF762"/>
  <c r="AG762"/>
  <c r="AH762"/>
  <c r="AJ762"/>
  <c r="AK762"/>
  <c r="AL762"/>
  <c r="AM762"/>
  <c r="AO762"/>
  <c r="AP762"/>
  <c r="AQ762"/>
  <c r="AR762"/>
  <c r="AT762"/>
  <c r="AU762"/>
  <c r="AV762"/>
  <c r="AW762"/>
  <c r="AY762"/>
  <c r="AZ762"/>
  <c r="K763"/>
  <c r="L763"/>
  <c r="N763"/>
  <c r="O763"/>
  <c r="Q763"/>
  <c r="R763"/>
  <c r="T763"/>
  <c r="U763"/>
  <c r="W763"/>
  <c r="X763"/>
  <c r="Z763"/>
  <c r="AA763"/>
  <c r="AB763"/>
  <c r="AC763"/>
  <c r="AE763"/>
  <c r="AF763"/>
  <c r="AG763"/>
  <c r="AH763"/>
  <c r="AJ763"/>
  <c r="AK763"/>
  <c r="AL763"/>
  <c r="AM763"/>
  <c r="AO763"/>
  <c r="AP763"/>
  <c r="AQ763"/>
  <c r="AR763"/>
  <c r="AT763"/>
  <c r="AU763"/>
  <c r="AV763"/>
  <c r="AW763"/>
  <c r="AY763"/>
  <c r="AZ763"/>
  <c r="J763"/>
  <c r="AW446" i="13"/>
  <c r="F432"/>
  <c r="E432"/>
  <c r="AW459"/>
  <c r="AY496"/>
  <c r="N766" i="14" l="1"/>
  <c r="E672"/>
  <c r="G672" s="1"/>
  <c r="P649"/>
  <c r="F649"/>
  <c r="G649" s="1"/>
  <c r="L636"/>
  <c r="L486"/>
  <c r="M486" s="1"/>
  <c r="F414"/>
  <c r="G414" s="1"/>
  <c r="M663"/>
  <c r="M670" s="1"/>
  <c r="AC767"/>
  <c r="AY766"/>
  <c r="AY646"/>
  <c r="AY16" s="1"/>
  <c r="AY31" s="1"/>
  <c r="AE646"/>
  <c r="AE16" s="1"/>
  <c r="AE31" s="1"/>
  <c r="H769"/>
  <c r="H765"/>
  <c r="N673"/>
  <c r="F638"/>
  <c r="F637"/>
  <c r="AZ633"/>
  <c r="AF633"/>
  <c r="AA633"/>
  <c r="O633"/>
  <c r="E634"/>
  <c r="E168"/>
  <c r="G168" s="1"/>
  <c r="R636"/>
  <c r="R486"/>
  <c r="S486" s="1"/>
  <c r="F489"/>
  <c r="J486"/>
  <c r="F486"/>
  <c r="G429"/>
  <c r="U768"/>
  <c r="F768" s="1"/>
  <c r="AE766"/>
  <c r="AI663"/>
  <c r="F671"/>
  <c r="G666"/>
  <c r="F639"/>
  <c r="AA641"/>
  <c r="G480"/>
  <c r="E742"/>
  <c r="G528"/>
  <c r="E528"/>
  <c r="E414"/>
  <c r="G570"/>
  <c r="AY636"/>
  <c r="AY486"/>
  <c r="F549"/>
  <c r="G549" s="1"/>
  <c r="G542"/>
  <c r="G563"/>
  <c r="AP768"/>
  <c r="AW767"/>
  <c r="K768"/>
  <c r="E768" s="1"/>
  <c r="L16"/>
  <c r="L31" s="1"/>
  <c r="AJ768"/>
  <c r="Y760"/>
  <c r="S760"/>
  <c r="O769"/>
  <c r="AQ767"/>
  <c r="W767"/>
  <c r="M489"/>
  <c r="M636" s="1"/>
  <c r="G665"/>
  <c r="AJ643"/>
  <c r="AJ13" s="1"/>
  <c r="AJ28" s="1"/>
  <c r="E637"/>
  <c r="E636"/>
  <c r="E635"/>
  <c r="AY633"/>
  <c r="AQ633"/>
  <c r="AO633"/>
  <c r="AL633"/>
  <c r="AE633"/>
  <c r="Z633"/>
  <c r="W633"/>
  <c r="T633"/>
  <c r="N633"/>
  <c r="F514"/>
  <c r="G514" s="1"/>
  <c r="E486"/>
  <c r="G225"/>
  <c r="F742"/>
  <c r="Q636"/>
  <c r="E489"/>
  <c r="AJ414"/>
  <c r="BA640"/>
  <c r="BA11"/>
  <c r="AX640"/>
  <c r="AX11"/>
  <c r="AS640"/>
  <c r="AS11"/>
  <c r="J640"/>
  <c r="J11"/>
  <c r="J749"/>
  <c r="F749"/>
  <c r="F758"/>
  <c r="I757"/>
  <c r="E758"/>
  <c r="H757"/>
  <c r="F765"/>
  <c r="I764"/>
  <c r="E765"/>
  <c r="H764"/>
  <c r="O767"/>
  <c r="O764" s="1"/>
  <c r="O670"/>
  <c r="P663"/>
  <c r="F663"/>
  <c r="O766"/>
  <c r="P672"/>
  <c r="P766" s="1"/>
  <c r="N670"/>
  <c r="E670" s="1"/>
  <c r="E663"/>
  <c r="V640"/>
  <c r="V11"/>
  <c r="F646"/>
  <c r="I16"/>
  <c r="H16"/>
  <c r="F645"/>
  <c r="I15"/>
  <c r="E645"/>
  <c r="H15"/>
  <c r="F644"/>
  <c r="I14"/>
  <c r="E644"/>
  <c r="H14"/>
  <c r="I13"/>
  <c r="H13"/>
  <c r="F642"/>
  <c r="I12"/>
  <c r="E642"/>
  <c r="H12"/>
  <c r="AZ640"/>
  <c r="AZ11"/>
  <c r="AY11"/>
  <c r="AW640"/>
  <c r="AW11"/>
  <c r="AV640"/>
  <c r="AV11"/>
  <c r="AU640"/>
  <c r="AU11"/>
  <c r="AT640"/>
  <c r="AT11"/>
  <c r="AR640"/>
  <c r="AR11"/>
  <c r="AQ640"/>
  <c r="AQ11"/>
  <c r="AP640"/>
  <c r="AP11"/>
  <c r="AO640"/>
  <c r="AO11"/>
  <c r="AM640"/>
  <c r="AM11"/>
  <c r="AL640"/>
  <c r="AL11"/>
  <c r="AK640"/>
  <c r="AK11"/>
  <c r="AJ640"/>
  <c r="AJ11"/>
  <c r="AH640"/>
  <c r="AH11"/>
  <c r="AG640"/>
  <c r="AG11"/>
  <c r="AF640"/>
  <c r="AF11"/>
  <c r="AE640"/>
  <c r="AE11"/>
  <c r="AC640"/>
  <c r="AC11"/>
  <c r="AB640"/>
  <c r="AB11"/>
  <c r="AA640"/>
  <c r="AA11"/>
  <c r="Z640"/>
  <c r="Z11"/>
  <c r="X640"/>
  <c r="X11"/>
  <c r="W640"/>
  <c r="W11"/>
  <c r="U640"/>
  <c r="U11"/>
  <c r="T640"/>
  <c r="T11"/>
  <c r="R11"/>
  <c r="Q11"/>
  <c r="O640"/>
  <c r="O11"/>
  <c r="N640"/>
  <c r="N11"/>
  <c r="L11"/>
  <c r="K640"/>
  <c r="K11"/>
  <c r="J633"/>
  <c r="F641"/>
  <c r="I640"/>
  <c r="I11"/>
  <c r="E641"/>
  <c r="H640"/>
  <c r="H11"/>
  <c r="M478"/>
  <c r="F478"/>
  <c r="F763"/>
  <c r="E763"/>
  <c r="F762"/>
  <c r="E762"/>
  <c r="F766"/>
  <c r="AZ764"/>
  <c r="AW764"/>
  <c r="AV764"/>
  <c r="AU764"/>
  <c r="AT764"/>
  <c r="AR764"/>
  <c r="AQ764"/>
  <c r="AP764"/>
  <c r="AO764"/>
  <c r="AM764"/>
  <c r="AL764"/>
  <c r="AK764"/>
  <c r="AJ764"/>
  <c r="AH764"/>
  <c r="AG764"/>
  <c r="AF764"/>
  <c r="AE764"/>
  <c r="AC764"/>
  <c r="AB764"/>
  <c r="AA764"/>
  <c r="Z764"/>
  <c r="X764"/>
  <c r="W764"/>
  <c r="U764"/>
  <c r="T764"/>
  <c r="K764"/>
  <c r="P12"/>
  <c r="F761"/>
  <c r="E761"/>
  <c r="F760"/>
  <c r="E760"/>
  <c r="F759"/>
  <c r="E759"/>
  <c r="AZ757"/>
  <c r="AY757"/>
  <c r="AW757"/>
  <c r="AV757"/>
  <c r="AU757"/>
  <c r="AT757"/>
  <c r="AR757"/>
  <c r="AQ757"/>
  <c r="AP757"/>
  <c r="AO757"/>
  <c r="AM757"/>
  <c r="AL757"/>
  <c r="AK757"/>
  <c r="AJ757"/>
  <c r="AH757"/>
  <c r="AG757"/>
  <c r="AF757"/>
  <c r="AE757"/>
  <c r="AC757"/>
  <c r="AB757"/>
  <c r="AA757"/>
  <c r="Z757"/>
  <c r="X757"/>
  <c r="W757"/>
  <c r="U757"/>
  <c r="T757"/>
  <c r="R757"/>
  <c r="Q757"/>
  <c r="O757"/>
  <c r="N757"/>
  <c r="L757"/>
  <c r="K757"/>
  <c r="E749"/>
  <c r="F770"/>
  <c r="E770"/>
  <c r="F769"/>
  <c r="E769"/>
  <c r="S766"/>
  <c r="E766"/>
  <c r="O13"/>
  <c r="O28" s="1"/>
  <c r="O12"/>
  <c r="O27" s="1"/>
  <c r="N12"/>
  <c r="N27" s="1"/>
  <c r="AN640"/>
  <c r="E478"/>
  <c r="AY340" i="13"/>
  <c r="AY417" s="1"/>
  <c r="AO239"/>
  <c r="AP239"/>
  <c r="AQ239"/>
  <c r="AR239"/>
  <c r="AY87"/>
  <c r="AT415"/>
  <c r="AU415"/>
  <c r="AV415"/>
  <c r="AW415"/>
  <c r="AX415"/>
  <c r="AZ415"/>
  <c r="BA415"/>
  <c r="AT416"/>
  <c r="AU416"/>
  <c r="AV416"/>
  <c r="AW416"/>
  <c r="AX416"/>
  <c r="BA416"/>
  <c r="AT417"/>
  <c r="AU417"/>
  <c r="AV417"/>
  <c r="AW417"/>
  <c r="AX417"/>
  <c r="BA417"/>
  <c r="AT418"/>
  <c r="AU418"/>
  <c r="AV418"/>
  <c r="AW418"/>
  <c r="AX418"/>
  <c r="AY418"/>
  <c r="AZ418"/>
  <c r="BA418"/>
  <c r="BA414"/>
  <c r="F413"/>
  <c r="E413"/>
  <c r="F412"/>
  <c r="E412"/>
  <c r="F411"/>
  <c r="E411"/>
  <c r="F410"/>
  <c r="E410"/>
  <c r="F409"/>
  <c r="E409"/>
  <c r="F408"/>
  <c r="E408"/>
  <c r="AZ407"/>
  <c r="AY407"/>
  <c r="AW407"/>
  <c r="AV407"/>
  <c r="AU407"/>
  <c r="AT407"/>
  <c r="AR407"/>
  <c r="AQ407"/>
  <c r="AP407"/>
  <c r="AO407"/>
  <c r="AM407"/>
  <c r="AL407"/>
  <c r="AK407"/>
  <c r="AJ407"/>
  <c r="AH407"/>
  <c r="AG407"/>
  <c r="AF407"/>
  <c r="AE407"/>
  <c r="AC407"/>
  <c r="AB407"/>
  <c r="AA407"/>
  <c r="Z407"/>
  <c r="X407"/>
  <c r="W407"/>
  <c r="U407"/>
  <c r="T407"/>
  <c r="R407"/>
  <c r="Q407"/>
  <c r="O407"/>
  <c r="N407"/>
  <c r="L407"/>
  <c r="K407"/>
  <c r="I407"/>
  <c r="H407"/>
  <c r="AN246"/>
  <c r="AO246"/>
  <c r="AP246"/>
  <c r="AQ246"/>
  <c r="AR246"/>
  <c r="AS246"/>
  <c r="AT246"/>
  <c r="AU246"/>
  <c r="AV246"/>
  <c r="AW246"/>
  <c r="AX246"/>
  <c r="AX414" s="1"/>
  <c r="AY246"/>
  <c r="AZ246"/>
  <c r="AY81"/>
  <c r="AY80"/>
  <c r="F439"/>
  <c r="AT446"/>
  <c r="AZ481"/>
  <c r="BA481"/>
  <c r="AY481"/>
  <c r="F407" l="1"/>
  <c r="E407"/>
  <c r="M643" i="14"/>
  <c r="M13" s="1"/>
  <c r="M767"/>
  <c r="N767"/>
  <c r="E673"/>
  <c r="G673" s="1"/>
  <c r="N13"/>
  <c r="N28" s="1"/>
  <c r="Q643"/>
  <c r="Q633"/>
  <c r="E633" s="1"/>
  <c r="Q767"/>
  <c r="Q764" s="1"/>
  <c r="G489"/>
  <c r="G742"/>
  <c r="L643"/>
  <c r="L633"/>
  <c r="F636"/>
  <c r="L767"/>
  <c r="E646"/>
  <c r="P673"/>
  <c r="AY643"/>
  <c r="AY767"/>
  <c r="AY764" s="1"/>
  <c r="G486"/>
  <c r="R643"/>
  <c r="R767"/>
  <c r="R633"/>
  <c r="S633" s="1"/>
  <c r="H26"/>
  <c r="E11"/>
  <c r="E26" s="1"/>
  <c r="H10"/>
  <c r="I26"/>
  <c r="F11"/>
  <c r="F26" s="1"/>
  <c r="I10"/>
  <c r="K26"/>
  <c r="K10"/>
  <c r="K25" s="1"/>
  <c r="L26"/>
  <c r="N26"/>
  <c r="O26"/>
  <c r="O10"/>
  <c r="Q26"/>
  <c r="R26"/>
  <c r="T26"/>
  <c r="T10"/>
  <c r="T25" s="1"/>
  <c r="U26"/>
  <c r="U10"/>
  <c r="W26"/>
  <c r="W10"/>
  <c r="W25" s="1"/>
  <c r="X26"/>
  <c r="X10"/>
  <c r="Z26"/>
  <c r="Z10"/>
  <c r="Z25" s="1"/>
  <c r="AA26"/>
  <c r="AA10"/>
  <c r="AA25" s="1"/>
  <c r="AB26"/>
  <c r="AB10"/>
  <c r="AB25" s="1"/>
  <c r="AC26"/>
  <c r="AC10"/>
  <c r="AE26"/>
  <c r="AE10"/>
  <c r="AE25" s="1"/>
  <c r="AF26"/>
  <c r="AF10"/>
  <c r="AF25" s="1"/>
  <c r="AG26"/>
  <c r="AG10"/>
  <c r="AG25" s="1"/>
  <c r="AH26"/>
  <c r="AH10"/>
  <c r="AJ26"/>
  <c r="AJ10"/>
  <c r="AJ25" s="1"/>
  <c r="AK26"/>
  <c r="AK10"/>
  <c r="AK25" s="1"/>
  <c r="AL26"/>
  <c r="AL10"/>
  <c r="AL25" s="1"/>
  <c r="AM26"/>
  <c r="AM10"/>
  <c r="AO26"/>
  <c r="AO10"/>
  <c r="AO25" s="1"/>
  <c r="AP26"/>
  <c r="AP10"/>
  <c r="AP25" s="1"/>
  <c r="AQ26"/>
  <c r="AQ10"/>
  <c r="AQ25" s="1"/>
  <c r="AR26"/>
  <c r="AR10"/>
  <c r="AT26"/>
  <c r="AT10"/>
  <c r="AT25" s="1"/>
  <c r="AU26"/>
  <c r="AU10"/>
  <c r="AU25" s="1"/>
  <c r="AV26"/>
  <c r="AV10"/>
  <c r="AV25" s="1"/>
  <c r="AW26"/>
  <c r="AW10"/>
  <c r="AY26"/>
  <c r="AZ26"/>
  <c r="AZ10"/>
  <c r="AZ25" s="1"/>
  <c r="H27"/>
  <c r="E12"/>
  <c r="E27" s="1"/>
  <c r="I27"/>
  <c r="F12"/>
  <c r="H28"/>
  <c r="I28"/>
  <c r="H29"/>
  <c r="E14"/>
  <c r="E29" s="1"/>
  <c r="I29"/>
  <c r="F14"/>
  <c r="F29" s="1"/>
  <c r="H30"/>
  <c r="E15"/>
  <c r="E30" s="1"/>
  <c r="I30"/>
  <c r="F15"/>
  <c r="F30" s="1"/>
  <c r="H31"/>
  <c r="E16"/>
  <c r="E31" s="1"/>
  <c r="I31"/>
  <c r="F16"/>
  <c r="F31" s="1"/>
  <c r="P670"/>
  <c r="F670"/>
  <c r="G670" s="1"/>
  <c r="J764"/>
  <c r="M757"/>
  <c r="P757"/>
  <c r="S757"/>
  <c r="V757"/>
  <c r="Y757"/>
  <c r="AD757"/>
  <c r="AI757"/>
  <c r="G759"/>
  <c r="G760"/>
  <c r="G761"/>
  <c r="V764"/>
  <c r="Y764"/>
  <c r="AD764"/>
  <c r="AI764"/>
  <c r="G766"/>
  <c r="G478"/>
  <c r="P640"/>
  <c r="Y640"/>
  <c r="AD640"/>
  <c r="AI640"/>
  <c r="G642"/>
  <c r="G663"/>
  <c r="E757"/>
  <c r="F757"/>
  <c r="G757" s="1"/>
  <c r="G749"/>
  <c r="G407" i="13" l="1"/>
  <c r="S767" i="14"/>
  <c r="R764"/>
  <c r="S764" s="1"/>
  <c r="AY13"/>
  <c r="AY640"/>
  <c r="F767"/>
  <c r="L764"/>
  <c r="N764"/>
  <c r="E767"/>
  <c r="M633"/>
  <c r="F633"/>
  <c r="G633" s="1"/>
  <c r="N10"/>
  <c r="N25" s="1"/>
  <c r="L13"/>
  <c r="F643"/>
  <c r="L640"/>
  <c r="R13"/>
  <c r="R640"/>
  <c r="S640" s="1"/>
  <c r="P767"/>
  <c r="P13"/>
  <c r="Q13"/>
  <c r="E13" s="1"/>
  <c r="E28" s="1"/>
  <c r="E643"/>
  <c r="Q640"/>
  <c r="F27"/>
  <c r="G12"/>
  <c r="AW25"/>
  <c r="AX25" s="1"/>
  <c r="AX10"/>
  <c r="AR25"/>
  <c r="AS25" s="1"/>
  <c r="AS10"/>
  <c r="AM25"/>
  <c r="AN25" s="1"/>
  <c r="AN10"/>
  <c r="AH25"/>
  <c r="AI25" s="1"/>
  <c r="AI10"/>
  <c r="AC25"/>
  <c r="AD25" s="1"/>
  <c r="AD10"/>
  <c r="X25"/>
  <c r="Y25" s="1"/>
  <c r="Y10"/>
  <c r="U25"/>
  <c r="V25" s="1"/>
  <c r="V10"/>
  <c r="O25"/>
  <c r="P10"/>
  <c r="I25"/>
  <c r="J10"/>
  <c r="J25" s="1"/>
  <c r="H25"/>
  <c r="F477" i="13"/>
  <c r="E477"/>
  <c r="F476"/>
  <c r="E476"/>
  <c r="F475"/>
  <c r="E475"/>
  <c r="F474"/>
  <c r="E474"/>
  <c r="F473"/>
  <c r="E473"/>
  <c r="F472"/>
  <c r="E472"/>
  <c r="AZ471"/>
  <c r="AY471"/>
  <c r="AW471"/>
  <c r="AV471"/>
  <c r="AU471"/>
  <c r="AT471"/>
  <c r="AR471"/>
  <c r="AQ471"/>
  <c r="AP471"/>
  <c r="AO471"/>
  <c r="AM471"/>
  <c r="AL471"/>
  <c r="AK471"/>
  <c r="AJ471"/>
  <c r="AH471"/>
  <c r="AG471"/>
  <c r="AF471"/>
  <c r="AE471"/>
  <c r="AC471"/>
  <c r="AB471"/>
  <c r="AA471"/>
  <c r="Z471"/>
  <c r="X471"/>
  <c r="W471"/>
  <c r="U471"/>
  <c r="T471"/>
  <c r="R471"/>
  <c r="Q471"/>
  <c r="O471"/>
  <c r="N471"/>
  <c r="L471"/>
  <c r="K471"/>
  <c r="I471"/>
  <c r="F471" s="1"/>
  <c r="H471"/>
  <c r="AT459"/>
  <c r="AT489"/>
  <c r="AU489"/>
  <c r="AV489"/>
  <c r="AW489"/>
  <c r="AY489"/>
  <c r="AZ489"/>
  <c r="F499"/>
  <c r="E499"/>
  <c r="F498"/>
  <c r="E498"/>
  <c r="F497"/>
  <c r="E497"/>
  <c r="J496"/>
  <c r="F496"/>
  <c r="E496"/>
  <c r="F495"/>
  <c r="E495"/>
  <c r="F494"/>
  <c r="E494"/>
  <c r="AZ493"/>
  <c r="AY493"/>
  <c r="AW493"/>
  <c r="AV493"/>
  <c r="AU493"/>
  <c r="AT493"/>
  <c r="AR493"/>
  <c r="AQ493"/>
  <c r="AP493"/>
  <c r="AO493"/>
  <c r="AM493"/>
  <c r="AL493"/>
  <c r="AK493"/>
  <c r="AJ493"/>
  <c r="AH493"/>
  <c r="AG493"/>
  <c r="AF493"/>
  <c r="AE493"/>
  <c r="AC493"/>
  <c r="AB493"/>
  <c r="AA493"/>
  <c r="Z493"/>
  <c r="X493"/>
  <c r="W493"/>
  <c r="U493"/>
  <c r="T493"/>
  <c r="S493"/>
  <c r="R493"/>
  <c r="Q493"/>
  <c r="O493"/>
  <c r="N493"/>
  <c r="L493"/>
  <c r="K493"/>
  <c r="I493"/>
  <c r="H493"/>
  <c r="E493" s="1"/>
  <c r="AK260"/>
  <c r="AL260"/>
  <c r="AM260"/>
  <c r="AY239"/>
  <c r="E240"/>
  <c r="F240"/>
  <c r="E241"/>
  <c r="F241"/>
  <c r="E242"/>
  <c r="F242"/>
  <c r="AK239"/>
  <c r="AL239"/>
  <c r="AM239"/>
  <c r="E471" l="1"/>
  <c r="F493"/>
  <c r="G493" s="1"/>
  <c r="P25" i="14"/>
  <c r="F640"/>
  <c r="G640" s="1"/>
  <c r="M640"/>
  <c r="P764"/>
  <c r="E764"/>
  <c r="AY28"/>
  <c r="AY10"/>
  <c r="AY25" s="1"/>
  <c r="Q28"/>
  <c r="Q10"/>
  <c r="Q25" s="1"/>
  <c r="R28"/>
  <c r="R10"/>
  <c r="E640"/>
  <c r="G643"/>
  <c r="F764"/>
  <c r="G764" s="1"/>
  <c r="M764"/>
  <c r="L28"/>
  <c r="L10"/>
  <c r="F13"/>
  <c r="G767"/>
  <c r="J471" i="13"/>
  <c r="M471"/>
  <c r="P471"/>
  <c r="S471"/>
  <c r="V471"/>
  <c r="Y471"/>
  <c r="AD471"/>
  <c r="AI471"/>
  <c r="AS471"/>
  <c r="AX471"/>
  <c r="BA471"/>
  <c r="G471"/>
  <c r="AN471"/>
  <c r="J493"/>
  <c r="G496"/>
  <c r="AK246"/>
  <c r="AL246"/>
  <c r="AM246"/>
  <c r="AK253"/>
  <c r="AL253"/>
  <c r="F687"/>
  <c r="F688"/>
  <c r="F689"/>
  <c r="F690"/>
  <c r="F691"/>
  <c r="F692"/>
  <c r="F694"/>
  <c r="F695"/>
  <c r="F696"/>
  <c r="F697"/>
  <c r="F698"/>
  <c r="F699"/>
  <c r="F701"/>
  <c r="F702"/>
  <c r="F703"/>
  <c r="F704"/>
  <c r="F705"/>
  <c r="F706"/>
  <c r="F708"/>
  <c r="F709"/>
  <c r="F710"/>
  <c r="F711"/>
  <c r="F712"/>
  <c r="F713"/>
  <c r="F715"/>
  <c r="F716"/>
  <c r="F717"/>
  <c r="F718"/>
  <c r="F719"/>
  <c r="F720"/>
  <c r="F722"/>
  <c r="F723"/>
  <c r="F724"/>
  <c r="F725"/>
  <c r="F726"/>
  <c r="F727"/>
  <c r="F729"/>
  <c r="F730"/>
  <c r="F731"/>
  <c r="F732"/>
  <c r="F733"/>
  <c r="F734"/>
  <c r="F736"/>
  <c r="F737"/>
  <c r="F738"/>
  <c r="F739"/>
  <c r="F740"/>
  <c r="F741"/>
  <c r="AM256"/>
  <c r="AM253" s="1"/>
  <c r="AM291"/>
  <c r="AY56"/>
  <c r="AM431"/>
  <c r="AJ431"/>
  <c r="F467"/>
  <c r="AE416"/>
  <c r="AF416"/>
  <c r="AG416"/>
  <c r="AH416"/>
  <c r="AF415"/>
  <c r="AG415"/>
  <c r="AH415"/>
  <c r="AE415"/>
  <c r="R25" i="14" l="1"/>
  <c r="S25" s="1"/>
  <c r="S10"/>
  <c r="G13"/>
  <c r="F28"/>
  <c r="L25"/>
  <c r="M25" s="1"/>
  <c r="F10"/>
  <c r="M10"/>
  <c r="E10"/>
  <c r="E25" s="1"/>
  <c r="H415" i="13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I415"/>
  <c r="AJ415"/>
  <c r="AK415"/>
  <c r="AL415"/>
  <c r="AM415"/>
  <c r="AN415"/>
  <c r="AO415"/>
  <c r="AP415"/>
  <c r="AQ415"/>
  <c r="AR415"/>
  <c r="AS415"/>
  <c r="H416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A416"/>
  <c r="AB416"/>
  <c r="AC416"/>
  <c r="AD416"/>
  <c r="AI416"/>
  <c r="AJ416"/>
  <c r="AK416"/>
  <c r="AL416"/>
  <c r="AM416"/>
  <c r="AN416"/>
  <c r="AO416"/>
  <c r="AP416"/>
  <c r="AQ416"/>
  <c r="AR416"/>
  <c r="AS416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AA417"/>
  <c r="AB417"/>
  <c r="AD417"/>
  <c r="AI417"/>
  <c r="AK417"/>
  <c r="AL417"/>
  <c r="AM417"/>
  <c r="AN417"/>
  <c r="AO417"/>
  <c r="AP417"/>
  <c r="AQ417"/>
  <c r="AR417"/>
  <c r="AS417"/>
  <c r="H418"/>
  <c r="I418"/>
  <c r="J418"/>
  <c r="K418"/>
  <c r="L418"/>
  <c r="M418"/>
  <c r="N418"/>
  <c r="O418"/>
  <c r="P418"/>
  <c r="Q418"/>
  <c r="R418"/>
  <c r="S418"/>
  <c r="T418"/>
  <c r="U418"/>
  <c r="V418"/>
  <c r="W418"/>
  <c r="X418"/>
  <c r="Y418"/>
  <c r="Z418"/>
  <c r="AA418"/>
  <c r="AB418"/>
  <c r="AC418"/>
  <c r="AD418"/>
  <c r="AE418"/>
  <c r="AF418"/>
  <c r="AG418"/>
  <c r="AH418"/>
  <c r="AI418"/>
  <c r="AJ418"/>
  <c r="AK418"/>
  <c r="AL418"/>
  <c r="AM418"/>
  <c r="AN418"/>
  <c r="AO418"/>
  <c r="AP418"/>
  <c r="AQ418"/>
  <c r="AR418"/>
  <c r="AS418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AM419"/>
  <c r="AN419"/>
  <c r="AO419"/>
  <c r="AP419"/>
  <c r="AQ419"/>
  <c r="AR419"/>
  <c r="AS419"/>
  <c r="AT419"/>
  <c r="AU419"/>
  <c r="AV419"/>
  <c r="AW419"/>
  <c r="AX419"/>
  <c r="AY419"/>
  <c r="AZ419"/>
  <c r="BA419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AW420"/>
  <c r="AX420"/>
  <c r="AY420"/>
  <c r="AZ420"/>
  <c r="BA420"/>
  <c r="J414"/>
  <c r="M414"/>
  <c r="P414"/>
  <c r="V414"/>
  <c r="AD414"/>
  <c r="AI414"/>
  <c r="AN414"/>
  <c r="AS414"/>
  <c r="AH312"/>
  <c r="AG312"/>
  <c r="AF312"/>
  <c r="AE312"/>
  <c r="AH305"/>
  <c r="AH417" s="1"/>
  <c r="AG305"/>
  <c r="AG417" s="1"/>
  <c r="AF305"/>
  <c r="AF417" s="1"/>
  <c r="AE305"/>
  <c r="AE417" s="1"/>
  <c r="F25" i="14" l="1"/>
  <c r="G10"/>
  <c r="G25" s="1"/>
  <c r="F406" i="13"/>
  <c r="E406"/>
  <c r="F405"/>
  <c r="E405"/>
  <c r="F404"/>
  <c r="E404"/>
  <c r="F403"/>
  <c r="E403"/>
  <c r="F402"/>
  <c r="E402"/>
  <c r="F401"/>
  <c r="E401"/>
  <c r="AZ400"/>
  <c r="AY400"/>
  <c r="AW400"/>
  <c r="AV400"/>
  <c r="AU400"/>
  <c r="AT400"/>
  <c r="AR400"/>
  <c r="AQ400"/>
  <c r="AP400"/>
  <c r="AO400"/>
  <c r="AM400"/>
  <c r="AL400"/>
  <c r="AK400"/>
  <c r="AJ400"/>
  <c r="AH400"/>
  <c r="AG400"/>
  <c r="AF400"/>
  <c r="AE400"/>
  <c r="AC400"/>
  <c r="AB400"/>
  <c r="AA400"/>
  <c r="Z400"/>
  <c r="X400"/>
  <c r="W400"/>
  <c r="U400"/>
  <c r="T400"/>
  <c r="R400"/>
  <c r="Q400"/>
  <c r="O400"/>
  <c r="N400"/>
  <c r="L400"/>
  <c r="K400"/>
  <c r="I400"/>
  <c r="F400" s="1"/>
  <c r="H400"/>
  <c r="E400" s="1"/>
  <c r="F399"/>
  <c r="E399"/>
  <c r="F398"/>
  <c r="E398"/>
  <c r="F397"/>
  <c r="E397"/>
  <c r="F396"/>
  <c r="E396"/>
  <c r="F395"/>
  <c r="E395"/>
  <c r="F394"/>
  <c r="E394"/>
  <c r="AZ393"/>
  <c r="AY393"/>
  <c r="AW393"/>
  <c r="AV393"/>
  <c r="AU393"/>
  <c r="AT393"/>
  <c r="AR393"/>
  <c r="AQ393"/>
  <c r="AP393"/>
  <c r="AO393"/>
  <c r="AM393"/>
  <c r="AL393"/>
  <c r="AK393"/>
  <c r="AJ393"/>
  <c r="AH393"/>
  <c r="AG393"/>
  <c r="AF393"/>
  <c r="AE393"/>
  <c r="AC393"/>
  <c r="AB393"/>
  <c r="AA393"/>
  <c r="Z393"/>
  <c r="X393"/>
  <c r="W393"/>
  <c r="U393"/>
  <c r="T393"/>
  <c r="R393"/>
  <c r="Q393"/>
  <c r="O393"/>
  <c r="N393"/>
  <c r="L393"/>
  <c r="K393"/>
  <c r="I393"/>
  <c r="H393"/>
  <c r="E393" s="1"/>
  <c r="AE260"/>
  <c r="AH260"/>
  <c r="AJ256"/>
  <c r="AJ291"/>
  <c r="AF246"/>
  <c r="AG246"/>
  <c r="AH246"/>
  <c r="AE246"/>
  <c r="AF239"/>
  <c r="AG239"/>
  <c r="AH239"/>
  <c r="AE239"/>
  <c r="AF232"/>
  <c r="AG232"/>
  <c r="AH232"/>
  <c r="AE232"/>
  <c r="AF225"/>
  <c r="AG225"/>
  <c r="AH225"/>
  <c r="AE225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H169"/>
  <c r="F167"/>
  <c r="E167"/>
  <c r="F166"/>
  <c r="E166"/>
  <c r="F165"/>
  <c r="E165"/>
  <c r="F164"/>
  <c r="E164"/>
  <c r="F163"/>
  <c r="E163"/>
  <c r="F162"/>
  <c r="E162"/>
  <c r="AZ161"/>
  <c r="AY161"/>
  <c r="AW161"/>
  <c r="AV161"/>
  <c r="AU161"/>
  <c r="AT161"/>
  <c r="AR161"/>
  <c r="AQ161"/>
  <c r="AP161"/>
  <c r="AO161"/>
  <c r="AM161"/>
  <c r="AL161"/>
  <c r="AK161"/>
  <c r="AJ161"/>
  <c r="AH161"/>
  <c r="AG161"/>
  <c r="AF161"/>
  <c r="AE161"/>
  <c r="AC161"/>
  <c r="AB161"/>
  <c r="AA161"/>
  <c r="Z161"/>
  <c r="X161"/>
  <c r="W161"/>
  <c r="U161"/>
  <c r="T161"/>
  <c r="R161"/>
  <c r="Q161"/>
  <c r="O161"/>
  <c r="N161"/>
  <c r="L161"/>
  <c r="K161"/>
  <c r="I161"/>
  <c r="F161" s="1"/>
  <c r="H161"/>
  <c r="F393" l="1"/>
  <c r="E161"/>
  <c r="G161" s="1"/>
  <c r="G400"/>
  <c r="G393"/>
  <c r="J161"/>
  <c r="M161"/>
  <c r="P161"/>
  <c r="S161"/>
  <c r="V161"/>
  <c r="Y161"/>
  <c r="AD161"/>
  <c r="AS161"/>
  <c r="BA161"/>
  <c r="AJ417"/>
  <c r="AI161"/>
  <c r="AX161"/>
  <c r="AN161"/>
  <c r="F177" l="1"/>
  <c r="F178"/>
  <c r="F180"/>
  <c r="F181"/>
  <c r="F182"/>
  <c r="F184"/>
  <c r="F185"/>
  <c r="F186"/>
  <c r="F187"/>
  <c r="F188"/>
  <c r="F189"/>
  <c r="F191"/>
  <c r="F192"/>
  <c r="F193"/>
  <c r="F194"/>
  <c r="F195"/>
  <c r="F196"/>
  <c r="F198"/>
  <c r="F199"/>
  <c r="F200"/>
  <c r="F201"/>
  <c r="F202"/>
  <c r="F203"/>
  <c r="F205"/>
  <c r="F206"/>
  <c r="F207"/>
  <c r="F208"/>
  <c r="F209"/>
  <c r="F210"/>
  <c r="F212"/>
  <c r="F213"/>
  <c r="F214"/>
  <c r="F215"/>
  <c r="F216"/>
  <c r="F217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43"/>
  <c r="F244"/>
  <c r="F245"/>
  <c r="F246"/>
  <c r="F247"/>
  <c r="F248"/>
  <c r="F249"/>
  <c r="F250"/>
  <c r="F251"/>
  <c r="F252"/>
  <c r="F254"/>
  <c r="F255"/>
  <c r="F256"/>
  <c r="F257"/>
  <c r="F258"/>
  <c r="F259"/>
  <c r="F260"/>
  <c r="F261"/>
  <c r="F262"/>
  <c r="F263"/>
  <c r="F264"/>
  <c r="F265"/>
  <c r="F266"/>
  <c r="F268"/>
  <c r="F269"/>
  <c r="F270"/>
  <c r="F271"/>
  <c r="F272"/>
  <c r="F273"/>
  <c r="F275"/>
  <c r="F276"/>
  <c r="F277"/>
  <c r="F278"/>
  <c r="F279"/>
  <c r="F280"/>
  <c r="F282"/>
  <c r="F283"/>
  <c r="F284"/>
  <c r="F285"/>
  <c r="F286"/>
  <c r="F287"/>
  <c r="F289"/>
  <c r="F290"/>
  <c r="F291"/>
  <c r="F292"/>
  <c r="F293"/>
  <c r="F294"/>
  <c r="F296"/>
  <c r="F297"/>
  <c r="F298"/>
  <c r="F299"/>
  <c r="F300"/>
  <c r="F301"/>
  <c r="F303"/>
  <c r="F304"/>
  <c r="F305"/>
  <c r="F306"/>
  <c r="F307"/>
  <c r="F308"/>
  <c r="F310"/>
  <c r="F311"/>
  <c r="F312"/>
  <c r="F313"/>
  <c r="F314"/>
  <c r="F315"/>
  <c r="F317"/>
  <c r="F318"/>
  <c r="F319"/>
  <c r="F320"/>
  <c r="F321"/>
  <c r="F322"/>
  <c r="F324"/>
  <c r="F325"/>
  <c r="F326"/>
  <c r="F327"/>
  <c r="F328"/>
  <c r="F329"/>
  <c r="F331"/>
  <c r="F332"/>
  <c r="F333"/>
  <c r="F334"/>
  <c r="F335"/>
  <c r="F336"/>
  <c r="F338"/>
  <c r="F339"/>
  <c r="F340"/>
  <c r="F341"/>
  <c r="F342"/>
  <c r="F343"/>
  <c r="F345"/>
  <c r="F346"/>
  <c r="F347"/>
  <c r="F348"/>
  <c r="F349"/>
  <c r="F350"/>
  <c r="F352"/>
  <c r="F353"/>
  <c r="F354"/>
  <c r="F355"/>
  <c r="F356"/>
  <c r="F357"/>
  <c r="F359"/>
  <c r="F360"/>
  <c r="F361"/>
  <c r="F362"/>
  <c r="F363"/>
  <c r="F364"/>
  <c r="F366"/>
  <c r="F367"/>
  <c r="F368"/>
  <c r="F369"/>
  <c r="F370"/>
  <c r="F371"/>
  <c r="F373"/>
  <c r="F374"/>
  <c r="F375"/>
  <c r="F376"/>
  <c r="F377"/>
  <c r="F378"/>
  <c r="F380"/>
  <c r="F381"/>
  <c r="F382"/>
  <c r="F383"/>
  <c r="F384"/>
  <c r="F385"/>
  <c r="F387"/>
  <c r="F388"/>
  <c r="F389"/>
  <c r="F390"/>
  <c r="F391"/>
  <c r="F392"/>
  <c r="F420"/>
  <c r="F36"/>
  <c r="F37"/>
  <c r="F38"/>
  <c r="F39"/>
  <c r="F40"/>
  <c r="F41"/>
  <c r="F43"/>
  <c r="F44"/>
  <c r="F45"/>
  <c r="F46"/>
  <c r="F47"/>
  <c r="F48"/>
  <c r="F50"/>
  <c r="F51"/>
  <c r="F52"/>
  <c r="F53"/>
  <c r="F54"/>
  <c r="F55"/>
  <c r="F57"/>
  <c r="F58"/>
  <c r="F59"/>
  <c r="F60"/>
  <c r="F61"/>
  <c r="F62"/>
  <c r="F64"/>
  <c r="F65"/>
  <c r="F66"/>
  <c r="F67"/>
  <c r="F68"/>
  <c r="F69"/>
  <c r="F71"/>
  <c r="F72"/>
  <c r="F73"/>
  <c r="F74"/>
  <c r="F75"/>
  <c r="F76"/>
  <c r="F78"/>
  <c r="F79"/>
  <c r="F80"/>
  <c r="F81"/>
  <c r="F82"/>
  <c r="F83"/>
  <c r="F85"/>
  <c r="F86"/>
  <c r="F87"/>
  <c r="F88"/>
  <c r="F89"/>
  <c r="F90"/>
  <c r="F92"/>
  <c r="F93"/>
  <c r="F94"/>
  <c r="F95"/>
  <c r="F96"/>
  <c r="F97"/>
  <c r="F99"/>
  <c r="F100"/>
  <c r="F101"/>
  <c r="F102"/>
  <c r="F103"/>
  <c r="F104"/>
  <c r="F106"/>
  <c r="F107"/>
  <c r="F108"/>
  <c r="F109"/>
  <c r="F110"/>
  <c r="F111"/>
  <c r="F113"/>
  <c r="F114"/>
  <c r="F115"/>
  <c r="F116"/>
  <c r="F117"/>
  <c r="F118"/>
  <c r="F120"/>
  <c r="F121"/>
  <c r="F122"/>
  <c r="F123"/>
  <c r="F124"/>
  <c r="F125"/>
  <c r="F127"/>
  <c r="F128"/>
  <c r="F129"/>
  <c r="F130"/>
  <c r="F131"/>
  <c r="F132"/>
  <c r="F134"/>
  <c r="F135"/>
  <c r="F136"/>
  <c r="F137"/>
  <c r="F138"/>
  <c r="F139"/>
  <c r="F141"/>
  <c r="F142"/>
  <c r="F143"/>
  <c r="F144"/>
  <c r="F145"/>
  <c r="F146"/>
  <c r="F148"/>
  <c r="F149"/>
  <c r="F150"/>
  <c r="F151"/>
  <c r="F152"/>
  <c r="F153"/>
  <c r="F155"/>
  <c r="F156"/>
  <c r="F157"/>
  <c r="F158"/>
  <c r="F159"/>
  <c r="F160"/>
  <c r="F169"/>
  <c r="F170"/>
  <c r="F171"/>
  <c r="F172"/>
  <c r="F173"/>
  <c r="F444"/>
  <c r="F445"/>
  <c r="F446"/>
  <c r="F571"/>
  <c r="F572"/>
  <c r="F573"/>
  <c r="F574"/>
  <c r="F575"/>
  <c r="F576"/>
  <c r="F578"/>
  <c r="F579"/>
  <c r="F580"/>
  <c r="F581"/>
  <c r="F582"/>
  <c r="F583"/>
  <c r="F585"/>
  <c r="F586"/>
  <c r="F587"/>
  <c r="F588"/>
  <c r="F589"/>
  <c r="F590"/>
  <c r="F592"/>
  <c r="F593"/>
  <c r="F594"/>
  <c r="F595"/>
  <c r="F596"/>
  <c r="F597"/>
  <c r="F599"/>
  <c r="F600"/>
  <c r="F601"/>
  <c r="F602"/>
  <c r="F603"/>
  <c r="F604"/>
  <c r="F606"/>
  <c r="F607"/>
  <c r="F608"/>
  <c r="F609"/>
  <c r="F610"/>
  <c r="F611"/>
  <c r="F613"/>
  <c r="F614"/>
  <c r="F615"/>
  <c r="F616"/>
  <c r="F617"/>
  <c r="F618"/>
  <c r="F620"/>
  <c r="F621"/>
  <c r="F622"/>
  <c r="F623"/>
  <c r="F624"/>
  <c r="F625"/>
  <c r="F627"/>
  <c r="F628"/>
  <c r="F629"/>
  <c r="F630"/>
  <c r="F631"/>
  <c r="F632"/>
  <c r="F501"/>
  <c r="F502"/>
  <c r="F503"/>
  <c r="F504"/>
  <c r="F505"/>
  <c r="F506"/>
  <c r="F508"/>
  <c r="F509"/>
  <c r="F511"/>
  <c r="F512"/>
  <c r="F513"/>
  <c r="F515"/>
  <c r="F516"/>
  <c r="F518"/>
  <c r="F519"/>
  <c r="F520"/>
  <c r="F522"/>
  <c r="F523"/>
  <c r="F525"/>
  <c r="F526"/>
  <c r="F527"/>
  <c r="F529"/>
  <c r="F530"/>
  <c r="F532"/>
  <c r="F533"/>
  <c r="F534"/>
  <c r="F536"/>
  <c r="F537"/>
  <c r="F539"/>
  <c r="F540"/>
  <c r="F541"/>
  <c r="F543"/>
  <c r="F544"/>
  <c r="F546"/>
  <c r="F547"/>
  <c r="F548"/>
  <c r="F550"/>
  <c r="F551"/>
  <c r="F553"/>
  <c r="F554"/>
  <c r="F555"/>
  <c r="F557"/>
  <c r="F558"/>
  <c r="F559"/>
  <c r="F560"/>
  <c r="F561"/>
  <c r="F562"/>
  <c r="J774"/>
  <c r="M774"/>
  <c r="P774"/>
  <c r="S774"/>
  <c r="V774"/>
  <c r="Y774"/>
  <c r="AD774"/>
  <c r="AI774"/>
  <c r="AN774"/>
  <c r="AS774"/>
  <c r="AX774"/>
  <c r="BA774"/>
  <c r="J775"/>
  <c r="M775"/>
  <c r="P775"/>
  <c r="V775"/>
  <c r="AD775"/>
  <c r="AI775"/>
  <c r="AN775"/>
  <c r="AS775"/>
  <c r="AX775"/>
  <c r="BA775"/>
  <c r="J776"/>
  <c r="M776"/>
  <c r="P776"/>
  <c r="S776"/>
  <c r="V776"/>
  <c r="Y776"/>
  <c r="AD776"/>
  <c r="AI776"/>
  <c r="AN776"/>
  <c r="AS776"/>
  <c r="AX776"/>
  <c r="BA776"/>
  <c r="J777"/>
  <c r="M777"/>
  <c r="P777"/>
  <c r="S777"/>
  <c r="V777"/>
  <c r="Y777"/>
  <c r="AD777"/>
  <c r="AI777"/>
  <c r="AN777"/>
  <c r="AS777"/>
  <c r="AX777"/>
  <c r="BA777"/>
  <c r="J773"/>
  <c r="M773"/>
  <c r="P773"/>
  <c r="S773"/>
  <c r="V773"/>
  <c r="Y773"/>
  <c r="AD773"/>
  <c r="AI773"/>
  <c r="AN773"/>
  <c r="AS773"/>
  <c r="AX773"/>
  <c r="BA773"/>
  <c r="AA239"/>
  <c r="AB239"/>
  <c r="AC239"/>
  <c r="Z239"/>
  <c r="AA253"/>
  <c r="AB253"/>
  <c r="AC253"/>
  <c r="AJ260"/>
  <c r="AJ246"/>
  <c r="X239"/>
  <c r="F239" s="1"/>
  <c r="W239"/>
  <c r="AJ239"/>
  <c r="F20"/>
  <c r="F24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H19"/>
  <c r="H174"/>
  <c r="I174"/>
  <c r="J174"/>
  <c r="K174"/>
  <c r="L174"/>
  <c r="M174"/>
  <c r="M778" s="1"/>
  <c r="N174"/>
  <c r="O174"/>
  <c r="P174"/>
  <c r="P778" s="1"/>
  <c r="Q174"/>
  <c r="R174"/>
  <c r="S174"/>
  <c r="S778" s="1"/>
  <c r="T174"/>
  <c r="U174"/>
  <c r="V174"/>
  <c r="V778" s="1"/>
  <c r="W174"/>
  <c r="X174"/>
  <c r="Y174"/>
  <c r="Y778" s="1"/>
  <c r="Z174"/>
  <c r="AA174"/>
  <c r="AB174"/>
  <c r="AC174"/>
  <c r="AD174"/>
  <c r="AD778" s="1"/>
  <c r="AE174"/>
  <c r="AF174"/>
  <c r="AG174"/>
  <c r="AH174"/>
  <c r="AI174"/>
  <c r="AI778" s="1"/>
  <c r="AJ174"/>
  <c r="AK174"/>
  <c r="AL174"/>
  <c r="AM174"/>
  <c r="AN174"/>
  <c r="AN778" s="1"/>
  <c r="AO174"/>
  <c r="AP174"/>
  <c r="AQ174"/>
  <c r="AR174"/>
  <c r="AS174"/>
  <c r="AS778" s="1"/>
  <c r="AT174"/>
  <c r="AU174"/>
  <c r="AV174"/>
  <c r="AW174"/>
  <c r="AX174"/>
  <c r="AX778" s="1"/>
  <c r="AY174"/>
  <c r="AZ174"/>
  <c r="BA174"/>
  <c r="BA778" s="1"/>
  <c r="F23" l="1"/>
  <c r="F21"/>
  <c r="F19"/>
  <c r="F174"/>
  <c r="E239"/>
  <c r="F419"/>
  <c r="F418"/>
  <c r="F416"/>
  <c r="F415"/>
  <c r="E392"/>
  <c r="E391"/>
  <c r="E390"/>
  <c r="E389"/>
  <c r="E388"/>
  <c r="E387"/>
  <c r="AZ386"/>
  <c r="AY386"/>
  <c r="AW386"/>
  <c r="AV386"/>
  <c r="AU386"/>
  <c r="AT386"/>
  <c r="AR386"/>
  <c r="AQ386"/>
  <c r="AP386"/>
  <c r="AO386"/>
  <c r="AM386"/>
  <c r="AL386"/>
  <c r="AK386"/>
  <c r="AJ386"/>
  <c r="AH386"/>
  <c r="AG386"/>
  <c r="AF386"/>
  <c r="AE386"/>
  <c r="AC386"/>
  <c r="AB386"/>
  <c r="AA386"/>
  <c r="Z386"/>
  <c r="X386"/>
  <c r="W386"/>
  <c r="U386"/>
  <c r="T386"/>
  <c r="R386"/>
  <c r="Q386"/>
  <c r="O386"/>
  <c r="N386"/>
  <c r="L386"/>
  <c r="K386"/>
  <c r="I386"/>
  <c r="H386"/>
  <c r="E385"/>
  <c r="E384"/>
  <c r="E383"/>
  <c r="E382"/>
  <c r="E381"/>
  <c r="E380"/>
  <c r="AZ379"/>
  <c r="AY379"/>
  <c r="AW379"/>
  <c r="AV379"/>
  <c r="AU379"/>
  <c r="AT379"/>
  <c r="AR379"/>
  <c r="AQ379"/>
  <c r="AP379"/>
  <c r="AO379"/>
  <c r="AM379"/>
  <c r="AL379"/>
  <c r="AK379"/>
  <c r="AJ379"/>
  <c r="AH379"/>
  <c r="AG379"/>
  <c r="AF379"/>
  <c r="AE379"/>
  <c r="AC379"/>
  <c r="AB379"/>
  <c r="AA379"/>
  <c r="Z379"/>
  <c r="X379"/>
  <c r="W379"/>
  <c r="U379"/>
  <c r="T379"/>
  <c r="R379"/>
  <c r="Q379"/>
  <c r="O379"/>
  <c r="N379"/>
  <c r="L379"/>
  <c r="K379"/>
  <c r="I379"/>
  <c r="H379"/>
  <c r="E379" s="1"/>
  <c r="H744"/>
  <c r="I744"/>
  <c r="J744"/>
  <c r="K744"/>
  <c r="L744"/>
  <c r="M744"/>
  <c r="N744"/>
  <c r="O744"/>
  <c r="P744"/>
  <c r="Q744"/>
  <c r="R744"/>
  <c r="S744"/>
  <c r="T744"/>
  <c r="U744"/>
  <c r="V744"/>
  <c r="W744"/>
  <c r="X744"/>
  <c r="Y744"/>
  <c r="Z744"/>
  <c r="AA744"/>
  <c r="AB744"/>
  <c r="AC744"/>
  <c r="AD744"/>
  <c r="AE744"/>
  <c r="AF744"/>
  <c r="AG744"/>
  <c r="AH744"/>
  <c r="AI744"/>
  <c r="AJ744"/>
  <c r="AK744"/>
  <c r="AL744"/>
  <c r="AM744"/>
  <c r="AN744"/>
  <c r="AO744"/>
  <c r="AP744"/>
  <c r="AQ744"/>
  <c r="AR744"/>
  <c r="AS744"/>
  <c r="AT744"/>
  <c r="AU744"/>
  <c r="AV744"/>
  <c r="AW744"/>
  <c r="AX744"/>
  <c r="AY744"/>
  <c r="AZ744"/>
  <c r="BA744"/>
  <c r="H745"/>
  <c r="I745"/>
  <c r="J745"/>
  <c r="K745"/>
  <c r="L745"/>
  <c r="M745"/>
  <c r="N745"/>
  <c r="O745"/>
  <c r="P745"/>
  <c r="Q745"/>
  <c r="R745"/>
  <c r="S745"/>
  <c r="T745"/>
  <c r="U745"/>
  <c r="V745"/>
  <c r="W745"/>
  <c r="X745"/>
  <c r="Y745"/>
  <c r="Z745"/>
  <c r="AA745"/>
  <c r="AB745"/>
  <c r="AC745"/>
  <c r="AD745"/>
  <c r="AE745"/>
  <c r="AF745"/>
  <c r="AG745"/>
  <c r="AH745"/>
  <c r="AI745"/>
  <c r="AJ745"/>
  <c r="AK745"/>
  <c r="AL745"/>
  <c r="AM745"/>
  <c r="AN745"/>
  <c r="AO745"/>
  <c r="AP745"/>
  <c r="AQ745"/>
  <c r="AR745"/>
  <c r="AS745"/>
  <c r="AT745"/>
  <c r="AU745"/>
  <c r="AV745"/>
  <c r="AW745"/>
  <c r="AX745"/>
  <c r="AY745"/>
  <c r="AZ745"/>
  <c r="BA745"/>
  <c r="H746"/>
  <c r="I746"/>
  <c r="J746"/>
  <c r="K746"/>
  <c r="L746"/>
  <c r="M746"/>
  <c r="N746"/>
  <c r="O746"/>
  <c r="P746"/>
  <c r="Q746"/>
  <c r="R746"/>
  <c r="S746"/>
  <c r="T746"/>
  <c r="U746"/>
  <c r="V746"/>
  <c r="W746"/>
  <c r="X746"/>
  <c r="Y746"/>
  <c r="Z746"/>
  <c r="AA746"/>
  <c r="AB746"/>
  <c r="AC746"/>
  <c r="AD746"/>
  <c r="AE746"/>
  <c r="AF746"/>
  <c r="AG746"/>
  <c r="AH746"/>
  <c r="AI746"/>
  <c r="AJ746"/>
  <c r="AK746"/>
  <c r="AL746"/>
  <c r="AM746"/>
  <c r="AN746"/>
  <c r="AO746"/>
  <c r="AP746"/>
  <c r="AQ746"/>
  <c r="AR746"/>
  <c r="AS746"/>
  <c r="AT746"/>
  <c r="AU746"/>
  <c r="AV746"/>
  <c r="AW746"/>
  <c r="AX746"/>
  <c r="AY746"/>
  <c r="AZ746"/>
  <c r="BA746"/>
  <c r="I743"/>
  <c r="J743"/>
  <c r="K743"/>
  <c r="L743"/>
  <c r="M743"/>
  <c r="N743"/>
  <c r="O743"/>
  <c r="P743"/>
  <c r="Q743"/>
  <c r="R743"/>
  <c r="S743"/>
  <c r="T743"/>
  <c r="U743"/>
  <c r="V743"/>
  <c r="W743"/>
  <c r="X743"/>
  <c r="Y743"/>
  <c r="Z743"/>
  <c r="AA743"/>
  <c r="AB743"/>
  <c r="AC743"/>
  <c r="AD743"/>
  <c r="AE743"/>
  <c r="AF743"/>
  <c r="AG743"/>
  <c r="AH743"/>
  <c r="AI743"/>
  <c r="AJ743"/>
  <c r="AK743"/>
  <c r="AL743"/>
  <c r="AM743"/>
  <c r="AN743"/>
  <c r="AO743"/>
  <c r="AP743"/>
  <c r="AQ743"/>
  <c r="AR743"/>
  <c r="AS743"/>
  <c r="AT743"/>
  <c r="AU743"/>
  <c r="AV743"/>
  <c r="AW743"/>
  <c r="AX743"/>
  <c r="AY743"/>
  <c r="AZ743"/>
  <c r="BA743"/>
  <c r="H743"/>
  <c r="H665"/>
  <c r="I665"/>
  <c r="J665"/>
  <c r="K665"/>
  <c r="L665"/>
  <c r="M665"/>
  <c r="P665"/>
  <c r="Q665"/>
  <c r="R665"/>
  <c r="S665"/>
  <c r="T665"/>
  <c r="U665"/>
  <c r="V665"/>
  <c r="W665"/>
  <c r="X665"/>
  <c r="Y665"/>
  <c r="Z665"/>
  <c r="AA665"/>
  <c r="AB665"/>
  <c r="AC665"/>
  <c r="AD665"/>
  <c r="AF665"/>
  <c r="AG665"/>
  <c r="AH665"/>
  <c r="AI665"/>
  <c r="AJ665"/>
  <c r="AK665"/>
  <c r="AL665"/>
  <c r="AM665"/>
  <c r="AN665"/>
  <c r="AO665"/>
  <c r="AP665"/>
  <c r="AQ665"/>
  <c r="AR665"/>
  <c r="AS665"/>
  <c r="AT665"/>
  <c r="AU665"/>
  <c r="AV665"/>
  <c r="AW665"/>
  <c r="AX665"/>
  <c r="AZ665"/>
  <c r="BA665"/>
  <c r="H666"/>
  <c r="I666"/>
  <c r="J666"/>
  <c r="K666"/>
  <c r="L666"/>
  <c r="M666"/>
  <c r="P666"/>
  <c r="Q666"/>
  <c r="R666"/>
  <c r="S666"/>
  <c r="T666"/>
  <c r="U666"/>
  <c r="V666"/>
  <c r="W666"/>
  <c r="X666"/>
  <c r="Y666"/>
  <c r="Z666"/>
  <c r="AA666"/>
  <c r="AB666"/>
  <c r="AC666"/>
  <c r="AD666"/>
  <c r="AE666"/>
  <c r="AF666"/>
  <c r="AG666"/>
  <c r="AH666"/>
  <c r="AI666"/>
  <c r="AJ666"/>
  <c r="AK666"/>
  <c r="AL666"/>
  <c r="AM666"/>
  <c r="AN666"/>
  <c r="AO666"/>
  <c r="AP666"/>
  <c r="AQ666"/>
  <c r="AR666"/>
  <c r="AS666"/>
  <c r="AT666"/>
  <c r="AU666"/>
  <c r="AV666"/>
  <c r="AW666"/>
  <c r="AX666"/>
  <c r="AZ666"/>
  <c r="BA666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H664"/>
  <c r="H481"/>
  <c r="I481"/>
  <c r="J481"/>
  <c r="K481"/>
  <c r="L481"/>
  <c r="M481"/>
  <c r="N481"/>
  <c r="O481"/>
  <c r="P481"/>
  <c r="Q481"/>
  <c r="R481"/>
  <c r="S481"/>
  <c r="U481"/>
  <c r="V481"/>
  <c r="W481"/>
  <c r="X481"/>
  <c r="Y481"/>
  <c r="AA481"/>
  <c r="AB481"/>
  <c r="AC481"/>
  <c r="AD481"/>
  <c r="AE481"/>
  <c r="AF481"/>
  <c r="AG481"/>
  <c r="AH481"/>
  <c r="AI481"/>
  <c r="AJ481"/>
  <c r="AK481"/>
  <c r="AL481"/>
  <c r="AM481"/>
  <c r="AN481"/>
  <c r="AO481"/>
  <c r="AP481"/>
  <c r="AQ481"/>
  <c r="AR481"/>
  <c r="AS481"/>
  <c r="AT481"/>
  <c r="AU481"/>
  <c r="AV481"/>
  <c r="AW481"/>
  <c r="AX481"/>
  <c r="H480"/>
  <c r="I480"/>
  <c r="J480"/>
  <c r="M480"/>
  <c r="O480"/>
  <c r="P480"/>
  <c r="Q480"/>
  <c r="R480"/>
  <c r="S480"/>
  <c r="T480"/>
  <c r="U480"/>
  <c r="V480"/>
  <c r="W480"/>
  <c r="X480"/>
  <c r="Y480"/>
  <c r="Z480"/>
  <c r="AA480"/>
  <c r="AB480"/>
  <c r="AC480"/>
  <c r="AD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Z480"/>
  <c r="I479"/>
  <c r="J479"/>
  <c r="K479"/>
  <c r="L479"/>
  <c r="M479"/>
  <c r="N479"/>
  <c r="O479"/>
  <c r="P479"/>
  <c r="Q479"/>
  <c r="R479"/>
  <c r="S479"/>
  <c r="T479"/>
  <c r="U479"/>
  <c r="V479"/>
  <c r="W479"/>
  <c r="X479"/>
  <c r="Y479"/>
  <c r="Z479"/>
  <c r="AA479"/>
  <c r="AB479"/>
  <c r="AC479"/>
  <c r="AD479"/>
  <c r="AE479"/>
  <c r="AF479"/>
  <c r="AG479"/>
  <c r="AH479"/>
  <c r="AI479"/>
  <c r="AJ479"/>
  <c r="AK479"/>
  <c r="AL479"/>
  <c r="AM479"/>
  <c r="AN479"/>
  <c r="AO479"/>
  <c r="AP479"/>
  <c r="AQ479"/>
  <c r="AR479"/>
  <c r="AS479"/>
  <c r="AT479"/>
  <c r="AU479"/>
  <c r="AV479"/>
  <c r="AW479"/>
  <c r="AX479"/>
  <c r="AY479"/>
  <c r="AZ479"/>
  <c r="H479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E741"/>
  <c r="E740"/>
  <c r="E739"/>
  <c r="E738"/>
  <c r="E737"/>
  <c r="E736"/>
  <c r="AZ735"/>
  <c r="AY735"/>
  <c r="AW735"/>
  <c r="AV735"/>
  <c r="AU735"/>
  <c r="AT735"/>
  <c r="AR735"/>
  <c r="AQ735"/>
  <c r="AP735"/>
  <c r="AO735"/>
  <c r="AM735"/>
  <c r="AL735"/>
  <c r="AK735"/>
  <c r="AJ735"/>
  <c r="AH735"/>
  <c r="AG735"/>
  <c r="AF735"/>
  <c r="AE735"/>
  <c r="AC735"/>
  <c r="AB735"/>
  <c r="AA735"/>
  <c r="Z735"/>
  <c r="X735"/>
  <c r="W735"/>
  <c r="U735"/>
  <c r="T735"/>
  <c r="R735"/>
  <c r="Q735"/>
  <c r="O735"/>
  <c r="N735"/>
  <c r="L735"/>
  <c r="K735"/>
  <c r="I735"/>
  <c r="F735" s="1"/>
  <c r="H735"/>
  <c r="E664" l="1"/>
  <c r="E735"/>
  <c r="E386"/>
  <c r="F479"/>
  <c r="F664"/>
  <c r="F743"/>
  <c r="F745"/>
  <c r="F744"/>
  <c r="F379"/>
  <c r="G379" s="1"/>
  <c r="F386"/>
  <c r="F481"/>
  <c r="E378"/>
  <c r="E377"/>
  <c r="E376"/>
  <c r="E375"/>
  <c r="E374"/>
  <c r="E373"/>
  <c r="AZ372"/>
  <c r="AY372"/>
  <c r="AW372"/>
  <c r="AV372"/>
  <c r="AU372"/>
  <c r="AT372"/>
  <c r="AR372"/>
  <c r="AQ372"/>
  <c r="AP372"/>
  <c r="AO372"/>
  <c r="AM372"/>
  <c r="AL372"/>
  <c r="AK372"/>
  <c r="AJ372"/>
  <c r="AH372"/>
  <c r="AG372"/>
  <c r="AF372"/>
  <c r="AE372"/>
  <c r="AC372"/>
  <c r="AB372"/>
  <c r="AA372"/>
  <c r="Z372"/>
  <c r="X372"/>
  <c r="W372"/>
  <c r="U372"/>
  <c r="T372"/>
  <c r="R372"/>
  <c r="Q372"/>
  <c r="O372"/>
  <c r="N372"/>
  <c r="L372"/>
  <c r="K372"/>
  <c r="I372"/>
  <c r="H372"/>
  <c r="E372" s="1"/>
  <c r="E371"/>
  <c r="E370"/>
  <c r="E369"/>
  <c r="E368"/>
  <c r="E367"/>
  <c r="E366"/>
  <c r="AZ365"/>
  <c r="AY365"/>
  <c r="AW365"/>
  <c r="AV365"/>
  <c r="AU365"/>
  <c r="AT365"/>
  <c r="AR365"/>
  <c r="AQ365"/>
  <c r="AP365"/>
  <c r="AO365"/>
  <c r="AM365"/>
  <c r="AL365"/>
  <c r="AK365"/>
  <c r="AJ365"/>
  <c r="AH365"/>
  <c r="AG365"/>
  <c r="AF365"/>
  <c r="AE365"/>
  <c r="AC365"/>
  <c r="AB365"/>
  <c r="AA365"/>
  <c r="Z365"/>
  <c r="X365"/>
  <c r="W365"/>
  <c r="U365"/>
  <c r="T365"/>
  <c r="R365"/>
  <c r="Q365"/>
  <c r="O365"/>
  <c r="N365"/>
  <c r="L365"/>
  <c r="K365"/>
  <c r="I365"/>
  <c r="H365"/>
  <c r="E365"/>
  <c r="E364"/>
  <c r="E363"/>
  <c r="E362"/>
  <c r="E361"/>
  <c r="E360"/>
  <c r="E359"/>
  <c r="AZ358"/>
  <c r="AY358"/>
  <c r="AW358"/>
  <c r="AV358"/>
  <c r="AU358"/>
  <c r="AT358"/>
  <c r="AR358"/>
  <c r="AQ358"/>
  <c r="AP358"/>
  <c r="AO358"/>
  <c r="AM358"/>
  <c r="AL358"/>
  <c r="AK358"/>
  <c r="AJ358"/>
  <c r="AH358"/>
  <c r="AG358"/>
  <c r="AF358"/>
  <c r="AE358"/>
  <c r="AC358"/>
  <c r="AB358"/>
  <c r="AA358"/>
  <c r="Z358"/>
  <c r="X358"/>
  <c r="W358"/>
  <c r="U358"/>
  <c r="T358"/>
  <c r="R358"/>
  <c r="Q358"/>
  <c r="O358"/>
  <c r="N358"/>
  <c r="L358"/>
  <c r="K358"/>
  <c r="I358"/>
  <c r="H358"/>
  <c r="E357"/>
  <c r="E356"/>
  <c r="E355"/>
  <c r="E354"/>
  <c r="E353"/>
  <c r="E352"/>
  <c r="AZ351"/>
  <c r="AY351"/>
  <c r="AW351"/>
  <c r="AV351"/>
  <c r="AU351"/>
  <c r="AT351"/>
  <c r="AR351"/>
  <c r="AQ351"/>
  <c r="AP351"/>
  <c r="AO351"/>
  <c r="AM351"/>
  <c r="AL351"/>
  <c r="AK351"/>
  <c r="AJ351"/>
  <c r="AH351"/>
  <c r="AG351"/>
  <c r="AF351"/>
  <c r="AE351"/>
  <c r="AC351"/>
  <c r="AB351"/>
  <c r="AA351"/>
  <c r="Z351"/>
  <c r="X351"/>
  <c r="W351"/>
  <c r="U351"/>
  <c r="T351"/>
  <c r="R351"/>
  <c r="Q351"/>
  <c r="O351"/>
  <c r="N351"/>
  <c r="L351"/>
  <c r="K351"/>
  <c r="I351"/>
  <c r="H351"/>
  <c r="E351" s="1"/>
  <c r="G386" l="1"/>
  <c r="E358"/>
  <c r="F351"/>
  <c r="G351" s="1"/>
  <c r="F358"/>
  <c r="F365"/>
  <c r="G365" s="1"/>
  <c r="F372"/>
  <c r="G372" s="1"/>
  <c r="E350"/>
  <c r="E349"/>
  <c r="E348"/>
  <c r="E347"/>
  <c r="E346"/>
  <c r="E345"/>
  <c r="AZ344"/>
  <c r="AY344"/>
  <c r="AW344"/>
  <c r="AV344"/>
  <c r="AU344"/>
  <c r="AT344"/>
  <c r="AR344"/>
  <c r="AQ344"/>
  <c r="AP344"/>
  <c r="AO344"/>
  <c r="AM344"/>
  <c r="AL344"/>
  <c r="AK344"/>
  <c r="AJ344"/>
  <c r="AH344"/>
  <c r="AG344"/>
  <c r="AF344"/>
  <c r="AE344"/>
  <c r="AC344"/>
  <c r="AB344"/>
  <c r="AA344"/>
  <c r="Z344"/>
  <c r="X344"/>
  <c r="W344"/>
  <c r="U344"/>
  <c r="T344"/>
  <c r="R344"/>
  <c r="Q344"/>
  <c r="O344"/>
  <c r="N344"/>
  <c r="L344"/>
  <c r="K344"/>
  <c r="I344"/>
  <c r="H344"/>
  <c r="E343"/>
  <c r="E342"/>
  <c r="E341"/>
  <c r="E340"/>
  <c r="E339"/>
  <c r="E338"/>
  <c r="AZ337"/>
  <c r="AY337"/>
  <c r="AW337"/>
  <c r="AV337"/>
  <c r="AU337"/>
  <c r="AT337"/>
  <c r="AR337"/>
  <c r="AQ337"/>
  <c r="AP337"/>
  <c r="AO337"/>
  <c r="AM337"/>
  <c r="AL337"/>
  <c r="AK337"/>
  <c r="AJ337"/>
  <c r="AH337"/>
  <c r="AG337"/>
  <c r="AF337"/>
  <c r="AE337"/>
  <c r="AC337"/>
  <c r="AB337"/>
  <c r="AA337"/>
  <c r="Z337"/>
  <c r="X337"/>
  <c r="W337"/>
  <c r="U337"/>
  <c r="T337"/>
  <c r="R337"/>
  <c r="Q337"/>
  <c r="O337"/>
  <c r="N337"/>
  <c r="L337"/>
  <c r="K337"/>
  <c r="I337"/>
  <c r="H337"/>
  <c r="E336"/>
  <c r="E335"/>
  <c r="E334"/>
  <c r="E333"/>
  <c r="E332"/>
  <c r="E331"/>
  <c r="AZ330"/>
  <c r="AY330"/>
  <c r="AW330"/>
  <c r="AV330"/>
  <c r="AU330"/>
  <c r="AT330"/>
  <c r="AR330"/>
  <c r="AQ330"/>
  <c r="AP330"/>
  <c r="AO330"/>
  <c r="AM330"/>
  <c r="AL330"/>
  <c r="AK330"/>
  <c r="AJ330"/>
  <c r="AH330"/>
  <c r="AG330"/>
  <c r="AF330"/>
  <c r="AE330"/>
  <c r="AC330"/>
  <c r="AB330"/>
  <c r="AA330"/>
  <c r="Z330"/>
  <c r="X330"/>
  <c r="W330"/>
  <c r="U330"/>
  <c r="T330"/>
  <c r="R330"/>
  <c r="Q330"/>
  <c r="O330"/>
  <c r="N330"/>
  <c r="L330"/>
  <c r="K330"/>
  <c r="I330"/>
  <c r="H330"/>
  <c r="E329"/>
  <c r="E328"/>
  <c r="E327"/>
  <c r="E326"/>
  <c r="E325"/>
  <c r="E324"/>
  <c r="AZ323"/>
  <c r="AY323"/>
  <c r="AW323"/>
  <c r="AV323"/>
  <c r="AU323"/>
  <c r="AT323"/>
  <c r="AR323"/>
  <c r="AQ323"/>
  <c r="AP323"/>
  <c r="AO323"/>
  <c r="AM323"/>
  <c r="AL323"/>
  <c r="AK323"/>
  <c r="AJ323"/>
  <c r="AH323"/>
  <c r="AG323"/>
  <c r="AF323"/>
  <c r="AE323"/>
  <c r="AC323"/>
  <c r="AB323"/>
  <c r="AA323"/>
  <c r="Z323"/>
  <c r="X323"/>
  <c r="W323"/>
  <c r="U323"/>
  <c r="T323"/>
  <c r="R323"/>
  <c r="Q323"/>
  <c r="O323"/>
  <c r="N323"/>
  <c r="L323"/>
  <c r="K323"/>
  <c r="I323"/>
  <c r="H323"/>
  <c r="E323"/>
  <c r="E337" l="1"/>
  <c r="E344"/>
  <c r="E330"/>
  <c r="G358"/>
  <c r="F323"/>
  <c r="G323" s="1"/>
  <c r="F330"/>
  <c r="G330" s="1"/>
  <c r="F337"/>
  <c r="G337" s="1"/>
  <c r="F344"/>
  <c r="G344" s="1"/>
  <c r="E322"/>
  <c r="E321"/>
  <c r="E320"/>
  <c r="E319"/>
  <c r="E318"/>
  <c r="E317"/>
  <c r="AZ316"/>
  <c r="AY316"/>
  <c r="AW316"/>
  <c r="AV316"/>
  <c r="AU316"/>
  <c r="AT316"/>
  <c r="AR316"/>
  <c r="AQ316"/>
  <c r="AP316"/>
  <c r="AO316"/>
  <c r="AM316"/>
  <c r="AL316"/>
  <c r="AK316"/>
  <c r="AJ316"/>
  <c r="AH316"/>
  <c r="AG316"/>
  <c r="AF316"/>
  <c r="AE316"/>
  <c r="AC316"/>
  <c r="AB316"/>
  <c r="AA316"/>
  <c r="Z316"/>
  <c r="X316"/>
  <c r="W316"/>
  <c r="U316"/>
  <c r="T316"/>
  <c r="R316"/>
  <c r="Q316"/>
  <c r="O316"/>
  <c r="N316"/>
  <c r="L316"/>
  <c r="K316"/>
  <c r="I316"/>
  <c r="H316"/>
  <c r="E315"/>
  <c r="E314"/>
  <c r="E313"/>
  <c r="E312"/>
  <c r="E311"/>
  <c r="E310"/>
  <c r="AY309"/>
  <c r="AW309"/>
  <c r="AV309"/>
  <c r="AU309"/>
  <c r="AT309"/>
  <c r="AR309"/>
  <c r="AQ309"/>
  <c r="AP309"/>
  <c r="AO309"/>
  <c r="AM309"/>
  <c r="AL309"/>
  <c r="AK309"/>
  <c r="AJ309"/>
  <c r="AH309"/>
  <c r="AG309"/>
  <c r="AF309"/>
  <c r="AE309"/>
  <c r="AC309"/>
  <c r="AB309"/>
  <c r="AA309"/>
  <c r="Z309"/>
  <c r="X309"/>
  <c r="W309"/>
  <c r="U309"/>
  <c r="T309"/>
  <c r="R309"/>
  <c r="Q309"/>
  <c r="O309"/>
  <c r="N309"/>
  <c r="L309"/>
  <c r="K309"/>
  <c r="I309"/>
  <c r="H309"/>
  <c r="E308"/>
  <c r="E307"/>
  <c r="E306"/>
  <c r="E305"/>
  <c r="E304"/>
  <c r="E303"/>
  <c r="AZ302"/>
  <c r="AY302"/>
  <c r="AW302"/>
  <c r="AV302"/>
  <c r="AU302"/>
  <c r="AT302"/>
  <c r="AR302"/>
  <c r="AQ302"/>
  <c r="AP302"/>
  <c r="AO302"/>
  <c r="AM302"/>
  <c r="AL302"/>
  <c r="AK302"/>
  <c r="AJ302"/>
  <c r="AH302"/>
  <c r="AG302"/>
  <c r="AF302"/>
  <c r="AE302"/>
  <c r="AC302"/>
  <c r="AB302"/>
  <c r="AA302"/>
  <c r="Z302"/>
  <c r="X302"/>
  <c r="W302"/>
  <c r="U302"/>
  <c r="T302"/>
  <c r="R302"/>
  <c r="Q302"/>
  <c r="O302"/>
  <c r="N302"/>
  <c r="L302"/>
  <c r="K302"/>
  <c r="I302"/>
  <c r="H302"/>
  <c r="AA281"/>
  <c r="AB281"/>
  <c r="AC281"/>
  <c r="F281" s="1"/>
  <c r="AA274"/>
  <c r="AB274"/>
  <c r="AC274"/>
  <c r="F274" s="1"/>
  <c r="E301"/>
  <c r="E300"/>
  <c r="E299"/>
  <c r="E298"/>
  <c r="E297"/>
  <c r="E296"/>
  <c r="AZ295"/>
  <c r="AY295"/>
  <c r="AW295"/>
  <c r="AV295"/>
  <c r="AU295"/>
  <c r="AT295"/>
  <c r="AR295"/>
  <c r="AQ295"/>
  <c r="AP295"/>
  <c r="AO295"/>
  <c r="AM295"/>
  <c r="AL295"/>
  <c r="AK295"/>
  <c r="AJ295"/>
  <c r="AH295"/>
  <c r="AG295"/>
  <c r="AF295"/>
  <c r="AE295"/>
  <c r="AC295"/>
  <c r="AB295"/>
  <c r="AA295"/>
  <c r="Z295"/>
  <c r="X295"/>
  <c r="W295"/>
  <c r="U295"/>
  <c r="T295"/>
  <c r="R295"/>
  <c r="Q295"/>
  <c r="O295"/>
  <c r="N295"/>
  <c r="L295"/>
  <c r="K295"/>
  <c r="I295"/>
  <c r="H295"/>
  <c r="E295" s="1"/>
  <c r="E294"/>
  <c r="E293"/>
  <c r="E292"/>
  <c r="E291"/>
  <c r="E290"/>
  <c r="E289"/>
  <c r="AZ288"/>
  <c r="AY288"/>
  <c r="AW288"/>
  <c r="AV288"/>
  <c r="AU288"/>
  <c r="AT288"/>
  <c r="AR288"/>
  <c r="AQ288"/>
  <c r="AP288"/>
  <c r="AO288"/>
  <c r="AM288"/>
  <c r="AL288"/>
  <c r="AK288"/>
  <c r="AJ288"/>
  <c r="AH288"/>
  <c r="AG288"/>
  <c r="AF288"/>
  <c r="AE288"/>
  <c r="AC288"/>
  <c r="AB288"/>
  <c r="AA288"/>
  <c r="Z288"/>
  <c r="X288"/>
  <c r="W288"/>
  <c r="U288"/>
  <c r="T288"/>
  <c r="R288"/>
  <c r="Q288"/>
  <c r="O288"/>
  <c r="N288"/>
  <c r="L288"/>
  <c r="K288"/>
  <c r="I288"/>
  <c r="H288"/>
  <c r="AA267"/>
  <c r="AB267"/>
  <c r="AC267"/>
  <c r="F267" s="1"/>
  <c r="AH253"/>
  <c r="AG253"/>
  <c r="AF253"/>
  <c r="AE253"/>
  <c r="AC190"/>
  <c r="F190" s="1"/>
  <c r="AB190"/>
  <c r="AA190"/>
  <c r="Z190"/>
  <c r="AA183"/>
  <c r="AB183"/>
  <c r="AC183"/>
  <c r="Z183"/>
  <c r="AA176"/>
  <c r="AA414" s="1"/>
  <c r="AB176"/>
  <c r="AC179"/>
  <c r="F470"/>
  <c r="E470"/>
  <c r="F469"/>
  <c r="E469"/>
  <c r="F468"/>
  <c r="E468"/>
  <c r="E467"/>
  <c r="F466"/>
  <c r="E466"/>
  <c r="F465"/>
  <c r="E465"/>
  <c r="AZ464"/>
  <c r="AY464"/>
  <c r="AW464"/>
  <c r="AV464"/>
  <c r="AU464"/>
  <c r="AT464"/>
  <c r="AR464"/>
  <c r="AQ464"/>
  <c r="AP464"/>
  <c r="AO464"/>
  <c r="AM464"/>
  <c r="AL464"/>
  <c r="AK464"/>
  <c r="AJ464"/>
  <c r="AH464"/>
  <c r="AG464"/>
  <c r="AF464"/>
  <c r="AE464"/>
  <c r="AC464"/>
  <c r="AB464"/>
  <c r="AA464"/>
  <c r="Z464"/>
  <c r="X464"/>
  <c r="W464"/>
  <c r="U464"/>
  <c r="T464"/>
  <c r="R464"/>
  <c r="Q464"/>
  <c r="O464"/>
  <c r="N464"/>
  <c r="L464"/>
  <c r="K464"/>
  <c r="I464"/>
  <c r="H464"/>
  <c r="E464"/>
  <c r="AF414" l="1"/>
  <c r="E302"/>
  <c r="E309"/>
  <c r="E288"/>
  <c r="E316"/>
  <c r="L414"/>
  <c r="AM414"/>
  <c r="AW414"/>
  <c r="H414"/>
  <c r="N414"/>
  <c r="AT414"/>
  <c r="AY414"/>
  <c r="F464"/>
  <c r="G464" s="1"/>
  <c r="I414"/>
  <c r="O414"/>
  <c r="AU414"/>
  <c r="AZ414"/>
  <c r="AB414"/>
  <c r="AG414"/>
  <c r="K414"/>
  <c r="AV414"/>
  <c r="AC417"/>
  <c r="F179"/>
  <c r="F417" s="1"/>
  <c r="F253"/>
  <c r="AH414"/>
  <c r="F288"/>
  <c r="F295"/>
  <c r="G295" s="1"/>
  <c r="F302"/>
  <c r="G302" s="1"/>
  <c r="AK414"/>
  <c r="AL414"/>
  <c r="AO414"/>
  <c r="AP414"/>
  <c r="AQ414"/>
  <c r="AR414"/>
  <c r="F309"/>
  <c r="G309" s="1"/>
  <c r="F316"/>
  <c r="G316" s="1"/>
  <c r="J464"/>
  <c r="M464"/>
  <c r="P464"/>
  <c r="S464"/>
  <c r="V464"/>
  <c r="Y464"/>
  <c r="AN464"/>
  <c r="AS464"/>
  <c r="AX464"/>
  <c r="BA464"/>
  <c r="AC176"/>
  <c r="AD464"/>
  <c r="AI464"/>
  <c r="G288" l="1"/>
  <c r="AC414"/>
  <c r="F176"/>
  <c r="E734"/>
  <c r="E733"/>
  <c r="E732"/>
  <c r="E731"/>
  <c r="E730"/>
  <c r="E729"/>
  <c r="AZ728"/>
  <c r="AY728"/>
  <c r="AW728"/>
  <c r="AV728"/>
  <c r="AU728"/>
  <c r="AT728"/>
  <c r="AR728"/>
  <c r="AQ728"/>
  <c r="AP728"/>
  <c r="AO728"/>
  <c r="AM728"/>
  <c r="AL728"/>
  <c r="AK728"/>
  <c r="AJ728"/>
  <c r="AH728"/>
  <c r="AG728"/>
  <c r="AF728"/>
  <c r="AE728"/>
  <c r="AC728"/>
  <c r="AB728"/>
  <c r="AA728"/>
  <c r="Z728"/>
  <c r="X728"/>
  <c r="W728"/>
  <c r="U728"/>
  <c r="T728"/>
  <c r="R728"/>
  <c r="Q728"/>
  <c r="O728"/>
  <c r="N728"/>
  <c r="L728"/>
  <c r="K728"/>
  <c r="I728"/>
  <c r="H728"/>
  <c r="E728" s="1"/>
  <c r="E727"/>
  <c r="E726"/>
  <c r="E725"/>
  <c r="E724"/>
  <c r="E723"/>
  <c r="E722"/>
  <c r="AZ721"/>
  <c r="AY721"/>
  <c r="AW721"/>
  <c r="AV721"/>
  <c r="AU721"/>
  <c r="AT721"/>
  <c r="AR721"/>
  <c r="AQ721"/>
  <c r="AP721"/>
  <c r="AO721"/>
  <c r="AM721"/>
  <c r="AL721"/>
  <c r="AK721"/>
  <c r="AJ721"/>
  <c r="AH721"/>
  <c r="AG721"/>
  <c r="AF721"/>
  <c r="AE721"/>
  <c r="AC721"/>
  <c r="AB721"/>
  <c r="AA721"/>
  <c r="Z721"/>
  <c r="X721"/>
  <c r="W721"/>
  <c r="U721"/>
  <c r="T721"/>
  <c r="R721"/>
  <c r="Q721"/>
  <c r="O721"/>
  <c r="N721"/>
  <c r="L721"/>
  <c r="K721"/>
  <c r="I721"/>
  <c r="H721"/>
  <c r="AY666"/>
  <c r="F660"/>
  <c r="F657"/>
  <c r="AY665"/>
  <c r="AE665"/>
  <c r="F460"/>
  <c r="F459"/>
  <c r="E459"/>
  <c r="F728" l="1"/>
  <c r="E721"/>
  <c r="F721"/>
  <c r="AE480"/>
  <c r="H482"/>
  <c r="I482"/>
  <c r="J482"/>
  <c r="K482"/>
  <c r="L482"/>
  <c r="M482"/>
  <c r="N482"/>
  <c r="O482"/>
  <c r="P482"/>
  <c r="Q482"/>
  <c r="R482"/>
  <c r="S482"/>
  <c r="T482"/>
  <c r="U482"/>
  <c r="V482"/>
  <c r="W482"/>
  <c r="X482"/>
  <c r="Y482"/>
  <c r="Z482"/>
  <c r="AA482"/>
  <c r="AB482"/>
  <c r="AC482"/>
  <c r="AD482"/>
  <c r="AE482"/>
  <c r="AF482"/>
  <c r="AG482"/>
  <c r="AH482"/>
  <c r="AI482"/>
  <c r="AJ482"/>
  <c r="AK482"/>
  <c r="AL482"/>
  <c r="AM482"/>
  <c r="AN482"/>
  <c r="AO482"/>
  <c r="AP482"/>
  <c r="AQ482"/>
  <c r="AR482"/>
  <c r="AS482"/>
  <c r="AT482"/>
  <c r="AU482"/>
  <c r="AV482"/>
  <c r="AW482"/>
  <c r="AX482"/>
  <c r="AY482"/>
  <c r="AZ482"/>
  <c r="E219"/>
  <c r="E220"/>
  <c r="E221"/>
  <c r="X218"/>
  <c r="F218" s="1"/>
  <c r="Y218"/>
  <c r="Z218"/>
  <c r="W218"/>
  <c r="E218" s="1"/>
  <c r="W183"/>
  <c r="X183"/>
  <c r="X414" l="1"/>
  <c r="G218"/>
  <c r="X656"/>
  <c r="X649"/>
  <c r="E460"/>
  <c r="W457"/>
  <c r="Z457"/>
  <c r="Y183"/>
  <c r="Y414" s="1"/>
  <c r="E186"/>
  <c r="E184"/>
  <c r="E185"/>
  <c r="E177"/>
  <c r="E178"/>
  <c r="AY480" l="1"/>
  <c r="U197"/>
  <c r="T197"/>
  <c r="T414" s="1"/>
  <c r="T446"/>
  <c r="T481" s="1"/>
  <c r="Z481"/>
  <c r="U414" l="1"/>
  <c r="F197"/>
  <c r="E481"/>
  <c r="E80"/>
  <c r="E60"/>
  <c r="J517"/>
  <c r="J510"/>
  <c r="J503"/>
  <c r="R183"/>
  <c r="Q183"/>
  <c r="R204"/>
  <c r="F204" s="1"/>
  <c r="Q204"/>
  <c r="R211"/>
  <c r="F211" s="1"/>
  <c r="Q211"/>
  <c r="G415"/>
  <c r="G418"/>
  <c r="G419"/>
  <c r="G420"/>
  <c r="AJ281"/>
  <c r="AJ274"/>
  <c r="AJ267"/>
  <c r="AJ253"/>
  <c r="AJ232"/>
  <c r="AJ225"/>
  <c r="AJ414" s="1"/>
  <c r="Z179"/>
  <c r="Z417" s="1"/>
  <c r="E287"/>
  <c r="E286"/>
  <c r="E285"/>
  <c r="E284"/>
  <c r="E283"/>
  <c r="E282"/>
  <c r="Z281"/>
  <c r="E281" s="1"/>
  <c r="G281" s="1"/>
  <c r="E280"/>
  <c r="E279"/>
  <c r="E278"/>
  <c r="E277"/>
  <c r="E276"/>
  <c r="E275"/>
  <c r="Z274"/>
  <c r="E273"/>
  <c r="E272"/>
  <c r="E271"/>
  <c r="E270"/>
  <c r="E269"/>
  <c r="E268"/>
  <c r="Z267"/>
  <c r="E266"/>
  <c r="E265"/>
  <c r="E264"/>
  <c r="E263"/>
  <c r="E262"/>
  <c r="E261"/>
  <c r="Z260"/>
  <c r="E260" s="1"/>
  <c r="G260" s="1"/>
  <c r="E259"/>
  <c r="E258"/>
  <c r="E257"/>
  <c r="E256"/>
  <c r="E255"/>
  <c r="E254"/>
  <c r="Z253"/>
  <c r="E253" s="1"/>
  <c r="G253" s="1"/>
  <c r="E252"/>
  <c r="E251"/>
  <c r="E250"/>
  <c r="E249"/>
  <c r="E248"/>
  <c r="E247"/>
  <c r="Z246"/>
  <c r="E246" s="1"/>
  <c r="G246" s="1"/>
  <c r="E245"/>
  <c r="E244"/>
  <c r="E243"/>
  <c r="E238"/>
  <c r="E237"/>
  <c r="E236"/>
  <c r="E235"/>
  <c r="E234"/>
  <c r="E233"/>
  <c r="Z232"/>
  <c r="E232" s="1"/>
  <c r="G232" s="1"/>
  <c r="E231"/>
  <c r="E230"/>
  <c r="E229"/>
  <c r="E228"/>
  <c r="E227"/>
  <c r="E226"/>
  <c r="Z225"/>
  <c r="E225" s="1"/>
  <c r="G225" s="1"/>
  <c r="R552"/>
  <c r="F552" s="1"/>
  <c r="R545"/>
  <c r="F545" s="1"/>
  <c r="R531"/>
  <c r="F531" s="1"/>
  <c r="R510"/>
  <c r="F510" s="1"/>
  <c r="J635"/>
  <c r="J642" s="1"/>
  <c r="M635"/>
  <c r="M642" s="1"/>
  <c r="P635"/>
  <c r="P642" s="1"/>
  <c r="V635"/>
  <c r="Y635"/>
  <c r="Y642" s="1"/>
  <c r="AD635"/>
  <c r="AD642" s="1"/>
  <c r="AI635"/>
  <c r="AI642" s="1"/>
  <c r="AS635"/>
  <c r="AS642" s="1"/>
  <c r="AX635"/>
  <c r="AX642" s="1"/>
  <c r="BA635"/>
  <c r="BA642" s="1"/>
  <c r="J636"/>
  <c r="J643" s="1"/>
  <c r="P636"/>
  <c r="P643" s="1"/>
  <c r="V636"/>
  <c r="Y636"/>
  <c r="Y643" s="1"/>
  <c r="AD636"/>
  <c r="AD643" s="1"/>
  <c r="AI636"/>
  <c r="AI643" s="1"/>
  <c r="AS636"/>
  <c r="AS643" s="1"/>
  <c r="AX636"/>
  <c r="BA636"/>
  <c r="J637"/>
  <c r="J644" s="1"/>
  <c r="M637"/>
  <c r="M644" s="1"/>
  <c r="P637"/>
  <c r="P644" s="1"/>
  <c r="V637"/>
  <c r="Y637"/>
  <c r="Y644" s="1"/>
  <c r="AD637"/>
  <c r="AD644" s="1"/>
  <c r="AI637"/>
  <c r="AI644" s="1"/>
  <c r="AS637"/>
  <c r="AS644" s="1"/>
  <c r="AX637"/>
  <c r="AX644" s="1"/>
  <c r="BA637"/>
  <c r="BA644" s="1"/>
  <c r="J638"/>
  <c r="M638"/>
  <c r="P638"/>
  <c r="V638"/>
  <c r="Y638"/>
  <c r="AD638"/>
  <c r="AI638"/>
  <c r="AS638"/>
  <c r="AX638"/>
  <c r="BA638"/>
  <c r="BA645" s="1"/>
  <c r="J639"/>
  <c r="M639"/>
  <c r="P639"/>
  <c r="V639"/>
  <c r="Y639"/>
  <c r="AD639"/>
  <c r="AI639"/>
  <c r="AS639"/>
  <c r="AX639"/>
  <c r="BA639"/>
  <c r="BA646" s="1"/>
  <c r="J634"/>
  <c r="J641" s="1"/>
  <c r="M634"/>
  <c r="M641" s="1"/>
  <c r="P634"/>
  <c r="P641" s="1"/>
  <c r="V634"/>
  <c r="Y634"/>
  <c r="Y641" s="1"/>
  <c r="AD634"/>
  <c r="AD641" s="1"/>
  <c r="AI634"/>
  <c r="AI641" s="1"/>
  <c r="AS634"/>
  <c r="AS641" s="1"/>
  <c r="AX634"/>
  <c r="AX641" s="1"/>
  <c r="BA634"/>
  <c r="BA641" s="1"/>
  <c r="E632"/>
  <c r="E631"/>
  <c r="E630"/>
  <c r="E629"/>
  <c r="E628"/>
  <c r="E627"/>
  <c r="AZ626"/>
  <c r="AY626"/>
  <c r="AW626"/>
  <c r="AV626"/>
  <c r="AU626"/>
  <c r="AT626"/>
  <c r="AR626"/>
  <c r="AQ626"/>
  <c r="AP626"/>
  <c r="AO626"/>
  <c r="AM626"/>
  <c r="AL626"/>
  <c r="AK626"/>
  <c r="AJ626"/>
  <c r="AH626"/>
  <c r="AG626"/>
  <c r="AF626"/>
  <c r="AE626"/>
  <c r="AC626"/>
  <c r="AB626"/>
  <c r="AA626"/>
  <c r="Z626"/>
  <c r="X626"/>
  <c r="W626"/>
  <c r="U626"/>
  <c r="T626"/>
  <c r="R626"/>
  <c r="Q626"/>
  <c r="O626"/>
  <c r="N626"/>
  <c r="L626"/>
  <c r="K626"/>
  <c r="I626"/>
  <c r="H626"/>
  <c r="E626" s="1"/>
  <c r="E625"/>
  <c r="E624"/>
  <c r="E623"/>
  <c r="E622"/>
  <c r="E621"/>
  <c r="E620"/>
  <c r="AZ619"/>
  <c r="AY619"/>
  <c r="AW619"/>
  <c r="AV619"/>
  <c r="AU619"/>
  <c r="AT619"/>
  <c r="AR619"/>
  <c r="AQ619"/>
  <c r="AP619"/>
  <c r="AO619"/>
  <c r="AM619"/>
  <c r="AL619"/>
  <c r="AK619"/>
  <c r="AJ619"/>
  <c r="AH619"/>
  <c r="AG619"/>
  <c r="AF619"/>
  <c r="AE619"/>
  <c r="AC619"/>
  <c r="AB619"/>
  <c r="AA619"/>
  <c r="Z619"/>
  <c r="X619"/>
  <c r="W619"/>
  <c r="U619"/>
  <c r="T619"/>
  <c r="R619"/>
  <c r="Q619"/>
  <c r="O619"/>
  <c r="N619"/>
  <c r="L619"/>
  <c r="K619"/>
  <c r="I619"/>
  <c r="H619"/>
  <c r="E618"/>
  <c r="E617"/>
  <c r="E616"/>
  <c r="E615"/>
  <c r="E614"/>
  <c r="E613"/>
  <c r="AZ612"/>
  <c r="AY612"/>
  <c r="AW612"/>
  <c r="AV612"/>
  <c r="AU612"/>
  <c r="AT612"/>
  <c r="AR612"/>
  <c r="AQ612"/>
  <c r="AP612"/>
  <c r="AO612"/>
  <c r="AM612"/>
  <c r="AL612"/>
  <c r="AK612"/>
  <c r="AJ612"/>
  <c r="AH612"/>
  <c r="AG612"/>
  <c r="AF612"/>
  <c r="AE612"/>
  <c r="AC612"/>
  <c r="AB612"/>
  <c r="AA612"/>
  <c r="Z612"/>
  <c r="X612"/>
  <c r="W612"/>
  <c r="U612"/>
  <c r="T612"/>
  <c r="R612"/>
  <c r="Q612"/>
  <c r="O612"/>
  <c r="N612"/>
  <c r="L612"/>
  <c r="K612"/>
  <c r="I612"/>
  <c r="H612"/>
  <c r="E611"/>
  <c r="E610"/>
  <c r="E609"/>
  <c r="E608"/>
  <c r="E607"/>
  <c r="E606"/>
  <c r="AZ605"/>
  <c r="AY605"/>
  <c r="AW605"/>
  <c r="AV605"/>
  <c r="AU605"/>
  <c r="AT605"/>
  <c r="AR605"/>
  <c r="AQ605"/>
  <c r="AP605"/>
  <c r="AO605"/>
  <c r="AM605"/>
  <c r="AL605"/>
  <c r="AK605"/>
  <c r="AJ605"/>
  <c r="AH605"/>
  <c r="AG605"/>
  <c r="AF605"/>
  <c r="AE605"/>
  <c r="AC605"/>
  <c r="AB605"/>
  <c r="AA605"/>
  <c r="Z605"/>
  <c r="X605"/>
  <c r="W605"/>
  <c r="U605"/>
  <c r="T605"/>
  <c r="R605"/>
  <c r="Q605"/>
  <c r="O605"/>
  <c r="N605"/>
  <c r="L605"/>
  <c r="K605"/>
  <c r="I605"/>
  <c r="H605"/>
  <c r="E604"/>
  <c r="E603"/>
  <c r="E602"/>
  <c r="E601"/>
  <c r="E600"/>
  <c r="E599"/>
  <c r="AZ598"/>
  <c r="AY598"/>
  <c r="AW598"/>
  <c r="AV598"/>
  <c r="AU598"/>
  <c r="AT598"/>
  <c r="AR598"/>
  <c r="AQ598"/>
  <c r="AP598"/>
  <c r="AO598"/>
  <c r="AM598"/>
  <c r="AL598"/>
  <c r="AK598"/>
  <c r="AJ598"/>
  <c r="AH598"/>
  <c r="AG598"/>
  <c r="AF598"/>
  <c r="AE598"/>
  <c r="AC598"/>
  <c r="AB598"/>
  <c r="AA598"/>
  <c r="Z598"/>
  <c r="X598"/>
  <c r="W598"/>
  <c r="U598"/>
  <c r="T598"/>
  <c r="R598"/>
  <c r="Q598"/>
  <c r="O598"/>
  <c r="N598"/>
  <c r="L598"/>
  <c r="K598"/>
  <c r="I598"/>
  <c r="H598"/>
  <c r="E597"/>
  <c r="E596"/>
  <c r="E595"/>
  <c r="E594"/>
  <c r="E593"/>
  <c r="E592"/>
  <c r="AZ591"/>
  <c r="AY591"/>
  <c r="AW591"/>
  <c r="AV591"/>
  <c r="AU591"/>
  <c r="AT591"/>
  <c r="AR591"/>
  <c r="AQ591"/>
  <c r="AP591"/>
  <c r="AO591"/>
  <c r="AM591"/>
  <c r="AL591"/>
  <c r="AK591"/>
  <c r="AJ591"/>
  <c r="AH591"/>
  <c r="AG591"/>
  <c r="AF591"/>
  <c r="AE591"/>
  <c r="AC591"/>
  <c r="AB591"/>
  <c r="AA591"/>
  <c r="Z591"/>
  <c r="X591"/>
  <c r="W591"/>
  <c r="U591"/>
  <c r="T591"/>
  <c r="R591"/>
  <c r="Q591"/>
  <c r="O591"/>
  <c r="N591"/>
  <c r="L591"/>
  <c r="K591"/>
  <c r="I591"/>
  <c r="H591"/>
  <c r="E590"/>
  <c r="E589"/>
  <c r="E588"/>
  <c r="E587"/>
  <c r="E586"/>
  <c r="E585"/>
  <c r="AZ584"/>
  <c r="AY584"/>
  <c r="AW584"/>
  <c r="AV584"/>
  <c r="AU584"/>
  <c r="AT584"/>
  <c r="AR584"/>
  <c r="AQ584"/>
  <c r="AP584"/>
  <c r="AO584"/>
  <c r="AM584"/>
  <c r="AL584"/>
  <c r="AK584"/>
  <c r="AJ584"/>
  <c r="AH584"/>
  <c r="AG584"/>
  <c r="AF584"/>
  <c r="AE584"/>
  <c r="AC584"/>
  <c r="AB584"/>
  <c r="AA584"/>
  <c r="Z584"/>
  <c r="X584"/>
  <c r="W584"/>
  <c r="U584"/>
  <c r="T584"/>
  <c r="R584"/>
  <c r="Q584"/>
  <c r="O584"/>
  <c r="N584"/>
  <c r="L584"/>
  <c r="K584"/>
  <c r="I584"/>
  <c r="H584"/>
  <c r="E583"/>
  <c r="E582"/>
  <c r="E581"/>
  <c r="E580"/>
  <c r="E579"/>
  <c r="E578"/>
  <c r="AZ577"/>
  <c r="AY577"/>
  <c r="AX577"/>
  <c r="AW577"/>
  <c r="AV577"/>
  <c r="AU577"/>
  <c r="AT577"/>
  <c r="AR577"/>
  <c r="AQ577"/>
  <c r="AP577"/>
  <c r="AO577"/>
  <c r="AM577"/>
  <c r="AL577"/>
  <c r="AK577"/>
  <c r="AJ577"/>
  <c r="AH577"/>
  <c r="AG577"/>
  <c r="AF577"/>
  <c r="AE577"/>
  <c r="AC577"/>
  <c r="AB577"/>
  <c r="AA577"/>
  <c r="Z577"/>
  <c r="X577"/>
  <c r="W577"/>
  <c r="U577"/>
  <c r="T577"/>
  <c r="R577"/>
  <c r="Q577"/>
  <c r="O577"/>
  <c r="N577"/>
  <c r="L577"/>
  <c r="K577"/>
  <c r="I577"/>
  <c r="H577"/>
  <c r="E576"/>
  <c r="E575"/>
  <c r="E574"/>
  <c r="E573"/>
  <c r="E572"/>
  <c r="E571"/>
  <c r="AZ570"/>
  <c r="AY570"/>
  <c r="AW570"/>
  <c r="AV570"/>
  <c r="AU570"/>
  <c r="AT570"/>
  <c r="AR570"/>
  <c r="AQ570"/>
  <c r="AP570"/>
  <c r="AO570"/>
  <c r="AM570"/>
  <c r="AL570"/>
  <c r="AK570"/>
  <c r="AJ570"/>
  <c r="AH570"/>
  <c r="AG570"/>
  <c r="AF570"/>
  <c r="AE570"/>
  <c r="AC570"/>
  <c r="AB570"/>
  <c r="AA570"/>
  <c r="Z570"/>
  <c r="X570"/>
  <c r="W570"/>
  <c r="U570"/>
  <c r="T570"/>
  <c r="S570"/>
  <c r="R570"/>
  <c r="Q570"/>
  <c r="O570"/>
  <c r="N570"/>
  <c r="L570"/>
  <c r="K570"/>
  <c r="I570"/>
  <c r="H570"/>
  <c r="AZ569"/>
  <c r="AY569"/>
  <c r="AW569"/>
  <c r="AV569"/>
  <c r="AU569"/>
  <c r="AT569"/>
  <c r="AR569"/>
  <c r="AQ569"/>
  <c r="AP569"/>
  <c r="AO569"/>
  <c r="AN569"/>
  <c r="AN639" s="1"/>
  <c r="AM569"/>
  <c r="AL569"/>
  <c r="AK569"/>
  <c r="AJ569"/>
  <c r="AH569"/>
  <c r="AG569"/>
  <c r="AF569"/>
  <c r="AE569"/>
  <c r="AC569"/>
  <c r="AB569"/>
  <c r="AA569"/>
  <c r="Z569"/>
  <c r="X569"/>
  <c r="W569"/>
  <c r="U569"/>
  <c r="T569"/>
  <c r="S569"/>
  <c r="S639" s="1"/>
  <c r="R569"/>
  <c r="Q569"/>
  <c r="O569"/>
  <c r="N569"/>
  <c r="L569"/>
  <c r="K569"/>
  <c r="I569"/>
  <c r="H569"/>
  <c r="AZ568"/>
  <c r="AY568"/>
  <c r="AW568"/>
  <c r="AV568"/>
  <c r="AU568"/>
  <c r="AT568"/>
  <c r="AR568"/>
  <c r="AQ568"/>
  <c r="AP568"/>
  <c r="AO568"/>
  <c r="AN568"/>
  <c r="AN638" s="1"/>
  <c r="AM568"/>
  <c r="AL568"/>
  <c r="AK568"/>
  <c r="AJ568"/>
  <c r="AH568"/>
  <c r="AG568"/>
  <c r="AF568"/>
  <c r="AE568"/>
  <c r="AC568"/>
  <c r="AB568"/>
  <c r="AA568"/>
  <c r="Z568"/>
  <c r="X568"/>
  <c r="W568"/>
  <c r="U568"/>
  <c r="T568"/>
  <c r="S568"/>
  <c r="S638" s="1"/>
  <c r="R568"/>
  <c r="Q568"/>
  <c r="O568"/>
  <c r="N568"/>
  <c r="L568"/>
  <c r="K568"/>
  <c r="I568"/>
  <c r="H568"/>
  <c r="AZ567"/>
  <c r="AY567"/>
  <c r="AW567"/>
  <c r="AV567"/>
  <c r="AU567"/>
  <c r="AT567"/>
  <c r="AR567"/>
  <c r="AQ567"/>
  <c r="AP567"/>
  <c r="AO567"/>
  <c r="AN567"/>
  <c r="AN637" s="1"/>
  <c r="AN644" s="1"/>
  <c r="AM567"/>
  <c r="AL567"/>
  <c r="AK567"/>
  <c r="AJ567"/>
  <c r="AH567"/>
  <c r="AG567"/>
  <c r="AF567"/>
  <c r="AE567"/>
  <c r="AC567"/>
  <c r="AB567"/>
  <c r="AA567"/>
  <c r="Z567"/>
  <c r="X567"/>
  <c r="W567"/>
  <c r="U567"/>
  <c r="T567"/>
  <c r="S567"/>
  <c r="S637" s="1"/>
  <c r="S644" s="1"/>
  <c r="R567"/>
  <c r="Q567"/>
  <c r="O567"/>
  <c r="N567"/>
  <c r="L567"/>
  <c r="K567"/>
  <c r="I567"/>
  <c r="H567"/>
  <c r="AZ566"/>
  <c r="AY566"/>
  <c r="AW566"/>
  <c r="AV566"/>
  <c r="AU566"/>
  <c r="AT566"/>
  <c r="AR566"/>
  <c r="AQ566"/>
  <c r="AP566"/>
  <c r="AO566"/>
  <c r="AN566"/>
  <c r="AN636" s="1"/>
  <c r="AN643" s="1"/>
  <c r="AM566"/>
  <c r="AL566"/>
  <c r="AK566"/>
  <c r="AJ566"/>
  <c r="AH566"/>
  <c r="AG566"/>
  <c r="AF566"/>
  <c r="AE566"/>
  <c r="AC566"/>
  <c r="AB566"/>
  <c r="AA566"/>
  <c r="Z566"/>
  <c r="X566"/>
  <c r="W566"/>
  <c r="U566"/>
  <c r="T566"/>
  <c r="S566"/>
  <c r="R566"/>
  <c r="Q566"/>
  <c r="O566"/>
  <c r="N566"/>
  <c r="L566"/>
  <c r="K566"/>
  <c r="I566"/>
  <c r="H566"/>
  <c r="AZ565"/>
  <c r="AY565"/>
  <c r="AW565"/>
  <c r="AV565"/>
  <c r="AU565"/>
  <c r="AT565"/>
  <c r="AR565"/>
  <c r="AQ565"/>
  <c r="AP565"/>
  <c r="AO565"/>
  <c r="AN565"/>
  <c r="AN635" s="1"/>
  <c r="AN642" s="1"/>
  <c r="AM565"/>
  <c r="AL565"/>
  <c r="AK565"/>
  <c r="AJ565"/>
  <c r="AH565"/>
  <c r="AG565"/>
  <c r="AF565"/>
  <c r="AE565"/>
  <c r="AC565"/>
  <c r="AB565"/>
  <c r="AA565"/>
  <c r="Z565"/>
  <c r="X565"/>
  <c r="W565"/>
  <c r="U565"/>
  <c r="T565"/>
  <c r="S565"/>
  <c r="S635" s="1"/>
  <c r="S642" s="1"/>
  <c r="R565"/>
  <c r="Q565"/>
  <c r="O565"/>
  <c r="N565"/>
  <c r="L565"/>
  <c r="K565"/>
  <c r="I565"/>
  <c r="H565"/>
  <c r="AZ564"/>
  <c r="AY564"/>
  <c r="AW564"/>
  <c r="AV564"/>
  <c r="AV563" s="1"/>
  <c r="AU564"/>
  <c r="AU563" s="1"/>
  <c r="AT564"/>
  <c r="AT563" s="1"/>
  <c r="AR564"/>
  <c r="AR563" s="1"/>
  <c r="AQ564"/>
  <c r="AQ563" s="1"/>
  <c r="AP564"/>
  <c r="AO564"/>
  <c r="AN564"/>
  <c r="AN634" s="1"/>
  <c r="AN641" s="1"/>
  <c r="AM564"/>
  <c r="AM563" s="1"/>
  <c r="AL564"/>
  <c r="AL563" s="1"/>
  <c r="AK564"/>
  <c r="AJ564"/>
  <c r="AJ563" s="1"/>
  <c r="AH564"/>
  <c r="AH563" s="1"/>
  <c r="AG564"/>
  <c r="AG563" s="1"/>
  <c r="AF564"/>
  <c r="AE564"/>
  <c r="AE563" s="1"/>
  <c r="AC564"/>
  <c r="AC563" s="1"/>
  <c r="AB564"/>
  <c r="AB563" s="1"/>
  <c r="AA564"/>
  <c r="Z564"/>
  <c r="Z563" s="1"/>
  <c r="X564"/>
  <c r="X563" s="1"/>
  <c r="W564"/>
  <c r="W563" s="1"/>
  <c r="U564"/>
  <c r="T564"/>
  <c r="T563" s="1"/>
  <c r="S564"/>
  <c r="S634" s="1"/>
  <c r="S641" s="1"/>
  <c r="R564"/>
  <c r="R563" s="1"/>
  <c r="Q564"/>
  <c r="O564"/>
  <c r="O563" s="1"/>
  <c r="N564"/>
  <c r="N563" s="1"/>
  <c r="L564"/>
  <c r="L563" s="1"/>
  <c r="K564"/>
  <c r="I564"/>
  <c r="H564"/>
  <c r="AZ563"/>
  <c r="AY563"/>
  <c r="AW563"/>
  <c r="AP563"/>
  <c r="AO563"/>
  <c r="H563"/>
  <c r="E36"/>
  <c r="E37"/>
  <c r="E39"/>
  <c r="E40"/>
  <c r="E41"/>
  <c r="E43"/>
  <c r="E44"/>
  <c r="E45"/>
  <c r="E46"/>
  <c r="E47"/>
  <c r="E48"/>
  <c r="E50"/>
  <c r="E51"/>
  <c r="E52"/>
  <c r="E53"/>
  <c r="E54"/>
  <c r="E55"/>
  <c r="E57"/>
  <c r="E58"/>
  <c r="F22"/>
  <c r="E61"/>
  <c r="E62"/>
  <c r="E64"/>
  <c r="E65"/>
  <c r="E66"/>
  <c r="E67"/>
  <c r="E68"/>
  <c r="E69"/>
  <c r="E71"/>
  <c r="E72"/>
  <c r="E74"/>
  <c r="E75"/>
  <c r="E76"/>
  <c r="E78"/>
  <c r="E79"/>
  <c r="E82"/>
  <c r="E83"/>
  <c r="E85"/>
  <c r="E86"/>
  <c r="E87"/>
  <c r="E88"/>
  <c r="E89"/>
  <c r="E90"/>
  <c r="E92"/>
  <c r="E93"/>
  <c r="E94"/>
  <c r="E95"/>
  <c r="E96"/>
  <c r="E97"/>
  <c r="E99"/>
  <c r="E100"/>
  <c r="E101"/>
  <c r="E102"/>
  <c r="E103"/>
  <c r="E104"/>
  <c r="E106"/>
  <c r="E107"/>
  <c r="E108"/>
  <c r="E109"/>
  <c r="E110"/>
  <c r="E111"/>
  <c r="E113"/>
  <c r="E114"/>
  <c r="E115"/>
  <c r="E116"/>
  <c r="E117"/>
  <c r="E118"/>
  <c r="E120"/>
  <c r="E121"/>
  <c r="E122"/>
  <c r="E123"/>
  <c r="E124"/>
  <c r="E125"/>
  <c r="E127"/>
  <c r="E128"/>
  <c r="E129"/>
  <c r="E130"/>
  <c r="E131"/>
  <c r="E132"/>
  <c r="E134"/>
  <c r="E135"/>
  <c r="E136"/>
  <c r="E137"/>
  <c r="E138"/>
  <c r="E139"/>
  <c r="E141"/>
  <c r="E142"/>
  <c r="E143"/>
  <c r="E144"/>
  <c r="E145"/>
  <c r="E146"/>
  <c r="E148"/>
  <c r="E149"/>
  <c r="E150"/>
  <c r="E151"/>
  <c r="E152"/>
  <c r="E153"/>
  <c r="E155"/>
  <c r="E156"/>
  <c r="E157"/>
  <c r="E158"/>
  <c r="E159"/>
  <c r="E160"/>
  <c r="K35"/>
  <c r="N651"/>
  <c r="O651"/>
  <c r="O659"/>
  <c r="N659"/>
  <c r="O658"/>
  <c r="F658" s="1"/>
  <c r="N658"/>
  <c r="E658" s="1"/>
  <c r="N431"/>
  <c r="N480" s="1"/>
  <c r="H18"/>
  <c r="E612" l="1"/>
  <c r="F584"/>
  <c r="F591"/>
  <c r="F598"/>
  <c r="F605"/>
  <c r="F612"/>
  <c r="F619"/>
  <c r="E274"/>
  <c r="G274" s="1"/>
  <c r="F564"/>
  <c r="F565"/>
  <c r="F566"/>
  <c r="F568"/>
  <c r="F570"/>
  <c r="E577"/>
  <c r="F626"/>
  <c r="F577"/>
  <c r="G577" s="1"/>
  <c r="V641"/>
  <c r="V11" s="1"/>
  <c r="V780"/>
  <c r="V644"/>
  <c r="V14" s="1"/>
  <c r="V783"/>
  <c r="V643"/>
  <c r="V13" s="1"/>
  <c r="V782"/>
  <c r="V642"/>
  <c r="V12" s="1"/>
  <c r="V781"/>
  <c r="R414"/>
  <c r="F183"/>
  <c r="F414" s="1"/>
  <c r="E24"/>
  <c r="E23"/>
  <c r="E19"/>
  <c r="Q414"/>
  <c r="BA643"/>
  <c r="AX643"/>
  <c r="G239"/>
  <c r="E20"/>
  <c r="E659"/>
  <c r="N666"/>
  <c r="E666" s="1"/>
  <c r="F659"/>
  <c r="O666"/>
  <c r="F666" s="1"/>
  <c r="F651"/>
  <c r="O665"/>
  <c r="F665" s="1"/>
  <c r="E81"/>
  <c r="E22" s="1"/>
  <c r="N665"/>
  <c r="E665" s="1"/>
  <c r="E170"/>
  <c r="G170" s="1"/>
  <c r="AW18"/>
  <c r="AR18"/>
  <c r="AM18"/>
  <c r="AH18"/>
  <c r="AC18"/>
  <c r="X18"/>
  <c r="R18"/>
  <c r="L18"/>
  <c r="I563"/>
  <c r="S204"/>
  <c r="S183"/>
  <c r="S414" s="1"/>
  <c r="E179"/>
  <c r="E584"/>
  <c r="E591"/>
  <c r="E598"/>
  <c r="E605"/>
  <c r="G605" s="1"/>
  <c r="E267"/>
  <c r="G267" s="1"/>
  <c r="E564"/>
  <c r="K563"/>
  <c r="Q563"/>
  <c r="AA563"/>
  <c r="AF563"/>
  <c r="AK563"/>
  <c r="E566"/>
  <c r="E567"/>
  <c r="F567"/>
  <c r="E568"/>
  <c r="E569"/>
  <c r="F569"/>
  <c r="E570"/>
  <c r="E619"/>
  <c r="E59"/>
  <c r="T18"/>
  <c r="E565"/>
  <c r="AV18"/>
  <c r="AL18"/>
  <c r="Q18"/>
  <c r="U563"/>
  <c r="AQ18"/>
  <c r="AG18"/>
  <c r="AB18"/>
  <c r="K18"/>
  <c r="AZ18"/>
  <c r="AU18"/>
  <c r="AP18"/>
  <c r="AK18"/>
  <c r="AF18"/>
  <c r="AA18"/>
  <c r="U18"/>
  <c r="V18" s="1"/>
  <c r="I18"/>
  <c r="AT18"/>
  <c r="AO18"/>
  <c r="AJ18"/>
  <c r="AE18"/>
  <c r="E169"/>
  <c r="AY18"/>
  <c r="O18"/>
  <c r="N18"/>
  <c r="Z18"/>
  <c r="E172"/>
  <c r="E171"/>
  <c r="G171" s="1"/>
  <c r="H168"/>
  <c r="G570"/>
  <c r="J570"/>
  <c r="J577"/>
  <c r="G584"/>
  <c r="J584"/>
  <c r="M584"/>
  <c r="J591"/>
  <c r="M591"/>
  <c r="J598"/>
  <c r="J605"/>
  <c r="M605"/>
  <c r="G612"/>
  <c r="J612"/>
  <c r="M612"/>
  <c r="J619"/>
  <c r="M619"/>
  <c r="G626"/>
  <c r="J626"/>
  <c r="K431"/>
  <c r="K480" s="1"/>
  <c r="L431"/>
  <c r="L480" s="1"/>
  <c r="F480" s="1"/>
  <c r="Q531"/>
  <c r="Q545"/>
  <c r="L538"/>
  <c r="F538" s="1"/>
  <c r="L524"/>
  <c r="F524" s="1"/>
  <c r="Q552"/>
  <c r="Q510"/>
  <c r="S510" s="1"/>
  <c r="L517"/>
  <c r="F517" s="1"/>
  <c r="AT105"/>
  <c r="AT49"/>
  <c r="Z42"/>
  <c r="H751"/>
  <c r="H774" s="1"/>
  <c r="I751"/>
  <c r="I774" s="1"/>
  <c r="K751"/>
  <c r="K774" s="1"/>
  <c r="N751"/>
  <c r="N774" s="1"/>
  <c r="O751"/>
  <c r="O774" s="1"/>
  <c r="Q751"/>
  <c r="Q774" s="1"/>
  <c r="T751"/>
  <c r="T774" s="1"/>
  <c r="U751"/>
  <c r="U774" s="1"/>
  <c r="W751"/>
  <c r="W774" s="1"/>
  <c r="Z751"/>
  <c r="Z774" s="1"/>
  <c r="AA751"/>
  <c r="AA774" s="1"/>
  <c r="AC751"/>
  <c r="AC774" s="1"/>
  <c r="AE751"/>
  <c r="AE774" s="1"/>
  <c r="AG751"/>
  <c r="AG774" s="1"/>
  <c r="AJ751"/>
  <c r="AJ774" s="1"/>
  <c r="AK751"/>
  <c r="AK774" s="1"/>
  <c r="AM751"/>
  <c r="AM774" s="1"/>
  <c r="AO751"/>
  <c r="AO774" s="1"/>
  <c r="AQ751"/>
  <c r="AQ774" s="1"/>
  <c r="AT751"/>
  <c r="AT774" s="1"/>
  <c r="AU751"/>
  <c r="AU774" s="1"/>
  <c r="AW751"/>
  <c r="AW774" s="1"/>
  <c r="AY751"/>
  <c r="AY774" s="1"/>
  <c r="I752"/>
  <c r="K752"/>
  <c r="K775" s="1"/>
  <c r="O752"/>
  <c r="O775" s="1"/>
  <c r="Q752"/>
  <c r="Q775" s="1"/>
  <c r="U752"/>
  <c r="U775" s="1"/>
  <c r="W752"/>
  <c r="W775" s="1"/>
  <c r="AA752"/>
  <c r="AA775" s="1"/>
  <c r="AB752"/>
  <c r="AB775" s="1"/>
  <c r="AC752"/>
  <c r="AC775" s="1"/>
  <c r="AE752"/>
  <c r="AE775" s="1"/>
  <c r="AG752"/>
  <c r="AG775" s="1"/>
  <c r="AK752"/>
  <c r="AK775" s="1"/>
  <c r="AL752"/>
  <c r="AL775" s="1"/>
  <c r="AM752"/>
  <c r="AM775" s="1"/>
  <c r="AO752"/>
  <c r="AO775" s="1"/>
  <c r="AQ752"/>
  <c r="AQ775" s="1"/>
  <c r="AU752"/>
  <c r="AU775" s="1"/>
  <c r="AV752"/>
  <c r="AV775" s="1"/>
  <c r="AW752"/>
  <c r="AW775" s="1"/>
  <c r="AY752"/>
  <c r="H753"/>
  <c r="H776" s="1"/>
  <c r="I753"/>
  <c r="I776" s="1"/>
  <c r="K753"/>
  <c r="K776" s="1"/>
  <c r="N753"/>
  <c r="N776" s="1"/>
  <c r="O753"/>
  <c r="O776" s="1"/>
  <c r="Q753"/>
  <c r="Q776" s="1"/>
  <c r="T753"/>
  <c r="T776" s="1"/>
  <c r="U753"/>
  <c r="U776" s="1"/>
  <c r="W753"/>
  <c r="W776" s="1"/>
  <c r="Z753"/>
  <c r="Z776" s="1"/>
  <c r="AA753"/>
  <c r="AA776" s="1"/>
  <c r="AC753"/>
  <c r="AC776" s="1"/>
  <c r="AE753"/>
  <c r="AE776" s="1"/>
  <c r="AG753"/>
  <c r="AG776" s="1"/>
  <c r="AJ753"/>
  <c r="AJ776" s="1"/>
  <c r="AK753"/>
  <c r="AK776" s="1"/>
  <c r="AM753"/>
  <c r="AM776" s="1"/>
  <c r="AO753"/>
  <c r="AO776" s="1"/>
  <c r="AQ753"/>
  <c r="AQ776" s="1"/>
  <c r="AT753"/>
  <c r="AT776" s="1"/>
  <c r="AU753"/>
  <c r="AU776" s="1"/>
  <c r="AW753"/>
  <c r="AW776" s="1"/>
  <c r="AY753"/>
  <c r="AY776" s="1"/>
  <c r="I754"/>
  <c r="I777" s="1"/>
  <c r="K754"/>
  <c r="K777" s="1"/>
  <c r="O754"/>
  <c r="O777" s="1"/>
  <c r="Q754"/>
  <c r="Q777" s="1"/>
  <c r="U754"/>
  <c r="U777" s="1"/>
  <c r="W754"/>
  <c r="W777" s="1"/>
  <c r="AA754"/>
  <c r="AA777" s="1"/>
  <c r="AB754"/>
  <c r="AB777" s="1"/>
  <c r="AC754"/>
  <c r="AC777" s="1"/>
  <c r="AE754"/>
  <c r="AE777" s="1"/>
  <c r="AG754"/>
  <c r="AG777" s="1"/>
  <c r="AK754"/>
  <c r="AK777" s="1"/>
  <c r="AL754"/>
  <c r="AL777" s="1"/>
  <c r="AM754"/>
  <c r="AM777" s="1"/>
  <c r="AO754"/>
  <c r="AO777" s="1"/>
  <c r="AQ754"/>
  <c r="AQ777" s="1"/>
  <c r="AU754"/>
  <c r="AU777" s="1"/>
  <c r="AV754"/>
  <c r="AV777" s="1"/>
  <c r="AW754"/>
  <c r="AW777" s="1"/>
  <c r="AY754"/>
  <c r="AY777" s="1"/>
  <c r="H748"/>
  <c r="H755" s="1"/>
  <c r="H778" s="1"/>
  <c r="I748"/>
  <c r="I755" s="1"/>
  <c r="I778" s="1"/>
  <c r="K748"/>
  <c r="K755" s="1"/>
  <c r="K778" s="1"/>
  <c r="L748"/>
  <c r="N748"/>
  <c r="O748"/>
  <c r="O755" s="1"/>
  <c r="O778" s="1"/>
  <c r="Q748"/>
  <c r="Q755" s="1"/>
  <c r="Q778" s="1"/>
  <c r="R748"/>
  <c r="R755" s="1"/>
  <c r="R778" s="1"/>
  <c r="T748"/>
  <c r="T755" s="1"/>
  <c r="T778" s="1"/>
  <c r="U748"/>
  <c r="U755" s="1"/>
  <c r="U778" s="1"/>
  <c r="W748"/>
  <c r="W755" s="1"/>
  <c r="W778" s="1"/>
  <c r="X748"/>
  <c r="X755" s="1"/>
  <c r="X778" s="1"/>
  <c r="Z748"/>
  <c r="AA748"/>
  <c r="AA755" s="1"/>
  <c r="AA778" s="1"/>
  <c r="AB748"/>
  <c r="AC748"/>
  <c r="AC755" s="1"/>
  <c r="AC778" s="1"/>
  <c r="AE748"/>
  <c r="AE755" s="1"/>
  <c r="AE778" s="1"/>
  <c r="AF748"/>
  <c r="AF755" s="1"/>
  <c r="AF778" s="1"/>
  <c r="AG748"/>
  <c r="AG755" s="1"/>
  <c r="AG778" s="1"/>
  <c r="AH748"/>
  <c r="AH755" s="1"/>
  <c r="AH778" s="1"/>
  <c r="AJ748"/>
  <c r="AK748"/>
  <c r="AK755" s="1"/>
  <c r="AK778" s="1"/>
  <c r="AL748"/>
  <c r="AM748"/>
  <c r="AM755" s="1"/>
  <c r="AM778" s="1"/>
  <c r="AO748"/>
  <c r="AO755" s="1"/>
  <c r="AO778" s="1"/>
  <c r="AP748"/>
  <c r="AP755" s="1"/>
  <c r="AP778" s="1"/>
  <c r="AQ748"/>
  <c r="AQ755" s="1"/>
  <c r="AQ778" s="1"/>
  <c r="AR748"/>
  <c r="AR755" s="1"/>
  <c r="AR778" s="1"/>
  <c r="AT748"/>
  <c r="AT755" s="1"/>
  <c r="AT778" s="1"/>
  <c r="AU748"/>
  <c r="AU755" s="1"/>
  <c r="AU778" s="1"/>
  <c r="AV748"/>
  <c r="AW748"/>
  <c r="AW755" s="1"/>
  <c r="AW778" s="1"/>
  <c r="AY748"/>
  <c r="AY755" s="1"/>
  <c r="AY778" s="1"/>
  <c r="AZ748"/>
  <c r="L750"/>
  <c r="L773" s="1"/>
  <c r="N750"/>
  <c r="N773" s="1"/>
  <c r="R750"/>
  <c r="R773" s="1"/>
  <c r="T750"/>
  <c r="T773" s="1"/>
  <c r="X750"/>
  <c r="X773" s="1"/>
  <c r="Z750"/>
  <c r="Z773" s="1"/>
  <c r="AB750"/>
  <c r="AB773" s="1"/>
  <c r="AC750"/>
  <c r="AC773" s="1"/>
  <c r="AF750"/>
  <c r="AF773" s="1"/>
  <c r="AH750"/>
  <c r="AH773" s="1"/>
  <c r="AJ750"/>
  <c r="AJ773" s="1"/>
  <c r="AL750"/>
  <c r="AL773" s="1"/>
  <c r="AM750"/>
  <c r="AM773" s="1"/>
  <c r="AP750"/>
  <c r="AP773" s="1"/>
  <c r="AR750"/>
  <c r="AR773" s="1"/>
  <c r="AT750"/>
  <c r="AT773" s="1"/>
  <c r="AV750"/>
  <c r="AV773" s="1"/>
  <c r="AW750"/>
  <c r="AW773" s="1"/>
  <c r="AZ750"/>
  <c r="AZ773" s="1"/>
  <c r="H750"/>
  <c r="H773" s="1"/>
  <c r="AB168"/>
  <c r="AG168"/>
  <c r="AV168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I154"/>
  <c r="H154"/>
  <c r="AZ147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T147"/>
  <c r="R147"/>
  <c r="Q147"/>
  <c r="O147"/>
  <c r="N147"/>
  <c r="L147"/>
  <c r="K147"/>
  <c r="I147"/>
  <c r="H147"/>
  <c r="AZ140"/>
  <c r="AY140"/>
  <c r="AW140"/>
  <c r="AV140"/>
  <c r="AU140"/>
  <c r="AT140"/>
  <c r="AR140"/>
  <c r="AQ140"/>
  <c r="AP140"/>
  <c r="AO140"/>
  <c r="AM140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H140"/>
  <c r="AZ133"/>
  <c r="AY133"/>
  <c r="AW133"/>
  <c r="AV133"/>
  <c r="AU133"/>
  <c r="AT133"/>
  <c r="AR133"/>
  <c r="AQ133"/>
  <c r="AP133"/>
  <c r="AO133"/>
  <c r="AM133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H133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I126"/>
  <c r="H126"/>
  <c r="AZ105"/>
  <c r="AY105"/>
  <c r="AW105"/>
  <c r="AV105"/>
  <c r="AU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U105"/>
  <c r="T105"/>
  <c r="R105"/>
  <c r="Q105"/>
  <c r="O105"/>
  <c r="N105"/>
  <c r="L105"/>
  <c r="K105"/>
  <c r="I105"/>
  <c r="H105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H98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H91"/>
  <c r="AZ84"/>
  <c r="AY84"/>
  <c r="AW84"/>
  <c r="AV84"/>
  <c r="AU84"/>
  <c r="AT84"/>
  <c r="AR84"/>
  <c r="AQ84"/>
  <c r="AP84"/>
  <c r="AO84"/>
  <c r="AM84"/>
  <c r="AL84"/>
  <c r="AK84"/>
  <c r="AJ84"/>
  <c r="AH84"/>
  <c r="AG84"/>
  <c r="AF84"/>
  <c r="AE84"/>
  <c r="AC84"/>
  <c r="AB84"/>
  <c r="AA84"/>
  <c r="Z84"/>
  <c r="X84"/>
  <c r="W84"/>
  <c r="U84"/>
  <c r="T84"/>
  <c r="R84"/>
  <c r="Q84"/>
  <c r="O84"/>
  <c r="N84"/>
  <c r="L84"/>
  <c r="K84"/>
  <c r="I84"/>
  <c r="H84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H77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U70"/>
  <c r="T70"/>
  <c r="R70"/>
  <c r="Q70"/>
  <c r="O70"/>
  <c r="N70"/>
  <c r="L70"/>
  <c r="K70"/>
  <c r="I70"/>
  <c r="H70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AZ56"/>
  <c r="AW56"/>
  <c r="AV56"/>
  <c r="AU56"/>
  <c r="AT56"/>
  <c r="AR56"/>
  <c r="AQ56"/>
  <c r="AP56"/>
  <c r="AO56"/>
  <c r="AM56"/>
  <c r="AL56"/>
  <c r="AK56"/>
  <c r="AJ56"/>
  <c r="AH56"/>
  <c r="AG56"/>
  <c r="AF56"/>
  <c r="AC56"/>
  <c r="AB56"/>
  <c r="AA56"/>
  <c r="Z56"/>
  <c r="U56"/>
  <c r="T56"/>
  <c r="R56"/>
  <c r="Q56"/>
  <c r="O56"/>
  <c r="N56"/>
  <c r="L56"/>
  <c r="K56"/>
  <c r="I56"/>
  <c r="H56"/>
  <c r="AZ49"/>
  <c r="AY49"/>
  <c r="AW49"/>
  <c r="AV49"/>
  <c r="AU49"/>
  <c r="AR49"/>
  <c r="AQ49"/>
  <c r="AP49"/>
  <c r="AO49"/>
  <c r="AM49"/>
  <c r="AL49"/>
  <c r="AK49"/>
  <c r="AJ49"/>
  <c r="AH49"/>
  <c r="AG49"/>
  <c r="AF49"/>
  <c r="AC49"/>
  <c r="AB49"/>
  <c r="AA49"/>
  <c r="Z49"/>
  <c r="X49"/>
  <c r="U49"/>
  <c r="T49"/>
  <c r="R49"/>
  <c r="Q49"/>
  <c r="O49"/>
  <c r="N49"/>
  <c r="L49"/>
  <c r="K49"/>
  <c r="I49"/>
  <c r="H49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X42"/>
  <c r="W42"/>
  <c r="U42"/>
  <c r="R42"/>
  <c r="Q42"/>
  <c r="O42"/>
  <c r="N42"/>
  <c r="L42"/>
  <c r="K42"/>
  <c r="I42"/>
  <c r="H42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AC35"/>
  <c r="AB35"/>
  <c r="AA35"/>
  <c r="Z35"/>
  <c r="X35"/>
  <c r="U35"/>
  <c r="T35"/>
  <c r="R35"/>
  <c r="O35"/>
  <c r="N35"/>
  <c r="L35"/>
  <c r="I35"/>
  <c r="H35"/>
  <c r="AZ119"/>
  <c r="AY119"/>
  <c r="AW119"/>
  <c r="AV119"/>
  <c r="AU119"/>
  <c r="AT119"/>
  <c r="AR119"/>
  <c r="AQ119"/>
  <c r="AP119"/>
  <c r="AO119"/>
  <c r="AM119"/>
  <c r="AL119"/>
  <c r="AK119"/>
  <c r="AJ119"/>
  <c r="AH119"/>
  <c r="AG119"/>
  <c r="AF119"/>
  <c r="AE119"/>
  <c r="AC119"/>
  <c r="AB119"/>
  <c r="AA119"/>
  <c r="Z119"/>
  <c r="X119"/>
  <c r="W119"/>
  <c r="U119"/>
  <c r="T119"/>
  <c r="R119"/>
  <c r="Q119"/>
  <c r="O119"/>
  <c r="N119"/>
  <c r="L119"/>
  <c r="K119"/>
  <c r="I119"/>
  <c r="H119"/>
  <c r="I112"/>
  <c r="K112"/>
  <c r="L112"/>
  <c r="N112"/>
  <c r="O112"/>
  <c r="Q112"/>
  <c r="R112"/>
  <c r="T112"/>
  <c r="U112"/>
  <c r="W112"/>
  <c r="X112"/>
  <c r="Z112"/>
  <c r="AA112"/>
  <c r="AB112"/>
  <c r="AC112"/>
  <c r="AE112"/>
  <c r="AF112"/>
  <c r="AG112"/>
  <c r="AH112"/>
  <c r="AJ112"/>
  <c r="AK112"/>
  <c r="AL112"/>
  <c r="AM112"/>
  <c r="AO112"/>
  <c r="AP112"/>
  <c r="AQ112"/>
  <c r="AR112"/>
  <c r="AT112"/>
  <c r="AU112"/>
  <c r="AV112"/>
  <c r="AW112"/>
  <c r="AY112"/>
  <c r="AZ112"/>
  <c r="H112"/>
  <c r="E424"/>
  <c r="E720"/>
  <c r="E719"/>
  <c r="E718"/>
  <c r="E717"/>
  <c r="E716"/>
  <c r="E715"/>
  <c r="AZ714"/>
  <c r="AY714"/>
  <c r="AW714"/>
  <c r="AV714"/>
  <c r="AU714"/>
  <c r="AT714"/>
  <c r="AR714"/>
  <c r="AQ714"/>
  <c r="AP714"/>
  <c r="AO714"/>
  <c r="AM714"/>
  <c r="AL714"/>
  <c r="AK714"/>
  <c r="AJ714"/>
  <c r="AH714"/>
  <c r="AG714"/>
  <c r="AF714"/>
  <c r="AE714"/>
  <c r="AC714"/>
  <c r="AB714"/>
  <c r="AA714"/>
  <c r="Z714"/>
  <c r="X714"/>
  <c r="W714"/>
  <c r="U714"/>
  <c r="T714"/>
  <c r="R714"/>
  <c r="Q714"/>
  <c r="O714"/>
  <c r="N714"/>
  <c r="L714"/>
  <c r="K714"/>
  <c r="I714"/>
  <c r="H714"/>
  <c r="E713"/>
  <c r="E712"/>
  <c r="E711"/>
  <c r="E710"/>
  <c r="E709"/>
  <c r="E708"/>
  <c r="AZ707"/>
  <c r="AY707"/>
  <c r="AW707"/>
  <c r="AV707"/>
  <c r="AU707"/>
  <c r="AT707"/>
  <c r="AR707"/>
  <c r="AQ707"/>
  <c r="AP707"/>
  <c r="AO707"/>
  <c r="AM707"/>
  <c r="AL707"/>
  <c r="AK707"/>
  <c r="AJ707"/>
  <c r="AH707"/>
  <c r="AG707"/>
  <c r="AF707"/>
  <c r="AC707"/>
  <c r="AB707"/>
  <c r="AA707"/>
  <c r="Z707"/>
  <c r="U707"/>
  <c r="T707"/>
  <c r="R707"/>
  <c r="Q707"/>
  <c r="O707"/>
  <c r="N707"/>
  <c r="L707"/>
  <c r="K707"/>
  <c r="I707"/>
  <c r="H707"/>
  <c r="E706"/>
  <c r="E705"/>
  <c r="E704"/>
  <c r="E703"/>
  <c r="E702"/>
  <c r="E701"/>
  <c r="AZ700"/>
  <c r="AY700"/>
  <c r="AW700"/>
  <c r="AV700"/>
  <c r="AU700"/>
  <c r="AT700"/>
  <c r="AR700"/>
  <c r="AQ700"/>
  <c r="AP700"/>
  <c r="AO700"/>
  <c r="AM700"/>
  <c r="AL700"/>
  <c r="AK700"/>
  <c r="AJ700"/>
  <c r="AH700"/>
  <c r="AG700"/>
  <c r="AF700"/>
  <c r="AE700"/>
  <c r="AC700"/>
  <c r="AB700"/>
  <c r="AA700"/>
  <c r="Z700"/>
  <c r="X700"/>
  <c r="W700"/>
  <c r="U700"/>
  <c r="T700"/>
  <c r="R700"/>
  <c r="Q700"/>
  <c r="O700"/>
  <c r="N700"/>
  <c r="L700"/>
  <c r="K700"/>
  <c r="I700"/>
  <c r="H700"/>
  <c r="E699"/>
  <c r="E698"/>
  <c r="E697"/>
  <c r="E696"/>
  <c r="E695"/>
  <c r="E694"/>
  <c r="AZ693"/>
  <c r="AY693"/>
  <c r="AW693"/>
  <c r="AV693"/>
  <c r="AU693"/>
  <c r="AT693"/>
  <c r="AR693"/>
  <c r="AQ693"/>
  <c r="AP693"/>
  <c r="AO693"/>
  <c r="AM693"/>
  <c r="AL693"/>
  <c r="AK693"/>
  <c r="AJ693"/>
  <c r="AH693"/>
  <c r="AG693"/>
  <c r="AF693"/>
  <c r="AE693"/>
  <c r="AC693"/>
  <c r="AB693"/>
  <c r="AA693"/>
  <c r="Z693"/>
  <c r="X693"/>
  <c r="W693"/>
  <c r="U693"/>
  <c r="T693"/>
  <c r="R693"/>
  <c r="Q693"/>
  <c r="O693"/>
  <c r="N693"/>
  <c r="L693"/>
  <c r="K693"/>
  <c r="I693"/>
  <c r="H693"/>
  <c r="E692"/>
  <c r="E691"/>
  <c r="E690"/>
  <c r="E689"/>
  <c r="E688"/>
  <c r="E687"/>
  <c r="AZ686"/>
  <c r="AY686"/>
  <c r="AW686"/>
  <c r="AV686"/>
  <c r="AU686"/>
  <c r="AT686"/>
  <c r="AR686"/>
  <c r="AQ686"/>
  <c r="AP686"/>
  <c r="AO686"/>
  <c r="AM686"/>
  <c r="AL686"/>
  <c r="AK686"/>
  <c r="AJ686"/>
  <c r="AH686"/>
  <c r="AG686"/>
  <c r="AF686"/>
  <c r="AE686"/>
  <c r="AC686"/>
  <c r="AB686"/>
  <c r="AA686"/>
  <c r="Z686"/>
  <c r="X686"/>
  <c r="W686"/>
  <c r="U686"/>
  <c r="T686"/>
  <c r="R686"/>
  <c r="Q686"/>
  <c r="O686"/>
  <c r="N686"/>
  <c r="L686"/>
  <c r="K686"/>
  <c r="I686"/>
  <c r="H686"/>
  <c r="I457"/>
  <c r="H457"/>
  <c r="K524"/>
  <c r="K538"/>
  <c r="K517"/>
  <c r="F426"/>
  <c r="F427"/>
  <c r="F423"/>
  <c r="F424"/>
  <c r="F425"/>
  <c r="AZ422"/>
  <c r="H674"/>
  <c r="I674"/>
  <c r="J674"/>
  <c r="J783" s="1"/>
  <c r="K674"/>
  <c r="L674"/>
  <c r="M674"/>
  <c r="M783" s="1"/>
  <c r="N674"/>
  <c r="O674"/>
  <c r="P674"/>
  <c r="P783" s="1"/>
  <c r="Q674"/>
  <c r="R674"/>
  <c r="S674"/>
  <c r="S14" s="1"/>
  <c r="T674"/>
  <c r="U674"/>
  <c r="W674"/>
  <c r="X674"/>
  <c r="Y674"/>
  <c r="Y783" s="1"/>
  <c r="Z674"/>
  <c r="AA674"/>
  <c r="AB674"/>
  <c r="AC674"/>
  <c r="AD674"/>
  <c r="AD783" s="1"/>
  <c r="AE674"/>
  <c r="AF674"/>
  <c r="AG674"/>
  <c r="AH674"/>
  <c r="AI674"/>
  <c r="AI783" s="1"/>
  <c r="AJ674"/>
  <c r="AK674"/>
  <c r="AL674"/>
  <c r="AM674"/>
  <c r="AN674"/>
  <c r="AN783" s="1"/>
  <c r="AO674"/>
  <c r="AP674"/>
  <c r="AQ674"/>
  <c r="AR674"/>
  <c r="AS674"/>
  <c r="AS783" s="1"/>
  <c r="AT674"/>
  <c r="AU674"/>
  <c r="AV674"/>
  <c r="AW674"/>
  <c r="AX674"/>
  <c r="AX783" s="1"/>
  <c r="AY674"/>
  <c r="AZ674"/>
  <c r="BA674"/>
  <c r="BA783" s="1"/>
  <c r="J670"/>
  <c r="AN670"/>
  <c r="AS670"/>
  <c r="AX670"/>
  <c r="BA670"/>
  <c r="H488"/>
  <c r="H635" s="1"/>
  <c r="H642" s="1"/>
  <c r="I488"/>
  <c r="K488"/>
  <c r="K635" s="1"/>
  <c r="K642" s="1"/>
  <c r="L488"/>
  <c r="L635" s="1"/>
  <c r="N488"/>
  <c r="N635" s="1"/>
  <c r="N642" s="1"/>
  <c r="O488"/>
  <c r="O635" s="1"/>
  <c r="O642" s="1"/>
  <c r="Q488"/>
  <c r="Q635" s="1"/>
  <c r="Q642" s="1"/>
  <c r="R488"/>
  <c r="R635" s="1"/>
  <c r="R642" s="1"/>
  <c r="T488"/>
  <c r="T635" s="1"/>
  <c r="T642" s="1"/>
  <c r="U488"/>
  <c r="U635" s="1"/>
  <c r="U642" s="1"/>
  <c r="W488"/>
  <c r="W635" s="1"/>
  <c r="W642" s="1"/>
  <c r="X488"/>
  <c r="X635" s="1"/>
  <c r="X642" s="1"/>
  <c r="Z488"/>
  <c r="Z635" s="1"/>
  <c r="Z642" s="1"/>
  <c r="AA488"/>
  <c r="AA635" s="1"/>
  <c r="AA642" s="1"/>
  <c r="AB488"/>
  <c r="AB635" s="1"/>
  <c r="AB642" s="1"/>
  <c r="AC488"/>
  <c r="AC635" s="1"/>
  <c r="AC642" s="1"/>
  <c r="AE488"/>
  <c r="AE635" s="1"/>
  <c r="AE642" s="1"/>
  <c r="AF488"/>
  <c r="AF635" s="1"/>
  <c r="AF642" s="1"/>
  <c r="AG488"/>
  <c r="AG635" s="1"/>
  <c r="AG642" s="1"/>
  <c r="AH488"/>
  <c r="AH635" s="1"/>
  <c r="AH642" s="1"/>
  <c r="AJ488"/>
  <c r="AJ635" s="1"/>
  <c r="AJ642" s="1"/>
  <c r="AK488"/>
  <c r="AK635" s="1"/>
  <c r="AK642" s="1"/>
  <c r="AL488"/>
  <c r="AL635" s="1"/>
  <c r="AL642" s="1"/>
  <c r="AM488"/>
  <c r="AM635" s="1"/>
  <c r="AM642" s="1"/>
  <c r="AO488"/>
  <c r="AO635" s="1"/>
  <c r="AO642" s="1"/>
  <c r="AP488"/>
  <c r="AP635" s="1"/>
  <c r="AP642" s="1"/>
  <c r="AQ488"/>
  <c r="AQ635" s="1"/>
  <c r="AQ642" s="1"/>
  <c r="AR488"/>
  <c r="AR635" s="1"/>
  <c r="AR642" s="1"/>
  <c r="AT488"/>
  <c r="AT635" s="1"/>
  <c r="AT642" s="1"/>
  <c r="AU488"/>
  <c r="AU635" s="1"/>
  <c r="AU642" s="1"/>
  <c r="AV488"/>
  <c r="AV635" s="1"/>
  <c r="AV642" s="1"/>
  <c r="AW488"/>
  <c r="AW635" s="1"/>
  <c r="AW642" s="1"/>
  <c r="AY488"/>
  <c r="AY635" s="1"/>
  <c r="AY642" s="1"/>
  <c r="AZ488"/>
  <c r="AZ635" s="1"/>
  <c r="AZ642" s="1"/>
  <c r="H489"/>
  <c r="I489"/>
  <c r="I636" s="1"/>
  <c r="N489"/>
  <c r="N636" s="1"/>
  <c r="O489"/>
  <c r="O636" s="1"/>
  <c r="R489"/>
  <c r="T489"/>
  <c r="T636" s="1"/>
  <c r="U489"/>
  <c r="U636" s="1"/>
  <c r="W489"/>
  <c r="W636" s="1"/>
  <c r="X489"/>
  <c r="X636" s="1"/>
  <c r="Z489"/>
  <c r="Z636" s="1"/>
  <c r="AA489"/>
  <c r="AA636" s="1"/>
  <c r="AB489"/>
  <c r="AB636" s="1"/>
  <c r="AC489"/>
  <c r="AC636" s="1"/>
  <c r="AE489"/>
  <c r="AE636" s="1"/>
  <c r="AE643" s="1"/>
  <c r="AF489"/>
  <c r="AF636" s="1"/>
  <c r="AG489"/>
  <c r="AG636" s="1"/>
  <c r="AH489"/>
  <c r="AH636" s="1"/>
  <c r="AH643" s="1"/>
  <c r="AJ489"/>
  <c r="AJ636" s="1"/>
  <c r="AJ643" s="1"/>
  <c r="AK489"/>
  <c r="AK636" s="1"/>
  <c r="AL489"/>
  <c r="AL636" s="1"/>
  <c r="AM489"/>
  <c r="AM636" s="1"/>
  <c r="AM643" s="1"/>
  <c r="AO489"/>
  <c r="AO636" s="1"/>
  <c r="AP489"/>
  <c r="AP636" s="1"/>
  <c r="AQ489"/>
  <c r="AQ636" s="1"/>
  <c r="AR489"/>
  <c r="AT636"/>
  <c r="AU636"/>
  <c r="AV636"/>
  <c r="AW636"/>
  <c r="AY636"/>
  <c r="AY643" s="1"/>
  <c r="AZ636"/>
  <c r="H490"/>
  <c r="H637" s="1"/>
  <c r="H644" s="1"/>
  <c r="H14" s="1"/>
  <c r="I490"/>
  <c r="I637" s="1"/>
  <c r="I644" s="1"/>
  <c r="I14" s="1"/>
  <c r="K490"/>
  <c r="K637" s="1"/>
  <c r="K644" s="1"/>
  <c r="K14" s="1"/>
  <c r="L490"/>
  <c r="L637" s="1"/>
  <c r="L644" s="1"/>
  <c r="N490"/>
  <c r="N637" s="1"/>
  <c r="N644" s="1"/>
  <c r="O490"/>
  <c r="O637" s="1"/>
  <c r="O644" s="1"/>
  <c r="Q490"/>
  <c r="Q637" s="1"/>
  <c r="Q644" s="1"/>
  <c r="Q14" s="1"/>
  <c r="R490"/>
  <c r="R637" s="1"/>
  <c r="R644" s="1"/>
  <c r="T490"/>
  <c r="T637" s="1"/>
  <c r="T644" s="1"/>
  <c r="T14" s="1"/>
  <c r="U490"/>
  <c r="U637" s="1"/>
  <c r="U644" s="1"/>
  <c r="U14" s="1"/>
  <c r="W490"/>
  <c r="W637" s="1"/>
  <c r="W644" s="1"/>
  <c r="W14" s="1"/>
  <c r="X490"/>
  <c r="X637" s="1"/>
  <c r="X644" s="1"/>
  <c r="X14" s="1"/>
  <c r="Z490"/>
  <c r="Z637" s="1"/>
  <c r="Z644" s="1"/>
  <c r="AA490"/>
  <c r="AA637" s="1"/>
  <c r="AA644" s="1"/>
  <c r="AB490"/>
  <c r="AB637" s="1"/>
  <c r="AB644" s="1"/>
  <c r="AB14" s="1"/>
  <c r="AC490"/>
  <c r="AC637" s="1"/>
  <c r="AC644" s="1"/>
  <c r="AE490"/>
  <c r="AE637" s="1"/>
  <c r="AE644" s="1"/>
  <c r="AF490"/>
  <c r="AF637" s="1"/>
  <c r="AF644" s="1"/>
  <c r="AG490"/>
  <c r="AG637" s="1"/>
  <c r="AG644" s="1"/>
  <c r="AH490"/>
  <c r="AH637" s="1"/>
  <c r="AH644" s="1"/>
  <c r="AJ490"/>
  <c r="AJ637" s="1"/>
  <c r="AJ644" s="1"/>
  <c r="AJ14" s="1"/>
  <c r="AK490"/>
  <c r="AK637" s="1"/>
  <c r="AK644" s="1"/>
  <c r="AL490"/>
  <c r="AL637" s="1"/>
  <c r="AL644" s="1"/>
  <c r="AL14" s="1"/>
  <c r="AM490"/>
  <c r="AM637" s="1"/>
  <c r="AM644" s="1"/>
  <c r="AO490"/>
  <c r="AO637" s="1"/>
  <c r="AO644" s="1"/>
  <c r="AO14" s="1"/>
  <c r="AP490"/>
  <c r="AP637" s="1"/>
  <c r="AP644" s="1"/>
  <c r="AP14" s="1"/>
  <c r="AQ490"/>
  <c r="AQ637" s="1"/>
  <c r="AQ644" s="1"/>
  <c r="AQ14" s="1"/>
  <c r="AR490"/>
  <c r="AR637" s="1"/>
  <c r="AR644" s="1"/>
  <c r="AR14" s="1"/>
  <c r="AT490"/>
  <c r="AT637" s="1"/>
  <c r="AT644" s="1"/>
  <c r="AU490"/>
  <c r="AU637" s="1"/>
  <c r="AU644" s="1"/>
  <c r="AV490"/>
  <c r="AV637" s="1"/>
  <c r="AV644" s="1"/>
  <c r="AV14" s="1"/>
  <c r="AW490"/>
  <c r="AW637" s="1"/>
  <c r="AW644" s="1"/>
  <c r="AY490"/>
  <c r="AY637" s="1"/>
  <c r="AY644" s="1"/>
  <c r="AZ490"/>
  <c r="AZ637" s="1"/>
  <c r="AZ644" s="1"/>
  <c r="H491"/>
  <c r="H638" s="1"/>
  <c r="I491"/>
  <c r="I638" s="1"/>
  <c r="K491"/>
  <c r="K638" s="1"/>
  <c r="L491"/>
  <c r="L638" s="1"/>
  <c r="N491"/>
  <c r="N638" s="1"/>
  <c r="O491"/>
  <c r="O638" s="1"/>
  <c r="Q491"/>
  <c r="Q638" s="1"/>
  <c r="R491"/>
  <c r="R638" s="1"/>
  <c r="T491"/>
  <c r="T638" s="1"/>
  <c r="U491"/>
  <c r="U638" s="1"/>
  <c r="W491"/>
  <c r="W638" s="1"/>
  <c r="X491"/>
  <c r="X638" s="1"/>
  <c r="Z491"/>
  <c r="Z638" s="1"/>
  <c r="AA491"/>
  <c r="AA638" s="1"/>
  <c r="AB491"/>
  <c r="AB638" s="1"/>
  <c r="AC491"/>
  <c r="AC638" s="1"/>
  <c r="AE491"/>
  <c r="AE638" s="1"/>
  <c r="AF491"/>
  <c r="AF638" s="1"/>
  <c r="AG491"/>
  <c r="AG638" s="1"/>
  <c r="AH491"/>
  <c r="AH638" s="1"/>
  <c r="AJ491"/>
  <c r="AJ638" s="1"/>
  <c r="AK491"/>
  <c r="AK638" s="1"/>
  <c r="AL491"/>
  <c r="AL638" s="1"/>
  <c r="AM491"/>
  <c r="AM638" s="1"/>
  <c r="AO491"/>
  <c r="AO638" s="1"/>
  <c r="AP491"/>
  <c r="AP638" s="1"/>
  <c r="AQ491"/>
  <c r="AQ638" s="1"/>
  <c r="AR491"/>
  <c r="AR638" s="1"/>
  <c r="AT491"/>
  <c r="AT638" s="1"/>
  <c r="AU491"/>
  <c r="AU638" s="1"/>
  <c r="AV491"/>
  <c r="AV638" s="1"/>
  <c r="AW491"/>
  <c r="AW638" s="1"/>
  <c r="AY491"/>
  <c r="AY638" s="1"/>
  <c r="AZ491"/>
  <c r="AZ638" s="1"/>
  <c r="H492"/>
  <c r="H639" s="1"/>
  <c r="I492"/>
  <c r="I639" s="1"/>
  <c r="K492"/>
  <c r="K639" s="1"/>
  <c r="L492"/>
  <c r="L639" s="1"/>
  <c r="N492"/>
  <c r="N639" s="1"/>
  <c r="O492"/>
  <c r="O639" s="1"/>
  <c r="Q492"/>
  <c r="Q639" s="1"/>
  <c r="R492"/>
  <c r="R639" s="1"/>
  <c r="T492"/>
  <c r="T639" s="1"/>
  <c r="U492"/>
  <c r="U639" s="1"/>
  <c r="W492"/>
  <c r="W639" s="1"/>
  <c r="X492"/>
  <c r="X639" s="1"/>
  <c r="Z492"/>
  <c r="Z639" s="1"/>
  <c r="AA492"/>
  <c r="AA639" s="1"/>
  <c r="AB492"/>
  <c r="AB639" s="1"/>
  <c r="AC492"/>
  <c r="AC639" s="1"/>
  <c r="AE492"/>
  <c r="AE639" s="1"/>
  <c r="AF492"/>
  <c r="AF639" s="1"/>
  <c r="AG492"/>
  <c r="AG639" s="1"/>
  <c r="AH492"/>
  <c r="AH639" s="1"/>
  <c r="AJ492"/>
  <c r="AJ639" s="1"/>
  <c r="AK492"/>
  <c r="AK639" s="1"/>
  <c r="AL492"/>
  <c r="AL639" s="1"/>
  <c r="AM492"/>
  <c r="AM639" s="1"/>
  <c r="AO492"/>
  <c r="AO639" s="1"/>
  <c r="AP492"/>
  <c r="AP639" s="1"/>
  <c r="AQ492"/>
  <c r="AQ639" s="1"/>
  <c r="AR492"/>
  <c r="AR639" s="1"/>
  <c r="AT492"/>
  <c r="AT639" s="1"/>
  <c r="AU492"/>
  <c r="AU639" s="1"/>
  <c r="AV492"/>
  <c r="AV639" s="1"/>
  <c r="AW492"/>
  <c r="AW639" s="1"/>
  <c r="AY492"/>
  <c r="AY639" s="1"/>
  <c r="AZ492"/>
  <c r="AZ639" s="1"/>
  <c r="I487"/>
  <c r="K487"/>
  <c r="K634" s="1"/>
  <c r="K641" s="1"/>
  <c r="L487"/>
  <c r="L634" s="1"/>
  <c r="L641" s="1"/>
  <c r="N487"/>
  <c r="N634" s="1"/>
  <c r="N641" s="1"/>
  <c r="O487"/>
  <c r="O634" s="1"/>
  <c r="O641" s="1"/>
  <c r="Q487"/>
  <c r="Q634" s="1"/>
  <c r="Q641" s="1"/>
  <c r="R487"/>
  <c r="R634" s="1"/>
  <c r="R641" s="1"/>
  <c r="T487"/>
  <c r="T634" s="1"/>
  <c r="T641" s="1"/>
  <c r="U487"/>
  <c r="U634" s="1"/>
  <c r="U641" s="1"/>
  <c r="W487"/>
  <c r="W634" s="1"/>
  <c r="W641" s="1"/>
  <c r="X487"/>
  <c r="X634" s="1"/>
  <c r="X641" s="1"/>
  <c r="Z487"/>
  <c r="Z634" s="1"/>
  <c r="Z641" s="1"/>
  <c r="AA487"/>
  <c r="AA634" s="1"/>
  <c r="AA641" s="1"/>
  <c r="AB487"/>
  <c r="AB634" s="1"/>
  <c r="AB641" s="1"/>
  <c r="AC487"/>
  <c r="AC634" s="1"/>
  <c r="AC641" s="1"/>
  <c r="AE487"/>
  <c r="AE634" s="1"/>
  <c r="AE641" s="1"/>
  <c r="AF487"/>
  <c r="AF634" s="1"/>
  <c r="AF641" s="1"/>
  <c r="AG487"/>
  <c r="AG634" s="1"/>
  <c r="AG641" s="1"/>
  <c r="AH487"/>
  <c r="AH634" s="1"/>
  <c r="AH641" s="1"/>
  <c r="AJ487"/>
  <c r="AJ634" s="1"/>
  <c r="AJ641" s="1"/>
  <c r="AK487"/>
  <c r="AK634" s="1"/>
  <c r="AK641" s="1"/>
  <c r="AL487"/>
  <c r="AL634" s="1"/>
  <c r="AL641" s="1"/>
  <c r="AM487"/>
  <c r="AM634" s="1"/>
  <c r="AM641" s="1"/>
  <c r="AO487"/>
  <c r="AO634" s="1"/>
  <c r="AO641" s="1"/>
  <c r="AP487"/>
  <c r="AP634" s="1"/>
  <c r="AP641" s="1"/>
  <c r="AQ487"/>
  <c r="AQ634" s="1"/>
  <c r="AQ641" s="1"/>
  <c r="AR487"/>
  <c r="AR634" s="1"/>
  <c r="AR641" s="1"/>
  <c r="AT487"/>
  <c r="AT634" s="1"/>
  <c r="AT641" s="1"/>
  <c r="AU487"/>
  <c r="AU634" s="1"/>
  <c r="AU641" s="1"/>
  <c r="AV487"/>
  <c r="AV634" s="1"/>
  <c r="AV641" s="1"/>
  <c r="AW487"/>
  <c r="AW634" s="1"/>
  <c r="AW641" s="1"/>
  <c r="AY487"/>
  <c r="AY634" s="1"/>
  <c r="AY641" s="1"/>
  <c r="AZ487"/>
  <c r="AZ634" s="1"/>
  <c r="AZ641" s="1"/>
  <c r="H487"/>
  <c r="H634" s="1"/>
  <c r="H641" s="1"/>
  <c r="Z176"/>
  <c r="Z414" s="1"/>
  <c r="L751"/>
  <c r="L774" s="1"/>
  <c r="R751"/>
  <c r="R774" s="1"/>
  <c r="X751"/>
  <c r="X774" s="1"/>
  <c r="AB751"/>
  <c r="AB774" s="1"/>
  <c r="AF751"/>
  <c r="AF774" s="1"/>
  <c r="AH751"/>
  <c r="AH774" s="1"/>
  <c r="AL751"/>
  <c r="AL774" s="1"/>
  <c r="AP751"/>
  <c r="AP774" s="1"/>
  <c r="AR751"/>
  <c r="AR774" s="1"/>
  <c r="AV751"/>
  <c r="AV774" s="1"/>
  <c r="AZ751"/>
  <c r="AZ774" s="1"/>
  <c r="H752"/>
  <c r="H775" s="1"/>
  <c r="L752"/>
  <c r="L775" s="1"/>
  <c r="N752"/>
  <c r="N775" s="1"/>
  <c r="R752"/>
  <c r="R775" s="1"/>
  <c r="T752"/>
  <c r="T775" s="1"/>
  <c r="X752"/>
  <c r="X775" s="1"/>
  <c r="Y775" s="1"/>
  <c r="Z752"/>
  <c r="Z775" s="1"/>
  <c r="AF752"/>
  <c r="AF775" s="1"/>
  <c r="AH752"/>
  <c r="AH775" s="1"/>
  <c r="AJ752"/>
  <c r="AJ775" s="1"/>
  <c r="AP752"/>
  <c r="AP775" s="1"/>
  <c r="AR752"/>
  <c r="AR775" s="1"/>
  <c r="AT752"/>
  <c r="AT775" s="1"/>
  <c r="AZ752"/>
  <c r="L753"/>
  <c r="L776" s="1"/>
  <c r="R753"/>
  <c r="R776" s="1"/>
  <c r="X753"/>
  <c r="X776" s="1"/>
  <c r="AB753"/>
  <c r="AB776" s="1"/>
  <c r="AF753"/>
  <c r="AF776" s="1"/>
  <c r="AH753"/>
  <c r="AH776" s="1"/>
  <c r="AL753"/>
  <c r="AL776" s="1"/>
  <c r="AP753"/>
  <c r="AP776" s="1"/>
  <c r="AR753"/>
  <c r="AR776" s="1"/>
  <c r="AV753"/>
  <c r="AV776" s="1"/>
  <c r="AZ753"/>
  <c r="AZ776" s="1"/>
  <c r="H754"/>
  <c r="H777" s="1"/>
  <c r="L754"/>
  <c r="L777" s="1"/>
  <c r="N754"/>
  <c r="N777" s="1"/>
  <c r="R754"/>
  <c r="R777" s="1"/>
  <c r="T754"/>
  <c r="T777" s="1"/>
  <c r="X754"/>
  <c r="X777" s="1"/>
  <c r="Z754"/>
  <c r="Z777" s="1"/>
  <c r="AF754"/>
  <c r="AF777" s="1"/>
  <c r="AH754"/>
  <c r="AH777" s="1"/>
  <c r="AJ754"/>
  <c r="AJ777" s="1"/>
  <c r="AP754"/>
  <c r="AP777" s="1"/>
  <c r="AR754"/>
  <c r="AR777" s="1"/>
  <c r="AT754"/>
  <c r="AT777" s="1"/>
  <c r="AZ754"/>
  <c r="AZ777" s="1"/>
  <c r="J755"/>
  <c r="J778" s="1"/>
  <c r="L755"/>
  <c r="L778" s="1"/>
  <c r="N755"/>
  <c r="N778" s="1"/>
  <c r="Z755"/>
  <c r="Z778" s="1"/>
  <c r="AB755"/>
  <c r="AB778" s="1"/>
  <c r="AJ755"/>
  <c r="AJ778" s="1"/>
  <c r="AL755"/>
  <c r="AL778" s="1"/>
  <c r="AV755"/>
  <c r="AV778" s="1"/>
  <c r="AZ755"/>
  <c r="AZ778" s="1"/>
  <c r="I750"/>
  <c r="I773" s="1"/>
  <c r="K750"/>
  <c r="K773" s="1"/>
  <c r="O750"/>
  <c r="O773" s="1"/>
  <c r="Q750"/>
  <c r="Q773" s="1"/>
  <c r="U750"/>
  <c r="U773" s="1"/>
  <c r="W750"/>
  <c r="W773" s="1"/>
  <c r="AA750"/>
  <c r="AA773" s="1"/>
  <c r="AE750"/>
  <c r="AE773" s="1"/>
  <c r="AG750"/>
  <c r="AG773" s="1"/>
  <c r="AK750"/>
  <c r="AK773" s="1"/>
  <c r="AO750"/>
  <c r="AO773" s="1"/>
  <c r="AQ750"/>
  <c r="AQ773" s="1"/>
  <c r="AU750"/>
  <c r="AU773" s="1"/>
  <c r="AY750"/>
  <c r="AY773" s="1"/>
  <c r="F685"/>
  <c r="E685"/>
  <c r="F684"/>
  <c r="E684"/>
  <c r="F683"/>
  <c r="E683"/>
  <c r="F682"/>
  <c r="E682"/>
  <c r="F681"/>
  <c r="E681"/>
  <c r="F680"/>
  <c r="E680"/>
  <c r="AZ679"/>
  <c r="AY679"/>
  <c r="AW679"/>
  <c r="AV679"/>
  <c r="AU679"/>
  <c r="AT679"/>
  <c r="AR679"/>
  <c r="AQ679"/>
  <c r="AP679"/>
  <c r="AO679"/>
  <c r="AM679"/>
  <c r="AL679"/>
  <c r="AK679"/>
  <c r="AJ679"/>
  <c r="AH679"/>
  <c r="AG679"/>
  <c r="AF679"/>
  <c r="AE679"/>
  <c r="AC679"/>
  <c r="AB679"/>
  <c r="AA679"/>
  <c r="Z679"/>
  <c r="X679"/>
  <c r="W679"/>
  <c r="U679"/>
  <c r="T679"/>
  <c r="R679"/>
  <c r="Q679"/>
  <c r="O679"/>
  <c r="N679"/>
  <c r="L679"/>
  <c r="K679"/>
  <c r="I679"/>
  <c r="H679"/>
  <c r="H672"/>
  <c r="I672"/>
  <c r="J672"/>
  <c r="J781" s="1"/>
  <c r="K672"/>
  <c r="Q672"/>
  <c r="T672"/>
  <c r="U672"/>
  <c r="U781" s="1"/>
  <c r="W672"/>
  <c r="X672"/>
  <c r="Y672"/>
  <c r="Y781" s="1"/>
  <c r="Z672"/>
  <c r="AA672"/>
  <c r="AA781" s="1"/>
  <c r="AB672"/>
  <c r="AC672"/>
  <c r="AD672"/>
  <c r="AD781" s="1"/>
  <c r="AE672"/>
  <c r="AE781" s="1"/>
  <c r="AF672"/>
  <c r="AF781" s="1"/>
  <c r="AG672"/>
  <c r="AG781" s="1"/>
  <c r="AH672"/>
  <c r="AH781" s="1"/>
  <c r="AI672"/>
  <c r="AI781" s="1"/>
  <c r="AJ672"/>
  <c r="AK672"/>
  <c r="AK781" s="1"/>
  <c r="AL672"/>
  <c r="AM672"/>
  <c r="AN672"/>
  <c r="AN781" s="1"/>
  <c r="AO672"/>
  <c r="AP672"/>
  <c r="AP781" s="1"/>
  <c r="AQ672"/>
  <c r="AR672"/>
  <c r="AS672"/>
  <c r="AS781" s="1"/>
  <c r="AT672"/>
  <c r="AU672"/>
  <c r="AU781" s="1"/>
  <c r="AV672"/>
  <c r="AW672"/>
  <c r="AX672"/>
  <c r="AX781" s="1"/>
  <c r="AY672"/>
  <c r="AZ672"/>
  <c r="AZ781" s="1"/>
  <c r="BA672"/>
  <c r="BA781" s="1"/>
  <c r="H673"/>
  <c r="I673"/>
  <c r="J673"/>
  <c r="J782" s="1"/>
  <c r="K673"/>
  <c r="M673"/>
  <c r="Q673"/>
  <c r="T673"/>
  <c r="U673"/>
  <c r="W673"/>
  <c r="X673"/>
  <c r="Y673"/>
  <c r="Y782" s="1"/>
  <c r="Z673"/>
  <c r="AA673"/>
  <c r="AB673"/>
  <c r="AC673"/>
  <c r="AD673"/>
  <c r="AD782" s="1"/>
  <c r="AE673"/>
  <c r="AF673"/>
  <c r="AG673"/>
  <c r="AH673"/>
  <c r="AI673"/>
  <c r="AI782" s="1"/>
  <c r="AJ673"/>
  <c r="AK673"/>
  <c r="AL673"/>
  <c r="AM673"/>
  <c r="AN673"/>
  <c r="AN782" s="1"/>
  <c r="AO673"/>
  <c r="AP673"/>
  <c r="AQ673"/>
  <c r="AR673"/>
  <c r="AS673"/>
  <c r="AS782" s="1"/>
  <c r="AT673"/>
  <c r="AU673"/>
  <c r="AV673"/>
  <c r="AW673"/>
  <c r="AX673"/>
  <c r="AX782" s="1"/>
  <c r="AY673"/>
  <c r="AZ673"/>
  <c r="BA673"/>
  <c r="BA782" s="1"/>
  <c r="H668"/>
  <c r="H675" s="1"/>
  <c r="I668"/>
  <c r="I675" s="1"/>
  <c r="J668"/>
  <c r="J675" s="1"/>
  <c r="K668"/>
  <c r="K675" s="1"/>
  <c r="L668"/>
  <c r="L675" s="1"/>
  <c r="M668"/>
  <c r="M675" s="1"/>
  <c r="N668"/>
  <c r="N675" s="1"/>
  <c r="O668"/>
  <c r="O675" s="1"/>
  <c r="P668"/>
  <c r="P675" s="1"/>
  <c r="Q668"/>
  <c r="Q675" s="1"/>
  <c r="R668"/>
  <c r="R675" s="1"/>
  <c r="S668"/>
  <c r="S675" s="1"/>
  <c r="T668"/>
  <c r="T675" s="1"/>
  <c r="U668"/>
  <c r="U675" s="1"/>
  <c r="V668"/>
  <c r="W668"/>
  <c r="W675" s="1"/>
  <c r="X668"/>
  <c r="X675" s="1"/>
  <c r="Y668"/>
  <c r="Y675" s="1"/>
  <c r="Z668"/>
  <c r="Z675" s="1"/>
  <c r="AA668"/>
  <c r="AA675" s="1"/>
  <c r="AB668"/>
  <c r="AB675" s="1"/>
  <c r="AC668"/>
  <c r="AC675" s="1"/>
  <c r="AD668"/>
  <c r="AD675" s="1"/>
  <c r="AE668"/>
  <c r="AE675" s="1"/>
  <c r="AF668"/>
  <c r="AF675" s="1"/>
  <c r="AG668"/>
  <c r="AG675" s="1"/>
  <c r="AH668"/>
  <c r="AH675" s="1"/>
  <c r="AI668"/>
  <c r="AI675" s="1"/>
  <c r="AJ668"/>
  <c r="AJ675" s="1"/>
  <c r="AK668"/>
  <c r="AK675" s="1"/>
  <c r="AL668"/>
  <c r="AL675" s="1"/>
  <c r="AM668"/>
  <c r="AM675" s="1"/>
  <c r="AN668"/>
  <c r="AN675" s="1"/>
  <c r="AO668"/>
  <c r="AO675" s="1"/>
  <c r="AP668"/>
  <c r="AP675" s="1"/>
  <c r="AQ668"/>
  <c r="AQ675" s="1"/>
  <c r="AR668"/>
  <c r="AR675" s="1"/>
  <c r="AS668"/>
  <c r="AS675" s="1"/>
  <c r="AT668"/>
  <c r="AT675" s="1"/>
  <c r="AU668"/>
  <c r="AU675" s="1"/>
  <c r="AV668"/>
  <c r="AV675" s="1"/>
  <c r="AW668"/>
  <c r="AW675" s="1"/>
  <c r="AX668"/>
  <c r="AX675" s="1"/>
  <c r="AY668"/>
  <c r="AY675" s="1"/>
  <c r="AZ668"/>
  <c r="AZ675" s="1"/>
  <c r="BA668"/>
  <c r="BA675" s="1"/>
  <c r="BA784" s="1"/>
  <c r="H669"/>
  <c r="H676" s="1"/>
  <c r="I669"/>
  <c r="I676" s="1"/>
  <c r="J669"/>
  <c r="J676" s="1"/>
  <c r="K669"/>
  <c r="K676" s="1"/>
  <c r="L669"/>
  <c r="L676" s="1"/>
  <c r="M669"/>
  <c r="M676" s="1"/>
  <c r="N669"/>
  <c r="N676" s="1"/>
  <c r="O669"/>
  <c r="O676" s="1"/>
  <c r="P669"/>
  <c r="P676" s="1"/>
  <c r="Q669"/>
  <c r="Q676" s="1"/>
  <c r="R669"/>
  <c r="R676" s="1"/>
  <c r="S669"/>
  <c r="S676" s="1"/>
  <c r="T669"/>
  <c r="T676" s="1"/>
  <c r="U669"/>
  <c r="U676" s="1"/>
  <c r="V669"/>
  <c r="W669"/>
  <c r="W676" s="1"/>
  <c r="X669"/>
  <c r="X676" s="1"/>
  <c r="Y669"/>
  <c r="Y676" s="1"/>
  <c r="Z669"/>
  <c r="Z676" s="1"/>
  <c r="AA669"/>
  <c r="AA676" s="1"/>
  <c r="AB669"/>
  <c r="AB676" s="1"/>
  <c r="AC669"/>
  <c r="AC676" s="1"/>
  <c r="AD669"/>
  <c r="AD676" s="1"/>
  <c r="AE669"/>
  <c r="AE676" s="1"/>
  <c r="AF669"/>
  <c r="AF676" s="1"/>
  <c r="AG669"/>
  <c r="AG676" s="1"/>
  <c r="AH669"/>
  <c r="AH676" s="1"/>
  <c r="AI669"/>
  <c r="AI676" s="1"/>
  <c r="AJ669"/>
  <c r="AJ676" s="1"/>
  <c r="AK669"/>
  <c r="AK676" s="1"/>
  <c r="AL669"/>
  <c r="AL676" s="1"/>
  <c r="AM669"/>
  <c r="AM676" s="1"/>
  <c r="AN669"/>
  <c r="AN676" s="1"/>
  <c r="AO669"/>
  <c r="AO676" s="1"/>
  <c r="AP669"/>
  <c r="AP676" s="1"/>
  <c r="AQ669"/>
  <c r="AQ676" s="1"/>
  <c r="AR669"/>
  <c r="AR676" s="1"/>
  <c r="AS669"/>
  <c r="AS676" s="1"/>
  <c r="AT669"/>
  <c r="AT676" s="1"/>
  <c r="AU669"/>
  <c r="AU676" s="1"/>
  <c r="AV669"/>
  <c r="AV676" s="1"/>
  <c r="AW669"/>
  <c r="AW676" s="1"/>
  <c r="AX669"/>
  <c r="AX676" s="1"/>
  <c r="AY669"/>
  <c r="AY676" s="1"/>
  <c r="AZ669"/>
  <c r="AZ676" s="1"/>
  <c r="BA669"/>
  <c r="BA676" s="1"/>
  <c r="BA785" s="1"/>
  <c r="I671"/>
  <c r="J671"/>
  <c r="J780" s="1"/>
  <c r="K671"/>
  <c r="K780" s="1"/>
  <c r="L671"/>
  <c r="M671"/>
  <c r="M780" s="1"/>
  <c r="N671"/>
  <c r="N780" s="1"/>
  <c r="O671"/>
  <c r="O780" s="1"/>
  <c r="P671"/>
  <c r="P780" s="1"/>
  <c r="Q671"/>
  <c r="Q780" s="1"/>
  <c r="R671"/>
  <c r="S671"/>
  <c r="S780" s="1"/>
  <c r="T671"/>
  <c r="U671"/>
  <c r="W671"/>
  <c r="X671"/>
  <c r="Y671"/>
  <c r="Y780" s="1"/>
  <c r="Z671"/>
  <c r="AA671"/>
  <c r="AB671"/>
  <c r="AB780" s="1"/>
  <c r="AC671"/>
  <c r="AD671"/>
  <c r="AD780" s="1"/>
  <c r="AE671"/>
  <c r="AE780" s="1"/>
  <c r="AF671"/>
  <c r="AF780" s="1"/>
  <c r="AG671"/>
  <c r="AG780" s="1"/>
  <c r="AH671"/>
  <c r="AH780" s="1"/>
  <c r="AI671"/>
  <c r="AI780" s="1"/>
  <c r="AJ671"/>
  <c r="AJ780" s="1"/>
  <c r="AK671"/>
  <c r="AL671"/>
  <c r="AL780" s="1"/>
  <c r="AM671"/>
  <c r="AN671"/>
  <c r="AN780" s="1"/>
  <c r="AO671"/>
  <c r="AP671"/>
  <c r="AQ671"/>
  <c r="AR671"/>
  <c r="AS671"/>
  <c r="AS780" s="1"/>
  <c r="AT671"/>
  <c r="AU671"/>
  <c r="AV671"/>
  <c r="AV780" s="1"/>
  <c r="AW671"/>
  <c r="AX671"/>
  <c r="AX780" s="1"/>
  <c r="AY671"/>
  <c r="AY780" s="1"/>
  <c r="AZ671"/>
  <c r="AZ780" s="1"/>
  <c r="BA671"/>
  <c r="BA780" s="1"/>
  <c r="H671"/>
  <c r="H780" s="1"/>
  <c r="F667"/>
  <c r="E667"/>
  <c r="F662"/>
  <c r="E662"/>
  <c r="F661"/>
  <c r="E661"/>
  <c r="E660"/>
  <c r="E657"/>
  <c r="AZ656"/>
  <c r="AY656"/>
  <c r="AW656"/>
  <c r="AV656"/>
  <c r="AU656"/>
  <c r="AT656"/>
  <c r="AR656"/>
  <c r="AQ656"/>
  <c r="AP656"/>
  <c r="AO656"/>
  <c r="AM656"/>
  <c r="AL656"/>
  <c r="AK656"/>
  <c r="AJ656"/>
  <c r="AH656"/>
  <c r="AG656"/>
  <c r="AF656"/>
  <c r="AE656"/>
  <c r="AC656"/>
  <c r="AB656"/>
  <c r="AA656"/>
  <c r="Z656"/>
  <c r="W656"/>
  <c r="U656"/>
  <c r="T656"/>
  <c r="R656"/>
  <c r="Q656"/>
  <c r="O656"/>
  <c r="N656"/>
  <c r="L656"/>
  <c r="K656"/>
  <c r="I656"/>
  <c r="H656"/>
  <c r="F655"/>
  <c r="E655"/>
  <c r="F654"/>
  <c r="E654"/>
  <c r="F653"/>
  <c r="E653"/>
  <c r="F652"/>
  <c r="E652"/>
  <c r="E651"/>
  <c r="F650"/>
  <c r="E650"/>
  <c r="AZ649"/>
  <c r="AY649"/>
  <c r="AW649"/>
  <c r="AV649"/>
  <c r="AU649"/>
  <c r="AT649"/>
  <c r="AR649"/>
  <c r="AQ649"/>
  <c r="AP649"/>
  <c r="AO649"/>
  <c r="AM649"/>
  <c r="AL649"/>
  <c r="AK649"/>
  <c r="AJ649"/>
  <c r="AH649"/>
  <c r="AG649"/>
  <c r="AF649"/>
  <c r="AE649"/>
  <c r="AC649"/>
  <c r="AB649"/>
  <c r="AA649"/>
  <c r="Z649"/>
  <c r="W649"/>
  <c r="U649"/>
  <c r="T649"/>
  <c r="R649"/>
  <c r="Q649"/>
  <c r="O649"/>
  <c r="N649"/>
  <c r="L649"/>
  <c r="K649"/>
  <c r="I649"/>
  <c r="H649"/>
  <c r="AU11" l="1"/>
  <c r="AN18"/>
  <c r="BA13"/>
  <c r="G598"/>
  <c r="G591"/>
  <c r="AE782"/>
  <c r="AT781"/>
  <c r="Z781"/>
  <c r="G619"/>
  <c r="AT780"/>
  <c r="AP780"/>
  <c r="Z780"/>
  <c r="U780"/>
  <c r="AW781"/>
  <c r="AC781"/>
  <c r="T781"/>
  <c r="AW11"/>
  <c r="AR11"/>
  <c r="AT14"/>
  <c r="AE14"/>
  <c r="Z14"/>
  <c r="N14"/>
  <c r="Q489"/>
  <c r="Q636" s="1"/>
  <c r="Q643" s="1"/>
  <c r="Q13" s="1"/>
  <c r="AV12"/>
  <c r="AQ12"/>
  <c r="F84"/>
  <c r="AO780"/>
  <c r="AK780"/>
  <c r="T780"/>
  <c r="X781"/>
  <c r="H781"/>
  <c r="S775"/>
  <c r="AQ11"/>
  <c r="AM14"/>
  <c r="AH14"/>
  <c r="R14"/>
  <c r="F686"/>
  <c r="F693"/>
  <c r="F700"/>
  <c r="F119"/>
  <c r="E126"/>
  <c r="E140"/>
  <c r="AS13"/>
  <c r="BA12"/>
  <c r="AW780"/>
  <c r="L780"/>
  <c r="AV11"/>
  <c r="AW14"/>
  <c r="AC14"/>
  <c r="L14"/>
  <c r="AU12"/>
  <c r="AP12"/>
  <c r="F707"/>
  <c r="F70"/>
  <c r="BA14"/>
  <c r="AX11"/>
  <c r="Q781"/>
  <c r="AR780"/>
  <c r="K781"/>
  <c r="AG14"/>
  <c r="AT12"/>
  <c r="AO12"/>
  <c r="F714"/>
  <c r="E112"/>
  <c r="F42"/>
  <c r="F49"/>
  <c r="E63"/>
  <c r="F91"/>
  <c r="F105"/>
  <c r="F126"/>
  <c r="M18"/>
  <c r="AS18"/>
  <c r="AS11"/>
  <c r="AS14"/>
  <c r="AS12"/>
  <c r="AC780"/>
  <c r="AV781"/>
  <c r="AB781"/>
  <c r="F649"/>
  <c r="X780"/>
  <c r="AQ781"/>
  <c r="W781"/>
  <c r="AP11"/>
  <c r="AU780"/>
  <c r="AQ780"/>
  <c r="AM780"/>
  <c r="AA780"/>
  <c r="W780"/>
  <c r="R780"/>
  <c r="AL781"/>
  <c r="AT11"/>
  <c r="AO11"/>
  <c r="AU14"/>
  <c r="AK14"/>
  <c r="AF14"/>
  <c r="AA14"/>
  <c r="O14"/>
  <c r="AW12"/>
  <c r="AR12"/>
  <c r="L642"/>
  <c r="F35"/>
  <c r="E98"/>
  <c r="AX18"/>
  <c r="AX13"/>
  <c r="AX12"/>
  <c r="BA11"/>
  <c r="AX14"/>
  <c r="I634"/>
  <c r="F487"/>
  <c r="I635"/>
  <c r="I781" s="1"/>
  <c r="F488"/>
  <c r="F752"/>
  <c r="I775"/>
  <c r="I780"/>
  <c r="H11"/>
  <c r="AM11"/>
  <c r="AL11"/>
  <c r="AK11"/>
  <c r="AJ11"/>
  <c r="AH11"/>
  <c r="AG11"/>
  <c r="AF11"/>
  <c r="AE11"/>
  <c r="AC11"/>
  <c r="AB11"/>
  <c r="AA11"/>
  <c r="Z11"/>
  <c r="X11"/>
  <c r="W11"/>
  <c r="U11"/>
  <c r="T11"/>
  <c r="R11"/>
  <c r="Q11"/>
  <c r="O11"/>
  <c r="N11"/>
  <c r="L11"/>
  <c r="K11"/>
  <c r="AH13"/>
  <c r="AE13"/>
  <c r="AL12"/>
  <c r="AK12"/>
  <c r="AH12"/>
  <c r="AG12"/>
  <c r="AF12"/>
  <c r="AE12"/>
  <c r="AC12"/>
  <c r="AB12"/>
  <c r="AA12"/>
  <c r="Z12"/>
  <c r="X12"/>
  <c r="W12"/>
  <c r="U12"/>
  <c r="T12"/>
  <c r="Q12"/>
  <c r="K12"/>
  <c r="H12"/>
  <c r="AZ783"/>
  <c r="AY783"/>
  <c r="AW783"/>
  <c r="AV783"/>
  <c r="AU783"/>
  <c r="AT783"/>
  <c r="AR783"/>
  <c r="AQ783"/>
  <c r="AP783"/>
  <c r="AO783"/>
  <c r="AM783"/>
  <c r="AL783"/>
  <c r="AK783"/>
  <c r="AJ783"/>
  <c r="AH783"/>
  <c r="AG783"/>
  <c r="AF783"/>
  <c r="AE783"/>
  <c r="AC783"/>
  <c r="AB783"/>
  <c r="AA783"/>
  <c r="Z783"/>
  <c r="X783"/>
  <c r="W783"/>
  <c r="U783"/>
  <c r="T783"/>
  <c r="R783"/>
  <c r="Q783"/>
  <c r="O783"/>
  <c r="N783"/>
  <c r="L783"/>
  <c r="K783"/>
  <c r="I783"/>
  <c r="H783"/>
  <c r="F112"/>
  <c r="F56"/>
  <c r="F63"/>
  <c r="F77"/>
  <c r="F98"/>
  <c r="F133"/>
  <c r="F140"/>
  <c r="F147"/>
  <c r="F154"/>
  <c r="P18"/>
  <c r="F563"/>
  <c r="S18"/>
  <c r="AI18"/>
  <c r="J12"/>
  <c r="Y12"/>
  <c r="AD12"/>
  <c r="AI12"/>
  <c r="J13"/>
  <c r="Y13"/>
  <c r="AD13"/>
  <c r="AI13"/>
  <c r="J14"/>
  <c r="M14"/>
  <c r="P14"/>
  <c r="Y14"/>
  <c r="AD14"/>
  <c r="AI14"/>
  <c r="J11"/>
  <c r="M11"/>
  <c r="P11"/>
  <c r="Y11"/>
  <c r="AD11"/>
  <c r="AI11"/>
  <c r="AN14"/>
  <c r="AN13"/>
  <c r="AN12"/>
  <c r="AN11"/>
  <c r="S11"/>
  <c r="AR781"/>
  <c r="AO781"/>
  <c r="AQ643"/>
  <c r="AQ13" s="1"/>
  <c r="AQ782"/>
  <c r="AP643"/>
  <c r="AP13" s="1"/>
  <c r="AP782"/>
  <c r="AL643"/>
  <c r="AL13" s="1"/>
  <c r="AL782"/>
  <c r="AK643"/>
  <c r="AK13" s="1"/>
  <c r="AK782"/>
  <c r="AG643"/>
  <c r="AG13" s="1"/>
  <c r="AG782"/>
  <c r="AF643"/>
  <c r="AF13" s="1"/>
  <c r="AF782"/>
  <c r="AC643"/>
  <c r="AC13" s="1"/>
  <c r="AC782"/>
  <c r="AB643"/>
  <c r="AB13" s="1"/>
  <c r="AB782"/>
  <c r="AA643"/>
  <c r="AA13" s="1"/>
  <c r="AA782"/>
  <c r="Z643"/>
  <c r="Z13" s="1"/>
  <c r="Z782"/>
  <c r="X643"/>
  <c r="X13" s="1"/>
  <c r="X782"/>
  <c r="W643"/>
  <c r="W13" s="1"/>
  <c r="W782"/>
  <c r="U643"/>
  <c r="U13" s="1"/>
  <c r="U782"/>
  <c r="T643"/>
  <c r="T13" s="1"/>
  <c r="T782"/>
  <c r="Q782"/>
  <c r="O643"/>
  <c r="N643"/>
  <c r="I643"/>
  <c r="I13" s="1"/>
  <c r="I782"/>
  <c r="H636"/>
  <c r="H633" s="1"/>
  <c r="H486"/>
  <c r="AR636"/>
  <c r="AO643"/>
  <c r="AO13" s="1"/>
  <c r="AO782"/>
  <c r="AZ643"/>
  <c r="AZ782"/>
  <c r="AW643"/>
  <c r="AW13" s="1"/>
  <c r="AW782"/>
  <c r="AV643"/>
  <c r="AV13" s="1"/>
  <c r="AV782"/>
  <c r="AU643"/>
  <c r="AU13" s="1"/>
  <c r="AU782"/>
  <c r="AT643"/>
  <c r="AT13" s="1"/>
  <c r="AT782"/>
  <c r="AM782"/>
  <c r="AM13"/>
  <c r="AJ782"/>
  <c r="AJ13"/>
  <c r="AY782"/>
  <c r="AM781"/>
  <c r="AM12"/>
  <c r="AJ781"/>
  <c r="AJ12"/>
  <c r="AY781"/>
  <c r="AH782"/>
  <c r="E671"/>
  <c r="N673"/>
  <c r="E673" s="1"/>
  <c r="L673"/>
  <c r="N672"/>
  <c r="F431"/>
  <c r="F656"/>
  <c r="F671"/>
  <c r="L489"/>
  <c r="F489" s="1"/>
  <c r="E563"/>
  <c r="E176"/>
  <c r="E77"/>
  <c r="F18"/>
  <c r="O673"/>
  <c r="R672"/>
  <c r="M517"/>
  <c r="R673"/>
  <c r="S673" s="1"/>
  <c r="L672"/>
  <c r="L781" s="1"/>
  <c r="M672"/>
  <c r="E119"/>
  <c r="E84"/>
  <c r="E91"/>
  <c r="E133"/>
  <c r="E147"/>
  <c r="O672"/>
  <c r="R636"/>
  <c r="S489"/>
  <c r="S636" s="1"/>
  <c r="S643" s="1"/>
  <c r="S13" s="1"/>
  <c r="E42"/>
  <c r="E49"/>
  <c r="E105"/>
  <c r="AZ633"/>
  <c r="AY633"/>
  <c r="AW633"/>
  <c r="AV633"/>
  <c r="AU633"/>
  <c r="AT633"/>
  <c r="AR633"/>
  <c r="AQ633"/>
  <c r="AP633"/>
  <c r="AO633"/>
  <c r="AM633"/>
  <c r="AL633"/>
  <c r="AK633"/>
  <c r="AJ633"/>
  <c r="AH633"/>
  <c r="AG633"/>
  <c r="AF633"/>
  <c r="AE633"/>
  <c r="AC633"/>
  <c r="AB633"/>
  <c r="AA633"/>
  <c r="Z633"/>
  <c r="X633"/>
  <c r="W633"/>
  <c r="U633"/>
  <c r="T633"/>
  <c r="R633"/>
  <c r="Q633"/>
  <c r="O633"/>
  <c r="N633"/>
  <c r="E635"/>
  <c r="E73"/>
  <c r="E21" s="1"/>
  <c r="W18"/>
  <c r="Y18" s="1"/>
  <c r="J154"/>
  <c r="E154"/>
  <c r="W35"/>
  <c r="E35" s="1"/>
  <c r="E38"/>
  <c r="M649"/>
  <c r="P656"/>
  <c r="F639"/>
  <c r="E639"/>
  <c r="F638"/>
  <c r="E638"/>
  <c r="F637"/>
  <c r="E637"/>
  <c r="E634"/>
  <c r="P649"/>
  <c r="P154"/>
  <c r="V154"/>
  <c r="AU663"/>
  <c r="AU670" s="1"/>
  <c r="F679"/>
  <c r="AD49"/>
  <c r="AN49"/>
  <c r="AS49"/>
  <c r="AX49"/>
  <c r="AD63"/>
  <c r="AN63"/>
  <c r="AS63"/>
  <c r="AX63"/>
  <c r="AS84"/>
  <c r="AD91"/>
  <c r="AI105"/>
  <c r="AN105"/>
  <c r="AS105"/>
  <c r="Y154"/>
  <c r="E174"/>
  <c r="BA49"/>
  <c r="M56"/>
  <c r="S56"/>
  <c r="V63"/>
  <c r="BA63"/>
  <c r="M70"/>
  <c r="BA84"/>
  <c r="M98"/>
  <c r="J105"/>
  <c r="BA105"/>
  <c r="P126"/>
  <c r="S133"/>
  <c r="Y133"/>
  <c r="P140"/>
  <c r="AE168"/>
  <c r="AC168"/>
  <c r="M147"/>
  <c r="AU168"/>
  <c r="AA168"/>
  <c r="AO168"/>
  <c r="E173"/>
  <c r="S49"/>
  <c r="AW168"/>
  <c r="I168"/>
  <c r="Y49"/>
  <c r="P56"/>
  <c r="P70"/>
  <c r="P77"/>
  <c r="S91"/>
  <c r="P147"/>
  <c r="Q168"/>
  <c r="AR742"/>
  <c r="P119"/>
  <c r="V49"/>
  <c r="V91"/>
  <c r="AS133"/>
  <c r="AI147"/>
  <c r="AS147"/>
  <c r="AD154"/>
  <c r="AS154"/>
  <c r="AX154"/>
  <c r="BA154"/>
  <c r="AR168"/>
  <c r="X168"/>
  <c r="L168"/>
  <c r="AQ168"/>
  <c r="K168"/>
  <c r="J70"/>
  <c r="V70"/>
  <c r="BA147"/>
  <c r="AZ168"/>
  <c r="AF168"/>
  <c r="S154"/>
  <c r="AJ168"/>
  <c r="T168"/>
  <c r="AK168"/>
  <c r="U168"/>
  <c r="AM168"/>
  <c r="AT168"/>
  <c r="AP168"/>
  <c r="AL168"/>
  <c r="AH168"/>
  <c r="Z168"/>
  <c r="R168"/>
  <c r="N168"/>
  <c r="O168"/>
  <c r="BA119"/>
  <c r="M35"/>
  <c r="BA70"/>
  <c r="AD77"/>
  <c r="AN77"/>
  <c r="AX77"/>
  <c r="V98"/>
  <c r="P133"/>
  <c r="V147"/>
  <c r="AI154"/>
  <c r="AN154"/>
  <c r="O663"/>
  <c r="AH742"/>
  <c r="S119"/>
  <c r="Y119"/>
  <c r="AS119"/>
  <c r="P35"/>
  <c r="S42"/>
  <c r="AD70"/>
  <c r="AN70"/>
  <c r="AS70"/>
  <c r="P84"/>
  <c r="AD126"/>
  <c r="AN126"/>
  <c r="AX126"/>
  <c r="AD140"/>
  <c r="AN140"/>
  <c r="AX140"/>
  <c r="M154"/>
  <c r="AI133"/>
  <c r="AI119"/>
  <c r="AM742"/>
  <c r="F755"/>
  <c r="J457"/>
  <c r="AX112"/>
  <c r="AS112"/>
  <c r="AN112"/>
  <c r="AD112"/>
  <c r="Y112"/>
  <c r="S112"/>
  <c r="M112"/>
  <c r="Y42"/>
  <c r="AD42"/>
  <c r="AI42"/>
  <c r="S84"/>
  <c r="Y84"/>
  <c r="AD98"/>
  <c r="AN98"/>
  <c r="AX98"/>
  <c r="S147"/>
  <c r="Y147"/>
  <c r="M77"/>
  <c r="Y91"/>
  <c r="AN91"/>
  <c r="AS91"/>
  <c r="AX91"/>
  <c r="P98"/>
  <c r="M126"/>
  <c r="BA133"/>
  <c r="M140"/>
  <c r="AD147"/>
  <c r="AN147"/>
  <c r="AX147"/>
  <c r="E656"/>
  <c r="E686"/>
  <c r="E700"/>
  <c r="AF663"/>
  <c r="AF670" s="1"/>
  <c r="R742"/>
  <c r="F747"/>
  <c r="F751"/>
  <c r="E714"/>
  <c r="BA112"/>
  <c r="V112"/>
  <c r="J112"/>
  <c r="V35"/>
  <c r="AD35"/>
  <c r="AN35"/>
  <c r="V56"/>
  <c r="AD56"/>
  <c r="AI56"/>
  <c r="S63"/>
  <c r="V77"/>
  <c r="V105"/>
  <c r="V126"/>
  <c r="V140"/>
  <c r="J147"/>
  <c r="E693"/>
  <c r="G693" s="1"/>
  <c r="E707"/>
  <c r="G707" s="1"/>
  <c r="E649"/>
  <c r="Q663"/>
  <c r="Q670" s="1"/>
  <c r="AG663"/>
  <c r="AG670" s="1"/>
  <c r="AZ663"/>
  <c r="AZ670" s="1"/>
  <c r="F669"/>
  <c r="U742"/>
  <c r="AK742"/>
  <c r="AW742"/>
  <c r="AI112"/>
  <c r="V119"/>
  <c r="AD119"/>
  <c r="AN119"/>
  <c r="AX119"/>
  <c r="BA35"/>
  <c r="M42"/>
  <c r="BA42"/>
  <c r="M49"/>
  <c r="Y56"/>
  <c r="AN56"/>
  <c r="AS56"/>
  <c r="AX56"/>
  <c r="J63"/>
  <c r="AI63"/>
  <c r="S70"/>
  <c r="Y70"/>
  <c r="S77"/>
  <c r="Y77"/>
  <c r="AI77"/>
  <c r="AS77"/>
  <c r="V84"/>
  <c r="AD84"/>
  <c r="AN84"/>
  <c r="AX84"/>
  <c r="M91"/>
  <c r="S98"/>
  <c r="Y98"/>
  <c r="AI98"/>
  <c r="AS98"/>
  <c r="M105"/>
  <c r="S105"/>
  <c r="BA126"/>
  <c r="M133"/>
  <c r="S140"/>
  <c r="Y140"/>
  <c r="AI140"/>
  <c r="AS140"/>
  <c r="U663"/>
  <c r="U670" s="1"/>
  <c r="X742"/>
  <c r="E755"/>
  <c r="AK663"/>
  <c r="AK670" s="1"/>
  <c r="I742"/>
  <c r="I663"/>
  <c r="I670" s="1"/>
  <c r="AA663"/>
  <c r="AA670" s="1"/>
  <c r="AP663"/>
  <c r="AP670" s="1"/>
  <c r="L742"/>
  <c r="AC742"/>
  <c r="AO742"/>
  <c r="E674"/>
  <c r="F674"/>
  <c r="P112"/>
  <c r="M119"/>
  <c r="S35"/>
  <c r="AI35"/>
  <c r="AS35"/>
  <c r="J42"/>
  <c r="P42"/>
  <c r="AN42"/>
  <c r="AS42"/>
  <c r="AX42"/>
  <c r="J49"/>
  <c r="P49"/>
  <c r="AI49"/>
  <c r="M63"/>
  <c r="AI70"/>
  <c r="BA77"/>
  <c r="M84"/>
  <c r="J91"/>
  <c r="P91"/>
  <c r="AI91"/>
  <c r="BA98"/>
  <c r="P105"/>
  <c r="AD105"/>
  <c r="AX105"/>
  <c r="S126"/>
  <c r="Y126"/>
  <c r="AI126"/>
  <c r="AS126"/>
  <c r="V133"/>
  <c r="AD133"/>
  <c r="AN133"/>
  <c r="AX133"/>
  <c r="BA140"/>
  <c r="J140"/>
  <c r="J133"/>
  <c r="J126"/>
  <c r="E679"/>
  <c r="E752"/>
  <c r="G752" s="1"/>
  <c r="E751"/>
  <c r="Y105"/>
  <c r="BA91"/>
  <c r="AI84"/>
  <c r="AX70"/>
  <c r="Y63"/>
  <c r="P63"/>
  <c r="V42"/>
  <c r="J98"/>
  <c r="J84"/>
  <c r="J77"/>
  <c r="J56"/>
  <c r="J35"/>
  <c r="J119"/>
  <c r="K489"/>
  <c r="M489" s="1"/>
  <c r="M636" s="1"/>
  <c r="K663"/>
  <c r="W663"/>
  <c r="W670" s="1"/>
  <c r="AL663"/>
  <c r="AL670" s="1"/>
  <c r="E668"/>
  <c r="H742"/>
  <c r="N742"/>
  <c r="T742"/>
  <c r="Z742"/>
  <c r="AE742"/>
  <c r="AJ742"/>
  <c r="AT742"/>
  <c r="AY742"/>
  <c r="E744"/>
  <c r="E746"/>
  <c r="E748"/>
  <c r="AB663"/>
  <c r="AB670" s="1"/>
  <c r="AV663"/>
  <c r="AV670" s="1"/>
  <c r="R663"/>
  <c r="AW663"/>
  <c r="AW670" s="1"/>
  <c r="O742"/>
  <c r="AA742"/>
  <c r="AF742"/>
  <c r="AP742"/>
  <c r="AU742"/>
  <c r="AZ742"/>
  <c r="F746"/>
  <c r="F748"/>
  <c r="AQ663"/>
  <c r="AQ670" s="1"/>
  <c r="L663"/>
  <c r="X663"/>
  <c r="X670" s="1"/>
  <c r="Y670" s="1"/>
  <c r="AC663"/>
  <c r="AH663"/>
  <c r="AM663"/>
  <c r="AR663"/>
  <c r="AR670" s="1"/>
  <c r="F668"/>
  <c r="H663"/>
  <c r="N663"/>
  <c r="T663"/>
  <c r="T670" s="1"/>
  <c r="Z663"/>
  <c r="Z670" s="1"/>
  <c r="AE663"/>
  <c r="AE670" s="1"/>
  <c r="AJ663"/>
  <c r="AJ670" s="1"/>
  <c r="AO663"/>
  <c r="AO670" s="1"/>
  <c r="AT663"/>
  <c r="AT670" s="1"/>
  <c r="AY663"/>
  <c r="AY670" s="1"/>
  <c r="E669"/>
  <c r="K742"/>
  <c r="Q742"/>
  <c r="W742"/>
  <c r="AB742"/>
  <c r="AG742"/>
  <c r="AL742"/>
  <c r="AQ742"/>
  <c r="AV742"/>
  <c r="E743"/>
  <c r="E745"/>
  <c r="E747"/>
  <c r="F676"/>
  <c r="E676"/>
  <c r="F675"/>
  <c r="E675"/>
  <c r="AZ749"/>
  <c r="AY749"/>
  <c r="AW749"/>
  <c r="AV749"/>
  <c r="AU749"/>
  <c r="AT749"/>
  <c r="AR749"/>
  <c r="AQ749"/>
  <c r="AP749"/>
  <c r="AO749"/>
  <c r="AM749"/>
  <c r="AL749"/>
  <c r="AK749"/>
  <c r="AJ749"/>
  <c r="AH749"/>
  <c r="AG749"/>
  <c r="AF749"/>
  <c r="AE749"/>
  <c r="AC749"/>
  <c r="AB749"/>
  <c r="AA749"/>
  <c r="Z749"/>
  <c r="X749"/>
  <c r="W749"/>
  <c r="U749"/>
  <c r="T749"/>
  <c r="R749"/>
  <c r="Q749"/>
  <c r="O749"/>
  <c r="N749"/>
  <c r="L749"/>
  <c r="K749"/>
  <c r="E750"/>
  <c r="H749"/>
  <c r="F750"/>
  <c r="I749"/>
  <c r="F754"/>
  <c r="E754"/>
  <c r="F753"/>
  <c r="E753"/>
  <c r="I556"/>
  <c r="K556"/>
  <c r="L556"/>
  <c r="N556"/>
  <c r="O556"/>
  <c r="Q556"/>
  <c r="R556"/>
  <c r="T556"/>
  <c r="U556"/>
  <c r="W556"/>
  <c r="X556"/>
  <c r="Z556"/>
  <c r="AA556"/>
  <c r="AB556"/>
  <c r="AC556"/>
  <c r="AE556"/>
  <c r="AF556"/>
  <c r="AG556"/>
  <c r="AH556"/>
  <c r="AJ556"/>
  <c r="AK556"/>
  <c r="AL556"/>
  <c r="AM556"/>
  <c r="AO556"/>
  <c r="AP556"/>
  <c r="AQ556"/>
  <c r="AR556"/>
  <c r="AT556"/>
  <c r="AU556"/>
  <c r="AV556"/>
  <c r="AW556"/>
  <c r="AY556"/>
  <c r="AZ556"/>
  <c r="H556"/>
  <c r="I549"/>
  <c r="K549"/>
  <c r="L549"/>
  <c r="N549"/>
  <c r="O549"/>
  <c r="Q549"/>
  <c r="R549"/>
  <c r="T549"/>
  <c r="U549"/>
  <c r="W549"/>
  <c r="X549"/>
  <c r="Z549"/>
  <c r="AA549"/>
  <c r="AB549"/>
  <c r="AC549"/>
  <c r="AE549"/>
  <c r="AF549"/>
  <c r="AG549"/>
  <c r="AH549"/>
  <c r="AJ549"/>
  <c r="AK549"/>
  <c r="AL549"/>
  <c r="AM549"/>
  <c r="AO549"/>
  <c r="AP549"/>
  <c r="AQ549"/>
  <c r="AR549"/>
  <c r="AT549"/>
  <c r="AU549"/>
  <c r="AV549"/>
  <c r="AW549"/>
  <c r="AY549"/>
  <c r="AZ549"/>
  <c r="H549"/>
  <c r="I542"/>
  <c r="K542"/>
  <c r="L542"/>
  <c r="N542"/>
  <c r="O542"/>
  <c r="Q542"/>
  <c r="R542"/>
  <c r="T542"/>
  <c r="U542"/>
  <c r="W542"/>
  <c r="X542"/>
  <c r="Z542"/>
  <c r="AA542"/>
  <c r="AB542"/>
  <c r="AC542"/>
  <c r="AE542"/>
  <c r="AF542"/>
  <c r="AG542"/>
  <c r="AH542"/>
  <c r="AJ542"/>
  <c r="AK542"/>
  <c r="AL542"/>
  <c r="AM542"/>
  <c r="AO542"/>
  <c r="AP542"/>
  <c r="AQ542"/>
  <c r="AR542"/>
  <c r="AT542"/>
  <c r="AU542"/>
  <c r="AV542"/>
  <c r="AW542"/>
  <c r="AY542"/>
  <c r="AZ542"/>
  <c r="H542"/>
  <c r="I535"/>
  <c r="K535"/>
  <c r="L535"/>
  <c r="N535"/>
  <c r="O535"/>
  <c r="Q535"/>
  <c r="R535"/>
  <c r="T535"/>
  <c r="U535"/>
  <c r="W535"/>
  <c r="X535"/>
  <c r="Z535"/>
  <c r="AA535"/>
  <c r="AB535"/>
  <c r="AC535"/>
  <c r="AE535"/>
  <c r="AF535"/>
  <c r="AG535"/>
  <c r="AH535"/>
  <c r="AJ535"/>
  <c r="AK535"/>
  <c r="AL535"/>
  <c r="AM535"/>
  <c r="AO535"/>
  <c r="AP535"/>
  <c r="AQ535"/>
  <c r="AR535"/>
  <c r="AT535"/>
  <c r="AU535"/>
  <c r="AV535"/>
  <c r="AW535"/>
  <c r="AY535"/>
  <c r="AZ535"/>
  <c r="H535"/>
  <c r="I528"/>
  <c r="K528"/>
  <c r="L528"/>
  <c r="N528"/>
  <c r="O528"/>
  <c r="Q528"/>
  <c r="R528"/>
  <c r="T528"/>
  <c r="U528"/>
  <c r="W528"/>
  <c r="X528"/>
  <c r="Z528"/>
  <c r="AA528"/>
  <c r="AB528"/>
  <c r="AC528"/>
  <c r="AE528"/>
  <c r="AF528"/>
  <c r="AG528"/>
  <c r="AH528"/>
  <c r="AJ528"/>
  <c r="AK528"/>
  <c r="AL528"/>
  <c r="AM528"/>
  <c r="AO528"/>
  <c r="AP528"/>
  <c r="AQ528"/>
  <c r="AR528"/>
  <c r="AT528"/>
  <c r="AU528"/>
  <c r="AV528"/>
  <c r="AW528"/>
  <c r="AY528"/>
  <c r="AZ528"/>
  <c r="H528"/>
  <c r="I521"/>
  <c r="K521"/>
  <c r="L521"/>
  <c r="N521"/>
  <c r="O521"/>
  <c r="Q521"/>
  <c r="R521"/>
  <c r="T521"/>
  <c r="U521"/>
  <c r="W521"/>
  <c r="X521"/>
  <c r="Z521"/>
  <c r="AA521"/>
  <c r="AB521"/>
  <c r="AC521"/>
  <c r="AE521"/>
  <c r="AF521"/>
  <c r="AG521"/>
  <c r="AH521"/>
  <c r="AJ521"/>
  <c r="AK521"/>
  <c r="AL521"/>
  <c r="AM521"/>
  <c r="AO521"/>
  <c r="AP521"/>
  <c r="AQ521"/>
  <c r="AR521"/>
  <c r="AT521"/>
  <c r="AU521"/>
  <c r="AV521"/>
  <c r="AW521"/>
  <c r="AY521"/>
  <c r="AZ521"/>
  <c r="H521"/>
  <c r="I514"/>
  <c r="K514"/>
  <c r="L514"/>
  <c r="N514"/>
  <c r="O514"/>
  <c r="Q514"/>
  <c r="R514"/>
  <c r="T514"/>
  <c r="U514"/>
  <c r="W514"/>
  <c r="X514"/>
  <c r="Z514"/>
  <c r="AA514"/>
  <c r="AB514"/>
  <c r="AC514"/>
  <c r="AE514"/>
  <c r="AF514"/>
  <c r="AG514"/>
  <c r="AH514"/>
  <c r="AJ514"/>
  <c r="AK514"/>
  <c r="AL514"/>
  <c r="AM514"/>
  <c r="AO514"/>
  <c r="AP514"/>
  <c r="AQ514"/>
  <c r="AR514"/>
  <c r="AT514"/>
  <c r="AU514"/>
  <c r="AV514"/>
  <c r="AW514"/>
  <c r="AY514"/>
  <c r="AZ514"/>
  <c r="H514"/>
  <c r="I507"/>
  <c r="K507"/>
  <c r="L507"/>
  <c r="N507"/>
  <c r="O507"/>
  <c r="Q507"/>
  <c r="R507"/>
  <c r="T507"/>
  <c r="U507"/>
  <c r="W507"/>
  <c r="X507"/>
  <c r="Z507"/>
  <c r="AA507"/>
  <c r="AB507"/>
  <c r="AC507"/>
  <c r="AE507"/>
  <c r="AF507"/>
  <c r="AG507"/>
  <c r="AH507"/>
  <c r="AJ507"/>
  <c r="AK507"/>
  <c r="AL507"/>
  <c r="AM507"/>
  <c r="AO507"/>
  <c r="AP507"/>
  <c r="AQ507"/>
  <c r="AR507"/>
  <c r="AT507"/>
  <c r="AU507"/>
  <c r="AV507"/>
  <c r="AW507"/>
  <c r="AX507"/>
  <c r="AY507"/>
  <c r="AZ507"/>
  <c r="H507"/>
  <c r="I500"/>
  <c r="K500"/>
  <c r="L500"/>
  <c r="N500"/>
  <c r="O500"/>
  <c r="Q500"/>
  <c r="R500"/>
  <c r="S500"/>
  <c r="T500"/>
  <c r="U500"/>
  <c r="W500"/>
  <c r="X500"/>
  <c r="Z500"/>
  <c r="AA500"/>
  <c r="AB500"/>
  <c r="AC500"/>
  <c r="AE500"/>
  <c r="AF500"/>
  <c r="AG500"/>
  <c r="AH500"/>
  <c r="AJ500"/>
  <c r="AK500"/>
  <c r="AL500"/>
  <c r="AM500"/>
  <c r="AO500"/>
  <c r="AP500"/>
  <c r="AQ500"/>
  <c r="AR500"/>
  <c r="AT500"/>
  <c r="AU500"/>
  <c r="AV500"/>
  <c r="AW500"/>
  <c r="AY500"/>
  <c r="AZ500"/>
  <c r="H500"/>
  <c r="E562"/>
  <c r="E561"/>
  <c r="E560"/>
  <c r="E559"/>
  <c r="E558"/>
  <c r="E557"/>
  <c r="E555"/>
  <c r="E554"/>
  <c r="E553"/>
  <c r="E552"/>
  <c r="E551"/>
  <c r="E550"/>
  <c r="E548"/>
  <c r="E547"/>
  <c r="E546"/>
  <c r="E545"/>
  <c r="E544"/>
  <c r="E543"/>
  <c r="E541"/>
  <c r="E540"/>
  <c r="E539"/>
  <c r="E538"/>
  <c r="E537"/>
  <c r="E536"/>
  <c r="E534"/>
  <c r="E533"/>
  <c r="E532"/>
  <c r="E531"/>
  <c r="E530"/>
  <c r="E529"/>
  <c r="E527"/>
  <c r="E526"/>
  <c r="E525"/>
  <c r="E524"/>
  <c r="E523"/>
  <c r="E522"/>
  <c r="H483"/>
  <c r="H784" s="1"/>
  <c r="I483"/>
  <c r="I784" s="1"/>
  <c r="J483"/>
  <c r="J645" s="1"/>
  <c r="K483"/>
  <c r="K784" s="1"/>
  <c r="L483"/>
  <c r="L784" s="1"/>
  <c r="M483"/>
  <c r="M645" s="1"/>
  <c r="N483"/>
  <c r="N784" s="1"/>
  <c r="O483"/>
  <c r="O784" s="1"/>
  <c r="P483"/>
  <c r="P645" s="1"/>
  <c r="Q483"/>
  <c r="Q784" s="1"/>
  <c r="R483"/>
  <c r="R784" s="1"/>
  <c r="S483"/>
  <c r="S645" s="1"/>
  <c r="T483"/>
  <c r="T784" s="1"/>
  <c r="U483"/>
  <c r="U784" s="1"/>
  <c r="V483"/>
  <c r="W483"/>
  <c r="W784" s="1"/>
  <c r="X483"/>
  <c r="X784" s="1"/>
  <c r="Y483"/>
  <c r="Y645" s="1"/>
  <c r="Z483"/>
  <c r="Z784" s="1"/>
  <c r="AA483"/>
  <c r="AA784" s="1"/>
  <c r="AB483"/>
  <c r="AB784" s="1"/>
  <c r="AC483"/>
  <c r="AC784" s="1"/>
  <c r="AD483"/>
  <c r="AD645" s="1"/>
  <c r="AE483"/>
  <c r="AE784" s="1"/>
  <c r="AF483"/>
  <c r="AF784" s="1"/>
  <c r="AG483"/>
  <c r="AG784" s="1"/>
  <c r="AH483"/>
  <c r="AH784" s="1"/>
  <c r="AI483"/>
  <c r="AI645" s="1"/>
  <c r="AJ483"/>
  <c r="AJ784" s="1"/>
  <c r="AK483"/>
  <c r="AK784" s="1"/>
  <c r="AL483"/>
  <c r="AL784" s="1"/>
  <c r="AM483"/>
  <c r="AM784" s="1"/>
  <c r="AN483"/>
  <c r="AN645" s="1"/>
  <c r="AO483"/>
  <c r="AO784" s="1"/>
  <c r="AP483"/>
  <c r="AP784" s="1"/>
  <c r="AQ483"/>
  <c r="AQ784" s="1"/>
  <c r="AR483"/>
  <c r="AR784" s="1"/>
  <c r="AS483"/>
  <c r="AS645" s="1"/>
  <c r="AT483"/>
  <c r="AT784" s="1"/>
  <c r="AU483"/>
  <c r="AU784" s="1"/>
  <c r="AV483"/>
  <c r="AV784" s="1"/>
  <c r="AW483"/>
  <c r="AW784" s="1"/>
  <c r="AX483"/>
  <c r="AX645" s="1"/>
  <c r="AY483"/>
  <c r="AZ483"/>
  <c r="AZ784" s="1"/>
  <c r="H484"/>
  <c r="H785" s="1"/>
  <c r="I484"/>
  <c r="I785" s="1"/>
  <c r="J484"/>
  <c r="J646" s="1"/>
  <c r="K484"/>
  <c r="K785" s="1"/>
  <c r="L484"/>
  <c r="L785" s="1"/>
  <c r="M484"/>
  <c r="M646" s="1"/>
  <c r="N484"/>
  <c r="N785" s="1"/>
  <c r="O484"/>
  <c r="O785" s="1"/>
  <c r="P484"/>
  <c r="P646" s="1"/>
  <c r="Q484"/>
  <c r="Q785" s="1"/>
  <c r="R484"/>
  <c r="R785" s="1"/>
  <c r="S484"/>
  <c r="S646" s="1"/>
  <c r="T484"/>
  <c r="T785" s="1"/>
  <c r="U484"/>
  <c r="U785" s="1"/>
  <c r="V484"/>
  <c r="W484"/>
  <c r="W785" s="1"/>
  <c r="X484"/>
  <c r="X785" s="1"/>
  <c r="Y484"/>
  <c r="Y646" s="1"/>
  <c r="Z484"/>
  <c r="Z785" s="1"/>
  <c r="AA484"/>
  <c r="AA785" s="1"/>
  <c r="AB484"/>
  <c r="AB785" s="1"/>
  <c r="AC484"/>
  <c r="AC785" s="1"/>
  <c r="AD484"/>
  <c r="AD646" s="1"/>
  <c r="AE484"/>
  <c r="AE785" s="1"/>
  <c r="AF484"/>
  <c r="AF785" s="1"/>
  <c r="AG484"/>
  <c r="AG785" s="1"/>
  <c r="AH484"/>
  <c r="AH785" s="1"/>
  <c r="AI484"/>
  <c r="AI646" s="1"/>
  <c r="AJ484"/>
  <c r="AJ785" s="1"/>
  <c r="AK484"/>
  <c r="AK785" s="1"/>
  <c r="AL484"/>
  <c r="AL785" s="1"/>
  <c r="AM484"/>
  <c r="AM785" s="1"/>
  <c r="AN484"/>
  <c r="AN646" s="1"/>
  <c r="AO484"/>
  <c r="AO785" s="1"/>
  <c r="AP484"/>
  <c r="AP785" s="1"/>
  <c r="AQ484"/>
  <c r="AQ785" s="1"/>
  <c r="AR484"/>
  <c r="AR785" s="1"/>
  <c r="AS484"/>
  <c r="AS646" s="1"/>
  <c r="AT484"/>
  <c r="AT785" s="1"/>
  <c r="AU484"/>
  <c r="AU785" s="1"/>
  <c r="AV484"/>
  <c r="AV785" s="1"/>
  <c r="AW484"/>
  <c r="AW785" s="1"/>
  <c r="AX484"/>
  <c r="AX646" s="1"/>
  <c r="AY484"/>
  <c r="AY785" s="1"/>
  <c r="AZ484"/>
  <c r="AZ785" s="1"/>
  <c r="O457"/>
  <c r="Q457"/>
  <c r="R457"/>
  <c r="T457"/>
  <c r="U457"/>
  <c r="X457"/>
  <c r="AA457"/>
  <c r="AB457"/>
  <c r="AC457"/>
  <c r="AE457"/>
  <c r="AF457"/>
  <c r="AG457"/>
  <c r="AH457"/>
  <c r="AJ457"/>
  <c r="AK457"/>
  <c r="AL457"/>
  <c r="AM457"/>
  <c r="AO457"/>
  <c r="AP457"/>
  <c r="AQ457"/>
  <c r="AR457"/>
  <c r="AT457"/>
  <c r="AU457"/>
  <c r="AV457"/>
  <c r="AW457"/>
  <c r="AY457"/>
  <c r="AZ457"/>
  <c r="N457"/>
  <c r="O450"/>
  <c r="Q450"/>
  <c r="R450"/>
  <c r="T450"/>
  <c r="U450"/>
  <c r="W450"/>
  <c r="X450"/>
  <c r="Z450"/>
  <c r="AA450"/>
  <c r="AB450"/>
  <c r="AC450"/>
  <c r="AE450"/>
  <c r="AF450"/>
  <c r="AG450"/>
  <c r="AH450"/>
  <c r="AJ450"/>
  <c r="AK450"/>
  <c r="AL450"/>
  <c r="AM450"/>
  <c r="AO450"/>
  <c r="AP450"/>
  <c r="AQ450"/>
  <c r="AR450"/>
  <c r="AT450"/>
  <c r="AU450"/>
  <c r="AV450"/>
  <c r="AW450"/>
  <c r="F450" s="1"/>
  <c r="AX450"/>
  <c r="AY450"/>
  <c r="AZ450"/>
  <c r="N450"/>
  <c r="L443"/>
  <c r="N443"/>
  <c r="O443"/>
  <c r="Q443"/>
  <c r="R443"/>
  <c r="T443"/>
  <c r="U443"/>
  <c r="W443"/>
  <c r="X443"/>
  <c r="Z443"/>
  <c r="AA443"/>
  <c r="AB443"/>
  <c r="AC443"/>
  <c r="AE443"/>
  <c r="AF443"/>
  <c r="AG443"/>
  <c r="AH443"/>
  <c r="AJ443"/>
  <c r="AK443"/>
  <c r="AL443"/>
  <c r="AM443"/>
  <c r="AO443"/>
  <c r="AP443"/>
  <c r="AQ443"/>
  <c r="AR443"/>
  <c r="AT443"/>
  <c r="AU443"/>
  <c r="AV443"/>
  <c r="AW443"/>
  <c r="AY443"/>
  <c r="AZ443"/>
  <c r="K443"/>
  <c r="L436"/>
  <c r="N436"/>
  <c r="O436"/>
  <c r="Q436"/>
  <c r="R436"/>
  <c r="T436"/>
  <c r="U436"/>
  <c r="W436"/>
  <c r="X436"/>
  <c r="Z436"/>
  <c r="AA436"/>
  <c r="AB436"/>
  <c r="AC436"/>
  <c r="AE436"/>
  <c r="AF436"/>
  <c r="AG436"/>
  <c r="AH436"/>
  <c r="AJ436"/>
  <c r="AK436"/>
  <c r="AL436"/>
  <c r="AM436"/>
  <c r="AO436"/>
  <c r="AP436"/>
  <c r="AQ436"/>
  <c r="AR436"/>
  <c r="AT436"/>
  <c r="AU436"/>
  <c r="AV436"/>
  <c r="AW436"/>
  <c r="AY436"/>
  <c r="AZ436"/>
  <c r="K436"/>
  <c r="L429"/>
  <c r="N429"/>
  <c r="O429"/>
  <c r="Q429"/>
  <c r="R429"/>
  <c r="T429"/>
  <c r="U429"/>
  <c r="W429"/>
  <c r="X429"/>
  <c r="Z429"/>
  <c r="AA429"/>
  <c r="AB429"/>
  <c r="AC429"/>
  <c r="AE429"/>
  <c r="AF429"/>
  <c r="AG429"/>
  <c r="AH429"/>
  <c r="AJ429"/>
  <c r="AK429"/>
  <c r="AL429"/>
  <c r="AM429"/>
  <c r="AO429"/>
  <c r="AP429"/>
  <c r="AQ429"/>
  <c r="AR429"/>
  <c r="AT429"/>
  <c r="AU429"/>
  <c r="AV429"/>
  <c r="AW429"/>
  <c r="AY429"/>
  <c r="AZ429"/>
  <c r="BA429" s="1"/>
  <c r="K429"/>
  <c r="E430"/>
  <c r="L422"/>
  <c r="N422"/>
  <c r="O422"/>
  <c r="Q422"/>
  <c r="R422"/>
  <c r="T422"/>
  <c r="U422"/>
  <c r="W422"/>
  <c r="X422"/>
  <c r="Z422"/>
  <c r="AA422"/>
  <c r="AB422"/>
  <c r="AC422"/>
  <c r="AE422"/>
  <c r="AF422"/>
  <c r="AG422"/>
  <c r="AH422"/>
  <c r="AJ422"/>
  <c r="AK422"/>
  <c r="AL422"/>
  <c r="AM422"/>
  <c r="AO422"/>
  <c r="AP422"/>
  <c r="AQ422"/>
  <c r="AR422"/>
  <c r="AT422"/>
  <c r="AU422"/>
  <c r="AV422"/>
  <c r="AW422"/>
  <c r="AY422"/>
  <c r="K422"/>
  <c r="I633" l="1"/>
  <c r="P673"/>
  <c r="P782" s="1"/>
  <c r="BA457"/>
  <c r="F457"/>
  <c r="L636"/>
  <c r="L633" s="1"/>
  <c r="BA742"/>
  <c r="V646"/>
  <c r="V785"/>
  <c r="V645"/>
  <c r="V784"/>
  <c r="J749"/>
  <c r="F749"/>
  <c r="AH670"/>
  <c r="AI670" s="1"/>
  <c r="AI663"/>
  <c r="P672"/>
  <c r="O781"/>
  <c r="M781"/>
  <c r="M12"/>
  <c r="S672"/>
  <c r="S12" s="1"/>
  <c r="R781"/>
  <c r="S781" s="1"/>
  <c r="P13"/>
  <c r="G176"/>
  <c r="E672"/>
  <c r="N781"/>
  <c r="I642"/>
  <c r="I12" s="1"/>
  <c r="F635"/>
  <c r="I641"/>
  <c r="I11" s="1"/>
  <c r="F634"/>
  <c r="F436"/>
  <c r="F443"/>
  <c r="AY478"/>
  <c r="F500"/>
  <c r="F507"/>
  <c r="F514"/>
  <c r="F521"/>
  <c r="F528"/>
  <c r="F535"/>
  <c r="F542"/>
  <c r="F549"/>
  <c r="F556"/>
  <c r="F742"/>
  <c r="N782"/>
  <c r="N13"/>
  <c r="O782"/>
  <c r="O13"/>
  <c r="G563"/>
  <c r="L12"/>
  <c r="N12"/>
  <c r="O12"/>
  <c r="R12"/>
  <c r="H645"/>
  <c r="I645"/>
  <c r="K645"/>
  <c r="L645"/>
  <c r="N645"/>
  <c r="O645"/>
  <c r="Q645"/>
  <c r="R645"/>
  <c r="T645"/>
  <c r="U645"/>
  <c r="W645"/>
  <c r="X645"/>
  <c r="Z645"/>
  <c r="AA645"/>
  <c r="AB645"/>
  <c r="AC645"/>
  <c r="AE645"/>
  <c r="AF645"/>
  <c r="AG645"/>
  <c r="AH645"/>
  <c r="AJ645"/>
  <c r="AK645"/>
  <c r="AL645"/>
  <c r="AM645"/>
  <c r="AO645"/>
  <c r="AP645"/>
  <c r="AQ645"/>
  <c r="AR645"/>
  <c r="AT645"/>
  <c r="AU645"/>
  <c r="AV645"/>
  <c r="AW645"/>
  <c r="AY645"/>
  <c r="AZ645"/>
  <c r="H646"/>
  <c r="I646"/>
  <c r="K646"/>
  <c r="L646"/>
  <c r="N646"/>
  <c r="O646"/>
  <c r="Q646"/>
  <c r="R646"/>
  <c r="T646"/>
  <c r="U646"/>
  <c r="W646"/>
  <c r="X646"/>
  <c r="Z646"/>
  <c r="AA646"/>
  <c r="AB646"/>
  <c r="AC646"/>
  <c r="AE646"/>
  <c r="AF646"/>
  <c r="AG646"/>
  <c r="AH646"/>
  <c r="AJ646"/>
  <c r="AK646"/>
  <c r="AL646"/>
  <c r="AM646"/>
  <c r="AO646"/>
  <c r="AP646"/>
  <c r="AQ646"/>
  <c r="AR646"/>
  <c r="AT646"/>
  <c r="AU646"/>
  <c r="AV646"/>
  <c r="AW646"/>
  <c r="AY646"/>
  <c r="AZ646"/>
  <c r="J784"/>
  <c r="M784"/>
  <c r="P784"/>
  <c r="S784"/>
  <c r="Y784"/>
  <c r="AD784"/>
  <c r="AI784"/>
  <c r="AN784"/>
  <c r="AS784"/>
  <c r="AX784"/>
  <c r="AY784"/>
  <c r="J785"/>
  <c r="M785"/>
  <c r="P785"/>
  <c r="S785"/>
  <c r="Y785"/>
  <c r="AD785"/>
  <c r="AI785"/>
  <c r="AN785"/>
  <c r="AS785"/>
  <c r="AX785"/>
  <c r="M643"/>
  <c r="M13" s="1"/>
  <c r="M782"/>
  <c r="R643"/>
  <c r="R13" s="1"/>
  <c r="R782"/>
  <c r="S782" s="1"/>
  <c r="L643"/>
  <c r="L13" s="1"/>
  <c r="L782"/>
  <c r="H643"/>
  <c r="H782"/>
  <c r="F636"/>
  <c r="AR643"/>
  <c r="AR13" s="1"/>
  <c r="AR782"/>
  <c r="AM670"/>
  <c r="F663"/>
  <c r="F168"/>
  <c r="AC670"/>
  <c r="AD670" s="1"/>
  <c r="AD663"/>
  <c r="K670"/>
  <c r="E663"/>
  <c r="N670"/>
  <c r="F429"/>
  <c r="Z478"/>
  <c r="W478"/>
  <c r="F672"/>
  <c r="F673"/>
  <c r="G673" s="1"/>
  <c r="AD168"/>
  <c r="AS168"/>
  <c r="S507"/>
  <c r="M521"/>
  <c r="M535"/>
  <c r="S549"/>
  <c r="M549"/>
  <c r="G672"/>
  <c r="G666"/>
  <c r="AI168"/>
  <c r="R670"/>
  <c r="S670" s="1"/>
  <c r="S663"/>
  <c r="M443"/>
  <c r="P443"/>
  <c r="M514"/>
  <c r="S528"/>
  <c r="S542"/>
  <c r="M542"/>
  <c r="P742"/>
  <c r="Y35"/>
  <c r="G656"/>
  <c r="G665"/>
  <c r="O670"/>
  <c r="P670" s="1"/>
  <c r="P663"/>
  <c r="W168"/>
  <c r="Y168" s="1"/>
  <c r="L670"/>
  <c r="M663"/>
  <c r="M670" s="1"/>
  <c r="AX168"/>
  <c r="K636"/>
  <c r="E636" s="1"/>
  <c r="J633"/>
  <c r="S633"/>
  <c r="P457"/>
  <c r="G481"/>
  <c r="M749"/>
  <c r="P749"/>
  <c r="S749"/>
  <c r="V749"/>
  <c r="Y749"/>
  <c r="AD749"/>
  <c r="AI749"/>
  <c r="AN749"/>
  <c r="AS749"/>
  <c r="AX749"/>
  <c r="BA749"/>
  <c r="AD742"/>
  <c r="M742"/>
  <c r="J742"/>
  <c r="Y742"/>
  <c r="AX742"/>
  <c r="V742"/>
  <c r="S742"/>
  <c r="AN742"/>
  <c r="AI742"/>
  <c r="AS742"/>
  <c r="E70"/>
  <c r="G70" s="1"/>
  <c r="G649"/>
  <c r="P429"/>
  <c r="M429"/>
  <c r="G133"/>
  <c r="E556"/>
  <c r="G147"/>
  <c r="G154"/>
  <c r="M168"/>
  <c r="G556"/>
  <c r="P168"/>
  <c r="V168"/>
  <c r="E528"/>
  <c r="G528" s="1"/>
  <c r="AP478"/>
  <c r="S168"/>
  <c r="AN168"/>
  <c r="G35"/>
  <c r="G112"/>
  <c r="G105"/>
  <c r="E422"/>
  <c r="G42"/>
  <c r="J507"/>
  <c r="I478"/>
  <c r="AX478"/>
  <c r="AH478"/>
  <c r="R478"/>
  <c r="J542"/>
  <c r="AU478"/>
  <c r="AQ478"/>
  <c r="AM478"/>
  <c r="AE478"/>
  <c r="AA478"/>
  <c r="O478"/>
  <c r="AT478"/>
  <c r="AL478"/>
  <c r="AD478"/>
  <c r="V478"/>
  <c r="N478"/>
  <c r="J500"/>
  <c r="AZ478"/>
  <c r="AV478"/>
  <c r="AR478"/>
  <c r="AN478"/>
  <c r="AJ478"/>
  <c r="AF478"/>
  <c r="AB478"/>
  <c r="X478"/>
  <c r="T478"/>
  <c r="L478"/>
  <c r="AW478"/>
  <c r="AS478"/>
  <c r="AO478"/>
  <c r="AK478"/>
  <c r="AG478"/>
  <c r="AC478"/>
  <c r="Y478"/>
  <c r="U478"/>
  <c r="J514"/>
  <c r="J528"/>
  <c r="J556"/>
  <c r="G77"/>
  <c r="G126"/>
  <c r="G140"/>
  <c r="E521"/>
  <c r="E535"/>
  <c r="E549"/>
  <c r="J521"/>
  <c r="J535"/>
  <c r="J549"/>
  <c r="G119"/>
  <c r="G49"/>
  <c r="G98"/>
  <c r="G91"/>
  <c r="G84"/>
  <c r="G63"/>
  <c r="H478"/>
  <c r="Q478"/>
  <c r="E542"/>
  <c r="H670"/>
  <c r="E742"/>
  <c r="E749"/>
  <c r="G749" s="1"/>
  <c r="F422"/>
  <c r="F780"/>
  <c r="E780"/>
  <c r="K478"/>
  <c r="E480"/>
  <c r="F633" l="1"/>
  <c r="F782"/>
  <c r="G742"/>
  <c r="F670"/>
  <c r="E478"/>
  <c r="F781"/>
  <c r="P781"/>
  <c r="P12"/>
  <c r="AI478"/>
  <c r="K633"/>
  <c r="K643"/>
  <c r="K13" s="1"/>
  <c r="K782"/>
  <c r="E782" s="1"/>
  <c r="H13"/>
  <c r="H640"/>
  <c r="F478"/>
  <c r="G422"/>
  <c r="E670"/>
  <c r="E781"/>
  <c r="G480"/>
  <c r="P478"/>
  <c r="G663"/>
  <c r="S478"/>
  <c r="G542"/>
  <c r="M633"/>
  <c r="E633"/>
  <c r="G633" s="1"/>
  <c r="M478"/>
  <c r="J478"/>
  <c r="G521"/>
  <c r="F784"/>
  <c r="AT779"/>
  <c r="G549"/>
  <c r="AP779"/>
  <c r="AL779"/>
  <c r="AH779"/>
  <c r="N779"/>
  <c r="G535"/>
  <c r="Z779"/>
  <c r="R779"/>
  <c r="AW779"/>
  <c r="AO779"/>
  <c r="AC779"/>
  <c r="AD779" s="1"/>
  <c r="AZ779"/>
  <c r="AR779"/>
  <c r="AJ779"/>
  <c r="AB779"/>
  <c r="X779"/>
  <c r="T779"/>
  <c r="E785"/>
  <c r="AY779"/>
  <c r="AU779"/>
  <c r="AQ779"/>
  <c r="AM779"/>
  <c r="AE779"/>
  <c r="AA779"/>
  <c r="W779"/>
  <c r="O779"/>
  <c r="AK779"/>
  <c r="U779"/>
  <c r="V779" s="1"/>
  <c r="Q779"/>
  <c r="E784"/>
  <c r="AG779"/>
  <c r="F785"/>
  <c r="AV779"/>
  <c r="AF779"/>
  <c r="L779"/>
  <c r="H779"/>
  <c r="I779"/>
  <c r="F783"/>
  <c r="E783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F490"/>
  <c r="E490"/>
  <c r="F484"/>
  <c r="E484"/>
  <c r="F483"/>
  <c r="E483"/>
  <c r="F482"/>
  <c r="E482"/>
  <c r="E479"/>
  <c r="F463"/>
  <c r="E463"/>
  <c r="F462"/>
  <c r="E462"/>
  <c r="F461"/>
  <c r="E461"/>
  <c r="F458"/>
  <c r="E458"/>
  <c r="E457"/>
  <c r="G457" s="1"/>
  <c r="F456"/>
  <c r="E456"/>
  <c r="F455"/>
  <c r="E455"/>
  <c r="F454"/>
  <c r="E454"/>
  <c r="E453"/>
  <c r="F452"/>
  <c r="E452"/>
  <c r="F451"/>
  <c r="E451"/>
  <c r="E450"/>
  <c r="G450" s="1"/>
  <c r="F449"/>
  <c r="E449"/>
  <c r="F448"/>
  <c r="E448"/>
  <c r="F447"/>
  <c r="E447"/>
  <c r="E446"/>
  <c r="E445"/>
  <c r="E444"/>
  <c r="E443"/>
  <c r="F442"/>
  <c r="E442"/>
  <c r="F441"/>
  <c r="E441"/>
  <c r="F440"/>
  <c r="E440"/>
  <c r="E439"/>
  <c r="F438"/>
  <c r="E438"/>
  <c r="F437"/>
  <c r="E437"/>
  <c r="E436"/>
  <c r="F435"/>
  <c r="E435"/>
  <c r="F434"/>
  <c r="E434"/>
  <c r="F433"/>
  <c r="E433"/>
  <c r="E431"/>
  <c r="F430"/>
  <c r="E429"/>
  <c r="F428"/>
  <c r="E428"/>
  <c r="E427"/>
  <c r="E426"/>
  <c r="E425"/>
  <c r="E423"/>
  <c r="E191"/>
  <c r="E192"/>
  <c r="E193"/>
  <c r="E194"/>
  <c r="E195"/>
  <c r="E196"/>
  <c r="E180"/>
  <c r="E181"/>
  <c r="E182"/>
  <c r="E187"/>
  <c r="E188"/>
  <c r="E198"/>
  <c r="E199"/>
  <c r="E200"/>
  <c r="E201"/>
  <c r="E202"/>
  <c r="E203"/>
  <c r="E205"/>
  <c r="E206"/>
  <c r="E207"/>
  <c r="E208"/>
  <c r="E209"/>
  <c r="E210"/>
  <c r="E212"/>
  <c r="E213"/>
  <c r="E214"/>
  <c r="E215"/>
  <c r="E216"/>
  <c r="E217"/>
  <c r="E222"/>
  <c r="E223"/>
  <c r="E224"/>
  <c r="W211"/>
  <c r="W204"/>
  <c r="E204" s="1"/>
  <c r="W197"/>
  <c r="AE190"/>
  <c r="E190" s="1"/>
  <c r="G190" s="1"/>
  <c r="AE183"/>
  <c r="AE414" s="1"/>
  <c r="G670" l="1"/>
  <c r="K779"/>
  <c r="G478"/>
  <c r="W414"/>
  <c r="E420"/>
  <c r="E419"/>
  <c r="E418"/>
  <c r="E417"/>
  <c r="E416"/>
  <c r="G416" s="1"/>
  <c r="E415"/>
  <c r="Y779"/>
  <c r="AI779"/>
  <c r="F779"/>
  <c r="F641"/>
  <c r="E197"/>
  <c r="G197" s="1"/>
  <c r="G503"/>
  <c r="G510"/>
  <c r="G517"/>
  <c r="G436"/>
  <c r="G781"/>
  <c r="G782"/>
  <c r="S779"/>
  <c r="P779"/>
  <c r="G204"/>
  <c r="G429"/>
  <c r="J779"/>
  <c r="M779"/>
  <c r="E211"/>
  <c r="G211" s="1"/>
  <c r="E641"/>
  <c r="G443"/>
  <c r="G507"/>
  <c r="G500"/>
  <c r="G514"/>
  <c r="E779"/>
  <c r="BA16"/>
  <c r="AZ16"/>
  <c r="AZ31" s="1"/>
  <c r="AY16"/>
  <c r="AY31" s="1"/>
  <c r="AX16"/>
  <c r="AW16"/>
  <c r="AW31" s="1"/>
  <c r="AV16"/>
  <c r="AV31" s="1"/>
  <c r="AU16"/>
  <c r="AU31" s="1"/>
  <c r="AT16"/>
  <c r="AT31" s="1"/>
  <c r="AS16"/>
  <c r="AR16"/>
  <c r="AR31" s="1"/>
  <c r="AQ16"/>
  <c r="AQ31" s="1"/>
  <c r="AP16"/>
  <c r="AP31" s="1"/>
  <c r="AO16"/>
  <c r="AO31" s="1"/>
  <c r="AN16"/>
  <c r="AM16"/>
  <c r="AM31" s="1"/>
  <c r="AL16"/>
  <c r="AL31" s="1"/>
  <c r="AK16"/>
  <c r="AK31" s="1"/>
  <c r="AJ16"/>
  <c r="AJ31" s="1"/>
  <c r="AI16"/>
  <c r="AH16"/>
  <c r="AH31" s="1"/>
  <c r="AG16"/>
  <c r="AG31" s="1"/>
  <c r="AF16"/>
  <c r="AF31" s="1"/>
  <c r="AE16"/>
  <c r="AE31" s="1"/>
  <c r="AD16"/>
  <c r="AC16"/>
  <c r="AC31" s="1"/>
  <c r="AB16"/>
  <c r="AB31" s="1"/>
  <c r="AA16"/>
  <c r="AA31" s="1"/>
  <c r="Z16"/>
  <c r="Z31" s="1"/>
  <c r="Y16"/>
  <c r="X16"/>
  <c r="X31" s="1"/>
  <c r="W16"/>
  <c r="W31" s="1"/>
  <c r="V16"/>
  <c r="U16"/>
  <c r="U31" s="1"/>
  <c r="T16"/>
  <c r="T31" s="1"/>
  <c r="S16"/>
  <c r="R16"/>
  <c r="R31" s="1"/>
  <c r="Q16"/>
  <c r="Q31" s="1"/>
  <c r="P16"/>
  <c r="O16"/>
  <c r="O31" s="1"/>
  <c r="N16"/>
  <c r="N31" s="1"/>
  <c r="M16"/>
  <c r="L16"/>
  <c r="L31" s="1"/>
  <c r="K16"/>
  <c r="K31" s="1"/>
  <c r="J16"/>
  <c r="I16"/>
  <c r="I31" s="1"/>
  <c r="H16"/>
  <c r="H31" s="1"/>
  <c r="BA15"/>
  <c r="AZ15"/>
  <c r="AZ30" s="1"/>
  <c r="AY15"/>
  <c r="AX15"/>
  <c r="AW15"/>
  <c r="AW30" s="1"/>
  <c r="AV15"/>
  <c r="AV30" s="1"/>
  <c r="AU15"/>
  <c r="AU30" s="1"/>
  <c r="AT15"/>
  <c r="AT30" s="1"/>
  <c r="AS15"/>
  <c r="AR15"/>
  <c r="AR30" s="1"/>
  <c r="AQ15"/>
  <c r="AQ30" s="1"/>
  <c r="AP15"/>
  <c r="AP30" s="1"/>
  <c r="AO15"/>
  <c r="AO10" s="1"/>
  <c r="AN15"/>
  <c r="AM15"/>
  <c r="AM30" s="1"/>
  <c r="AL15"/>
  <c r="AL30" s="1"/>
  <c r="AK15"/>
  <c r="AK30" s="1"/>
  <c r="AJ15"/>
  <c r="AJ30" s="1"/>
  <c r="AI15"/>
  <c r="AH15"/>
  <c r="AH30" s="1"/>
  <c r="AG15"/>
  <c r="AG30" s="1"/>
  <c r="AF15"/>
  <c r="AF30" s="1"/>
  <c r="AE15"/>
  <c r="AE30" s="1"/>
  <c r="AD15"/>
  <c r="AC15"/>
  <c r="AC30" s="1"/>
  <c r="AB15"/>
  <c r="AB30" s="1"/>
  <c r="AA15"/>
  <c r="AA30" s="1"/>
  <c r="Z15"/>
  <c r="Z30" s="1"/>
  <c r="Y15"/>
  <c r="X15"/>
  <c r="X30" s="1"/>
  <c r="W15"/>
  <c r="W30" s="1"/>
  <c r="V15"/>
  <c r="U15"/>
  <c r="U30" s="1"/>
  <c r="T15"/>
  <c r="T30" s="1"/>
  <c r="S15"/>
  <c r="R15"/>
  <c r="R30" s="1"/>
  <c r="Q15"/>
  <c r="Q30" s="1"/>
  <c r="P15"/>
  <c r="O15"/>
  <c r="O30" s="1"/>
  <c r="N15"/>
  <c r="N30" s="1"/>
  <c r="M15"/>
  <c r="L15"/>
  <c r="L30" s="1"/>
  <c r="K15"/>
  <c r="K30" s="1"/>
  <c r="J15"/>
  <c r="I15"/>
  <c r="I30" s="1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AC29"/>
  <c r="AB29"/>
  <c r="AA29"/>
  <c r="Z29"/>
  <c r="X29"/>
  <c r="W29"/>
  <c r="T29"/>
  <c r="R29"/>
  <c r="Q29"/>
  <c r="N29"/>
  <c r="L29"/>
  <c r="K29"/>
  <c r="AZ28"/>
  <c r="AW28"/>
  <c r="AV28"/>
  <c r="AU28"/>
  <c r="AT28"/>
  <c r="AR28"/>
  <c r="AQ28"/>
  <c r="AP28"/>
  <c r="AO28"/>
  <c r="AM28"/>
  <c r="AL28"/>
  <c r="AK28"/>
  <c r="AG28"/>
  <c r="AF28"/>
  <c r="AE28"/>
  <c r="AC28"/>
  <c r="AB28"/>
  <c r="AA28"/>
  <c r="Z28"/>
  <c r="X28"/>
  <c r="W28"/>
  <c r="U28"/>
  <c r="T28"/>
  <c r="Q28"/>
  <c r="N28"/>
  <c r="I28"/>
  <c r="H28"/>
  <c r="F642"/>
  <c r="H27"/>
  <c r="E183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Y30" i="13" l="1"/>
  <c r="C8" i="8"/>
  <c r="D8" s="1"/>
  <c r="AO30" i="13"/>
  <c r="G183"/>
  <c r="E414"/>
  <c r="G414" s="1"/>
  <c r="I29"/>
  <c r="F644"/>
  <c r="U29"/>
  <c r="F643"/>
  <c r="AH28"/>
  <c r="F773"/>
  <c r="F774"/>
  <c r="AJ28"/>
  <c r="F775"/>
  <c r="K772"/>
  <c r="X772"/>
  <c r="AB772"/>
  <c r="AF772"/>
  <c r="AJ772"/>
  <c r="AR772"/>
  <c r="AZ772"/>
  <c r="Q772"/>
  <c r="G779"/>
  <c r="T772"/>
  <c r="R28"/>
  <c r="L772"/>
  <c r="U772"/>
  <c r="V772" s="1"/>
  <c r="AC772"/>
  <c r="AK772"/>
  <c r="AO772"/>
  <c r="AW772"/>
  <c r="N772"/>
  <c r="R772"/>
  <c r="Z772"/>
  <c r="AH772"/>
  <c r="AL772"/>
  <c r="O640"/>
  <c r="L28"/>
  <c r="C5" i="8"/>
  <c r="C11"/>
  <c r="D11" s="1"/>
  <c r="O772" i="13"/>
  <c r="P772" s="1"/>
  <c r="W772"/>
  <c r="AA772"/>
  <c r="AE772"/>
  <c r="AM772"/>
  <c r="AQ772"/>
  <c r="AU772"/>
  <c r="G417"/>
  <c r="I27"/>
  <c r="I640"/>
  <c r="J640"/>
  <c r="K27"/>
  <c r="K640"/>
  <c r="L27"/>
  <c r="L640"/>
  <c r="M640" s="1"/>
  <c r="N27"/>
  <c r="N640"/>
  <c r="Q27"/>
  <c r="Q640"/>
  <c r="R27"/>
  <c r="R640"/>
  <c r="T27"/>
  <c r="T640"/>
  <c r="U27"/>
  <c r="U640"/>
  <c r="V640"/>
  <c r="W27"/>
  <c r="W640"/>
  <c r="X27"/>
  <c r="X640"/>
  <c r="Z27"/>
  <c r="Z640"/>
  <c r="AA27"/>
  <c r="AA640"/>
  <c r="AB27"/>
  <c r="AB640"/>
  <c r="AC27"/>
  <c r="AC640"/>
  <c r="AE27"/>
  <c r="AE640"/>
  <c r="AF27"/>
  <c r="AF640"/>
  <c r="AG27"/>
  <c r="AG640"/>
  <c r="AH27"/>
  <c r="AH640"/>
  <c r="AJ27"/>
  <c r="AJ640"/>
  <c r="AK27"/>
  <c r="AK640"/>
  <c r="AL27"/>
  <c r="AL640"/>
  <c r="AM27"/>
  <c r="AM640"/>
  <c r="AN640"/>
  <c r="AO27"/>
  <c r="AO640"/>
  <c r="AP27"/>
  <c r="AP640"/>
  <c r="AQ27"/>
  <c r="AQ640"/>
  <c r="AR27"/>
  <c r="AR640"/>
  <c r="AS640"/>
  <c r="AT27"/>
  <c r="AT640"/>
  <c r="AU27"/>
  <c r="AU640"/>
  <c r="AV27"/>
  <c r="AV640"/>
  <c r="AW27"/>
  <c r="AW640"/>
  <c r="AX640"/>
  <c r="AY27"/>
  <c r="AZ27"/>
  <c r="AZ640"/>
  <c r="BA640"/>
  <c r="H15"/>
  <c r="O29"/>
  <c r="O28"/>
  <c r="O27"/>
  <c r="AP772"/>
  <c r="AT772"/>
  <c r="AV772"/>
  <c r="AG772"/>
  <c r="E774"/>
  <c r="E776"/>
  <c r="E777"/>
  <c r="E778"/>
  <c r="H29"/>
  <c r="K28"/>
  <c r="E16"/>
  <c r="E31" s="1"/>
  <c r="F776"/>
  <c r="F777"/>
  <c r="F778"/>
  <c r="H26"/>
  <c r="E773"/>
  <c r="H772"/>
  <c r="I772"/>
  <c r="K26"/>
  <c r="L26"/>
  <c r="N26"/>
  <c r="O26"/>
  <c r="Q26"/>
  <c r="R26"/>
  <c r="T26"/>
  <c r="U26"/>
  <c r="W26"/>
  <c r="X26"/>
  <c r="Z26"/>
  <c r="AA26"/>
  <c r="AB26"/>
  <c r="AC26"/>
  <c r="AE26"/>
  <c r="AF26"/>
  <c r="AG26"/>
  <c r="AH26"/>
  <c r="AJ26"/>
  <c r="AK26"/>
  <c r="AL26"/>
  <c r="AM26"/>
  <c r="AO26"/>
  <c r="AP26"/>
  <c r="AQ26"/>
  <c r="AR26"/>
  <c r="AT26"/>
  <c r="AU26"/>
  <c r="AV26"/>
  <c r="AW26"/>
  <c r="AY26"/>
  <c r="AZ26"/>
  <c r="F14"/>
  <c r="F29" s="1"/>
  <c r="F15"/>
  <c r="F30" s="1"/>
  <c r="F16"/>
  <c r="F31" s="1"/>
  <c r="E644"/>
  <c r="C14" i="8"/>
  <c r="D14" s="1"/>
  <c r="C19"/>
  <c r="D19" s="1"/>
  <c r="D5"/>
  <c r="S772" i="13" l="1"/>
  <c r="AI640"/>
  <c r="AD640"/>
  <c r="Y640"/>
  <c r="S640"/>
  <c r="M772"/>
  <c r="H30"/>
  <c r="H10"/>
  <c r="AI772"/>
  <c r="AD772"/>
  <c r="Y772"/>
  <c r="F640"/>
  <c r="F772"/>
  <c r="G776"/>
  <c r="P640"/>
  <c r="F12"/>
  <c r="E15"/>
  <c r="E30" s="1"/>
  <c r="E12"/>
  <c r="E27" s="1"/>
  <c r="F13"/>
  <c r="F28" s="1"/>
  <c r="G774"/>
  <c r="I10"/>
  <c r="I26"/>
  <c r="E14"/>
  <c r="E29" s="1"/>
  <c r="C24" i="8"/>
  <c r="AZ10" i="13"/>
  <c r="AW10"/>
  <c r="AV10"/>
  <c r="AV25" s="1"/>
  <c r="AU10"/>
  <c r="AU25" s="1"/>
  <c r="AT10"/>
  <c r="AR10"/>
  <c r="AQ10"/>
  <c r="AQ25" s="1"/>
  <c r="AP10"/>
  <c r="AP25" s="1"/>
  <c r="AM10"/>
  <c r="AL10"/>
  <c r="AL25" s="1"/>
  <c r="AK10"/>
  <c r="AK25" s="1"/>
  <c r="AJ10"/>
  <c r="AJ25" s="1"/>
  <c r="AH10"/>
  <c r="AG10"/>
  <c r="AG25" s="1"/>
  <c r="AF10"/>
  <c r="AF25" s="1"/>
  <c r="AE10"/>
  <c r="AE25" s="1"/>
  <c r="AC10"/>
  <c r="AB10"/>
  <c r="AB25" s="1"/>
  <c r="AA10"/>
  <c r="AA25" s="1"/>
  <c r="Z10"/>
  <c r="Z25" s="1"/>
  <c r="X10"/>
  <c r="W10"/>
  <c r="W25" s="1"/>
  <c r="U10"/>
  <c r="T10"/>
  <c r="T25" s="1"/>
  <c r="R10"/>
  <c r="Q10"/>
  <c r="Q25" s="1"/>
  <c r="O10"/>
  <c r="O25" s="1"/>
  <c r="N10"/>
  <c r="L10"/>
  <c r="L25" s="1"/>
  <c r="K10"/>
  <c r="F11"/>
  <c r="F26" s="1"/>
  <c r="H25"/>
  <c r="D24" i="8"/>
  <c r="I486" i="13"/>
  <c r="AZ25" l="1"/>
  <c r="BA10"/>
  <c r="AM25"/>
  <c r="AN25" s="1"/>
  <c r="AN10"/>
  <c r="AR25"/>
  <c r="AS10"/>
  <c r="AW25"/>
  <c r="AX10"/>
  <c r="AT25"/>
  <c r="AO25"/>
  <c r="AH25"/>
  <c r="AI25" s="1"/>
  <c r="AI10"/>
  <c r="U25"/>
  <c r="V25" s="1"/>
  <c r="V10"/>
  <c r="AC25"/>
  <c r="AD25" s="1"/>
  <c r="AD10"/>
  <c r="X25"/>
  <c r="Y25" s="1"/>
  <c r="Y10"/>
  <c r="F27"/>
  <c r="G12"/>
  <c r="R25"/>
  <c r="S25" s="1"/>
  <c r="S10"/>
  <c r="N25"/>
  <c r="P25" s="1"/>
  <c r="P10"/>
  <c r="J10"/>
  <c r="J25" s="1"/>
  <c r="I25"/>
  <c r="M10"/>
  <c r="K25"/>
  <c r="M25" s="1"/>
  <c r="F10"/>
  <c r="AZ486"/>
  <c r="AY486"/>
  <c r="AW486"/>
  <c r="AV486"/>
  <c r="AU486"/>
  <c r="AT486"/>
  <c r="AR486"/>
  <c r="AQ486"/>
  <c r="AP486"/>
  <c r="AO486"/>
  <c r="AM486"/>
  <c r="AL486"/>
  <c r="AK486"/>
  <c r="AJ486"/>
  <c r="AH486"/>
  <c r="AG486"/>
  <c r="AF486"/>
  <c r="AE486"/>
  <c r="AC486"/>
  <c r="AB486"/>
  <c r="AA486"/>
  <c r="Z486"/>
  <c r="X486"/>
  <c r="W486"/>
  <c r="U486"/>
  <c r="T486"/>
  <c r="R486"/>
  <c r="Q486"/>
  <c r="O486"/>
  <c r="N486"/>
  <c r="L486"/>
  <c r="K486"/>
  <c r="F492"/>
  <c r="F646"/>
  <c r="E492"/>
  <c r="E646"/>
  <c r="F491"/>
  <c r="F645"/>
  <c r="E491"/>
  <c r="E645"/>
  <c r="BA486" l="1"/>
  <c r="AX25"/>
  <c r="AS25"/>
  <c r="F486"/>
  <c r="F25"/>
  <c r="M486"/>
  <c r="S486"/>
  <c r="E488"/>
  <c r="E642"/>
  <c r="G642" s="1"/>
  <c r="E487" l="1"/>
  <c r="E11" l="1"/>
  <c r="E26" s="1"/>
  <c r="E489"/>
  <c r="G489" s="1"/>
  <c r="E486" l="1"/>
  <c r="G486" s="1"/>
  <c r="J486"/>
  <c r="E18"/>
  <c r="G18" s="1"/>
  <c r="AY168"/>
  <c r="E168" s="1"/>
  <c r="BA56" l="1"/>
  <c r="E56"/>
  <c r="G56" s="1"/>
  <c r="BA168"/>
  <c r="G168"/>
  <c r="AY640"/>
  <c r="E640" s="1"/>
  <c r="G640" l="1"/>
  <c r="E643"/>
  <c r="G643" s="1"/>
  <c r="AY772"/>
  <c r="E772" s="1"/>
  <c r="E775"/>
  <c r="G775" s="1"/>
  <c r="G772" l="1"/>
  <c r="AY28"/>
  <c r="E13"/>
  <c r="E10"/>
  <c r="AY25" l="1"/>
  <c r="G10"/>
  <c r="E28"/>
  <c r="G13"/>
  <c r="G25" l="1"/>
  <c r="E25"/>
</calcChain>
</file>

<file path=xl/sharedStrings.xml><?xml version="1.0" encoding="utf-8"?>
<sst xmlns="http://schemas.openxmlformats.org/spreadsheetml/2006/main" count="2862" uniqueCount="579">
  <si>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</si>
  <si>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</si>
  <si>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</si>
  <si>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</si>
  <si>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</si>
  <si>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</si>
  <si>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</si>
  <si>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</si>
  <si>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</si>
  <si>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</si>
  <si>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</si>
  <si>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</si>
  <si>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</si>
  <si>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</si>
  <si>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</si>
  <si>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</si>
  <si>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</si>
  <si>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</si>
  <si>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</si>
  <si>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</si>
  <si>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</si>
  <si>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</si>
  <si>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</si>
  <si>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</si>
  <si>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</si>
  <si>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</si>
  <si>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</si>
  <si>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</si>
  <si>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</si>
  <si>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</si>
  <si>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</si>
  <si>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</si>
  <si>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</si>
  <si>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</si>
  <si>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</si>
  <si>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</si>
  <si>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</si>
  <si>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</si>
  <si>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</si>
  <si>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</si>
  <si>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</si>
  <si>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</si>
  <si>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</si>
  <si>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</si>
  <si>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</si>
  <si>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</si>
  <si>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</si>
  <si>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</si>
  <si>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</si>
  <si>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</si>
  <si>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</si>
  <si>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</si>
  <si>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</si>
  <si>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</si>
  <si>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</si>
  <si>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</si>
  <si>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</si>
  <si>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</si>
  <si>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</si>
  <si>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</si>
  <si>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</si>
  <si>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</si>
  <si>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</si>
  <si>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</si>
  <si>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</si>
  <si>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</si>
  <si>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</si>
  <si>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</si>
  <si>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</si>
  <si>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</si>
  <si>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</si>
  <si>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</si>
  <si>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</si>
  <si>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</si>
  <si>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</si>
  <si>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</si>
  <si>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</si>
  <si>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</si>
  <si>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</si>
  <si>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</si>
  <si>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</si>
  <si>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</si>
  <si>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</si>
  <si>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</si>
  <si>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</si>
  <si>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</si>
  <si>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</si>
  <si>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</si>
  <si>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</si>
  <si>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</si>
  <si>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</si>
  <si>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</si>
  <si>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</si>
  <si>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</si>
  <si>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</si>
  <si>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</si>
  <si>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</si>
  <si>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</si>
  <si>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</si>
  <si>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</si>
  <si>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</si>
  <si>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</si>
  <si>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</si>
  <si>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</si>
  <si>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</si>
  <si>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</si>
  <si>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</si>
  <si>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</si>
  <si>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</si>
  <si>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</si>
  <si>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</si>
  <si>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</si>
  <si>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</si>
  <si>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</si>
  <si>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</si>
  <si>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</si>
  <si>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</si>
  <si>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</si>
  <si>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</si>
  <si>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</si>
  <si>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</si>
  <si>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</si>
  <si>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</si>
  <si>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</si>
  <si>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</si>
  <si>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</si>
  <si>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</si>
  <si>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</si>
  <si>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</si>
  <si>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</si>
  <si>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</si>
  <si>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</si>
  <si>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</si>
  <si>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</si>
  <si>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</si>
  <si>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</si>
  <si>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</si>
  <si>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</si>
  <si>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</si>
  <si>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</si>
  <si>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</si>
  <si>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</si>
  <si>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</si>
  <si>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</si>
  <si>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</si>
  <si>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</si>
  <si>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</si>
  <si>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</si>
  <si>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</si>
  <si>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</si>
  <si>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</si>
  <si>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</si>
  <si>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</si>
  <si>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</si>
  <si>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</si>
  <si>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</si>
  <si>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</si>
  <si>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</si>
  <si>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</si>
  <si>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</si>
  <si>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</si>
  <si>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</si>
  <si>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</si>
  <si>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</si>
  <si>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</si>
  <si>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</si>
  <si>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</si>
  <si>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</si>
  <si>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</si>
  <si>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</si>
  <si>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</si>
  <si>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</si>
  <si>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</si>
  <si>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</si>
  <si>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</si>
  <si>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</si>
  <si>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</si>
  <si>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</si>
  <si>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</si>
  <si>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</si>
  <si>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</si>
  <si>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</si>
  <si>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</si>
  <si>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</si>
  <si>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</si>
  <si>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</si>
  <si>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</si>
  <si>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</si>
  <si>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</si>
  <si>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</si>
  <si>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</si>
  <si>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</si>
  <si>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</si>
  <si>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</si>
  <si>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</si>
  <si>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</si>
  <si>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</si>
  <si>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</si>
  <si>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</si>
  <si>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</si>
  <si>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</si>
  <si>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</si>
  <si>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</si>
  <si>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</si>
  <si>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</si>
  <si>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</si>
  <si>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</si>
  <si>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</si>
  <si>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</si>
  <si>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</si>
  <si>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</si>
  <si>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</si>
  <si>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</si>
  <si>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</si>
  <si>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</si>
  <si>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</si>
  <si>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</si>
  <si>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</si>
  <si>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</si>
  <si>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</si>
  <si>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</si>
  <si>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</si>
  <si>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</si>
  <si>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</si>
  <si>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</si>
  <si>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</si>
  <si>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</si>
  <si>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</si>
  <si>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</si>
  <si>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</si>
  <si>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</si>
  <si>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</si>
  <si>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</si>
  <si>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</si>
  <si>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</si>
  <si>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</si>
  <si>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</si>
  <si>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</si>
  <si>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</si>
  <si>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</si>
  <si>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</si>
  <si>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</si>
  <si>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</si>
  <si>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</si>
  <si>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</si>
  <si>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</si>
  <si>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</si>
  <si>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</si>
  <si>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</si>
  <si>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</si>
  <si>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</si>
  <si>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</si>
  <si>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</si>
  <si>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</si>
  <si>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</si>
  <si>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</si>
  <si>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</si>
  <si>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</si>
  <si>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</si>
  <si>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</si>
  <si>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</si>
  <si>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</si>
  <si>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</si>
  <si>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</si>
  <si>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</si>
  <si>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</si>
  <si>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</si>
  <si>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</si>
  <si>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</si>
  <si>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</si>
  <si>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</si>
  <si>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</si>
  <si>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</si>
  <si>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</si>
  <si>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</si>
  <si>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</si>
  <si>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</si>
  <si>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</si>
  <si>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</si>
  <si>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</si>
  <si>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</si>
  <si>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</si>
  <si>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График (сетевой график) реализации  муниципальной программы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</si>
  <si>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</si>
  <si>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</si>
  <si>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</si>
  <si>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</si>
  <si>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</si>
  <si>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</si>
  <si>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</si>
  <si>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</si>
  <si>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</si>
  <si>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</si>
  <si>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</si>
  <si>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</si>
  <si>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</si>
  <si>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Итого по задаче 1</t>
  </si>
  <si>
    <t xml:space="preserve">Задача 2: Капитальный ремонт (с заменой) систем теплоснабжения, водоснабжения и водоотведения для подготовки к осенне-зимнему периоду </t>
  </si>
  <si>
    <t>2.1</t>
  </si>
  <si>
    <t>2.2</t>
  </si>
  <si>
    <t>2.3</t>
  </si>
  <si>
    <t>2.4</t>
  </si>
  <si>
    <t>2.5</t>
  </si>
  <si>
    <t>Итого по задаче 2</t>
  </si>
  <si>
    <t>Замена сетевых насосов на котельной Техснаб в пгт. Новоаганск</t>
  </si>
  <si>
    <t>Утепление  емкости V=1000 м3, ВОС "Водолей-30", ул.Центральная 101А в пгт Новоаганск</t>
  </si>
  <si>
    <t>Замена подземных  сетей ТВС  ул. Геологов 9 в пгт. Новоаганске</t>
  </si>
  <si>
    <t>Замена сетевых насосов в котельной                      с. Большетархово</t>
  </si>
  <si>
    <t>Замена  котлов  в котельной п. Зайцева Речка</t>
  </si>
  <si>
    <t>Замена  котлов  в котельной с. Ларьяк</t>
  </si>
  <si>
    <t>Замена технологического оборудования на ЦТП-47 пгт. Излучинск</t>
  </si>
  <si>
    <t>2.6</t>
  </si>
  <si>
    <t>2.7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</si>
  <si>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</si>
  <si>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</si>
  <si>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</si>
  <si>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</si>
  <si>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</si>
  <si>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</si>
  <si>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</si>
  <si>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</si>
  <si>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</si>
  <si>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</si>
  <si>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</si>
  <si>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</si>
  <si>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</si>
  <si>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</si>
  <si>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Задача 3.  Реализация мероприятий в сфере жилищно-коммунального хозяйства и социальной сферы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</si>
  <si>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</si>
  <si>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</si>
  <si>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</si>
  <si>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</si>
  <si>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</si>
  <si>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по задаче 3</t>
  </si>
  <si>
    <t xml:space="preserve">Задача  4. Обеспечение бесперебойной работы объектов жилищно-коммунального хозяйства и социальной сферы </t>
  </si>
  <si>
    <t>всего по Подпрограмме 1</t>
  </si>
  <si>
    <t>Итого по задаче 4</t>
  </si>
  <si>
    <t>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</si>
  <si>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</si>
  <si>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</si>
  <si>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</si>
  <si>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</si>
  <si>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</si>
  <si>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</si>
  <si>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</si>
  <si>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</si>
  <si>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</si>
  <si>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</si>
  <si>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</si>
  <si>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Итого по подпрограмме 3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</si>
  <si>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</si>
  <si>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</si>
  <si>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Задача 1 Обеспечение равных прав потребителей на получение энергетических ресурсов</t>
  </si>
  <si>
    <t>Подпрограмма  4 «Повышение энергоэффективности в отраслях экономики»</t>
  </si>
  <si>
    <t>Задача 1. Повышение энергетической эффективности при производстве и передаче энергетических ресурсов</t>
  </si>
  <si>
    <t>Разработка схем водоснабжения и водоотведения населенных пунктов Нижневартовского района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</si>
  <si>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</si>
  <si>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</si>
  <si>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</si>
  <si>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</si>
  <si>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</si>
  <si>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3.2.</t>
  </si>
  <si>
    <t>3.3.</t>
  </si>
  <si>
    <t>3.4.</t>
  </si>
  <si>
    <t>3.5.</t>
  </si>
  <si>
    <t>3.6.</t>
  </si>
  <si>
    <t>4.2</t>
  </si>
  <si>
    <t>г. Нижневартовск Административное здание ул. Ленина, 6</t>
  </si>
  <si>
    <t>1.13</t>
  </si>
  <si>
    <t>пгт. Новоаганск Капитальный ремонт КОС-600 и КОС-200</t>
  </si>
  <si>
    <t>1.14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</si>
  <si>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</si>
  <si>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 с. Покур Реконструкция сетей ТВС с закальцовкой трассы</t>
  </si>
  <si>
    <t>4.3.</t>
  </si>
  <si>
    <t>Энергоснабжение и повышение энергетической эффективности на территории МО НВ район на 2010-2020 годы</t>
  </si>
  <si>
    <t>п.Аган Наружный газопровод (Лукойл ЗС)</t>
  </si>
  <si>
    <t>с. Варьеган Газопровод (корректировка ПИР)</t>
  </si>
  <si>
    <t>с. Ваховск Газопровод (корректировка ПИР)</t>
  </si>
  <si>
    <t>п. Ваховск Газовая котельная</t>
  </si>
  <si>
    <t>п. Аган Канализационные очистные сооружения 200 м3/сут. (Лукойл ЗС)</t>
  </si>
  <si>
    <t>с. Покур Канализационные очистные сооружения</t>
  </si>
  <si>
    <t>пгт.Новоаганск Накопительные резервуары чистой воды на водоочистных сооружениях  (2 шт.)</t>
  </si>
  <si>
    <t>с. Былино Модернизация системы водоснабжения</t>
  </si>
  <si>
    <t>1.15</t>
  </si>
  <si>
    <t>1.16</t>
  </si>
  <si>
    <t>1.17</t>
  </si>
  <si>
    <t>1.18</t>
  </si>
  <si>
    <t>п. Ваховск Реконструкция канализационных очистных сооружений производительностью 200 м3/сут</t>
  </si>
  <si>
    <t>с. Ларьяк Модернизация водоочистных комплексов</t>
  </si>
  <si>
    <t>д.Вата Модернизация водоочистного комплекса "Импульс"</t>
  </si>
  <si>
    <t>с.Покур Модернизация водоочистного комплекса "Импульс"</t>
  </si>
  <si>
    <t>п.Аган Сети тепловодоснабжения и канализации по ул.Советская</t>
  </si>
  <si>
    <t>1.19</t>
  </si>
  <si>
    <t>с.Охтеурье Ремонт лестницы к причалу</t>
  </si>
  <si>
    <t>пгт.Излучинск Административное здание по ул.Энергетиков,6</t>
  </si>
  <si>
    <t>п.Аган  Административное здание по ул.Рыбников,21</t>
  </si>
  <si>
    <t>1.1. Общие целевые показатели в области энергосбережения и повышения энергетической эффективности</t>
  </si>
  <si>
    <t>1.1.1.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</si>
  <si>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</si>
  <si>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1.1.2.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</si>
  <si>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</si>
  <si>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1.1.3.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</si>
  <si>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</si>
  <si>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</si>
  <si>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</si>
  <si>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</si>
  <si>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</si>
  <si>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1.1.6.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</si>
  <si>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</si>
  <si>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</si>
  <si>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</si>
  <si>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</si>
  <si>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</si>
  <si>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</si>
  <si>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</si>
  <si>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</si>
  <si>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</si>
  <si>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</si>
  <si>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</si>
  <si>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</si>
  <si>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</si>
  <si>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</si>
  <si>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</si>
  <si>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</si>
  <si>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</si>
  <si>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</si>
  <si>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</si>
  <si>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</si>
  <si>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</si>
  <si>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</si>
  <si>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</si>
  <si>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</si>
  <si>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</si>
  <si>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</si>
  <si>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</si>
  <si>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</si>
  <si>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</si>
  <si>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</si>
  <si>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</si>
  <si>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</si>
  <si>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</si>
  <si>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</si>
  <si>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</si>
  <si>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</si>
  <si>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</si>
  <si>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</si>
  <si>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</si>
  <si>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</si>
  <si>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</si>
  <si>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</si>
  <si>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</si>
  <si>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</si>
  <si>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</si>
  <si>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</si>
  <si>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</si>
  <si>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</si>
  <si>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</si>
  <si>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</si>
  <si>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</si>
  <si>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4.2.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</si>
  <si>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</si>
  <si>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Пгт. Излучинск:                                                                                 замена участка тепловой сети  в ППУ изоляции диаметром до 100 мм от ТК13 УТ2 до поликлиники </t>
  </si>
  <si>
    <t xml:space="preserve">Пгт. Излучинск: замена перемычки между магистральными тепловыми сетями УТ11-ВОС-КОС и Пионерная база </t>
  </si>
  <si>
    <t xml:space="preserve">С. Ларьяк: ремонт сетей тепловодоснабжения на участке  по ул. Кербунова </t>
  </si>
  <si>
    <t xml:space="preserve">С. Большетархово: ремонт сетей тепловодоснабжения от  котельной -  ул. Новая 10- до ул. Новая 30 </t>
  </si>
  <si>
    <t>С. Охтеурье:  замена внутриквартальных ветких сетей тепловодоснабжения</t>
  </si>
  <si>
    <t>Пгт. Новоаганск: ремонт  наружных  сетей ТВС  ул. Магылорская с вводами в дома</t>
  </si>
  <si>
    <t xml:space="preserve">Пгт. Новоаганск: ремонт внутриквартальных  сетей ТВС  ул. Центральная, 1 - ул. Геологов </t>
  </si>
  <si>
    <t xml:space="preserve"> Пгт. Новоаганск: ремонт внутриквартальных  сетей ТВС  от ТК13 - ул. Первомайская,  14 </t>
  </si>
  <si>
    <t>Д.Пасол: ремон отопительной системы в квартире 2 дома по ул.Кедровая 8</t>
  </si>
  <si>
    <t xml:space="preserve"> </t>
  </si>
  <si>
    <t>И.о.начальника отдела ЖКХ, энергетики и строительства администрации района  __________________________ (О.Н. Кабанова)</t>
  </si>
  <si>
    <t>4.4</t>
  </si>
  <si>
    <t>4.5</t>
  </si>
  <si>
    <t>4.6</t>
  </si>
  <si>
    <t>4.7</t>
  </si>
  <si>
    <t>4.8</t>
  </si>
  <si>
    <t>Замена узла учета тепловой энергии в ЗАГС администрации района в пгт. Излучинск</t>
  </si>
  <si>
    <t>Ремонт внутри-квартальных вет-хих сетей теплово-доснабжения  в  п. Аган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</si>
  <si>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</si>
  <si>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</si>
  <si>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</si>
  <si>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</si>
  <si>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</si>
  <si>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</si>
  <si>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</si>
  <si>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</si>
  <si>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</si>
  <si>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</si>
  <si>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</si>
  <si>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</si>
  <si>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</si>
  <si>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</si>
  <si>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Ремонт внутри-квартальных  сетей ТВС  ул.  Перво-майская 102 - Пер-вомайская,  107 в пгт. Новоаганске</t>
  </si>
  <si>
    <t>Ремонт внутри-квартальных  сетей ТВС  от ТК72 - ул. Энтузиастов  14 в пгт. Новоаганске</t>
  </si>
  <si>
    <t>Ремонт  наружных  сетей ТВС по ул. Цветная 1 - ул. Цветная 10 в пгт. Новоаганске</t>
  </si>
  <si>
    <t>2.22</t>
  </si>
  <si>
    <t>2.23</t>
  </si>
  <si>
    <t>2.24</t>
  </si>
  <si>
    <t>2.25</t>
  </si>
  <si>
    <t>Замена тепловой изоляции тепловых сетей и монтаж кожуха из оцинкованной стали по утеп-лителю ППУ d426 мм, d325мм, d219 мм на участках УТ11-УТ15, УТ18-КОС в  пгт. Излу-чинск</t>
  </si>
  <si>
    <t>Ремонт сетей теп-лоснабжения от котельной до шко-лы в д. Чехломей</t>
  </si>
  <si>
    <t>Замена внутри-квартальных вет-хих сетей теплово-доснабжения  в  с. Большетархово</t>
  </si>
  <si>
    <t>Замена внутри-квартальных вет-хих сетей теплово-доснабжения  в  с. Покур</t>
  </si>
  <si>
    <t>2.26</t>
  </si>
  <si>
    <t>2.27</t>
  </si>
  <si>
    <t>2.28</t>
  </si>
  <si>
    <t>2.29</t>
  </si>
  <si>
    <t>Замена внутри-квартальных вет-хих сетей тепло-снабжения  в  с. Корлики</t>
  </si>
  <si>
    <t>Ремонт сетей во-доснабжения в д. Вампугол</t>
  </si>
  <si>
    <t>Ремонт внутри-квартальных  сетей ТВС  ул. Геологов 15- ул. Геологов 22  в пгт. Новоаганске</t>
  </si>
  <si>
    <t>Ремонт внутри-квартальных  сетей ТВС   ул. Геологов 11 - ул. Геологов 12 в пгт. Ново-аганске</t>
  </si>
  <si>
    <t>Ремонт внутри-квартальных  сетей ТВС ул. Транс-портная 1а - ул. Озерная 50 в пгт. Новоаганске</t>
  </si>
  <si>
    <t>Ремонт административного здания (ремонт кровли запасного выхода столовой, мягкой кровли и кровли козырька центрального входа), расположенного  г.Нижневартовск, ул. Таежная, д.19</t>
  </si>
  <si>
    <t>Ремонт фасада здания, кровли над крыльцом и 3 этажом в административном здании, расположенного  г.Нижневартовск, ул. Индустриальная, д.16</t>
  </si>
  <si>
    <t>Ремонт гаражей (ремонт полов, ворот, мягкой кровли), расположеннх г. Нижневартовск, ул. 60 лет Октября, д. 14</t>
  </si>
  <si>
    <t>С. Охтеурье: замена участка трубопровода ливневой канализации</t>
  </si>
  <si>
    <t>2.30</t>
  </si>
  <si>
    <t>2.31</t>
  </si>
  <si>
    <t>Ремонт внутри-квартальных  сетей ТВС  от ТК85 - ул. 70 лет Октября, 25 в пгт. Новоаганске</t>
  </si>
  <si>
    <t>1.20</t>
  </si>
  <si>
    <t xml:space="preserve">С. Ларьяк:   строительство                                                                                                                                                               Канализационные очистные сооружения </t>
  </si>
  <si>
    <t>2.32</t>
  </si>
  <si>
    <t>2.33</t>
  </si>
  <si>
    <t>Замена дымовых труб в котельной № 2 в п. Ваховск</t>
  </si>
  <si>
    <t>Замена дымовых труб в котельной в с. Болшетархово</t>
  </si>
  <si>
    <t>Главный специалист отдела расходов бюджета  департамента финансов администрации района:___________________ (С.А. Вандрей)</t>
  </si>
  <si>
    <t xml:space="preserve">Пояснения к отчету о ходе исполнения графика (сетевого графика) по реализации муниципальной программы </t>
  </si>
  <si>
    <t>Подпрограмма 1 Создание условий для обеспечения качественными коммунальными услугами: Планируется в 2015 году: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</si>
  <si>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</si>
  <si>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</si>
  <si>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</si>
  <si>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</si>
  <si>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д. Пугъюг, д. Усть-Колекъеган)</t>
    </r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</si>
  <si>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</si>
  <si>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</si>
  <si>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</si>
  <si>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</si>
  <si>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> -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</si>
  <si>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</si>
  <si>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-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</si>
  <si>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</si>
  <si>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</si>
  <si>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</si>
  <si>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</si>
  <si>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t>пгт. Излучинск</t>
  </si>
  <si>
    <t xml:space="preserve">С. Корлики:                                               Монтаж системы пожаротушения  и оповещения людей при пожаре на объекте:"Дизельная электростанция" </t>
  </si>
  <si>
    <t>с. Аган Газовая котельная</t>
  </si>
  <si>
    <t>Замена сетей ТВС от ТК 103 до ул. Береговая, д.15 в пгт. Новоаганск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</si>
  <si>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ноябрь 2015г.</t>
  </si>
  <si>
    <t>чкхлом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</si>
  <si>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декабрь 2015г.</t>
  </si>
  <si>
    <t>Ремонт сетей теплоснабжения по ул. Титова с. Ларьяк</t>
  </si>
  <si>
    <t>Замена насосов на ВОК Импульс, с. Покур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</si>
  <si>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</si>
  <si>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</si>
  <si>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Значение показателя на 2014год</t>
  </si>
  <si>
    <t>Значение показателя на 2015 год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</si>
  <si>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</si>
  <si>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</si>
  <si>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</si>
  <si>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подпрограмме 5</t>
  </si>
  <si>
    <t>Заместитель главы администрации района по ЖКХ и строительству  __________________________ (А.Ю. Бурылов)</t>
  </si>
  <si>
    <t>«Развитие жилищно-коммунального комплекса и повышение энергетической эффективности в Нижневартовском районе на 2014−2020 годы»  за декабрь 2015 г.</t>
  </si>
  <si>
    <r>
      <t xml:space="preserve"> Обществом с ограниченной ответственностью «Новый район» в пгт. Новоаганск выполнялись работы по капитальному ремонту КОС-600 и КОС-200, освоено 716,8 тыс. руб., переходящий остаток </t>
    </r>
    <r>
      <rPr>
        <b/>
        <sz val="14"/>
        <color theme="1"/>
        <rFont val="Times New Roman"/>
        <family val="1"/>
        <charset val="204"/>
      </rPr>
      <t>4 млн. 541 тыс. руб.</t>
    </r>
    <r>
      <rPr>
        <sz val="14"/>
        <color theme="1"/>
        <rFont val="Times New Roman"/>
        <family val="1"/>
        <charset val="204"/>
      </rPr>
      <t xml:space="preserve"> (контракт от 13.03.2013, срок исполнения 18.08.2014);</t>
    </r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</si>
  <si>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освоено 35 356,6 тыс. руб., переходящий остаток </t>
    </r>
    <r>
      <rPr>
        <b/>
        <sz val="14"/>
        <color theme="1"/>
        <rFont val="Times New Roman"/>
        <family val="1"/>
        <charset val="204"/>
      </rPr>
      <t>17 млн. 739  тыс.руб</t>
    </r>
    <r>
      <rPr>
        <sz val="14"/>
        <color theme="1"/>
        <rFont val="Times New Roman"/>
        <family val="1"/>
        <charset val="204"/>
      </rPr>
      <t>. (контракт от 25.12.2014,срок исполнения</t>
    </r>
    <r>
      <rPr>
        <b/>
        <sz val="14"/>
        <color theme="1"/>
        <rFont val="Times New Roman"/>
        <family val="1"/>
        <charset val="204"/>
      </rPr>
      <t xml:space="preserve"> 25.06.2015</t>
    </r>
    <r>
      <rPr>
        <sz val="14"/>
        <color theme="1"/>
        <rFont val="Times New Roman"/>
        <family val="1"/>
        <charset val="204"/>
      </rPr>
      <t xml:space="preserve">); </t>
    </r>
  </si>
  <si>
    <r>
      <t xml:space="preserve">Обществом с ограниченной ответственностью «Теплоэнергетик» выполнялись ПИР по объекту «Газопровод с. Варьеган» освоено 17 748,3 тыс. руб., переходящий остаток </t>
    </r>
    <r>
      <rPr>
        <b/>
        <sz val="14"/>
        <color theme="1"/>
        <rFont val="Times New Roman"/>
        <family val="1"/>
        <charset val="204"/>
      </rPr>
      <t>352,0 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); </t>
    </r>
  </si>
  <si>
    <r>
      <t xml:space="preserve">Корректировка ПИР по объекту «Газопровод п. Ваховск», освоено 465,4 тыс. руб., переходящий остаток </t>
    </r>
    <r>
      <rPr>
        <b/>
        <sz val="14"/>
        <color theme="1"/>
        <rFont val="Times New Roman"/>
        <family val="1"/>
        <charset val="204"/>
      </rPr>
      <t>633тыс.руб</t>
    </r>
    <r>
      <rPr>
        <sz val="14"/>
        <color theme="1"/>
        <rFont val="Times New Roman"/>
        <family val="1"/>
        <charset val="204"/>
      </rPr>
      <t xml:space="preserve">.(контракт от 07.10.2013,срок исполнения </t>
    </r>
    <r>
      <rPr>
        <b/>
        <sz val="14"/>
        <color theme="1"/>
        <rFont val="Times New Roman"/>
        <family val="1"/>
        <charset val="204"/>
      </rPr>
      <t>07.06.2014</t>
    </r>
    <r>
      <rPr>
        <sz val="14"/>
        <color theme="1"/>
        <rFont val="Times New Roman"/>
        <family val="1"/>
        <charset val="204"/>
      </rPr>
      <t xml:space="preserve">); </t>
    </r>
  </si>
  <si>
    <r>
      <t xml:space="preserve">Обществом с ограниченной ответственностью «ИТ Синтез» выполнялись работы по корректировке ПСД по объекту «с. Аган Газовая котельная (ПАО «Лукойл»)», освоено 746,0 тыс. руб., переходящий остаток  </t>
    </r>
    <r>
      <rPr>
        <b/>
        <sz val="14"/>
        <color theme="1"/>
        <rFont val="Times New Roman"/>
        <family val="1"/>
        <charset val="204"/>
      </rPr>
      <t xml:space="preserve">1 млн. 254 тыс. руб. </t>
    </r>
    <r>
      <rPr>
        <sz val="14"/>
        <color theme="1"/>
        <rFont val="Times New Roman"/>
        <family val="1"/>
        <charset val="204"/>
      </rPr>
      <t>(доп. соглашение к контракту от 01.07.2015, срок исполнения 01.11.2015), не заключен контакт 20,0 млн. руб.;</t>
    </r>
  </si>
  <si>
    <r>
      <t xml:space="preserve">Обществом с ограниченной ответственностью ПСП «КвадраТ» выполнялись работы по объекту «п. Ваховск Газовая котельная», освоено 750,0 тыс. руб., переходящий остаток  </t>
    </r>
    <r>
      <rPr>
        <b/>
        <sz val="14"/>
        <color theme="1"/>
        <rFont val="Times New Roman"/>
        <family val="1"/>
        <charset val="204"/>
      </rPr>
      <t>200 тыс. руб</t>
    </r>
    <r>
      <rPr>
        <sz val="14"/>
        <color theme="1"/>
        <rFont val="Times New Roman"/>
        <family val="1"/>
        <charset val="204"/>
      </rPr>
      <t xml:space="preserve">. (контракт от 17.10.2013, срок исполнения 17.05.2014); </t>
    </r>
  </si>
  <si>
    <r>
      <t xml:space="preserve">Обществом с ограниченной ответственностью «Строительно-монтажное торговое предприятие «Север» выполнялись работы по объекту «с. Покур Канализационные очистные сооружения», освоено 234,9 тыс. руб., переходящий остаток </t>
    </r>
    <r>
      <rPr>
        <b/>
        <sz val="14"/>
        <color theme="1"/>
        <rFont val="Times New Roman"/>
        <family val="1"/>
        <charset val="204"/>
      </rPr>
      <t>6 млн. 216 тыс. руб</t>
    </r>
    <r>
      <rPr>
        <sz val="14"/>
        <color theme="1"/>
        <rFont val="Times New Roman"/>
        <family val="1"/>
        <charset val="204"/>
      </rPr>
      <t>., в т.ч. средства бюджета округа -4 млн. 800 тыс. (контракт от 13.02.2014, срок исполнения 13.12.2014),</t>
    </r>
  </si>
  <si>
    <r>
      <t xml:space="preserve">Обществом с ограниченной ответственностью «РосНефтеГазПроект» заключен контракт на выполнение  ПИР «Реконструкция канализационных очистных сооружений производительностью 200 м3/сут. п. Ваховск», переходящий остаток </t>
    </r>
    <r>
      <rPr>
        <b/>
        <sz val="14"/>
        <color theme="1"/>
        <rFont val="Times New Roman"/>
        <family val="1"/>
        <charset val="204"/>
      </rPr>
      <t>1млн.775тыс.руб</t>
    </r>
    <r>
      <rPr>
        <sz val="14"/>
        <color theme="1"/>
        <rFont val="Times New Roman"/>
        <family val="1"/>
        <charset val="204"/>
      </rPr>
      <t xml:space="preserve">.(контракт от 29.04.2014,срок исполнения </t>
    </r>
    <r>
      <rPr>
        <b/>
        <sz val="14"/>
        <color theme="1"/>
        <rFont val="Times New Roman"/>
        <family val="1"/>
        <charset val="204"/>
      </rPr>
      <t>29.04.2015),</t>
    </r>
    <r>
      <rPr>
        <sz val="14"/>
        <color theme="1"/>
        <rFont val="Times New Roman"/>
        <family val="1"/>
        <charset val="204"/>
      </rPr>
      <t xml:space="preserve"> </t>
    </r>
  </si>
  <si>
    <r>
      <t>Обществом с ограниченной ответственностью «РосЮграПроект» заключен контракт на выполнение ПИР по объекту «Реконструкция сетей ТВС с закальцовкой трассы с. Покур»</t>
    </r>
    <r>
      <rPr>
        <b/>
        <sz val="14"/>
        <color theme="1"/>
        <rFont val="Times New Roman"/>
        <family val="1"/>
        <charset val="204"/>
      </rPr>
      <t>, переходящий остаток 1млн.168тыс.руб</t>
    </r>
    <r>
      <rPr>
        <sz val="14"/>
        <color theme="1"/>
        <rFont val="Times New Roman"/>
        <family val="1"/>
        <charset val="204"/>
      </rPr>
      <t xml:space="preserve">.(контракт от 16.12.2013,срок исполнения </t>
    </r>
    <r>
      <rPr>
        <b/>
        <sz val="14"/>
        <color theme="1"/>
        <rFont val="Times New Roman"/>
        <family val="1"/>
        <charset val="204"/>
      </rPr>
      <t>16.11.2014);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</si>
  <si>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Обществом с ограниченной ответственностью «Техносфера» выполнялась «Разработка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Покур)», освоено 1 435,0 тыс. руб., переходящий остаток  </t>
    </r>
    <r>
      <rPr>
        <b/>
        <sz val="14"/>
        <color theme="1"/>
        <rFont val="Times New Roman"/>
        <family val="1"/>
        <charset val="204"/>
      </rPr>
      <t>615 тыс. руб</t>
    </r>
    <r>
      <rPr>
        <sz val="14"/>
        <color theme="1"/>
        <rFont val="Times New Roman"/>
        <family val="1"/>
        <charset val="204"/>
      </rPr>
      <t>.(доп. соглашение к контракту 30.10.2013, срок исполнения 30.04.2015),</t>
    </r>
  </si>
  <si>
    <r>
      <t xml:space="preserve">Обществом с ограниченной ответственностью «РосНефтеГазПроект» по объекту «п.Аган Сети тепловодоснабжения и канализации по ул.Советская» освоено 100,0 тыс. руб., переходящий остаток  </t>
    </r>
    <r>
      <rPr>
        <b/>
        <sz val="14"/>
        <color theme="1"/>
        <rFont val="Times New Roman"/>
        <family val="1"/>
        <charset val="204"/>
      </rPr>
      <t>400 тыс. руб</t>
    </r>
    <r>
      <rPr>
        <sz val="14"/>
        <color theme="1"/>
        <rFont val="Times New Roman"/>
        <family val="1"/>
        <charset val="204"/>
      </rPr>
      <t>. (контракт от 27.04.2015, срок исполнения 27.12.2015),</t>
    </r>
  </si>
  <si>
    <t>Итого объем незавершенного строительства – 54 918,5 тыс. руб., из них местный бюджет – 50 117,8 тыс. руб.</t>
  </si>
  <si>
    <t> План 77 430,6 тыс. руб., освоено 36 819,3 тыс. руб.</t>
  </si>
  <si>
    <t>Заместитель главы администрации района по ЖКХ</t>
  </si>
  <si>
    <t xml:space="preserve">И строительству          ____________________(А.Ю. Бурылов) </t>
  </si>
</sst>
</file>

<file path=xl/styles.xml><?xml version="1.0" encoding="utf-8"?>
<styleSheet xmlns="http://schemas.openxmlformats.org/spreadsheetml/2006/main">
  <numFmts count="16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0.000"/>
    <numFmt numFmtId="170" formatCode="_-* #,##0.00_р_._-;\-* #,##0.00_р_._-;_-* &quot;-&quot;?_р_._-;_-@_-"/>
    <numFmt numFmtId="171" formatCode="0.0000"/>
    <numFmt numFmtId="172" formatCode="_-* #,##0.000_р_._-;\-* #,##0.000_р_._-;_-* &quot;-&quot;?_р_._-;_-@_-"/>
    <numFmt numFmtId="173" formatCode="0.000000"/>
    <numFmt numFmtId="174" formatCode="0.0%"/>
    <numFmt numFmtId="175" formatCode="_-* #,##0_р_._-;\-* #,##0_р_._-;_-* &quot;-&quot;?_р_._-;_-@_-"/>
    <numFmt numFmtId="176" formatCode="_-* #,##0.000000_р_._-;\-* #,##0.000000_р_._-;_-* &quot;-&quot;?_р_._-;_-@_-"/>
    <numFmt numFmtId="177" formatCode="0.00000"/>
    <numFmt numFmtId="178" formatCode="_-* #,##0.00000_р_._-;\-* #,##0.00000_р_._-;_-* &quot;-&quot;?_р_._-;_-@_-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4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164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2" fillId="0" borderId="0" xfId="0" applyFont="1"/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4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7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24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34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34" xfId="0" applyNumberFormat="1" applyFont="1" applyFill="1" applyBorder="1" applyAlignment="1" applyProtection="1">
      <alignment horizontal="left" vertical="center" wrapText="1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34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8" fontId="18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wrapText="1"/>
    </xf>
    <xf numFmtId="4" fontId="19" fillId="0" borderId="1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" fontId="19" fillId="0" borderId="1" xfId="2" applyNumberFormat="1" applyFont="1" applyFill="1" applyBorder="1" applyAlignment="1" applyProtection="1">
      <alignment horizontal="right" vertical="top" wrapText="1"/>
    </xf>
    <xf numFmtId="175" fontId="18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0" fontId="3" fillId="4" borderId="1" xfId="0" applyFont="1" applyFill="1" applyBorder="1" applyAlignment="1" applyProtection="1">
      <alignment vertical="center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43" fontId="19" fillId="0" borderId="1" xfId="2" applyFont="1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77" fontId="19" fillId="0" borderId="1" xfId="2" applyNumberFormat="1" applyFont="1" applyFill="1" applyBorder="1" applyAlignment="1" applyProtection="1">
      <alignment horizontal="right" vertical="top" wrapText="1"/>
    </xf>
    <xf numFmtId="178" fontId="19" fillId="0" borderId="1" xfId="2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vertical="center"/>
    </xf>
    <xf numFmtId="0" fontId="19" fillId="3" borderId="17" xfId="0" applyNumberFormat="1" applyFont="1" applyFill="1" applyBorder="1" applyAlignment="1" applyProtection="1">
      <alignment horizontal="center" vertical="center" wrapText="1"/>
    </xf>
    <xf numFmtId="164" fontId="19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20" fillId="3" borderId="0" xfId="0" applyFont="1" applyFill="1" applyBorder="1" applyAlignment="1" applyProtection="1">
      <alignment horizontal="left" wrapText="1"/>
    </xf>
    <xf numFmtId="0" fontId="20" fillId="3" borderId="0" xfId="0" applyFont="1" applyFill="1" applyBorder="1" applyAlignment="1" applyProtection="1"/>
    <xf numFmtId="164" fontId="20" fillId="3" borderId="0" xfId="0" applyNumberFormat="1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vertical="center" wrapText="1"/>
    </xf>
    <xf numFmtId="164" fontId="3" fillId="3" borderId="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8" fontId="18" fillId="0" borderId="1" xfId="2" applyNumberFormat="1" applyFont="1" applyFill="1" applyBorder="1" applyAlignment="1" applyProtection="1">
      <alignment horizontal="right" vertical="top" wrapText="1"/>
    </xf>
    <xf numFmtId="178" fontId="24" fillId="0" borderId="1" xfId="2" applyNumberFormat="1" applyFont="1" applyFill="1" applyBorder="1" applyAlignment="1" applyProtection="1">
      <alignment horizontal="right" vertical="top" wrapText="1"/>
    </xf>
    <xf numFmtId="1" fontId="19" fillId="0" borderId="3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24" fillId="0" borderId="1" xfId="2" applyNumberFormat="1" applyFont="1" applyFill="1" applyBorder="1" applyAlignment="1" applyProtection="1">
      <alignment horizontal="right" vertical="top" wrapText="1"/>
    </xf>
    <xf numFmtId="164" fontId="18" fillId="0" borderId="0" xfId="2" applyNumberFormat="1" applyFont="1" applyFill="1" applyBorder="1" applyAlignment="1" applyProtection="1">
      <alignment horizontal="right" vertical="top" wrapText="1"/>
    </xf>
    <xf numFmtId="164" fontId="16" fillId="0" borderId="0" xfId="0" applyNumberFormat="1" applyFont="1" applyFill="1" applyBorder="1" applyAlignment="1" applyProtection="1">
      <alignment horizontal="justify" vertical="top" wrapText="1"/>
    </xf>
    <xf numFmtId="164" fontId="20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Alignment="1" applyProtection="1">
      <alignment horizontal="right" vertical="center"/>
    </xf>
    <xf numFmtId="43" fontId="3" fillId="0" borderId="0" xfId="2" applyFont="1" applyFill="1" applyAlignment="1" applyProtection="1">
      <alignment vertical="center"/>
    </xf>
    <xf numFmtId="43" fontId="3" fillId="0" borderId="0" xfId="0" applyNumberFormat="1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3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0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29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2" fillId="0" borderId="10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justify" vertical="center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49" fontId="19" fillId="3" borderId="17" xfId="0" applyNumberFormat="1" applyFont="1" applyFill="1" applyBorder="1" applyAlignment="1" applyProtection="1">
      <alignment horizontal="center" vertical="top" wrapText="1"/>
    </xf>
    <xf numFmtId="49" fontId="19" fillId="3" borderId="25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0" fontId="0" fillId="0" borderId="27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49" fontId="19" fillId="0" borderId="22" xfId="0" applyNumberFormat="1" applyFont="1" applyFill="1" applyBorder="1" applyAlignment="1" applyProtection="1">
      <alignment horizontal="center" vertical="top" wrapText="1"/>
    </xf>
    <xf numFmtId="164" fontId="18" fillId="0" borderId="22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0" fontId="25" fillId="0" borderId="0" xfId="0" applyFont="1" applyFill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164" fontId="19" fillId="3" borderId="29" xfId="0" applyNumberFormat="1" applyFont="1" applyFill="1" applyBorder="1" applyAlignment="1" applyProtection="1">
      <alignment horizontal="center" vertical="center" wrapText="1"/>
    </xf>
    <xf numFmtId="164" fontId="19" fillId="3" borderId="25" xfId="0" applyNumberFormat="1" applyFont="1" applyFill="1" applyBorder="1" applyAlignment="1" applyProtection="1">
      <alignment horizontal="center" vertical="center" wrapText="1"/>
    </xf>
    <xf numFmtId="164" fontId="19" fillId="3" borderId="30" xfId="0" applyNumberFormat="1" applyFont="1" applyFill="1" applyBorder="1" applyAlignment="1" applyProtection="1">
      <alignment horizontal="center" vertical="center" wrapText="1"/>
    </xf>
    <xf numFmtId="164" fontId="19" fillId="0" borderId="38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0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40" xfId="0" applyNumberFormat="1" applyFont="1" applyFill="1" applyBorder="1" applyAlignment="1" applyProtection="1">
      <alignment horizontal="center" vertical="top" wrapText="1"/>
    </xf>
    <xf numFmtId="164" fontId="19" fillId="0" borderId="19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top" wrapText="1"/>
    </xf>
    <xf numFmtId="164" fontId="19" fillId="0" borderId="27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49" fontId="18" fillId="0" borderId="26" xfId="0" applyNumberFormat="1" applyFont="1" applyFill="1" applyBorder="1" applyAlignment="1" applyProtection="1">
      <alignment horizontal="center" vertical="top" wrapText="1"/>
    </xf>
    <xf numFmtId="0" fontId="27" fillId="0" borderId="27" xfId="0" applyFont="1" applyFill="1" applyBorder="1" applyAlignment="1">
      <alignment vertical="top" wrapText="1"/>
    </xf>
    <xf numFmtId="0" fontId="27" fillId="0" borderId="28" xfId="0" applyFont="1" applyFill="1" applyBorder="1" applyAlignment="1">
      <alignment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49" fontId="18" fillId="0" borderId="22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18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4" xfId="0" applyFont="1" applyFill="1" applyBorder="1" applyAlignment="1" applyProtection="1">
      <alignment horizontal="left" vertical="top" wrapText="1"/>
    </xf>
    <xf numFmtId="0" fontId="19" fillId="0" borderId="22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49" fontId="18" fillId="0" borderId="26" xfId="0" applyNumberFormat="1" applyFont="1" applyFill="1" applyBorder="1" applyAlignment="1" applyProtection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49" fontId="18" fillId="0" borderId="22" xfId="0" applyNumberFormat="1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49" fontId="19" fillId="0" borderId="17" xfId="0" applyNumberFormat="1" applyFont="1" applyFill="1" applyBorder="1" applyAlignment="1" applyProtection="1">
      <alignment horizontal="center" vertical="top"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49" fontId="18" fillId="0" borderId="24" xfId="0" applyNumberFormat="1" applyFont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wrapText="1"/>
    </xf>
    <xf numFmtId="0" fontId="19" fillId="0" borderId="26" xfId="0" applyNumberFormat="1" applyFont="1" applyFill="1" applyBorder="1" applyAlignment="1" applyProtection="1">
      <alignment horizontal="center" vertical="top"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22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>
      <alignment vertical="top" wrapText="1"/>
    </xf>
    <xf numFmtId="0" fontId="34" fillId="0" borderId="7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/>
    </xf>
    <xf numFmtId="164" fontId="19" fillId="0" borderId="41" xfId="0" applyNumberFormat="1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18" fillId="0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top"/>
    </xf>
    <xf numFmtId="0" fontId="27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164" fontId="18" fillId="0" borderId="35" xfId="0" applyNumberFormat="1" applyFont="1" applyFill="1" applyBorder="1" applyAlignment="1" applyProtection="1">
      <alignment horizontal="left" vertical="top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71" t="s">
        <v>39</v>
      </c>
      <c r="B1" s="272"/>
      <c r="C1" s="273" t="s">
        <v>40</v>
      </c>
      <c r="D1" s="274" t="s">
        <v>45</v>
      </c>
      <c r="E1" s="275"/>
      <c r="F1" s="276"/>
      <c r="G1" s="274" t="s">
        <v>17</v>
      </c>
      <c r="H1" s="275"/>
      <c r="I1" s="276"/>
      <c r="J1" s="274" t="s">
        <v>18</v>
      </c>
      <c r="K1" s="275"/>
      <c r="L1" s="276"/>
      <c r="M1" s="274" t="s">
        <v>22</v>
      </c>
      <c r="N1" s="275"/>
      <c r="O1" s="276"/>
      <c r="P1" s="277" t="s">
        <v>23</v>
      </c>
      <c r="Q1" s="278"/>
      <c r="R1" s="274" t="s">
        <v>24</v>
      </c>
      <c r="S1" s="275"/>
      <c r="T1" s="276"/>
      <c r="U1" s="274" t="s">
        <v>25</v>
      </c>
      <c r="V1" s="275"/>
      <c r="W1" s="276"/>
      <c r="X1" s="277" t="s">
        <v>26</v>
      </c>
      <c r="Y1" s="279"/>
      <c r="Z1" s="278"/>
      <c r="AA1" s="277" t="s">
        <v>27</v>
      </c>
      <c r="AB1" s="278"/>
      <c r="AC1" s="274" t="s">
        <v>28</v>
      </c>
      <c r="AD1" s="275"/>
      <c r="AE1" s="276"/>
      <c r="AF1" s="274" t="s">
        <v>29</v>
      </c>
      <c r="AG1" s="275"/>
      <c r="AH1" s="276"/>
      <c r="AI1" s="274" t="s">
        <v>30</v>
      </c>
      <c r="AJ1" s="275"/>
      <c r="AK1" s="276"/>
      <c r="AL1" s="277" t="s">
        <v>31</v>
      </c>
      <c r="AM1" s="278"/>
      <c r="AN1" s="274" t="s">
        <v>32</v>
      </c>
      <c r="AO1" s="275"/>
      <c r="AP1" s="276"/>
      <c r="AQ1" s="274" t="s">
        <v>33</v>
      </c>
      <c r="AR1" s="275"/>
      <c r="AS1" s="276"/>
      <c r="AT1" s="274" t="s">
        <v>34</v>
      </c>
      <c r="AU1" s="275"/>
      <c r="AV1" s="276"/>
    </row>
    <row r="2" spans="1:48" ht="39" customHeight="1">
      <c r="A2" s="272"/>
      <c r="B2" s="272"/>
      <c r="C2" s="273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73" t="s">
        <v>83</v>
      </c>
      <c r="B3" s="27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73"/>
      <c r="B4" s="27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3"/>
      <c r="B5" s="27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73"/>
      <c r="B6" s="27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3"/>
      <c r="B7" s="273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73"/>
      <c r="B8" s="27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73"/>
      <c r="B9" s="273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80" t="s">
        <v>58</v>
      </c>
      <c r="B1" s="280"/>
      <c r="C1" s="280"/>
      <c r="D1" s="280"/>
      <c r="E1" s="280"/>
    </row>
    <row r="2" spans="1:5">
      <c r="A2" s="12"/>
      <c r="B2" s="12"/>
      <c r="C2" s="12"/>
      <c r="D2" s="12"/>
      <c r="E2" s="12"/>
    </row>
    <row r="3" spans="1:5">
      <c r="A3" s="281" t="s">
        <v>130</v>
      </c>
      <c r="B3" s="281"/>
      <c r="C3" s="281"/>
      <c r="D3" s="281"/>
      <c r="E3" s="28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82" t="s">
        <v>79</v>
      </c>
      <c r="B26" s="282"/>
      <c r="C26" s="282"/>
      <c r="D26" s="282"/>
      <c r="E26" s="282"/>
    </row>
    <row r="27" spans="1:5">
      <c r="A27" s="28"/>
      <c r="B27" s="28"/>
      <c r="C27" s="28"/>
      <c r="D27" s="28"/>
      <c r="E27" s="28"/>
    </row>
    <row r="28" spans="1:5">
      <c r="A28" s="282" t="s">
        <v>80</v>
      </c>
      <c r="B28" s="282"/>
      <c r="C28" s="282"/>
      <c r="D28" s="282"/>
      <c r="E28" s="282"/>
    </row>
    <row r="29" spans="1:5">
      <c r="A29" s="282"/>
      <c r="B29" s="282"/>
      <c r="C29" s="282"/>
      <c r="D29" s="282"/>
      <c r="E29" s="28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296" t="s">
        <v>46</v>
      </c>
      <c r="C3" s="296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283" t="s">
        <v>1</v>
      </c>
      <c r="B5" s="290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283"/>
      <c r="B6" s="290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283"/>
      <c r="B7" s="290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283" t="s">
        <v>3</v>
      </c>
      <c r="B8" s="290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284" t="s">
        <v>205</v>
      </c>
      <c r="N8" s="285"/>
      <c r="O8" s="286"/>
      <c r="P8" s="58"/>
      <c r="Q8" s="58"/>
    </row>
    <row r="9" spans="1:256" ht="33.75" customHeight="1">
      <c r="A9" s="283"/>
      <c r="B9" s="290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283" t="s">
        <v>4</v>
      </c>
      <c r="B10" s="290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283"/>
      <c r="B11" s="290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283" t="s">
        <v>5</v>
      </c>
      <c r="B12" s="290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283"/>
      <c r="B13" s="290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283" t="s">
        <v>9</v>
      </c>
      <c r="B14" s="290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283"/>
      <c r="B15" s="290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301"/>
      <c r="AJ16" s="301"/>
      <c r="AK16" s="301"/>
      <c r="AZ16" s="301"/>
      <c r="BA16" s="301"/>
      <c r="BB16" s="301"/>
      <c r="BQ16" s="301"/>
      <c r="BR16" s="301"/>
      <c r="BS16" s="301"/>
      <c r="CH16" s="301"/>
      <c r="CI16" s="301"/>
      <c r="CJ16" s="301"/>
      <c r="CY16" s="301"/>
      <c r="CZ16" s="301"/>
      <c r="DA16" s="301"/>
      <c r="DP16" s="301"/>
      <c r="DQ16" s="301"/>
      <c r="DR16" s="301"/>
      <c r="EG16" s="301"/>
      <c r="EH16" s="301"/>
      <c r="EI16" s="301"/>
      <c r="EX16" s="301"/>
      <c r="EY16" s="301"/>
      <c r="EZ16" s="301"/>
      <c r="FO16" s="301"/>
      <c r="FP16" s="301"/>
      <c r="FQ16" s="301"/>
      <c r="GF16" s="301"/>
      <c r="GG16" s="301"/>
      <c r="GH16" s="301"/>
      <c r="GW16" s="301"/>
      <c r="GX16" s="301"/>
      <c r="GY16" s="301"/>
      <c r="HN16" s="301"/>
      <c r="HO16" s="301"/>
      <c r="HP16" s="301"/>
      <c r="IE16" s="301"/>
      <c r="IF16" s="301"/>
      <c r="IG16" s="301"/>
      <c r="IV16" s="301"/>
    </row>
    <row r="17" spans="1:17" ht="320.25" customHeight="1">
      <c r="A17" s="283" t="s">
        <v>6</v>
      </c>
      <c r="B17" s="290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283"/>
      <c r="B18" s="290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283" t="s">
        <v>7</v>
      </c>
      <c r="B19" s="290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283"/>
      <c r="B20" s="290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283" t="s">
        <v>8</v>
      </c>
      <c r="B21" s="290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283"/>
      <c r="B22" s="290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287" t="s">
        <v>14</v>
      </c>
      <c r="B23" s="292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289"/>
      <c r="B24" s="292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291" t="s">
        <v>15</v>
      </c>
      <c r="B25" s="292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291"/>
      <c r="B26" s="292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283" t="s">
        <v>94</v>
      </c>
      <c r="B31" s="290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283"/>
      <c r="B32" s="290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283" t="s">
        <v>96</v>
      </c>
      <c r="B34" s="290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283"/>
      <c r="B35" s="290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299" t="s">
        <v>98</v>
      </c>
      <c r="B36" s="297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300"/>
      <c r="B37" s="298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283" t="s">
        <v>100</v>
      </c>
      <c r="B39" s="290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307" t="s">
        <v>247</v>
      </c>
      <c r="I39" s="308"/>
      <c r="J39" s="308"/>
      <c r="K39" s="308"/>
      <c r="L39" s="308"/>
      <c r="M39" s="308"/>
      <c r="N39" s="308"/>
      <c r="O39" s="309"/>
      <c r="P39" s="57" t="s">
        <v>189</v>
      </c>
      <c r="Q39" s="58"/>
    </row>
    <row r="40" spans="1:17" ht="39.9" customHeight="1">
      <c r="A40" s="283" t="s">
        <v>10</v>
      </c>
      <c r="B40" s="290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283" t="s">
        <v>101</v>
      </c>
      <c r="B41" s="290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283"/>
      <c r="B42" s="290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283" t="s">
        <v>103</v>
      </c>
      <c r="B43" s="290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304" t="s">
        <v>192</v>
      </c>
      <c r="H43" s="305"/>
      <c r="I43" s="305"/>
      <c r="J43" s="305"/>
      <c r="K43" s="305"/>
      <c r="L43" s="305"/>
      <c r="M43" s="305"/>
      <c r="N43" s="305"/>
      <c r="O43" s="306"/>
      <c r="P43" s="58"/>
      <c r="Q43" s="58"/>
    </row>
    <row r="44" spans="1:17" ht="39.9" customHeight="1">
      <c r="A44" s="283"/>
      <c r="B44" s="290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283" t="s">
        <v>105</v>
      </c>
      <c r="B45" s="290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283" t="s">
        <v>12</v>
      </c>
      <c r="B46" s="290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294" t="s">
        <v>108</v>
      </c>
      <c r="B47" s="297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295"/>
      <c r="B48" s="298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294" t="s">
        <v>109</v>
      </c>
      <c r="B49" s="297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295"/>
      <c r="B50" s="298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283" t="s">
        <v>111</v>
      </c>
      <c r="B51" s="290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283"/>
      <c r="B52" s="290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283" t="s">
        <v>114</v>
      </c>
      <c r="B53" s="290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283"/>
      <c r="B54" s="290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283" t="s">
        <v>115</v>
      </c>
      <c r="B55" s="290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283"/>
      <c r="B56" s="290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283" t="s">
        <v>117</v>
      </c>
      <c r="B57" s="290" t="s">
        <v>118</v>
      </c>
      <c r="C57" s="55" t="s">
        <v>20</v>
      </c>
      <c r="D57" s="95" t="s">
        <v>235</v>
      </c>
      <c r="E57" s="94"/>
      <c r="F57" s="94" t="s">
        <v>236</v>
      </c>
      <c r="G57" s="293" t="s">
        <v>233</v>
      </c>
      <c r="H57" s="293"/>
      <c r="I57" s="94" t="s">
        <v>237</v>
      </c>
      <c r="J57" s="94" t="s">
        <v>238</v>
      </c>
      <c r="K57" s="284" t="s">
        <v>239</v>
      </c>
      <c r="L57" s="285"/>
      <c r="M57" s="285"/>
      <c r="N57" s="285"/>
      <c r="O57" s="286"/>
      <c r="P57" s="90" t="s">
        <v>199</v>
      </c>
      <c r="Q57" s="58"/>
    </row>
    <row r="58" spans="1:17" ht="39.9" customHeight="1">
      <c r="A58" s="283"/>
      <c r="B58" s="290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287" t="s">
        <v>120</v>
      </c>
      <c r="B59" s="287" t="s">
        <v>119</v>
      </c>
      <c r="C59" s="287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288"/>
      <c r="B60" s="288"/>
      <c r="C60" s="288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288"/>
      <c r="B61" s="288"/>
      <c r="C61" s="289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289"/>
      <c r="B62" s="289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283" t="s">
        <v>121</v>
      </c>
      <c r="B63" s="290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283"/>
      <c r="B64" s="290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291" t="s">
        <v>123</v>
      </c>
      <c r="B65" s="292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291"/>
      <c r="B66" s="292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283" t="s">
        <v>125</v>
      </c>
      <c r="B67" s="290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283"/>
      <c r="B68" s="290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294" t="s">
        <v>127</v>
      </c>
      <c r="B69" s="297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295"/>
      <c r="B70" s="298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302" t="s">
        <v>255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303" t="s">
        <v>216</v>
      </c>
      <c r="C79" s="303"/>
      <c r="D79" s="303"/>
      <c r="E79" s="303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A824"/>
  <sheetViews>
    <sheetView tabSelected="1" view="pageBreakPreview" topLeftCell="A556" zoomScale="69" zoomScaleSheetLayoutView="69" workbookViewId="0">
      <selection activeCell="F571" sqref="F571"/>
    </sheetView>
  </sheetViews>
  <sheetFormatPr defaultColWidth="9.109375" defaultRowHeight="13.2"/>
  <cols>
    <col min="1" max="1" width="6.33203125" style="211" customWidth="1"/>
    <col min="2" max="2" width="16.88671875" style="108" customWidth="1"/>
    <col min="3" max="3" width="13.33203125" style="108" customWidth="1"/>
    <col min="4" max="4" width="20.6640625" style="110" customWidth="1"/>
    <col min="5" max="5" width="18.109375" style="229" customWidth="1"/>
    <col min="6" max="6" width="17" style="229" customWidth="1"/>
    <col min="7" max="7" width="12" style="111" customWidth="1"/>
    <col min="8" max="8" width="14.109375" style="108" customWidth="1"/>
    <col min="9" max="9" width="13.109375" style="108" customWidth="1"/>
    <col min="10" max="10" width="8.44140625" style="108" customWidth="1"/>
    <col min="11" max="11" width="14.109375" style="108" customWidth="1"/>
    <col min="12" max="12" width="13.33203125" style="108" customWidth="1"/>
    <col min="13" max="13" width="10.5546875" style="108" customWidth="1"/>
    <col min="14" max="14" width="13.33203125" style="108" customWidth="1"/>
    <col min="15" max="15" width="16.109375" style="108" customWidth="1"/>
    <col min="16" max="16" width="9.88671875" style="108" customWidth="1"/>
    <col min="17" max="17" width="15.109375" style="108" customWidth="1"/>
    <col min="18" max="18" width="14.44140625" style="108" customWidth="1"/>
    <col min="19" max="19" width="11.33203125" style="108" customWidth="1"/>
    <col min="20" max="20" width="14.44140625" style="108" customWidth="1"/>
    <col min="21" max="21" width="12.6640625" style="108" customWidth="1"/>
    <col min="22" max="22" width="10" style="108" customWidth="1"/>
    <col min="23" max="24" width="13.44140625" style="108" customWidth="1"/>
    <col min="25" max="25" width="12.6640625" style="108" customWidth="1"/>
    <col min="26" max="26" width="13" style="108" customWidth="1"/>
    <col min="27" max="27" width="5.88671875" style="108" hidden="1" customWidth="1"/>
    <col min="28" max="28" width="6.88671875" style="108" hidden="1" customWidth="1"/>
    <col min="29" max="29" width="13.109375" style="108" customWidth="1"/>
    <col min="30" max="30" width="10.5546875" style="108" customWidth="1"/>
    <col min="31" max="31" width="13" style="108" customWidth="1"/>
    <col min="32" max="32" width="5.5546875" style="108" hidden="1" customWidth="1"/>
    <col min="33" max="33" width="7.5546875" style="108" hidden="1" customWidth="1"/>
    <col min="34" max="34" width="13" style="108" customWidth="1"/>
    <col min="35" max="35" width="10" style="108" customWidth="1"/>
    <col min="36" max="36" width="12.88671875" style="108" customWidth="1"/>
    <col min="37" max="37" width="6" style="108" hidden="1" customWidth="1"/>
    <col min="38" max="38" width="7.88671875" style="108" hidden="1" customWidth="1"/>
    <col min="39" max="39" width="14.109375" style="108" customWidth="1"/>
    <col min="40" max="40" width="9.33203125" style="108" customWidth="1"/>
    <col min="41" max="41" width="13.109375" style="108" customWidth="1"/>
    <col min="42" max="42" width="6.44140625" style="108" hidden="1" customWidth="1"/>
    <col min="43" max="43" width="0.6640625" style="108" hidden="1" customWidth="1"/>
    <col min="44" max="44" width="14" style="108" customWidth="1"/>
    <col min="45" max="45" width="9.6640625" style="108" customWidth="1"/>
    <col min="46" max="46" width="12.5546875" style="108" customWidth="1"/>
    <col min="47" max="47" width="5" style="108" hidden="1" customWidth="1"/>
    <col min="48" max="48" width="7.109375" style="108" hidden="1" customWidth="1"/>
    <col min="49" max="49" width="13.33203125" style="108" customWidth="1"/>
    <col min="50" max="50" width="9.33203125" style="108" customWidth="1"/>
    <col min="51" max="51" width="13.6640625" style="108" customWidth="1"/>
    <col min="52" max="52" width="14.44140625" style="108" customWidth="1"/>
    <col min="53" max="53" width="7" style="108" customWidth="1"/>
    <col min="54" max="16384" width="9.109375" style="101"/>
  </cols>
  <sheetData>
    <row r="2" spans="1:53" s="113" customFormat="1" ht="24" customHeight="1">
      <c r="A2" s="339" t="s">
        <v>282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</row>
    <row r="3" spans="1:53" s="102" customFormat="1" ht="32.25" customHeight="1">
      <c r="A3" s="340" t="s">
        <v>551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</row>
    <row r="4" spans="1:53" s="103" customFormat="1" ht="24" customHeight="1">
      <c r="A4" s="341" t="s">
        <v>270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</row>
    <row r="5" spans="1:53" ht="13.8" thickBo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116"/>
      <c r="AQ5" s="116"/>
      <c r="AR5" s="116"/>
      <c r="AS5" s="116"/>
      <c r="AT5" s="101"/>
      <c r="AU5" s="101"/>
      <c r="AV5" s="101"/>
      <c r="AW5" s="101"/>
      <c r="AX5" s="101"/>
      <c r="AY5" s="104"/>
      <c r="AZ5" s="104"/>
      <c r="BA5" s="104"/>
    </row>
    <row r="6" spans="1:53" ht="15" customHeight="1">
      <c r="A6" s="343" t="s">
        <v>0</v>
      </c>
      <c r="B6" s="346" t="s">
        <v>267</v>
      </c>
      <c r="C6" s="346" t="s">
        <v>262</v>
      </c>
      <c r="D6" s="346" t="s">
        <v>40</v>
      </c>
      <c r="E6" s="349" t="s">
        <v>259</v>
      </c>
      <c r="F6" s="350"/>
      <c r="G6" s="351"/>
      <c r="H6" s="352" t="s">
        <v>256</v>
      </c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4"/>
    </row>
    <row r="7" spans="1:53" ht="28.5" customHeight="1">
      <c r="A7" s="344"/>
      <c r="B7" s="347"/>
      <c r="C7" s="347"/>
      <c r="D7" s="347"/>
      <c r="E7" s="358" t="s">
        <v>360</v>
      </c>
      <c r="F7" s="358" t="s">
        <v>263</v>
      </c>
      <c r="G7" s="359" t="s">
        <v>19</v>
      </c>
      <c r="H7" s="361" t="s">
        <v>17</v>
      </c>
      <c r="I7" s="362"/>
      <c r="J7" s="363"/>
      <c r="K7" s="361" t="s">
        <v>18</v>
      </c>
      <c r="L7" s="362"/>
      <c r="M7" s="363"/>
      <c r="N7" s="355" t="s">
        <v>22</v>
      </c>
      <c r="O7" s="356"/>
      <c r="P7" s="357"/>
      <c r="Q7" s="355" t="s">
        <v>24</v>
      </c>
      <c r="R7" s="356"/>
      <c r="S7" s="357"/>
      <c r="T7" s="355" t="s">
        <v>25</v>
      </c>
      <c r="U7" s="356"/>
      <c r="V7" s="357"/>
      <c r="W7" s="355" t="s">
        <v>26</v>
      </c>
      <c r="X7" s="356"/>
      <c r="Y7" s="357"/>
      <c r="Z7" s="355" t="s">
        <v>28</v>
      </c>
      <c r="AA7" s="356"/>
      <c r="AB7" s="356"/>
      <c r="AC7" s="384"/>
      <c r="AD7" s="385"/>
      <c r="AE7" s="355" t="s">
        <v>29</v>
      </c>
      <c r="AF7" s="356"/>
      <c r="AG7" s="356"/>
      <c r="AH7" s="384"/>
      <c r="AI7" s="385"/>
      <c r="AJ7" s="355" t="s">
        <v>30</v>
      </c>
      <c r="AK7" s="356"/>
      <c r="AL7" s="356"/>
      <c r="AM7" s="384"/>
      <c r="AN7" s="385"/>
      <c r="AO7" s="355" t="s">
        <v>32</v>
      </c>
      <c r="AP7" s="356"/>
      <c r="AQ7" s="356"/>
      <c r="AR7" s="384"/>
      <c r="AS7" s="385"/>
      <c r="AT7" s="355" t="s">
        <v>33</v>
      </c>
      <c r="AU7" s="356"/>
      <c r="AV7" s="356"/>
      <c r="AW7" s="384"/>
      <c r="AX7" s="385"/>
      <c r="AY7" s="355" t="s">
        <v>34</v>
      </c>
      <c r="AZ7" s="356"/>
      <c r="BA7" s="357"/>
    </row>
    <row r="8" spans="1:53" ht="41.25" customHeight="1">
      <c r="A8" s="345"/>
      <c r="B8" s="348"/>
      <c r="C8" s="348"/>
      <c r="D8" s="348"/>
      <c r="E8" s="348"/>
      <c r="F8" s="348"/>
      <c r="G8" s="360"/>
      <c r="H8" s="243" t="s">
        <v>20</v>
      </c>
      <c r="I8" s="132" t="s">
        <v>21</v>
      </c>
      <c r="J8" s="133" t="s">
        <v>19</v>
      </c>
      <c r="K8" s="132" t="s">
        <v>20</v>
      </c>
      <c r="L8" s="132" t="s">
        <v>21</v>
      </c>
      <c r="M8" s="133" t="s">
        <v>19</v>
      </c>
      <c r="N8" s="134" t="s">
        <v>20</v>
      </c>
      <c r="O8" s="132" t="s">
        <v>21</v>
      </c>
      <c r="P8" s="135" t="s">
        <v>19</v>
      </c>
      <c r="Q8" s="136" t="s">
        <v>20</v>
      </c>
      <c r="R8" s="132" t="s">
        <v>21</v>
      </c>
      <c r="S8" s="135" t="s">
        <v>19</v>
      </c>
      <c r="T8" s="136" t="s">
        <v>20</v>
      </c>
      <c r="U8" s="132" t="s">
        <v>21</v>
      </c>
      <c r="V8" s="135" t="s">
        <v>19</v>
      </c>
      <c r="W8" s="136" t="s">
        <v>20</v>
      </c>
      <c r="X8" s="132" t="s">
        <v>21</v>
      </c>
      <c r="Y8" s="135" t="s">
        <v>19</v>
      </c>
      <c r="Z8" s="136" t="s">
        <v>20</v>
      </c>
      <c r="AA8" s="132" t="s">
        <v>21</v>
      </c>
      <c r="AB8" s="135" t="s">
        <v>19</v>
      </c>
      <c r="AC8" s="132" t="s">
        <v>21</v>
      </c>
      <c r="AD8" s="135" t="s">
        <v>19</v>
      </c>
      <c r="AE8" s="136" t="s">
        <v>20</v>
      </c>
      <c r="AF8" s="137" t="s">
        <v>21</v>
      </c>
      <c r="AG8" s="135" t="s">
        <v>19</v>
      </c>
      <c r="AH8" s="132" t="s">
        <v>21</v>
      </c>
      <c r="AI8" s="135" t="s">
        <v>19</v>
      </c>
      <c r="AJ8" s="136" t="s">
        <v>20</v>
      </c>
      <c r="AK8" s="137" t="s">
        <v>21</v>
      </c>
      <c r="AL8" s="135" t="s">
        <v>19</v>
      </c>
      <c r="AM8" s="132" t="s">
        <v>21</v>
      </c>
      <c r="AN8" s="135" t="s">
        <v>19</v>
      </c>
      <c r="AO8" s="136" t="s">
        <v>20</v>
      </c>
      <c r="AP8" s="137" t="s">
        <v>21</v>
      </c>
      <c r="AQ8" s="135" t="s">
        <v>19</v>
      </c>
      <c r="AR8" s="132" t="s">
        <v>21</v>
      </c>
      <c r="AS8" s="135" t="s">
        <v>19</v>
      </c>
      <c r="AT8" s="136" t="s">
        <v>20</v>
      </c>
      <c r="AU8" s="137" t="s">
        <v>21</v>
      </c>
      <c r="AV8" s="135" t="s">
        <v>19</v>
      </c>
      <c r="AW8" s="132" t="s">
        <v>21</v>
      </c>
      <c r="AX8" s="135" t="s">
        <v>19</v>
      </c>
      <c r="AY8" s="136" t="s">
        <v>20</v>
      </c>
      <c r="AZ8" s="132" t="s">
        <v>21</v>
      </c>
      <c r="BA8" s="135" t="s">
        <v>19</v>
      </c>
    </row>
    <row r="9" spans="1:53" s="106" customFormat="1" ht="16.2" thickBot="1">
      <c r="A9" s="212">
        <v>1</v>
      </c>
      <c r="B9" s="138">
        <v>2</v>
      </c>
      <c r="C9" s="138">
        <v>3</v>
      </c>
      <c r="D9" s="138">
        <v>4</v>
      </c>
      <c r="E9" s="228">
        <v>5</v>
      </c>
      <c r="F9" s="143">
        <v>6</v>
      </c>
      <c r="G9" s="141">
        <v>7</v>
      </c>
      <c r="H9" s="140">
        <v>8</v>
      </c>
      <c r="I9" s="142">
        <v>9</v>
      </c>
      <c r="J9" s="143">
        <v>10</v>
      </c>
      <c r="K9" s="142">
        <v>11</v>
      </c>
      <c r="L9" s="140">
        <v>12</v>
      </c>
      <c r="M9" s="143">
        <v>13</v>
      </c>
      <c r="N9" s="142">
        <v>14</v>
      </c>
      <c r="O9" s="140">
        <v>15</v>
      </c>
      <c r="P9" s="143">
        <v>16</v>
      </c>
      <c r="Q9" s="142">
        <v>17</v>
      </c>
      <c r="R9" s="140">
        <v>18</v>
      </c>
      <c r="S9" s="144">
        <v>19</v>
      </c>
      <c r="T9" s="142">
        <v>20</v>
      </c>
      <c r="U9" s="140">
        <v>21</v>
      </c>
      <c r="V9" s="144">
        <v>22</v>
      </c>
      <c r="W9" s="142">
        <v>23</v>
      </c>
      <c r="X9" s="140">
        <v>24</v>
      </c>
      <c r="Y9" s="144">
        <v>25</v>
      </c>
      <c r="Z9" s="142">
        <v>26</v>
      </c>
      <c r="AA9" s="140">
        <v>24</v>
      </c>
      <c r="AB9" s="144">
        <v>25</v>
      </c>
      <c r="AC9" s="140">
        <v>27</v>
      </c>
      <c r="AD9" s="143">
        <v>28</v>
      </c>
      <c r="AE9" s="145">
        <v>29</v>
      </c>
      <c r="AF9" s="146">
        <v>30</v>
      </c>
      <c r="AG9" s="144">
        <v>31</v>
      </c>
      <c r="AH9" s="140">
        <v>30</v>
      </c>
      <c r="AI9" s="143">
        <v>31</v>
      </c>
      <c r="AJ9" s="145">
        <v>32</v>
      </c>
      <c r="AK9" s="146">
        <v>33</v>
      </c>
      <c r="AL9" s="144">
        <v>34</v>
      </c>
      <c r="AM9" s="140">
        <v>33</v>
      </c>
      <c r="AN9" s="143">
        <v>34</v>
      </c>
      <c r="AO9" s="145">
        <v>35</v>
      </c>
      <c r="AP9" s="146">
        <v>36</v>
      </c>
      <c r="AQ9" s="144">
        <v>37</v>
      </c>
      <c r="AR9" s="140">
        <v>36</v>
      </c>
      <c r="AS9" s="143">
        <v>37</v>
      </c>
      <c r="AT9" s="145">
        <v>38</v>
      </c>
      <c r="AU9" s="146">
        <v>39</v>
      </c>
      <c r="AV9" s="144">
        <v>40</v>
      </c>
      <c r="AW9" s="140">
        <v>39</v>
      </c>
      <c r="AX9" s="143">
        <v>40</v>
      </c>
      <c r="AY9" s="140">
        <v>41</v>
      </c>
      <c r="AZ9" s="147">
        <v>42</v>
      </c>
      <c r="BA9" s="144">
        <v>43</v>
      </c>
    </row>
    <row r="10" spans="1:53" ht="22.5" customHeight="1">
      <c r="A10" s="364" t="s">
        <v>325</v>
      </c>
      <c r="B10" s="365"/>
      <c r="C10" s="366"/>
      <c r="D10" s="159" t="s">
        <v>41</v>
      </c>
      <c r="E10" s="178">
        <f>H10+K10+N10+Q10+T10+W10+Z10+AE10+AJ10+AO10+AT10+AY10</f>
        <v>457035.1660599999</v>
      </c>
      <c r="F10" s="178">
        <f>I10+L10+O10+R10+U10+X10+AC10+AH10+AM10+AR10+AW10+AZ10</f>
        <v>398987.02147000004</v>
      </c>
      <c r="G10" s="178">
        <f>F10/E10*100</f>
        <v>87.298976336893247</v>
      </c>
      <c r="H10" s="178">
        <f>H11+H12+H13+H15+H16</f>
        <v>28795.76368</v>
      </c>
      <c r="I10" s="178">
        <f t="shared" ref="I10" si="0">I11+I12+I13+I15+I16</f>
        <v>28795.76368</v>
      </c>
      <c r="J10" s="178">
        <f>I10/H10*100</f>
        <v>100</v>
      </c>
      <c r="K10" s="178">
        <f t="shared" ref="K10:L10" si="1">K11+K12+K13+K15+K16</f>
        <v>43067.267</v>
      </c>
      <c r="L10" s="178">
        <f t="shared" si="1"/>
        <v>43067.267</v>
      </c>
      <c r="M10" s="178">
        <f>L10/K10*100</f>
        <v>100</v>
      </c>
      <c r="N10" s="178">
        <f t="shared" ref="N10:O10" si="2">N11+N12+N13+N15+N16</f>
        <v>12987.258319999999</v>
      </c>
      <c r="O10" s="178">
        <f t="shared" si="2"/>
        <v>12987.258320000001</v>
      </c>
      <c r="P10" s="178">
        <f>O10*100/N10</f>
        <v>100.00000000000001</v>
      </c>
      <c r="Q10" s="178">
        <f t="shared" ref="Q10:R10" si="3">Q11+Q12+Q13+Q15+Q16</f>
        <v>22289.450919999999</v>
      </c>
      <c r="R10" s="178">
        <f t="shared" si="3"/>
        <v>22289.450919999999</v>
      </c>
      <c r="S10" s="178">
        <f>R10*100/Q10</f>
        <v>99.999999999999986</v>
      </c>
      <c r="T10" s="178">
        <f t="shared" ref="T10:U10" si="4">T11+T12+T13+T15+T16</f>
        <v>34982.955609999997</v>
      </c>
      <c r="U10" s="178">
        <f t="shared" si="4"/>
        <v>34982.955609999997</v>
      </c>
      <c r="V10" s="178">
        <f>U10*100/T10</f>
        <v>100</v>
      </c>
      <c r="W10" s="178">
        <f t="shared" ref="W10:X10" si="5">W11+W12+W13+W15+W16</f>
        <v>14508.778950000002</v>
      </c>
      <c r="X10" s="178">
        <f t="shared" si="5"/>
        <v>14508.778950000002</v>
      </c>
      <c r="Y10" s="178">
        <f>X10*100/W10</f>
        <v>100</v>
      </c>
      <c r="Z10" s="178">
        <f t="shared" ref="Z10:AC10" si="6">Z11+Z12+Z13+Z15+Z16</f>
        <v>11269.892660000001</v>
      </c>
      <c r="AA10" s="178">
        <f t="shared" si="6"/>
        <v>7093.3586500000001</v>
      </c>
      <c r="AB10" s="178">
        <f t="shared" si="6"/>
        <v>283.32</v>
      </c>
      <c r="AC10" s="178">
        <f t="shared" si="6"/>
        <v>11269.892660000001</v>
      </c>
      <c r="AD10" s="178">
        <f>AC10*100/Z10</f>
        <v>100</v>
      </c>
      <c r="AE10" s="178">
        <f t="shared" ref="AE10:AH10" si="7">AE11+AE12+AE13+AE15+AE16</f>
        <v>47901.342140000008</v>
      </c>
      <c r="AF10" s="178">
        <f t="shared" si="7"/>
        <v>2930.4745400000002</v>
      </c>
      <c r="AG10" s="178">
        <f t="shared" si="7"/>
        <v>2930.4745400000002</v>
      </c>
      <c r="AH10" s="178">
        <f t="shared" si="7"/>
        <v>47901.342140000008</v>
      </c>
      <c r="AI10" s="178">
        <f>AH10*100/AE10</f>
        <v>100</v>
      </c>
      <c r="AJ10" s="178">
        <f t="shared" ref="AJ10:AM10" si="8">AJ11+AJ12+AJ13+AJ15+AJ16</f>
        <v>31405.453969999995</v>
      </c>
      <c r="AK10" s="178">
        <f t="shared" si="8"/>
        <v>269.44799999999998</v>
      </c>
      <c r="AL10" s="178">
        <f t="shared" si="8"/>
        <v>269.44799999999998</v>
      </c>
      <c r="AM10" s="178">
        <f t="shared" si="8"/>
        <v>31405.453969999995</v>
      </c>
      <c r="AN10" s="178">
        <f>AM10/AJ10*100</f>
        <v>100</v>
      </c>
      <c r="AO10" s="178">
        <f>AO11+AO12+AO13+AO15+AO16</f>
        <v>51688.341280000008</v>
      </c>
      <c r="AP10" s="178">
        <f t="shared" ref="AP10:AR10" si="9">AP11+AP12+AP13+AP15+AP16</f>
        <v>0</v>
      </c>
      <c r="AQ10" s="178">
        <f t="shared" si="9"/>
        <v>0</v>
      </c>
      <c r="AR10" s="178">
        <f t="shared" si="9"/>
        <v>51688.341280000008</v>
      </c>
      <c r="AS10" s="178">
        <f>AR10/AO10*100</f>
        <v>100</v>
      </c>
      <c r="AT10" s="178">
        <f t="shared" ref="AT10:AW10" si="10">AT11+AT12+AT13+AT15+AT16</f>
        <v>27977.08783</v>
      </c>
      <c r="AU10" s="178">
        <f t="shared" si="10"/>
        <v>5.47</v>
      </c>
      <c r="AV10" s="178">
        <f t="shared" si="10"/>
        <v>0</v>
      </c>
      <c r="AW10" s="178">
        <f t="shared" si="10"/>
        <v>27977.08783</v>
      </c>
      <c r="AX10" s="178">
        <f>AW10/AT10*100</f>
        <v>100</v>
      </c>
      <c r="AY10" s="178">
        <f>AY11+AY12+AY13+AY15+AY16</f>
        <v>130161.57369999991</v>
      </c>
      <c r="AZ10" s="178">
        <f t="shared" ref="AZ10" si="11">AZ11+AZ12+AZ13+AZ15+AZ16</f>
        <v>72113.429109999997</v>
      </c>
      <c r="BA10" s="178">
        <f>AZ10*100/AY10</f>
        <v>55.40300955196583</v>
      </c>
    </row>
    <row r="11" spans="1:53" ht="32.25" customHeight="1">
      <c r="A11" s="367"/>
      <c r="B11" s="368"/>
      <c r="C11" s="369"/>
      <c r="D11" s="157" t="s">
        <v>37</v>
      </c>
      <c r="E11" s="178">
        <f t="shared" ref="E11:E12" si="12">H11+K11+N11+Q11+T11+W11+Z11+AE11+AJ11+AO11+AT11+AY11</f>
        <v>0</v>
      </c>
      <c r="F11" s="178">
        <f t="shared" ref="F11:F16" si="13">I11+L11+O11+R11+U11+X11+AC11+AH11+AM11+AR11+AW11+AZ11</f>
        <v>0</v>
      </c>
      <c r="G11" s="178"/>
      <c r="H11" s="178">
        <f>H641+H671+H743</f>
        <v>0</v>
      </c>
      <c r="I11" s="178">
        <f>I641+I671+I743</f>
        <v>0</v>
      </c>
      <c r="J11" s="178">
        <f t="shared" ref="J11:AN11" si="14">J641+J671+J743</f>
        <v>0</v>
      </c>
      <c r="K11" s="178">
        <f t="shared" si="14"/>
        <v>0</v>
      </c>
      <c r="L11" s="178">
        <f t="shared" si="14"/>
        <v>0</v>
      </c>
      <c r="M11" s="178">
        <f t="shared" si="14"/>
        <v>0</v>
      </c>
      <c r="N11" s="178">
        <f t="shared" si="14"/>
        <v>0</v>
      </c>
      <c r="O11" s="178">
        <f t="shared" si="14"/>
        <v>0</v>
      </c>
      <c r="P11" s="178">
        <f t="shared" si="14"/>
        <v>0</v>
      </c>
      <c r="Q11" s="178">
        <f t="shared" si="14"/>
        <v>0</v>
      </c>
      <c r="R11" s="178">
        <f t="shared" si="14"/>
        <v>0</v>
      </c>
      <c r="S11" s="178">
        <f t="shared" si="14"/>
        <v>0</v>
      </c>
      <c r="T11" s="178">
        <f t="shared" si="14"/>
        <v>0</v>
      </c>
      <c r="U11" s="178">
        <f t="shared" si="14"/>
        <v>0</v>
      </c>
      <c r="V11" s="178">
        <f t="shared" si="14"/>
        <v>0</v>
      </c>
      <c r="W11" s="178">
        <f t="shared" si="14"/>
        <v>0</v>
      </c>
      <c r="X11" s="178">
        <f t="shared" si="14"/>
        <v>0</v>
      </c>
      <c r="Y11" s="178">
        <f t="shared" si="14"/>
        <v>0</v>
      </c>
      <c r="Z11" s="178">
        <f t="shared" si="14"/>
        <v>0</v>
      </c>
      <c r="AA11" s="178">
        <f t="shared" si="14"/>
        <v>0</v>
      </c>
      <c r="AB11" s="178">
        <f t="shared" si="14"/>
        <v>0</v>
      </c>
      <c r="AC11" s="178">
        <f t="shared" si="14"/>
        <v>0</v>
      </c>
      <c r="AD11" s="178">
        <f t="shared" si="14"/>
        <v>0</v>
      </c>
      <c r="AE11" s="178">
        <f t="shared" si="14"/>
        <v>0</v>
      </c>
      <c r="AF11" s="178">
        <f t="shared" si="14"/>
        <v>0</v>
      </c>
      <c r="AG11" s="178">
        <f t="shared" si="14"/>
        <v>0</v>
      </c>
      <c r="AH11" s="178">
        <f t="shared" si="14"/>
        <v>0</v>
      </c>
      <c r="AI11" s="178">
        <f t="shared" si="14"/>
        <v>0</v>
      </c>
      <c r="AJ11" s="178">
        <f t="shared" si="14"/>
        <v>0</v>
      </c>
      <c r="AK11" s="178">
        <f t="shared" si="14"/>
        <v>0</v>
      </c>
      <c r="AL11" s="178">
        <f t="shared" si="14"/>
        <v>0</v>
      </c>
      <c r="AM11" s="178">
        <f t="shared" si="14"/>
        <v>0</v>
      </c>
      <c r="AN11" s="178">
        <f t="shared" si="14"/>
        <v>0</v>
      </c>
      <c r="AO11" s="178">
        <f>AO641+AO671+AO743</f>
        <v>0</v>
      </c>
      <c r="AP11" s="178">
        <f t="shared" ref="AP11:BA11" si="15">AP641+AP671+AP743</f>
        <v>0</v>
      </c>
      <c r="AQ11" s="178">
        <f t="shared" si="15"/>
        <v>0</v>
      </c>
      <c r="AR11" s="178">
        <f t="shared" si="15"/>
        <v>0</v>
      </c>
      <c r="AS11" s="178">
        <f t="shared" si="15"/>
        <v>0</v>
      </c>
      <c r="AT11" s="178">
        <f t="shared" si="15"/>
        <v>0</v>
      </c>
      <c r="AU11" s="178">
        <f t="shared" si="15"/>
        <v>0</v>
      </c>
      <c r="AV11" s="178">
        <f t="shared" si="15"/>
        <v>0</v>
      </c>
      <c r="AW11" s="178">
        <f t="shared" si="15"/>
        <v>0</v>
      </c>
      <c r="AX11" s="178">
        <f t="shared" si="15"/>
        <v>0</v>
      </c>
      <c r="AY11" s="178">
        <f>AY641+AY671+AY743+AY765</f>
        <v>0</v>
      </c>
      <c r="AZ11" s="178">
        <f>AZ641+AZ671+AZ743+AZ765</f>
        <v>0</v>
      </c>
      <c r="BA11" s="178">
        <f t="shared" si="15"/>
        <v>0</v>
      </c>
    </row>
    <row r="12" spans="1:53" ht="50.25" customHeight="1">
      <c r="A12" s="367"/>
      <c r="B12" s="368"/>
      <c r="C12" s="369"/>
      <c r="D12" s="158" t="s">
        <v>2</v>
      </c>
      <c r="E12" s="178">
        <f t="shared" si="12"/>
        <v>88475.218359999999</v>
      </c>
      <c r="F12" s="178">
        <f t="shared" si="13"/>
        <v>81753.3</v>
      </c>
      <c r="G12" s="178">
        <f t="shared" ref="G12:G13" si="16">F12/E12*100</f>
        <v>92.402484577490455</v>
      </c>
      <c r="H12" s="178">
        <f t="shared" ref="H12:BA12" si="17">H642+H672+H744</f>
        <v>0</v>
      </c>
      <c r="I12" s="178">
        <f t="shared" si="17"/>
        <v>0</v>
      </c>
      <c r="J12" s="178">
        <f t="shared" si="17"/>
        <v>0</v>
      </c>
      <c r="K12" s="178">
        <f t="shared" si="17"/>
        <v>3110.7795099999998</v>
      </c>
      <c r="L12" s="178">
        <f t="shared" si="17"/>
        <v>3110.7795099999998</v>
      </c>
      <c r="M12" s="178">
        <f t="shared" si="17"/>
        <v>0</v>
      </c>
      <c r="N12" s="178">
        <f t="shared" si="17"/>
        <v>5920.8666299999995</v>
      </c>
      <c r="O12" s="178">
        <f t="shared" si="17"/>
        <v>5920.8666300000004</v>
      </c>
      <c r="P12" s="178">
        <f t="shared" si="17"/>
        <v>100</v>
      </c>
      <c r="Q12" s="178">
        <f t="shared" si="17"/>
        <v>4138.4609600000003</v>
      </c>
      <c r="R12" s="178">
        <f t="shared" si="17"/>
        <v>4138.4609600000003</v>
      </c>
      <c r="S12" s="178">
        <f t="shared" si="17"/>
        <v>100</v>
      </c>
      <c r="T12" s="178">
        <f t="shared" si="17"/>
        <v>2750.97885</v>
      </c>
      <c r="U12" s="178">
        <f t="shared" si="17"/>
        <v>2750.97885</v>
      </c>
      <c r="V12" s="178">
        <f t="shared" si="17"/>
        <v>0</v>
      </c>
      <c r="W12" s="178">
        <f t="shared" si="17"/>
        <v>1810.0614499999999</v>
      </c>
      <c r="X12" s="178">
        <f t="shared" si="17"/>
        <v>1810.0614499999999</v>
      </c>
      <c r="Y12" s="178">
        <f t="shared" si="17"/>
        <v>0</v>
      </c>
      <c r="Z12" s="178">
        <f t="shared" si="17"/>
        <v>3541.8774800000001</v>
      </c>
      <c r="AA12" s="178">
        <f t="shared" si="17"/>
        <v>0</v>
      </c>
      <c r="AB12" s="178">
        <f t="shared" si="17"/>
        <v>0</v>
      </c>
      <c r="AC12" s="178">
        <f t="shared" si="17"/>
        <v>3541.8774800000001</v>
      </c>
      <c r="AD12" s="178">
        <f t="shared" si="17"/>
        <v>0</v>
      </c>
      <c r="AE12" s="178">
        <f t="shared" si="17"/>
        <v>1443.0384600000002</v>
      </c>
      <c r="AF12" s="178">
        <f t="shared" si="17"/>
        <v>0</v>
      </c>
      <c r="AG12" s="178">
        <f t="shared" si="17"/>
        <v>0</v>
      </c>
      <c r="AH12" s="178">
        <f t="shared" si="17"/>
        <v>1443.0384600000002</v>
      </c>
      <c r="AI12" s="178">
        <f t="shared" si="17"/>
        <v>0</v>
      </c>
      <c r="AJ12" s="178">
        <f t="shared" si="17"/>
        <v>8317.9587899999988</v>
      </c>
      <c r="AK12" s="178">
        <f t="shared" si="17"/>
        <v>0</v>
      </c>
      <c r="AL12" s="178">
        <f t="shared" si="17"/>
        <v>0</v>
      </c>
      <c r="AM12" s="178">
        <f t="shared" si="17"/>
        <v>8317.9587899999988</v>
      </c>
      <c r="AN12" s="178">
        <f t="shared" si="17"/>
        <v>0</v>
      </c>
      <c r="AO12" s="178">
        <f t="shared" si="17"/>
        <v>5939.3282500000005</v>
      </c>
      <c r="AP12" s="178">
        <f t="shared" si="17"/>
        <v>0</v>
      </c>
      <c r="AQ12" s="178">
        <f t="shared" si="17"/>
        <v>0</v>
      </c>
      <c r="AR12" s="178">
        <f t="shared" si="17"/>
        <v>5939.3282500000005</v>
      </c>
      <c r="AS12" s="178">
        <f t="shared" si="17"/>
        <v>0</v>
      </c>
      <c r="AT12" s="178">
        <f t="shared" si="17"/>
        <v>3058.97901</v>
      </c>
      <c r="AU12" s="178">
        <f t="shared" si="17"/>
        <v>0</v>
      </c>
      <c r="AV12" s="178">
        <f t="shared" si="17"/>
        <v>0</v>
      </c>
      <c r="AW12" s="178">
        <f t="shared" si="17"/>
        <v>3058.97901</v>
      </c>
      <c r="AX12" s="178">
        <f t="shared" si="17"/>
        <v>0</v>
      </c>
      <c r="AY12" s="178">
        <f t="shared" ref="AY12:AZ12" si="18">AY642+AY672+AY744+AY766</f>
        <v>48442.88897</v>
      </c>
      <c r="AZ12" s="178">
        <f t="shared" si="18"/>
        <v>41720.970610000004</v>
      </c>
      <c r="BA12" s="178">
        <f t="shared" si="17"/>
        <v>0</v>
      </c>
    </row>
    <row r="13" spans="1:53" ht="22.5" customHeight="1">
      <c r="A13" s="367"/>
      <c r="B13" s="368"/>
      <c r="C13" s="369"/>
      <c r="D13" s="241" t="s">
        <v>273</v>
      </c>
      <c r="E13" s="178">
        <f>H13+K13+N13+Q13+T13+W13+Z13+AE13+AJ13+AO13+AT13+AY13</f>
        <v>368559.9476999999</v>
      </c>
      <c r="F13" s="178">
        <f t="shared" si="13"/>
        <v>317233.72146999999</v>
      </c>
      <c r="G13" s="178">
        <f t="shared" si="16"/>
        <v>86.073845910196837</v>
      </c>
      <c r="H13" s="178">
        <f t="shared" ref="H13:BA13" si="19">H643+H673+H745</f>
        <v>28795.76368</v>
      </c>
      <c r="I13" s="178">
        <f t="shared" si="19"/>
        <v>28795.76368</v>
      </c>
      <c r="J13" s="178">
        <f t="shared" si="19"/>
        <v>0</v>
      </c>
      <c r="K13" s="178">
        <f t="shared" si="19"/>
        <v>39956.48749</v>
      </c>
      <c r="L13" s="178">
        <f t="shared" si="19"/>
        <v>39956.48749</v>
      </c>
      <c r="M13" s="178">
        <f t="shared" si="19"/>
        <v>100</v>
      </c>
      <c r="N13" s="178">
        <f t="shared" si="19"/>
        <v>7066.3916899999995</v>
      </c>
      <c r="O13" s="178">
        <f t="shared" si="19"/>
        <v>7066.3916899999995</v>
      </c>
      <c r="P13" s="178">
        <f t="shared" si="19"/>
        <v>100.00000000000001</v>
      </c>
      <c r="Q13" s="178">
        <f t="shared" si="19"/>
        <v>18150.989959999999</v>
      </c>
      <c r="R13" s="178">
        <f t="shared" si="19"/>
        <v>18150.989959999999</v>
      </c>
      <c r="S13" s="178">
        <f t="shared" si="19"/>
        <v>200</v>
      </c>
      <c r="T13" s="178">
        <f t="shared" si="19"/>
        <v>32231.976759999998</v>
      </c>
      <c r="U13" s="178">
        <f t="shared" si="19"/>
        <v>32231.976759999998</v>
      </c>
      <c r="V13" s="178">
        <f t="shared" si="19"/>
        <v>0</v>
      </c>
      <c r="W13" s="178">
        <f t="shared" si="19"/>
        <v>12698.717500000002</v>
      </c>
      <c r="X13" s="178">
        <f t="shared" si="19"/>
        <v>12698.717500000002</v>
      </c>
      <c r="Y13" s="178">
        <f t="shared" si="19"/>
        <v>0</v>
      </c>
      <c r="Z13" s="178">
        <f t="shared" si="19"/>
        <v>7728.0151800000012</v>
      </c>
      <c r="AA13" s="178">
        <f t="shared" si="19"/>
        <v>7093.3586500000001</v>
      </c>
      <c r="AB13" s="178">
        <f t="shared" si="19"/>
        <v>283.32</v>
      </c>
      <c r="AC13" s="178">
        <f t="shared" si="19"/>
        <v>7728.0151800000012</v>
      </c>
      <c r="AD13" s="178">
        <f t="shared" si="19"/>
        <v>0</v>
      </c>
      <c r="AE13" s="178">
        <f t="shared" si="19"/>
        <v>46458.303680000005</v>
      </c>
      <c r="AF13" s="178">
        <f t="shared" si="19"/>
        <v>2930.4745400000002</v>
      </c>
      <c r="AG13" s="178">
        <f t="shared" si="19"/>
        <v>2930.4745400000002</v>
      </c>
      <c r="AH13" s="178">
        <f t="shared" si="19"/>
        <v>46458.303680000005</v>
      </c>
      <c r="AI13" s="178">
        <f t="shared" si="19"/>
        <v>0</v>
      </c>
      <c r="AJ13" s="178">
        <f t="shared" si="19"/>
        <v>23087.495179999998</v>
      </c>
      <c r="AK13" s="178">
        <f t="shared" si="19"/>
        <v>269.44799999999998</v>
      </c>
      <c r="AL13" s="178">
        <f t="shared" si="19"/>
        <v>269.44799999999998</v>
      </c>
      <c r="AM13" s="178">
        <f t="shared" si="19"/>
        <v>23087.495179999998</v>
      </c>
      <c r="AN13" s="178">
        <f t="shared" si="19"/>
        <v>0</v>
      </c>
      <c r="AO13" s="178">
        <f t="shared" si="19"/>
        <v>45749.013030000009</v>
      </c>
      <c r="AP13" s="178">
        <f t="shared" si="19"/>
        <v>0</v>
      </c>
      <c r="AQ13" s="178">
        <f t="shared" si="19"/>
        <v>0</v>
      </c>
      <c r="AR13" s="178">
        <f t="shared" si="19"/>
        <v>45749.013030000009</v>
      </c>
      <c r="AS13" s="178">
        <f t="shared" si="19"/>
        <v>0</v>
      </c>
      <c r="AT13" s="178">
        <f t="shared" si="19"/>
        <v>24918.108820000001</v>
      </c>
      <c r="AU13" s="178">
        <f t="shared" si="19"/>
        <v>5.47</v>
      </c>
      <c r="AV13" s="178">
        <f t="shared" si="19"/>
        <v>0</v>
      </c>
      <c r="AW13" s="178">
        <f t="shared" si="19"/>
        <v>24918.108820000001</v>
      </c>
      <c r="AX13" s="178">
        <f t="shared" si="19"/>
        <v>0</v>
      </c>
      <c r="AY13" s="178">
        <f t="shared" ref="AY13:AZ13" si="20">AY643+AY673+AY745+AY767</f>
        <v>81718.684729999906</v>
      </c>
      <c r="AZ13" s="178">
        <f t="shared" si="20"/>
        <v>30392.458499999993</v>
      </c>
      <c r="BA13" s="178">
        <f t="shared" si="19"/>
        <v>75.738388149341816</v>
      </c>
    </row>
    <row r="14" spans="1:53" ht="82.5" customHeight="1">
      <c r="A14" s="367"/>
      <c r="B14" s="368"/>
      <c r="C14" s="369"/>
      <c r="D14" s="241" t="s">
        <v>279</v>
      </c>
      <c r="E14" s="178">
        <f t="shared" ref="E14:E16" si="21">H14+K14+N14+Q14+T14+W14+Z14+AE14+AJ14+AO14+AT14+AY14</f>
        <v>77430.64417</v>
      </c>
      <c r="F14" s="178">
        <f t="shared" si="13"/>
        <v>36819.344380000002</v>
      </c>
      <c r="G14" s="173"/>
      <c r="H14" s="178">
        <f t="shared" ref="H14:BA14" si="22">H644+H674+H746</f>
        <v>0</v>
      </c>
      <c r="I14" s="178">
        <f t="shared" si="22"/>
        <v>0</v>
      </c>
      <c r="J14" s="178">
        <f t="shared" si="22"/>
        <v>0</v>
      </c>
      <c r="K14" s="178">
        <f t="shared" si="22"/>
        <v>716.76723000000004</v>
      </c>
      <c r="L14" s="178">
        <f t="shared" si="22"/>
        <v>716.76723000000004</v>
      </c>
      <c r="M14" s="178">
        <f t="shared" si="22"/>
        <v>0</v>
      </c>
      <c r="N14" s="178">
        <f t="shared" si="22"/>
        <v>2642.1168899999998</v>
      </c>
      <c r="O14" s="178">
        <f t="shared" si="22"/>
        <v>2642.1168899999998</v>
      </c>
      <c r="P14" s="178">
        <f t="shared" si="22"/>
        <v>0</v>
      </c>
      <c r="Q14" s="178">
        <f t="shared" si="22"/>
        <v>0</v>
      </c>
      <c r="R14" s="178">
        <f t="shared" si="22"/>
        <v>0</v>
      </c>
      <c r="S14" s="178">
        <f t="shared" si="22"/>
        <v>0</v>
      </c>
      <c r="T14" s="178">
        <f t="shared" si="22"/>
        <v>7830.9842699999999</v>
      </c>
      <c r="U14" s="178">
        <f t="shared" si="22"/>
        <v>7830.9842699999999</v>
      </c>
      <c r="V14" s="178">
        <f t="shared" si="22"/>
        <v>0</v>
      </c>
      <c r="W14" s="178">
        <f t="shared" si="22"/>
        <v>4884.3</v>
      </c>
      <c r="X14" s="178">
        <f t="shared" si="22"/>
        <v>4884.3</v>
      </c>
      <c r="Y14" s="178">
        <f t="shared" si="22"/>
        <v>0</v>
      </c>
      <c r="Z14" s="178">
        <f t="shared" si="22"/>
        <v>0</v>
      </c>
      <c r="AA14" s="178">
        <f t="shared" si="22"/>
        <v>0</v>
      </c>
      <c r="AB14" s="178">
        <f t="shared" si="22"/>
        <v>0</v>
      </c>
      <c r="AC14" s="178">
        <f t="shared" si="22"/>
        <v>0</v>
      </c>
      <c r="AD14" s="178">
        <f t="shared" si="22"/>
        <v>0</v>
      </c>
      <c r="AE14" s="178">
        <f t="shared" si="22"/>
        <v>0</v>
      </c>
      <c r="AF14" s="178">
        <f t="shared" si="22"/>
        <v>0</v>
      </c>
      <c r="AG14" s="178">
        <f t="shared" si="22"/>
        <v>0</v>
      </c>
      <c r="AH14" s="178">
        <f t="shared" si="22"/>
        <v>0</v>
      </c>
      <c r="AI14" s="178">
        <f t="shared" si="22"/>
        <v>0</v>
      </c>
      <c r="AJ14" s="178">
        <f t="shared" si="22"/>
        <v>7952.1741400000001</v>
      </c>
      <c r="AK14" s="178">
        <f t="shared" si="22"/>
        <v>0</v>
      </c>
      <c r="AL14" s="178">
        <f t="shared" si="22"/>
        <v>0</v>
      </c>
      <c r="AM14" s="178">
        <f t="shared" si="22"/>
        <v>7952.1741400000001</v>
      </c>
      <c r="AN14" s="178">
        <f t="shared" si="22"/>
        <v>0</v>
      </c>
      <c r="AO14" s="178">
        <f t="shared" si="22"/>
        <v>10779.109840000001</v>
      </c>
      <c r="AP14" s="178">
        <f t="shared" si="22"/>
        <v>10035.90984</v>
      </c>
      <c r="AQ14" s="178">
        <f t="shared" si="22"/>
        <v>10035.90984</v>
      </c>
      <c r="AR14" s="178">
        <f t="shared" si="22"/>
        <v>10779.109840000001</v>
      </c>
      <c r="AS14" s="178">
        <f t="shared" si="22"/>
        <v>0</v>
      </c>
      <c r="AT14" s="178">
        <f t="shared" si="22"/>
        <v>0</v>
      </c>
      <c r="AU14" s="178">
        <f t="shared" si="22"/>
        <v>0</v>
      </c>
      <c r="AV14" s="178">
        <f t="shared" si="22"/>
        <v>0</v>
      </c>
      <c r="AW14" s="178">
        <f t="shared" si="22"/>
        <v>0</v>
      </c>
      <c r="AX14" s="178">
        <f t="shared" si="22"/>
        <v>0</v>
      </c>
      <c r="AY14" s="178">
        <f t="shared" ref="AY14:AZ14" si="23">AY644+AY674+AY746+AY768</f>
        <v>42625.191800000001</v>
      </c>
      <c r="AZ14" s="178">
        <f t="shared" si="23"/>
        <v>2013.89201</v>
      </c>
      <c r="BA14" s="178">
        <f t="shared" si="22"/>
        <v>0</v>
      </c>
    </row>
    <row r="15" spans="1:53" ht="22.5" customHeight="1">
      <c r="A15" s="367"/>
      <c r="B15" s="368"/>
      <c r="C15" s="369"/>
      <c r="D15" s="241" t="s">
        <v>274</v>
      </c>
      <c r="E15" s="178">
        <f t="shared" si="21"/>
        <v>0</v>
      </c>
      <c r="F15" s="178">
        <f t="shared" si="13"/>
        <v>0</v>
      </c>
      <c r="G15" s="173"/>
      <c r="H15" s="148">
        <f t="shared" ref="H15:BA15" si="24">H645+H675+H754</f>
        <v>0</v>
      </c>
      <c r="I15" s="148">
        <f t="shared" si="24"/>
        <v>0</v>
      </c>
      <c r="J15" s="148">
        <f t="shared" si="24"/>
        <v>0</v>
      </c>
      <c r="K15" s="148">
        <f t="shared" si="24"/>
        <v>0</v>
      </c>
      <c r="L15" s="148">
        <f t="shared" si="24"/>
        <v>0</v>
      </c>
      <c r="M15" s="148">
        <f t="shared" si="24"/>
        <v>0</v>
      </c>
      <c r="N15" s="148">
        <f t="shared" si="24"/>
        <v>0</v>
      </c>
      <c r="O15" s="148">
        <f t="shared" si="24"/>
        <v>0</v>
      </c>
      <c r="P15" s="148">
        <f t="shared" si="24"/>
        <v>0</v>
      </c>
      <c r="Q15" s="148">
        <f t="shared" si="24"/>
        <v>0</v>
      </c>
      <c r="R15" s="148">
        <f t="shared" si="24"/>
        <v>0</v>
      </c>
      <c r="S15" s="148">
        <f t="shared" si="24"/>
        <v>0</v>
      </c>
      <c r="T15" s="148">
        <f t="shared" si="24"/>
        <v>0</v>
      </c>
      <c r="U15" s="148">
        <f t="shared" si="24"/>
        <v>0</v>
      </c>
      <c r="V15" s="148">
        <f t="shared" si="24"/>
        <v>0</v>
      </c>
      <c r="W15" s="148">
        <f t="shared" si="24"/>
        <v>0</v>
      </c>
      <c r="X15" s="148">
        <f t="shared" si="24"/>
        <v>0</v>
      </c>
      <c r="Y15" s="148">
        <f t="shared" si="24"/>
        <v>0</v>
      </c>
      <c r="Z15" s="148">
        <f t="shared" si="24"/>
        <v>0</v>
      </c>
      <c r="AA15" s="148">
        <f t="shared" si="24"/>
        <v>0</v>
      </c>
      <c r="AB15" s="148">
        <f t="shared" si="24"/>
        <v>0</v>
      </c>
      <c r="AC15" s="148">
        <f t="shared" si="24"/>
        <v>0</v>
      </c>
      <c r="AD15" s="148">
        <f t="shared" si="24"/>
        <v>0</v>
      </c>
      <c r="AE15" s="148">
        <f t="shared" si="24"/>
        <v>0</v>
      </c>
      <c r="AF15" s="148">
        <f t="shared" si="24"/>
        <v>0</v>
      </c>
      <c r="AG15" s="148">
        <f t="shared" si="24"/>
        <v>0</v>
      </c>
      <c r="AH15" s="148">
        <f t="shared" si="24"/>
        <v>0</v>
      </c>
      <c r="AI15" s="148">
        <f t="shared" si="24"/>
        <v>0</v>
      </c>
      <c r="AJ15" s="148">
        <f t="shared" si="24"/>
        <v>0</v>
      </c>
      <c r="AK15" s="148">
        <f t="shared" si="24"/>
        <v>0</v>
      </c>
      <c r="AL15" s="148">
        <f t="shared" si="24"/>
        <v>0</v>
      </c>
      <c r="AM15" s="148">
        <f t="shared" si="24"/>
        <v>0</v>
      </c>
      <c r="AN15" s="148">
        <f t="shared" si="24"/>
        <v>0</v>
      </c>
      <c r="AO15" s="148">
        <f t="shared" si="24"/>
        <v>0</v>
      </c>
      <c r="AP15" s="148">
        <f t="shared" si="24"/>
        <v>0</v>
      </c>
      <c r="AQ15" s="148">
        <f t="shared" si="24"/>
        <v>0</v>
      </c>
      <c r="AR15" s="148">
        <f t="shared" si="24"/>
        <v>0</v>
      </c>
      <c r="AS15" s="148">
        <f t="shared" si="24"/>
        <v>0</v>
      </c>
      <c r="AT15" s="148">
        <f t="shared" si="24"/>
        <v>0</v>
      </c>
      <c r="AU15" s="148">
        <f t="shared" si="24"/>
        <v>0</v>
      </c>
      <c r="AV15" s="148">
        <f t="shared" si="24"/>
        <v>0</v>
      </c>
      <c r="AW15" s="148">
        <f t="shared" si="24"/>
        <v>0</v>
      </c>
      <c r="AX15" s="148">
        <f t="shared" si="24"/>
        <v>0</v>
      </c>
      <c r="AY15" s="148">
        <f t="shared" si="24"/>
        <v>0</v>
      </c>
      <c r="AZ15" s="148">
        <f t="shared" si="24"/>
        <v>0</v>
      </c>
      <c r="BA15" s="148">
        <f t="shared" si="24"/>
        <v>0</v>
      </c>
    </row>
    <row r="16" spans="1:53" ht="31.2">
      <c r="A16" s="370"/>
      <c r="B16" s="371"/>
      <c r="C16" s="372"/>
      <c r="D16" s="153" t="s">
        <v>43</v>
      </c>
      <c r="E16" s="178">
        <f t="shared" si="21"/>
        <v>0</v>
      </c>
      <c r="F16" s="178">
        <f t="shared" si="13"/>
        <v>0</v>
      </c>
      <c r="G16" s="173"/>
      <c r="H16" s="148">
        <f t="shared" ref="H16:BA16" si="25">H646+H676+H755</f>
        <v>0</v>
      </c>
      <c r="I16" s="148">
        <f t="shared" si="25"/>
        <v>0</v>
      </c>
      <c r="J16" s="148">
        <f t="shared" si="25"/>
        <v>0</v>
      </c>
      <c r="K16" s="148">
        <f t="shared" si="25"/>
        <v>0</v>
      </c>
      <c r="L16" s="148">
        <f t="shared" si="25"/>
        <v>0</v>
      </c>
      <c r="M16" s="148">
        <f t="shared" si="25"/>
        <v>0</v>
      </c>
      <c r="N16" s="148">
        <f t="shared" si="25"/>
        <v>0</v>
      </c>
      <c r="O16" s="148">
        <f t="shared" si="25"/>
        <v>0</v>
      </c>
      <c r="P16" s="148">
        <f t="shared" si="25"/>
        <v>0</v>
      </c>
      <c r="Q16" s="148">
        <f t="shared" si="25"/>
        <v>0</v>
      </c>
      <c r="R16" s="148">
        <f t="shared" si="25"/>
        <v>0</v>
      </c>
      <c r="S16" s="148">
        <f t="shared" si="25"/>
        <v>0</v>
      </c>
      <c r="T16" s="148">
        <f t="shared" si="25"/>
        <v>0</v>
      </c>
      <c r="U16" s="148">
        <f t="shared" si="25"/>
        <v>0</v>
      </c>
      <c r="V16" s="148">
        <f t="shared" si="25"/>
        <v>0</v>
      </c>
      <c r="W16" s="148">
        <f t="shared" si="25"/>
        <v>0</v>
      </c>
      <c r="X16" s="148">
        <f t="shared" si="25"/>
        <v>0</v>
      </c>
      <c r="Y16" s="148">
        <f t="shared" si="25"/>
        <v>0</v>
      </c>
      <c r="Z16" s="148">
        <f t="shared" si="25"/>
        <v>0</v>
      </c>
      <c r="AA16" s="148">
        <f t="shared" si="25"/>
        <v>0</v>
      </c>
      <c r="AB16" s="148">
        <f t="shared" si="25"/>
        <v>0</v>
      </c>
      <c r="AC16" s="148">
        <f t="shared" si="25"/>
        <v>0</v>
      </c>
      <c r="AD16" s="148">
        <f t="shared" si="25"/>
        <v>0</v>
      </c>
      <c r="AE16" s="148">
        <f t="shared" si="25"/>
        <v>0</v>
      </c>
      <c r="AF16" s="148">
        <f t="shared" si="25"/>
        <v>0</v>
      </c>
      <c r="AG16" s="148">
        <f t="shared" si="25"/>
        <v>0</v>
      </c>
      <c r="AH16" s="148">
        <f t="shared" si="25"/>
        <v>0</v>
      </c>
      <c r="AI16" s="148">
        <f t="shared" si="25"/>
        <v>0</v>
      </c>
      <c r="AJ16" s="148">
        <f t="shared" si="25"/>
        <v>0</v>
      </c>
      <c r="AK16" s="148">
        <f t="shared" si="25"/>
        <v>0</v>
      </c>
      <c r="AL16" s="148">
        <f t="shared" si="25"/>
        <v>0</v>
      </c>
      <c r="AM16" s="148">
        <f t="shared" si="25"/>
        <v>0</v>
      </c>
      <c r="AN16" s="148">
        <f t="shared" si="25"/>
        <v>0</v>
      </c>
      <c r="AO16" s="148">
        <f t="shared" si="25"/>
        <v>0</v>
      </c>
      <c r="AP16" s="148">
        <f t="shared" si="25"/>
        <v>0</v>
      </c>
      <c r="AQ16" s="148">
        <f t="shared" si="25"/>
        <v>0</v>
      </c>
      <c r="AR16" s="148">
        <f t="shared" si="25"/>
        <v>0</v>
      </c>
      <c r="AS16" s="148">
        <f t="shared" si="25"/>
        <v>0</v>
      </c>
      <c r="AT16" s="148">
        <f t="shared" si="25"/>
        <v>0</v>
      </c>
      <c r="AU16" s="148">
        <f t="shared" si="25"/>
        <v>0</v>
      </c>
      <c r="AV16" s="148">
        <f t="shared" si="25"/>
        <v>0</v>
      </c>
      <c r="AW16" s="148">
        <f t="shared" si="25"/>
        <v>0</v>
      </c>
      <c r="AX16" s="148">
        <f t="shared" si="25"/>
        <v>0</v>
      </c>
      <c r="AY16" s="148">
        <f t="shared" si="25"/>
        <v>0</v>
      </c>
      <c r="AZ16" s="148">
        <f t="shared" si="25"/>
        <v>0</v>
      </c>
      <c r="BA16" s="148">
        <f t="shared" si="25"/>
        <v>0</v>
      </c>
    </row>
    <row r="17" spans="1:53" ht="15.6">
      <c r="A17" s="373" t="s">
        <v>36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</row>
    <row r="18" spans="1:53" ht="18.75" customHeight="1">
      <c r="A18" s="375" t="s">
        <v>277</v>
      </c>
      <c r="B18" s="376"/>
      <c r="C18" s="377"/>
      <c r="D18" s="150" t="s">
        <v>41</v>
      </c>
      <c r="E18" s="185">
        <f>E19+E20+E21</f>
        <v>103495.8375699999</v>
      </c>
      <c r="F18" s="185">
        <f t="shared" ref="F18:AZ18" si="26">F19+F20+F21</f>
        <v>55301.205379999999</v>
      </c>
      <c r="G18" s="151">
        <f>F18/E18*100</f>
        <v>53.433265219576356</v>
      </c>
      <c r="H18" s="151">
        <f t="shared" si="26"/>
        <v>0</v>
      </c>
      <c r="I18" s="151">
        <f t="shared" si="26"/>
        <v>0</v>
      </c>
      <c r="J18" s="151"/>
      <c r="K18" s="151">
        <f t="shared" si="26"/>
        <v>100</v>
      </c>
      <c r="L18" s="151">
        <f t="shared" si="26"/>
        <v>100</v>
      </c>
      <c r="M18" s="151">
        <f>L18/K18*100</f>
        <v>100</v>
      </c>
      <c r="N18" s="151">
        <f t="shared" si="26"/>
        <v>2642.1168899999998</v>
      </c>
      <c r="O18" s="151">
        <f t="shared" si="26"/>
        <v>2642.1168899999998</v>
      </c>
      <c r="P18" s="151">
        <f>O18*100/N18</f>
        <v>99.999999999999986</v>
      </c>
      <c r="Q18" s="151">
        <f t="shared" si="26"/>
        <v>750</v>
      </c>
      <c r="R18" s="151">
        <f t="shared" si="26"/>
        <v>750</v>
      </c>
      <c r="S18" s="151">
        <f>R18*100/Q18</f>
        <v>100</v>
      </c>
      <c r="T18" s="151">
        <f t="shared" si="26"/>
        <v>7831.4342699999997</v>
      </c>
      <c r="U18" s="151">
        <f t="shared" si="26"/>
        <v>7831.4342699999997</v>
      </c>
      <c r="V18" s="151">
        <f>U18*100/T18</f>
        <v>100</v>
      </c>
      <c r="W18" s="151">
        <f t="shared" si="26"/>
        <v>4884.3</v>
      </c>
      <c r="X18" s="151">
        <f t="shared" si="26"/>
        <v>4884.3</v>
      </c>
      <c r="Y18" s="151">
        <f>X18*100/W18</f>
        <v>100</v>
      </c>
      <c r="Z18" s="151">
        <f t="shared" si="26"/>
        <v>0</v>
      </c>
      <c r="AA18" s="151">
        <f t="shared" si="26"/>
        <v>0</v>
      </c>
      <c r="AB18" s="151">
        <f t="shared" si="26"/>
        <v>0</v>
      </c>
      <c r="AC18" s="151">
        <f t="shared" si="26"/>
        <v>0</v>
      </c>
      <c r="AD18" s="151"/>
      <c r="AE18" s="151">
        <f t="shared" si="26"/>
        <v>170</v>
      </c>
      <c r="AF18" s="151">
        <f t="shared" si="26"/>
        <v>0</v>
      </c>
      <c r="AG18" s="151">
        <f t="shared" si="26"/>
        <v>0</v>
      </c>
      <c r="AH18" s="151">
        <f t="shared" si="26"/>
        <v>170</v>
      </c>
      <c r="AI18" s="151">
        <f>AH18*100/AE18</f>
        <v>100</v>
      </c>
      <c r="AJ18" s="151">
        <f t="shared" si="26"/>
        <v>7952.1741400000001</v>
      </c>
      <c r="AK18" s="151">
        <f t="shared" si="26"/>
        <v>0</v>
      </c>
      <c r="AL18" s="151">
        <f t="shared" si="26"/>
        <v>0</v>
      </c>
      <c r="AM18" s="151">
        <f t="shared" si="26"/>
        <v>7952.1741400000001</v>
      </c>
      <c r="AN18" s="198">
        <f>AM18/AJ18*100</f>
        <v>100</v>
      </c>
      <c r="AO18" s="151">
        <f t="shared" si="26"/>
        <v>11080.45254</v>
      </c>
      <c r="AP18" s="151">
        <f t="shared" si="26"/>
        <v>0</v>
      </c>
      <c r="AQ18" s="151">
        <f t="shared" si="26"/>
        <v>0</v>
      </c>
      <c r="AR18" s="151">
        <f t="shared" si="26"/>
        <v>11080.45254</v>
      </c>
      <c r="AS18" s="151">
        <f>AR18/AO18*100</f>
        <v>100</v>
      </c>
      <c r="AT18" s="151">
        <f t="shared" si="26"/>
        <v>194.95853</v>
      </c>
      <c r="AU18" s="151">
        <f t="shared" si="26"/>
        <v>0</v>
      </c>
      <c r="AV18" s="151">
        <f t="shared" si="26"/>
        <v>0</v>
      </c>
      <c r="AW18" s="151">
        <f t="shared" si="26"/>
        <v>194.95853</v>
      </c>
      <c r="AX18" s="198">
        <f>AW18/AT18*100</f>
        <v>100</v>
      </c>
      <c r="AY18" s="151">
        <f t="shared" si="26"/>
        <v>67890.401199999906</v>
      </c>
      <c r="AZ18" s="151">
        <f t="shared" si="26"/>
        <v>19695.769009999996</v>
      </c>
      <c r="BA18" s="151"/>
    </row>
    <row r="19" spans="1:53" ht="31.2">
      <c r="A19" s="378"/>
      <c r="B19" s="379"/>
      <c r="C19" s="380"/>
      <c r="D19" s="153" t="s">
        <v>37</v>
      </c>
      <c r="E19" s="230">
        <f>E57+E64+E71+E78+E85+E92+E99+E106+E120</f>
        <v>0</v>
      </c>
      <c r="F19" s="230">
        <f>F57+F64+F71+F78+F85+F92+F99+F106+F120</f>
        <v>0</v>
      </c>
      <c r="G19" s="154"/>
      <c r="H19" s="154">
        <f>H57+H64+H71+H78+H85+H92+H99+H106+H120</f>
        <v>0</v>
      </c>
      <c r="I19" s="154">
        <f t="shared" ref="I19:AZ19" si="27">I57+I64+I71+I78+I85+I92+I99+I106+I120</f>
        <v>0</v>
      </c>
      <c r="J19" s="154">
        <f t="shared" si="27"/>
        <v>0</v>
      </c>
      <c r="K19" s="154">
        <f t="shared" si="27"/>
        <v>0</v>
      </c>
      <c r="L19" s="154">
        <f t="shared" si="27"/>
        <v>0</v>
      </c>
      <c r="M19" s="154">
        <f t="shared" si="27"/>
        <v>0</v>
      </c>
      <c r="N19" s="154">
        <f t="shared" si="27"/>
        <v>0</v>
      </c>
      <c r="O19" s="154">
        <f t="shared" si="27"/>
        <v>0</v>
      </c>
      <c r="P19" s="154">
        <f t="shared" si="27"/>
        <v>0</v>
      </c>
      <c r="Q19" s="154">
        <f t="shared" si="27"/>
        <v>0</v>
      </c>
      <c r="R19" s="154">
        <f t="shared" si="27"/>
        <v>0</v>
      </c>
      <c r="S19" s="154">
        <f t="shared" si="27"/>
        <v>0</v>
      </c>
      <c r="T19" s="154">
        <f t="shared" si="27"/>
        <v>0</v>
      </c>
      <c r="U19" s="154">
        <f t="shared" si="27"/>
        <v>0</v>
      </c>
      <c r="V19" s="154">
        <f t="shared" si="27"/>
        <v>0</v>
      </c>
      <c r="W19" s="154">
        <f t="shared" si="27"/>
        <v>0</v>
      </c>
      <c r="X19" s="154">
        <f t="shared" si="27"/>
        <v>0</v>
      </c>
      <c r="Y19" s="154">
        <f t="shared" si="27"/>
        <v>0</v>
      </c>
      <c r="Z19" s="154">
        <f t="shared" si="27"/>
        <v>0</v>
      </c>
      <c r="AA19" s="154">
        <f t="shared" si="27"/>
        <v>0</v>
      </c>
      <c r="AB19" s="154">
        <f t="shared" si="27"/>
        <v>0</v>
      </c>
      <c r="AC19" s="154">
        <f t="shared" si="27"/>
        <v>0</v>
      </c>
      <c r="AD19" s="154">
        <f t="shared" si="27"/>
        <v>0</v>
      </c>
      <c r="AE19" s="154">
        <f t="shared" si="27"/>
        <v>0</v>
      </c>
      <c r="AF19" s="154">
        <f t="shared" si="27"/>
        <v>0</v>
      </c>
      <c r="AG19" s="154">
        <f t="shared" si="27"/>
        <v>0</v>
      </c>
      <c r="AH19" s="154">
        <f t="shared" si="27"/>
        <v>0</v>
      </c>
      <c r="AI19" s="154">
        <f t="shared" si="27"/>
        <v>0</v>
      </c>
      <c r="AJ19" s="154">
        <f t="shared" si="27"/>
        <v>0</v>
      </c>
      <c r="AK19" s="154">
        <f t="shared" si="27"/>
        <v>0</v>
      </c>
      <c r="AL19" s="154">
        <f t="shared" si="27"/>
        <v>0</v>
      </c>
      <c r="AM19" s="154">
        <f t="shared" si="27"/>
        <v>0</v>
      </c>
      <c r="AN19" s="154">
        <f t="shared" si="27"/>
        <v>0</v>
      </c>
      <c r="AO19" s="154">
        <f t="shared" si="27"/>
        <v>0</v>
      </c>
      <c r="AP19" s="154">
        <f t="shared" si="27"/>
        <v>0</v>
      </c>
      <c r="AQ19" s="154">
        <f t="shared" si="27"/>
        <v>0</v>
      </c>
      <c r="AR19" s="154">
        <f t="shared" si="27"/>
        <v>0</v>
      </c>
      <c r="AS19" s="154">
        <f t="shared" si="27"/>
        <v>0</v>
      </c>
      <c r="AT19" s="154">
        <f t="shared" si="27"/>
        <v>0</v>
      </c>
      <c r="AU19" s="154">
        <f t="shared" si="27"/>
        <v>0</v>
      </c>
      <c r="AV19" s="154">
        <f t="shared" si="27"/>
        <v>0</v>
      </c>
      <c r="AW19" s="154">
        <f t="shared" si="27"/>
        <v>0</v>
      </c>
      <c r="AX19" s="154">
        <f t="shared" si="27"/>
        <v>0</v>
      </c>
      <c r="AY19" s="154">
        <f t="shared" si="27"/>
        <v>0</v>
      </c>
      <c r="AZ19" s="148">
        <f t="shared" si="27"/>
        <v>0</v>
      </c>
      <c r="BA19" s="154"/>
    </row>
    <row r="20" spans="1:53" ht="52.5" customHeight="1">
      <c r="A20" s="378"/>
      <c r="B20" s="379"/>
      <c r="C20" s="380"/>
      <c r="D20" s="169" t="s">
        <v>2</v>
      </c>
      <c r="E20" s="230">
        <f t="shared" ref="E20:F20" si="28">E58+E65+E72+E79+E86+E93+E100+E107+E121</f>
        <v>4800.7183599999998</v>
      </c>
      <c r="F20" s="230">
        <f t="shared" si="28"/>
        <v>0</v>
      </c>
      <c r="G20" s="154"/>
      <c r="H20" s="154">
        <f t="shared" ref="H20:AZ20" si="29">H58+H65+H72+H79+H86+H93+H100+H107+H121</f>
        <v>0</v>
      </c>
      <c r="I20" s="154">
        <f t="shared" si="29"/>
        <v>0</v>
      </c>
      <c r="J20" s="154">
        <f t="shared" si="29"/>
        <v>0</v>
      </c>
      <c r="K20" s="154">
        <f t="shared" si="29"/>
        <v>0</v>
      </c>
      <c r="L20" s="154">
        <f t="shared" si="29"/>
        <v>0</v>
      </c>
      <c r="M20" s="154">
        <f t="shared" si="29"/>
        <v>0</v>
      </c>
      <c r="N20" s="154">
        <f t="shared" si="29"/>
        <v>0</v>
      </c>
      <c r="O20" s="154">
        <f t="shared" si="29"/>
        <v>0</v>
      </c>
      <c r="P20" s="154">
        <f t="shared" si="29"/>
        <v>0</v>
      </c>
      <c r="Q20" s="154">
        <f t="shared" si="29"/>
        <v>0</v>
      </c>
      <c r="R20" s="154">
        <f t="shared" si="29"/>
        <v>0</v>
      </c>
      <c r="S20" s="154">
        <f t="shared" si="29"/>
        <v>0</v>
      </c>
      <c r="T20" s="154">
        <f t="shared" si="29"/>
        <v>0</v>
      </c>
      <c r="U20" s="154">
        <f t="shared" si="29"/>
        <v>0</v>
      </c>
      <c r="V20" s="154">
        <f t="shared" si="29"/>
        <v>0</v>
      </c>
      <c r="W20" s="154">
        <f t="shared" si="29"/>
        <v>0</v>
      </c>
      <c r="X20" s="154">
        <f t="shared" si="29"/>
        <v>0</v>
      </c>
      <c r="Y20" s="154">
        <f t="shared" si="29"/>
        <v>0</v>
      </c>
      <c r="Z20" s="154">
        <f t="shared" si="29"/>
        <v>0</v>
      </c>
      <c r="AA20" s="154">
        <f t="shared" si="29"/>
        <v>0</v>
      </c>
      <c r="AB20" s="154">
        <f t="shared" si="29"/>
        <v>0</v>
      </c>
      <c r="AC20" s="154">
        <f t="shared" si="29"/>
        <v>0</v>
      </c>
      <c r="AD20" s="154">
        <f t="shared" si="29"/>
        <v>0</v>
      </c>
      <c r="AE20" s="154">
        <f t="shared" si="29"/>
        <v>0</v>
      </c>
      <c r="AF20" s="154">
        <f t="shared" si="29"/>
        <v>0</v>
      </c>
      <c r="AG20" s="154">
        <f t="shared" si="29"/>
        <v>0</v>
      </c>
      <c r="AH20" s="154">
        <f t="shared" si="29"/>
        <v>0</v>
      </c>
      <c r="AI20" s="154">
        <f t="shared" si="29"/>
        <v>0</v>
      </c>
      <c r="AJ20" s="154">
        <f t="shared" si="29"/>
        <v>0</v>
      </c>
      <c r="AK20" s="154">
        <f t="shared" si="29"/>
        <v>0</v>
      </c>
      <c r="AL20" s="154">
        <f t="shared" si="29"/>
        <v>0</v>
      </c>
      <c r="AM20" s="154">
        <f t="shared" si="29"/>
        <v>0</v>
      </c>
      <c r="AN20" s="154">
        <f t="shared" si="29"/>
        <v>0</v>
      </c>
      <c r="AO20" s="154">
        <f t="shared" si="29"/>
        <v>0</v>
      </c>
      <c r="AP20" s="154">
        <f t="shared" si="29"/>
        <v>0</v>
      </c>
      <c r="AQ20" s="154">
        <f t="shared" si="29"/>
        <v>0</v>
      </c>
      <c r="AR20" s="154">
        <f t="shared" si="29"/>
        <v>0</v>
      </c>
      <c r="AS20" s="154">
        <f t="shared" si="29"/>
        <v>0</v>
      </c>
      <c r="AT20" s="154">
        <f t="shared" si="29"/>
        <v>0</v>
      </c>
      <c r="AU20" s="154">
        <f t="shared" si="29"/>
        <v>0</v>
      </c>
      <c r="AV20" s="154">
        <f t="shared" si="29"/>
        <v>0</v>
      </c>
      <c r="AW20" s="154">
        <f t="shared" si="29"/>
        <v>0</v>
      </c>
      <c r="AX20" s="154">
        <f t="shared" si="29"/>
        <v>0</v>
      </c>
      <c r="AY20" s="154">
        <f t="shared" si="29"/>
        <v>4800.7183599999998</v>
      </c>
      <c r="AZ20" s="148">
        <f t="shared" si="29"/>
        <v>0</v>
      </c>
      <c r="BA20" s="154"/>
    </row>
    <row r="21" spans="1:53" ht="15.6">
      <c r="A21" s="378"/>
      <c r="B21" s="379"/>
      <c r="C21" s="380"/>
      <c r="D21" s="241" t="s">
        <v>273</v>
      </c>
      <c r="E21" s="230">
        <f t="shared" ref="E21:F21" si="30">E59+E66+E73+E80+E87+E94+E101+E108+E122</f>
        <v>98695.119209999903</v>
      </c>
      <c r="F21" s="230">
        <f t="shared" si="30"/>
        <v>55301.205379999999</v>
      </c>
      <c r="G21" s="154"/>
      <c r="H21" s="154">
        <f t="shared" ref="H21:AZ21" si="31">H59+H66+H73+H80+H87+H94+H101+H108+H122</f>
        <v>0</v>
      </c>
      <c r="I21" s="154">
        <f t="shared" si="31"/>
        <v>0</v>
      </c>
      <c r="J21" s="154">
        <f t="shared" si="31"/>
        <v>0</v>
      </c>
      <c r="K21" s="154">
        <f t="shared" si="31"/>
        <v>100</v>
      </c>
      <c r="L21" s="154">
        <f t="shared" si="31"/>
        <v>100</v>
      </c>
      <c r="M21" s="154">
        <f t="shared" si="31"/>
        <v>0</v>
      </c>
      <c r="N21" s="154">
        <f t="shared" si="31"/>
        <v>2642.1168899999998</v>
      </c>
      <c r="O21" s="154">
        <f t="shared" si="31"/>
        <v>2642.1168899999998</v>
      </c>
      <c r="P21" s="154">
        <f t="shared" si="31"/>
        <v>0</v>
      </c>
      <c r="Q21" s="154">
        <f t="shared" si="31"/>
        <v>750</v>
      </c>
      <c r="R21" s="154">
        <f t="shared" si="31"/>
        <v>750</v>
      </c>
      <c r="S21" s="154">
        <f t="shared" si="31"/>
        <v>0</v>
      </c>
      <c r="T21" s="154">
        <f t="shared" si="31"/>
        <v>7831.4342699999997</v>
      </c>
      <c r="U21" s="154">
        <f t="shared" si="31"/>
        <v>7831.4342699999997</v>
      </c>
      <c r="V21" s="154">
        <f t="shared" si="31"/>
        <v>0</v>
      </c>
      <c r="W21" s="154">
        <f t="shared" si="31"/>
        <v>4884.3</v>
      </c>
      <c r="X21" s="154">
        <f t="shared" si="31"/>
        <v>4884.3</v>
      </c>
      <c r="Y21" s="154">
        <f t="shared" si="31"/>
        <v>0</v>
      </c>
      <c r="Z21" s="154">
        <f t="shared" si="31"/>
        <v>0</v>
      </c>
      <c r="AA21" s="154">
        <f t="shared" si="31"/>
        <v>0</v>
      </c>
      <c r="AB21" s="154">
        <f t="shared" si="31"/>
        <v>0</v>
      </c>
      <c r="AC21" s="154">
        <f t="shared" si="31"/>
        <v>0</v>
      </c>
      <c r="AD21" s="154">
        <f t="shared" si="31"/>
        <v>0</v>
      </c>
      <c r="AE21" s="154">
        <f t="shared" si="31"/>
        <v>170</v>
      </c>
      <c r="AF21" s="154">
        <f t="shared" si="31"/>
        <v>0</v>
      </c>
      <c r="AG21" s="154">
        <f t="shared" si="31"/>
        <v>0</v>
      </c>
      <c r="AH21" s="154">
        <f t="shared" si="31"/>
        <v>170</v>
      </c>
      <c r="AI21" s="154">
        <f t="shared" si="31"/>
        <v>0</v>
      </c>
      <c r="AJ21" s="154">
        <f t="shared" si="31"/>
        <v>7952.1741400000001</v>
      </c>
      <c r="AK21" s="154">
        <f t="shared" si="31"/>
        <v>0</v>
      </c>
      <c r="AL21" s="154">
        <f t="shared" si="31"/>
        <v>0</v>
      </c>
      <c r="AM21" s="154">
        <f t="shared" si="31"/>
        <v>7952.1741400000001</v>
      </c>
      <c r="AN21" s="154">
        <f t="shared" si="31"/>
        <v>0</v>
      </c>
      <c r="AO21" s="154">
        <f t="shared" si="31"/>
        <v>11080.45254</v>
      </c>
      <c r="AP21" s="154">
        <f t="shared" si="31"/>
        <v>0</v>
      </c>
      <c r="AQ21" s="154">
        <f t="shared" si="31"/>
        <v>0</v>
      </c>
      <c r="AR21" s="154">
        <f t="shared" si="31"/>
        <v>11080.45254</v>
      </c>
      <c r="AS21" s="154">
        <f t="shared" si="31"/>
        <v>0</v>
      </c>
      <c r="AT21" s="154">
        <f t="shared" si="31"/>
        <v>194.95853</v>
      </c>
      <c r="AU21" s="154">
        <f t="shared" si="31"/>
        <v>0</v>
      </c>
      <c r="AV21" s="154">
        <f t="shared" si="31"/>
        <v>0</v>
      </c>
      <c r="AW21" s="154">
        <f t="shared" si="31"/>
        <v>194.95853</v>
      </c>
      <c r="AX21" s="154">
        <f t="shared" si="31"/>
        <v>0</v>
      </c>
      <c r="AY21" s="154">
        <f t="shared" si="31"/>
        <v>63089.682839999907</v>
      </c>
      <c r="AZ21" s="148">
        <f t="shared" si="31"/>
        <v>19695.769009999996</v>
      </c>
      <c r="BA21" s="154"/>
    </row>
    <row r="22" spans="1:53" ht="84" customHeight="1">
      <c r="A22" s="378"/>
      <c r="B22" s="379"/>
      <c r="C22" s="380"/>
      <c r="D22" s="241" t="s">
        <v>279</v>
      </c>
      <c r="E22" s="230">
        <f t="shared" ref="E22:F22" si="32">E60+E67+E74+E81+E88+E95+E102+E109+E123</f>
        <v>75121.516170000003</v>
      </c>
      <c r="F22" s="230">
        <f t="shared" si="32"/>
        <v>36102.577150000005</v>
      </c>
      <c r="G22" s="154"/>
      <c r="H22" s="154">
        <f t="shared" ref="H22:AZ22" si="33">H60+H67+H74+H81+H88+H95+H102+H109+H123</f>
        <v>0</v>
      </c>
      <c r="I22" s="154">
        <f t="shared" si="33"/>
        <v>0</v>
      </c>
      <c r="J22" s="154">
        <f t="shared" si="33"/>
        <v>0</v>
      </c>
      <c r="K22" s="154">
        <f t="shared" si="33"/>
        <v>0</v>
      </c>
      <c r="L22" s="154">
        <f t="shared" si="33"/>
        <v>0</v>
      </c>
      <c r="M22" s="154">
        <f t="shared" si="33"/>
        <v>0</v>
      </c>
      <c r="N22" s="154">
        <f t="shared" si="33"/>
        <v>2642.1168899999998</v>
      </c>
      <c r="O22" s="154">
        <f t="shared" si="33"/>
        <v>2642.1168899999998</v>
      </c>
      <c r="P22" s="154">
        <f t="shared" si="33"/>
        <v>0</v>
      </c>
      <c r="Q22" s="154">
        <f t="shared" si="33"/>
        <v>0</v>
      </c>
      <c r="R22" s="154">
        <f t="shared" si="33"/>
        <v>0</v>
      </c>
      <c r="S22" s="154">
        <f t="shared" si="33"/>
        <v>0</v>
      </c>
      <c r="T22" s="154">
        <f t="shared" si="33"/>
        <v>7830.9842699999999</v>
      </c>
      <c r="U22" s="154">
        <f t="shared" si="33"/>
        <v>7830.9842699999999</v>
      </c>
      <c r="V22" s="154">
        <f t="shared" si="33"/>
        <v>0</v>
      </c>
      <c r="W22" s="154">
        <f t="shared" si="33"/>
        <v>4884.3</v>
      </c>
      <c r="X22" s="154">
        <f t="shared" si="33"/>
        <v>4884.3</v>
      </c>
      <c r="Y22" s="154">
        <f t="shared" si="33"/>
        <v>0</v>
      </c>
      <c r="Z22" s="154">
        <f t="shared" si="33"/>
        <v>0</v>
      </c>
      <c r="AA22" s="154">
        <f t="shared" si="33"/>
        <v>0</v>
      </c>
      <c r="AB22" s="154">
        <f t="shared" si="33"/>
        <v>0</v>
      </c>
      <c r="AC22" s="154">
        <f t="shared" si="33"/>
        <v>0</v>
      </c>
      <c r="AD22" s="154">
        <f t="shared" si="33"/>
        <v>0</v>
      </c>
      <c r="AE22" s="154">
        <f t="shared" si="33"/>
        <v>0</v>
      </c>
      <c r="AF22" s="154">
        <f t="shared" si="33"/>
        <v>0</v>
      </c>
      <c r="AG22" s="154">
        <f t="shared" si="33"/>
        <v>0</v>
      </c>
      <c r="AH22" s="154">
        <f t="shared" si="33"/>
        <v>0</v>
      </c>
      <c r="AI22" s="154">
        <f t="shared" si="33"/>
        <v>0</v>
      </c>
      <c r="AJ22" s="154">
        <f t="shared" si="33"/>
        <v>7952.1741400000001</v>
      </c>
      <c r="AK22" s="154">
        <f t="shared" si="33"/>
        <v>0</v>
      </c>
      <c r="AL22" s="154">
        <f t="shared" si="33"/>
        <v>0</v>
      </c>
      <c r="AM22" s="154">
        <f t="shared" si="33"/>
        <v>7952.1741400000001</v>
      </c>
      <c r="AN22" s="154">
        <f t="shared" si="33"/>
        <v>0</v>
      </c>
      <c r="AO22" s="154">
        <f t="shared" si="33"/>
        <v>10779.109840000001</v>
      </c>
      <c r="AP22" s="154">
        <f t="shared" si="33"/>
        <v>10035.90984</v>
      </c>
      <c r="AQ22" s="154">
        <f t="shared" si="33"/>
        <v>10035.90984</v>
      </c>
      <c r="AR22" s="154">
        <f t="shared" si="33"/>
        <v>10779.109840000001</v>
      </c>
      <c r="AS22" s="154">
        <f t="shared" si="33"/>
        <v>0</v>
      </c>
      <c r="AT22" s="154">
        <f t="shared" si="33"/>
        <v>0</v>
      </c>
      <c r="AU22" s="154">
        <f t="shared" si="33"/>
        <v>0</v>
      </c>
      <c r="AV22" s="154">
        <f t="shared" si="33"/>
        <v>0</v>
      </c>
      <c r="AW22" s="154">
        <f t="shared" si="33"/>
        <v>0</v>
      </c>
      <c r="AX22" s="154">
        <f t="shared" si="33"/>
        <v>0</v>
      </c>
      <c r="AY22" s="154">
        <f t="shared" si="33"/>
        <v>41032.831030000001</v>
      </c>
      <c r="AZ22" s="154">
        <f t="shared" si="33"/>
        <v>2013.89201</v>
      </c>
      <c r="BA22" s="154"/>
    </row>
    <row r="23" spans="1:53" ht="15.6">
      <c r="A23" s="378"/>
      <c r="B23" s="379"/>
      <c r="C23" s="380"/>
      <c r="D23" s="241" t="s">
        <v>274</v>
      </c>
      <c r="E23" s="230">
        <f t="shared" ref="E23:F23" si="34">E61+E68+E75+E82+E89+E96+E103+E110+E124</f>
        <v>0</v>
      </c>
      <c r="F23" s="230">
        <f t="shared" si="34"/>
        <v>0</v>
      </c>
      <c r="G23" s="154"/>
      <c r="H23" s="154">
        <f t="shared" ref="H23:AZ23" si="35">H61+H68+H75+H82+H89+H96+H103+H110+H124</f>
        <v>0</v>
      </c>
      <c r="I23" s="154">
        <f t="shared" si="35"/>
        <v>0</v>
      </c>
      <c r="J23" s="154">
        <f t="shared" si="35"/>
        <v>0</v>
      </c>
      <c r="K23" s="154">
        <f t="shared" si="35"/>
        <v>0</v>
      </c>
      <c r="L23" s="154">
        <f t="shared" si="35"/>
        <v>0</v>
      </c>
      <c r="M23" s="154">
        <f t="shared" si="35"/>
        <v>0</v>
      </c>
      <c r="N23" s="154">
        <f t="shared" si="35"/>
        <v>0</v>
      </c>
      <c r="O23" s="154">
        <f t="shared" si="35"/>
        <v>0</v>
      </c>
      <c r="P23" s="154">
        <f t="shared" si="35"/>
        <v>0</v>
      </c>
      <c r="Q23" s="154">
        <f t="shared" si="35"/>
        <v>0</v>
      </c>
      <c r="R23" s="154">
        <f t="shared" si="35"/>
        <v>0</v>
      </c>
      <c r="S23" s="154">
        <f t="shared" si="35"/>
        <v>0</v>
      </c>
      <c r="T23" s="154">
        <f t="shared" si="35"/>
        <v>0</v>
      </c>
      <c r="U23" s="154">
        <f t="shared" si="35"/>
        <v>0</v>
      </c>
      <c r="V23" s="154">
        <f t="shared" si="35"/>
        <v>0</v>
      </c>
      <c r="W23" s="154">
        <f t="shared" si="35"/>
        <v>0</v>
      </c>
      <c r="X23" s="154">
        <f t="shared" si="35"/>
        <v>0</v>
      </c>
      <c r="Y23" s="154">
        <f t="shared" si="35"/>
        <v>0</v>
      </c>
      <c r="Z23" s="154">
        <f t="shared" si="35"/>
        <v>0</v>
      </c>
      <c r="AA23" s="154">
        <f t="shared" si="35"/>
        <v>0</v>
      </c>
      <c r="AB23" s="154">
        <f t="shared" si="35"/>
        <v>0</v>
      </c>
      <c r="AC23" s="154">
        <f t="shared" si="35"/>
        <v>0</v>
      </c>
      <c r="AD23" s="154">
        <f t="shared" si="35"/>
        <v>0</v>
      </c>
      <c r="AE23" s="154">
        <f t="shared" si="35"/>
        <v>0</v>
      </c>
      <c r="AF23" s="154">
        <f t="shared" si="35"/>
        <v>0</v>
      </c>
      <c r="AG23" s="154">
        <f t="shared" si="35"/>
        <v>0</v>
      </c>
      <c r="AH23" s="154">
        <f t="shared" si="35"/>
        <v>0</v>
      </c>
      <c r="AI23" s="154">
        <f t="shared" si="35"/>
        <v>0</v>
      </c>
      <c r="AJ23" s="154">
        <f t="shared" si="35"/>
        <v>0</v>
      </c>
      <c r="AK23" s="154">
        <f t="shared" si="35"/>
        <v>0</v>
      </c>
      <c r="AL23" s="154">
        <f t="shared" si="35"/>
        <v>0</v>
      </c>
      <c r="AM23" s="154">
        <f t="shared" si="35"/>
        <v>0</v>
      </c>
      <c r="AN23" s="154">
        <f t="shared" si="35"/>
        <v>0</v>
      </c>
      <c r="AO23" s="154">
        <f t="shared" si="35"/>
        <v>0</v>
      </c>
      <c r="AP23" s="154">
        <f t="shared" si="35"/>
        <v>0</v>
      </c>
      <c r="AQ23" s="154">
        <f t="shared" si="35"/>
        <v>0</v>
      </c>
      <c r="AR23" s="154">
        <f t="shared" si="35"/>
        <v>0</v>
      </c>
      <c r="AS23" s="154">
        <f t="shared" si="35"/>
        <v>0</v>
      </c>
      <c r="AT23" s="154">
        <f t="shared" si="35"/>
        <v>0</v>
      </c>
      <c r="AU23" s="154">
        <f t="shared" si="35"/>
        <v>0</v>
      </c>
      <c r="AV23" s="154">
        <f t="shared" si="35"/>
        <v>0</v>
      </c>
      <c r="AW23" s="154">
        <f t="shared" si="35"/>
        <v>0</v>
      </c>
      <c r="AX23" s="154">
        <f t="shared" si="35"/>
        <v>0</v>
      </c>
      <c r="AY23" s="154">
        <f t="shared" si="35"/>
        <v>0</v>
      </c>
      <c r="AZ23" s="154">
        <f t="shared" si="35"/>
        <v>0</v>
      </c>
      <c r="BA23" s="154"/>
    </row>
    <row r="24" spans="1:53" ht="31.2">
      <c r="A24" s="381"/>
      <c r="B24" s="382"/>
      <c r="C24" s="383"/>
      <c r="D24" s="153" t="s">
        <v>43</v>
      </c>
      <c r="E24" s="230">
        <f t="shared" ref="E24:F24" si="36">E62+E69+E76+E83+E90+E97+E104+E111+E125</f>
        <v>0</v>
      </c>
      <c r="F24" s="230">
        <f t="shared" si="36"/>
        <v>0</v>
      </c>
      <c r="G24" s="154"/>
      <c r="H24" s="154">
        <f t="shared" ref="H24:AZ24" si="37">H62+H69+H76+H83+H90+H97+H104+H111+H125</f>
        <v>0</v>
      </c>
      <c r="I24" s="154">
        <f t="shared" si="37"/>
        <v>0</v>
      </c>
      <c r="J24" s="154">
        <f t="shared" si="37"/>
        <v>0</v>
      </c>
      <c r="K24" s="154">
        <f t="shared" si="37"/>
        <v>0</v>
      </c>
      <c r="L24" s="154">
        <f t="shared" si="37"/>
        <v>0</v>
      </c>
      <c r="M24" s="154">
        <f t="shared" si="37"/>
        <v>0</v>
      </c>
      <c r="N24" s="154">
        <f t="shared" si="37"/>
        <v>0</v>
      </c>
      <c r="O24" s="154">
        <f t="shared" si="37"/>
        <v>0</v>
      </c>
      <c r="P24" s="154">
        <f t="shared" si="37"/>
        <v>0</v>
      </c>
      <c r="Q24" s="154">
        <f t="shared" si="37"/>
        <v>0</v>
      </c>
      <c r="R24" s="154">
        <f t="shared" si="37"/>
        <v>0</v>
      </c>
      <c r="S24" s="154">
        <f t="shared" si="37"/>
        <v>0</v>
      </c>
      <c r="T24" s="154">
        <f t="shared" si="37"/>
        <v>0</v>
      </c>
      <c r="U24" s="154">
        <f t="shared" si="37"/>
        <v>0</v>
      </c>
      <c r="V24" s="154">
        <f t="shared" si="37"/>
        <v>0</v>
      </c>
      <c r="W24" s="154">
        <f t="shared" si="37"/>
        <v>0</v>
      </c>
      <c r="X24" s="154">
        <f t="shared" si="37"/>
        <v>0</v>
      </c>
      <c r="Y24" s="154">
        <f t="shared" si="37"/>
        <v>0</v>
      </c>
      <c r="Z24" s="154">
        <f t="shared" si="37"/>
        <v>0</v>
      </c>
      <c r="AA24" s="154">
        <f t="shared" si="37"/>
        <v>0</v>
      </c>
      <c r="AB24" s="154">
        <f t="shared" si="37"/>
        <v>0</v>
      </c>
      <c r="AC24" s="154">
        <f t="shared" si="37"/>
        <v>0</v>
      </c>
      <c r="AD24" s="154">
        <f t="shared" si="37"/>
        <v>0</v>
      </c>
      <c r="AE24" s="154">
        <f t="shared" si="37"/>
        <v>0</v>
      </c>
      <c r="AF24" s="154">
        <f t="shared" si="37"/>
        <v>0</v>
      </c>
      <c r="AG24" s="154">
        <f t="shared" si="37"/>
        <v>0</v>
      </c>
      <c r="AH24" s="154">
        <f t="shared" si="37"/>
        <v>0</v>
      </c>
      <c r="AI24" s="154">
        <f t="shared" si="37"/>
        <v>0</v>
      </c>
      <c r="AJ24" s="154">
        <f t="shared" si="37"/>
        <v>0</v>
      </c>
      <c r="AK24" s="154">
        <f t="shared" si="37"/>
        <v>0</v>
      </c>
      <c r="AL24" s="154">
        <f t="shared" si="37"/>
        <v>0</v>
      </c>
      <c r="AM24" s="154">
        <f t="shared" si="37"/>
        <v>0</v>
      </c>
      <c r="AN24" s="154">
        <f t="shared" si="37"/>
        <v>0</v>
      </c>
      <c r="AO24" s="154">
        <f t="shared" si="37"/>
        <v>0</v>
      </c>
      <c r="AP24" s="154">
        <f t="shared" si="37"/>
        <v>0</v>
      </c>
      <c r="AQ24" s="154">
        <f t="shared" si="37"/>
        <v>0</v>
      </c>
      <c r="AR24" s="154">
        <f t="shared" si="37"/>
        <v>0</v>
      </c>
      <c r="AS24" s="154">
        <f t="shared" si="37"/>
        <v>0</v>
      </c>
      <c r="AT24" s="154">
        <f t="shared" si="37"/>
        <v>0</v>
      </c>
      <c r="AU24" s="154">
        <f t="shared" si="37"/>
        <v>0</v>
      </c>
      <c r="AV24" s="154">
        <f t="shared" si="37"/>
        <v>0</v>
      </c>
      <c r="AW24" s="154">
        <f t="shared" si="37"/>
        <v>0</v>
      </c>
      <c r="AX24" s="154">
        <f t="shared" si="37"/>
        <v>0</v>
      </c>
      <c r="AY24" s="154">
        <f t="shared" si="37"/>
        <v>0</v>
      </c>
      <c r="AZ24" s="154">
        <f t="shared" si="37"/>
        <v>0</v>
      </c>
      <c r="BA24" s="154"/>
    </row>
    <row r="25" spans="1:53" ht="17.25" customHeight="1">
      <c r="A25" s="375" t="s">
        <v>278</v>
      </c>
      <c r="B25" s="376"/>
      <c r="C25" s="377"/>
      <c r="D25" s="150" t="s">
        <v>41</v>
      </c>
      <c r="E25" s="185">
        <f>E10-E18</f>
        <v>353539.32848999999</v>
      </c>
      <c r="F25" s="185">
        <f t="shared" ref="F25:AZ25" si="38">F10-F18</f>
        <v>343685.81609000004</v>
      </c>
      <c r="G25" s="185">
        <f t="shared" si="38"/>
        <v>33.865711117316891</v>
      </c>
      <c r="H25" s="185">
        <f t="shared" si="38"/>
        <v>28795.76368</v>
      </c>
      <c r="I25" s="185">
        <f t="shared" si="38"/>
        <v>28795.76368</v>
      </c>
      <c r="J25" s="185">
        <f t="shared" si="38"/>
        <v>100</v>
      </c>
      <c r="K25" s="185">
        <f t="shared" si="38"/>
        <v>42967.267</v>
      </c>
      <c r="L25" s="185">
        <f t="shared" si="38"/>
        <v>42967.267</v>
      </c>
      <c r="M25" s="185">
        <f>L25/K25*100</f>
        <v>100</v>
      </c>
      <c r="N25" s="185">
        <f t="shared" si="38"/>
        <v>10345.14143</v>
      </c>
      <c r="O25" s="185">
        <f t="shared" si="38"/>
        <v>10345.141430000001</v>
      </c>
      <c r="P25" s="185">
        <f>O25*100/N25</f>
        <v>100.00000000000001</v>
      </c>
      <c r="Q25" s="185">
        <f t="shared" si="38"/>
        <v>21539.450919999999</v>
      </c>
      <c r="R25" s="185">
        <f t="shared" si="38"/>
        <v>21539.450919999999</v>
      </c>
      <c r="S25" s="185">
        <f>R25*100/Q25</f>
        <v>99.999999999999986</v>
      </c>
      <c r="T25" s="185">
        <f t="shared" si="38"/>
        <v>27151.521339999999</v>
      </c>
      <c r="U25" s="185">
        <f t="shared" si="38"/>
        <v>27151.521339999999</v>
      </c>
      <c r="V25" s="151">
        <f>U25*100/T25</f>
        <v>100</v>
      </c>
      <c r="W25" s="185">
        <f t="shared" si="38"/>
        <v>9624.4789500000006</v>
      </c>
      <c r="X25" s="185">
        <f t="shared" si="38"/>
        <v>9624.4789500000006</v>
      </c>
      <c r="Y25" s="151">
        <f>X25*100/W25</f>
        <v>100</v>
      </c>
      <c r="Z25" s="185">
        <f t="shared" si="38"/>
        <v>11269.892660000001</v>
      </c>
      <c r="AA25" s="185">
        <f t="shared" si="38"/>
        <v>7093.3586500000001</v>
      </c>
      <c r="AB25" s="185">
        <f t="shared" si="38"/>
        <v>283.32</v>
      </c>
      <c r="AC25" s="185">
        <f t="shared" si="38"/>
        <v>11269.892660000001</v>
      </c>
      <c r="AD25" s="185">
        <f>AC25*100/Z25</f>
        <v>100</v>
      </c>
      <c r="AE25" s="185">
        <f t="shared" si="38"/>
        <v>47731.342140000008</v>
      </c>
      <c r="AF25" s="185">
        <f t="shared" si="38"/>
        <v>2930.4745400000002</v>
      </c>
      <c r="AG25" s="185">
        <f t="shared" si="38"/>
        <v>2930.4745400000002</v>
      </c>
      <c r="AH25" s="185">
        <f t="shared" si="38"/>
        <v>47731.342140000008</v>
      </c>
      <c r="AI25" s="185">
        <f>AH25*100/AE25</f>
        <v>100</v>
      </c>
      <c r="AJ25" s="185">
        <f t="shared" si="38"/>
        <v>23453.279829999996</v>
      </c>
      <c r="AK25" s="185">
        <f t="shared" si="38"/>
        <v>269.44799999999998</v>
      </c>
      <c r="AL25" s="185">
        <f t="shared" si="38"/>
        <v>269.44799999999998</v>
      </c>
      <c r="AM25" s="185">
        <f t="shared" si="38"/>
        <v>23453.279829999996</v>
      </c>
      <c r="AN25" s="198">
        <f>AM25/AJ25*100</f>
        <v>100</v>
      </c>
      <c r="AO25" s="185">
        <f t="shared" si="38"/>
        <v>40607.888740000009</v>
      </c>
      <c r="AP25" s="185">
        <f t="shared" si="38"/>
        <v>0</v>
      </c>
      <c r="AQ25" s="185">
        <f t="shared" si="38"/>
        <v>0</v>
      </c>
      <c r="AR25" s="185">
        <f t="shared" si="38"/>
        <v>40607.888740000009</v>
      </c>
      <c r="AS25" s="151">
        <f>AR25/AO25*100</f>
        <v>100</v>
      </c>
      <c r="AT25" s="185">
        <f t="shared" si="38"/>
        <v>27782.129300000001</v>
      </c>
      <c r="AU25" s="185">
        <f t="shared" si="38"/>
        <v>5.47</v>
      </c>
      <c r="AV25" s="185">
        <f t="shared" si="38"/>
        <v>0</v>
      </c>
      <c r="AW25" s="185">
        <f t="shared" si="38"/>
        <v>27782.129300000001</v>
      </c>
      <c r="AX25" s="198">
        <f>AW25/AT25*100</f>
        <v>100</v>
      </c>
      <c r="AY25" s="185">
        <f t="shared" si="38"/>
        <v>62271.172500000001</v>
      </c>
      <c r="AZ25" s="185">
        <f t="shared" si="38"/>
        <v>52417.660100000001</v>
      </c>
      <c r="BA25" s="185"/>
    </row>
    <row r="26" spans="1:53" ht="31.2">
      <c r="A26" s="378"/>
      <c r="B26" s="379"/>
      <c r="C26" s="380"/>
      <c r="D26" s="153" t="s">
        <v>37</v>
      </c>
      <c r="E26" s="185">
        <f t="shared" ref="E26:AZ26" si="39">E11-E19</f>
        <v>0</v>
      </c>
      <c r="F26" s="185">
        <f t="shared" si="39"/>
        <v>0</v>
      </c>
      <c r="G26" s="185"/>
      <c r="H26" s="185">
        <f t="shared" si="39"/>
        <v>0</v>
      </c>
      <c r="I26" s="185">
        <f t="shared" si="39"/>
        <v>0</v>
      </c>
      <c r="J26" s="185"/>
      <c r="K26" s="185">
        <f t="shared" si="39"/>
        <v>0</v>
      </c>
      <c r="L26" s="185">
        <f t="shared" si="39"/>
        <v>0</v>
      </c>
      <c r="M26" s="185"/>
      <c r="N26" s="185">
        <f t="shared" si="39"/>
        <v>0</v>
      </c>
      <c r="O26" s="185">
        <f t="shared" si="39"/>
        <v>0</v>
      </c>
      <c r="P26" s="185"/>
      <c r="Q26" s="185">
        <f t="shared" si="39"/>
        <v>0</v>
      </c>
      <c r="R26" s="185">
        <f t="shared" si="39"/>
        <v>0</v>
      </c>
      <c r="S26" s="185"/>
      <c r="T26" s="185">
        <f t="shared" si="39"/>
        <v>0</v>
      </c>
      <c r="U26" s="185">
        <f t="shared" si="39"/>
        <v>0</v>
      </c>
      <c r="V26" s="185"/>
      <c r="W26" s="185">
        <f t="shared" si="39"/>
        <v>0</v>
      </c>
      <c r="X26" s="185">
        <f t="shared" si="39"/>
        <v>0</v>
      </c>
      <c r="Y26" s="185"/>
      <c r="Z26" s="185">
        <f t="shared" si="39"/>
        <v>0</v>
      </c>
      <c r="AA26" s="185">
        <f t="shared" si="39"/>
        <v>0</v>
      </c>
      <c r="AB26" s="185">
        <f t="shared" si="39"/>
        <v>0</v>
      </c>
      <c r="AC26" s="185">
        <f t="shared" si="39"/>
        <v>0</v>
      </c>
      <c r="AD26" s="185"/>
      <c r="AE26" s="185">
        <f t="shared" si="39"/>
        <v>0</v>
      </c>
      <c r="AF26" s="185">
        <f t="shared" si="39"/>
        <v>0</v>
      </c>
      <c r="AG26" s="185">
        <f t="shared" si="39"/>
        <v>0</v>
      </c>
      <c r="AH26" s="185">
        <f t="shared" si="39"/>
        <v>0</v>
      </c>
      <c r="AI26" s="185"/>
      <c r="AJ26" s="185">
        <f t="shared" si="39"/>
        <v>0</v>
      </c>
      <c r="AK26" s="185">
        <f t="shared" si="39"/>
        <v>0</v>
      </c>
      <c r="AL26" s="185">
        <f t="shared" si="39"/>
        <v>0</v>
      </c>
      <c r="AM26" s="185">
        <f t="shared" si="39"/>
        <v>0</v>
      </c>
      <c r="AN26" s="185"/>
      <c r="AO26" s="185">
        <f t="shared" si="39"/>
        <v>0</v>
      </c>
      <c r="AP26" s="185">
        <f t="shared" si="39"/>
        <v>0</v>
      </c>
      <c r="AQ26" s="185">
        <f t="shared" si="39"/>
        <v>0</v>
      </c>
      <c r="AR26" s="185">
        <f t="shared" si="39"/>
        <v>0</v>
      </c>
      <c r="AS26" s="185"/>
      <c r="AT26" s="185">
        <f t="shared" si="39"/>
        <v>0</v>
      </c>
      <c r="AU26" s="185">
        <f t="shared" si="39"/>
        <v>0</v>
      </c>
      <c r="AV26" s="185">
        <f t="shared" si="39"/>
        <v>0</v>
      </c>
      <c r="AW26" s="185">
        <f t="shared" si="39"/>
        <v>0</v>
      </c>
      <c r="AX26" s="185"/>
      <c r="AY26" s="185">
        <f t="shared" si="39"/>
        <v>0</v>
      </c>
      <c r="AZ26" s="185">
        <f t="shared" si="39"/>
        <v>0</v>
      </c>
      <c r="BA26" s="185"/>
    </row>
    <row r="27" spans="1:53" ht="57.75" customHeight="1">
      <c r="A27" s="378"/>
      <c r="B27" s="379"/>
      <c r="C27" s="380"/>
      <c r="D27" s="169" t="s">
        <v>2</v>
      </c>
      <c r="E27" s="185">
        <f t="shared" ref="E27:AZ27" si="40">E12-E20</f>
        <v>83674.5</v>
      </c>
      <c r="F27" s="185">
        <f t="shared" si="40"/>
        <v>81753.3</v>
      </c>
      <c r="G27" s="185"/>
      <c r="H27" s="185">
        <f t="shared" si="40"/>
        <v>0</v>
      </c>
      <c r="I27" s="185">
        <f t="shared" si="40"/>
        <v>0</v>
      </c>
      <c r="J27" s="185"/>
      <c r="K27" s="185">
        <f t="shared" si="40"/>
        <v>3110.7795099999998</v>
      </c>
      <c r="L27" s="185">
        <f t="shared" si="40"/>
        <v>3110.7795099999998</v>
      </c>
      <c r="M27" s="185"/>
      <c r="N27" s="185">
        <f t="shared" si="40"/>
        <v>5920.8666299999995</v>
      </c>
      <c r="O27" s="185">
        <f t="shared" si="40"/>
        <v>5920.8666300000004</v>
      </c>
      <c r="P27" s="185"/>
      <c r="Q27" s="185">
        <f t="shared" si="40"/>
        <v>4138.4609600000003</v>
      </c>
      <c r="R27" s="185">
        <f t="shared" si="40"/>
        <v>4138.4609600000003</v>
      </c>
      <c r="S27" s="185"/>
      <c r="T27" s="185">
        <f t="shared" si="40"/>
        <v>2750.97885</v>
      </c>
      <c r="U27" s="185">
        <f t="shared" si="40"/>
        <v>2750.97885</v>
      </c>
      <c r="V27" s="185"/>
      <c r="W27" s="185">
        <f t="shared" si="40"/>
        <v>1810.0614499999999</v>
      </c>
      <c r="X27" s="185">
        <f t="shared" si="40"/>
        <v>1810.0614499999999</v>
      </c>
      <c r="Y27" s="185"/>
      <c r="Z27" s="185">
        <f t="shared" si="40"/>
        <v>3541.8774800000001</v>
      </c>
      <c r="AA27" s="185">
        <f t="shared" si="40"/>
        <v>0</v>
      </c>
      <c r="AB27" s="185">
        <f t="shared" si="40"/>
        <v>0</v>
      </c>
      <c r="AC27" s="185">
        <f t="shared" si="40"/>
        <v>3541.8774800000001</v>
      </c>
      <c r="AD27" s="185"/>
      <c r="AE27" s="185">
        <f t="shared" si="40"/>
        <v>1443.0384600000002</v>
      </c>
      <c r="AF27" s="185">
        <f t="shared" si="40"/>
        <v>0</v>
      </c>
      <c r="AG27" s="185">
        <f t="shared" si="40"/>
        <v>0</v>
      </c>
      <c r="AH27" s="185">
        <f t="shared" si="40"/>
        <v>1443.0384600000002</v>
      </c>
      <c r="AI27" s="185"/>
      <c r="AJ27" s="185">
        <f t="shared" si="40"/>
        <v>8317.9587899999988</v>
      </c>
      <c r="AK27" s="185">
        <f t="shared" si="40"/>
        <v>0</v>
      </c>
      <c r="AL27" s="185">
        <f t="shared" si="40"/>
        <v>0</v>
      </c>
      <c r="AM27" s="185">
        <f t="shared" si="40"/>
        <v>8317.9587899999988</v>
      </c>
      <c r="AN27" s="185"/>
      <c r="AO27" s="185">
        <f t="shared" si="40"/>
        <v>5939.3282500000005</v>
      </c>
      <c r="AP27" s="185">
        <f t="shared" si="40"/>
        <v>0</v>
      </c>
      <c r="AQ27" s="185">
        <f t="shared" si="40"/>
        <v>0</v>
      </c>
      <c r="AR27" s="185">
        <f t="shared" si="40"/>
        <v>5939.3282500000005</v>
      </c>
      <c r="AS27" s="185"/>
      <c r="AT27" s="185">
        <f t="shared" si="40"/>
        <v>3058.97901</v>
      </c>
      <c r="AU27" s="185">
        <f t="shared" si="40"/>
        <v>0</v>
      </c>
      <c r="AV27" s="185">
        <f t="shared" si="40"/>
        <v>0</v>
      </c>
      <c r="AW27" s="185">
        <f t="shared" si="40"/>
        <v>3058.97901</v>
      </c>
      <c r="AX27" s="185"/>
      <c r="AY27" s="185">
        <f t="shared" si="40"/>
        <v>43642.170610000001</v>
      </c>
      <c r="AZ27" s="185">
        <f t="shared" si="40"/>
        <v>41720.970610000004</v>
      </c>
      <c r="BA27" s="185"/>
    </row>
    <row r="28" spans="1:53" ht="15.6">
      <c r="A28" s="378"/>
      <c r="B28" s="379"/>
      <c r="C28" s="380"/>
      <c r="D28" s="241" t="s">
        <v>273</v>
      </c>
      <c r="E28" s="185">
        <f t="shared" ref="E28:AZ28" si="41">E13-E21</f>
        <v>269864.82848999999</v>
      </c>
      <c r="F28" s="185">
        <f t="shared" si="41"/>
        <v>261932.51608999999</v>
      </c>
      <c r="G28" s="185"/>
      <c r="H28" s="185">
        <f t="shared" si="41"/>
        <v>28795.76368</v>
      </c>
      <c r="I28" s="185">
        <f t="shared" si="41"/>
        <v>28795.76368</v>
      </c>
      <c r="J28" s="185"/>
      <c r="K28" s="185">
        <f t="shared" si="41"/>
        <v>39856.48749</v>
      </c>
      <c r="L28" s="185">
        <f t="shared" si="41"/>
        <v>39856.48749</v>
      </c>
      <c r="M28" s="185"/>
      <c r="N28" s="185">
        <f t="shared" si="41"/>
        <v>4424.2747999999992</v>
      </c>
      <c r="O28" s="185">
        <f t="shared" si="41"/>
        <v>4424.2747999999992</v>
      </c>
      <c r="P28" s="185"/>
      <c r="Q28" s="185">
        <f t="shared" si="41"/>
        <v>17400.989959999999</v>
      </c>
      <c r="R28" s="185">
        <f t="shared" si="41"/>
        <v>17400.989959999999</v>
      </c>
      <c r="S28" s="185"/>
      <c r="T28" s="185">
        <f t="shared" si="41"/>
        <v>24400.54249</v>
      </c>
      <c r="U28" s="185">
        <f t="shared" si="41"/>
        <v>24400.54249</v>
      </c>
      <c r="V28" s="185"/>
      <c r="W28" s="185">
        <f t="shared" si="41"/>
        <v>7814.4175000000023</v>
      </c>
      <c r="X28" s="185">
        <f t="shared" si="41"/>
        <v>7814.4175000000023</v>
      </c>
      <c r="Y28" s="185"/>
      <c r="Z28" s="185">
        <f t="shared" si="41"/>
        <v>7728.0151800000012</v>
      </c>
      <c r="AA28" s="185">
        <f t="shared" si="41"/>
        <v>7093.3586500000001</v>
      </c>
      <c r="AB28" s="185">
        <f t="shared" si="41"/>
        <v>283.32</v>
      </c>
      <c r="AC28" s="185">
        <f t="shared" si="41"/>
        <v>7728.0151800000012</v>
      </c>
      <c r="AD28" s="185"/>
      <c r="AE28" s="185">
        <f t="shared" si="41"/>
        <v>46288.303680000005</v>
      </c>
      <c r="AF28" s="185">
        <f t="shared" si="41"/>
        <v>2930.4745400000002</v>
      </c>
      <c r="AG28" s="185">
        <f t="shared" si="41"/>
        <v>2930.4745400000002</v>
      </c>
      <c r="AH28" s="185">
        <f t="shared" si="41"/>
        <v>46288.303680000005</v>
      </c>
      <c r="AI28" s="185"/>
      <c r="AJ28" s="185">
        <f t="shared" si="41"/>
        <v>15135.321039999999</v>
      </c>
      <c r="AK28" s="185">
        <f t="shared" si="41"/>
        <v>269.44799999999998</v>
      </c>
      <c r="AL28" s="185">
        <f t="shared" si="41"/>
        <v>269.44799999999998</v>
      </c>
      <c r="AM28" s="185">
        <f t="shared" si="41"/>
        <v>15135.321039999999</v>
      </c>
      <c r="AN28" s="185"/>
      <c r="AO28" s="185">
        <f t="shared" si="41"/>
        <v>34668.560490000011</v>
      </c>
      <c r="AP28" s="185">
        <f t="shared" si="41"/>
        <v>0</v>
      </c>
      <c r="AQ28" s="185">
        <f t="shared" si="41"/>
        <v>0</v>
      </c>
      <c r="AR28" s="185">
        <f t="shared" si="41"/>
        <v>34668.560490000011</v>
      </c>
      <c r="AS28" s="185"/>
      <c r="AT28" s="185">
        <f t="shared" si="41"/>
        <v>24723.150290000001</v>
      </c>
      <c r="AU28" s="185">
        <f t="shared" si="41"/>
        <v>5.47</v>
      </c>
      <c r="AV28" s="185">
        <f t="shared" si="41"/>
        <v>0</v>
      </c>
      <c r="AW28" s="185">
        <f t="shared" si="41"/>
        <v>24723.150290000001</v>
      </c>
      <c r="AX28" s="185"/>
      <c r="AY28" s="185">
        <f t="shared" si="41"/>
        <v>18629.00189</v>
      </c>
      <c r="AZ28" s="185">
        <f t="shared" si="41"/>
        <v>10696.689489999997</v>
      </c>
      <c r="BA28" s="185"/>
    </row>
    <row r="29" spans="1:53" ht="84" customHeight="1">
      <c r="A29" s="378"/>
      <c r="B29" s="379"/>
      <c r="C29" s="380"/>
      <c r="D29" s="241" t="s">
        <v>279</v>
      </c>
      <c r="E29" s="185">
        <f t="shared" ref="E29:AZ29" si="42">E14-E22</f>
        <v>2309.127999999997</v>
      </c>
      <c r="F29" s="185">
        <f t="shared" si="42"/>
        <v>716.76722999999765</v>
      </c>
      <c r="G29" s="185"/>
      <c r="H29" s="185">
        <f t="shared" si="42"/>
        <v>0</v>
      </c>
      <c r="I29" s="185">
        <f t="shared" si="42"/>
        <v>0</v>
      </c>
      <c r="J29" s="185"/>
      <c r="K29" s="185">
        <f t="shared" si="42"/>
        <v>716.76723000000004</v>
      </c>
      <c r="L29" s="185">
        <f t="shared" si="42"/>
        <v>716.76723000000004</v>
      </c>
      <c r="M29" s="185"/>
      <c r="N29" s="185">
        <f t="shared" si="42"/>
        <v>0</v>
      </c>
      <c r="O29" s="185">
        <f t="shared" si="42"/>
        <v>0</v>
      </c>
      <c r="P29" s="185"/>
      <c r="Q29" s="185">
        <f t="shared" si="42"/>
        <v>0</v>
      </c>
      <c r="R29" s="185">
        <f t="shared" si="42"/>
        <v>0</v>
      </c>
      <c r="S29" s="185"/>
      <c r="T29" s="185">
        <f t="shared" si="42"/>
        <v>0</v>
      </c>
      <c r="U29" s="185">
        <f t="shared" si="42"/>
        <v>0</v>
      </c>
      <c r="V29" s="185"/>
      <c r="W29" s="185">
        <f t="shared" si="42"/>
        <v>0</v>
      </c>
      <c r="X29" s="185">
        <f t="shared" si="42"/>
        <v>0</v>
      </c>
      <c r="Y29" s="185"/>
      <c r="Z29" s="185">
        <f t="shared" si="42"/>
        <v>0</v>
      </c>
      <c r="AA29" s="185">
        <f t="shared" si="42"/>
        <v>0</v>
      </c>
      <c r="AB29" s="185">
        <f t="shared" si="42"/>
        <v>0</v>
      </c>
      <c r="AC29" s="185">
        <f t="shared" si="42"/>
        <v>0</v>
      </c>
      <c r="AD29" s="185"/>
      <c r="AE29" s="185">
        <f t="shared" si="42"/>
        <v>0</v>
      </c>
      <c r="AF29" s="185">
        <f t="shared" si="42"/>
        <v>0</v>
      </c>
      <c r="AG29" s="185">
        <f t="shared" si="42"/>
        <v>0</v>
      </c>
      <c r="AH29" s="185">
        <f t="shared" si="42"/>
        <v>0</v>
      </c>
      <c r="AI29" s="185"/>
      <c r="AJ29" s="185">
        <f t="shared" si="42"/>
        <v>0</v>
      </c>
      <c r="AK29" s="185">
        <f t="shared" si="42"/>
        <v>0</v>
      </c>
      <c r="AL29" s="185">
        <f t="shared" si="42"/>
        <v>0</v>
      </c>
      <c r="AM29" s="185">
        <f t="shared" si="42"/>
        <v>0</v>
      </c>
      <c r="AN29" s="185"/>
      <c r="AO29" s="185">
        <f t="shared" si="42"/>
        <v>0</v>
      </c>
      <c r="AP29" s="185">
        <f t="shared" si="42"/>
        <v>0</v>
      </c>
      <c r="AQ29" s="185">
        <f t="shared" si="42"/>
        <v>0</v>
      </c>
      <c r="AR29" s="185">
        <f t="shared" si="42"/>
        <v>0</v>
      </c>
      <c r="AS29" s="185"/>
      <c r="AT29" s="185">
        <f t="shared" si="42"/>
        <v>0</v>
      </c>
      <c r="AU29" s="185">
        <f t="shared" si="42"/>
        <v>0</v>
      </c>
      <c r="AV29" s="185">
        <f t="shared" si="42"/>
        <v>0</v>
      </c>
      <c r="AW29" s="185">
        <f t="shared" si="42"/>
        <v>0</v>
      </c>
      <c r="AX29" s="185"/>
      <c r="AY29" s="185">
        <f t="shared" si="42"/>
        <v>1592.3607699999993</v>
      </c>
      <c r="AZ29" s="185">
        <f t="shared" si="42"/>
        <v>0</v>
      </c>
      <c r="BA29" s="185"/>
    </row>
    <row r="30" spans="1:53" ht="15.6">
      <c r="A30" s="378"/>
      <c r="B30" s="379"/>
      <c r="C30" s="380"/>
      <c r="D30" s="241" t="s">
        <v>274</v>
      </c>
      <c r="E30" s="185">
        <f t="shared" ref="E30:AZ30" si="43">E15-E23</f>
        <v>0</v>
      </c>
      <c r="F30" s="185">
        <f t="shared" si="43"/>
        <v>0</v>
      </c>
      <c r="G30" s="185"/>
      <c r="H30" s="185">
        <f t="shared" si="43"/>
        <v>0</v>
      </c>
      <c r="I30" s="185">
        <f t="shared" si="43"/>
        <v>0</v>
      </c>
      <c r="J30" s="185"/>
      <c r="K30" s="185">
        <f t="shared" si="43"/>
        <v>0</v>
      </c>
      <c r="L30" s="185">
        <f t="shared" si="43"/>
        <v>0</v>
      </c>
      <c r="M30" s="185"/>
      <c r="N30" s="185">
        <f t="shared" si="43"/>
        <v>0</v>
      </c>
      <c r="O30" s="185">
        <f t="shared" si="43"/>
        <v>0</v>
      </c>
      <c r="P30" s="185"/>
      <c r="Q30" s="185">
        <f t="shared" si="43"/>
        <v>0</v>
      </c>
      <c r="R30" s="185">
        <f t="shared" si="43"/>
        <v>0</v>
      </c>
      <c r="S30" s="185"/>
      <c r="T30" s="185">
        <f t="shared" si="43"/>
        <v>0</v>
      </c>
      <c r="U30" s="185">
        <f t="shared" si="43"/>
        <v>0</v>
      </c>
      <c r="V30" s="185"/>
      <c r="W30" s="185">
        <f t="shared" si="43"/>
        <v>0</v>
      </c>
      <c r="X30" s="185">
        <f t="shared" si="43"/>
        <v>0</v>
      </c>
      <c r="Y30" s="185"/>
      <c r="Z30" s="185">
        <f t="shared" si="43"/>
        <v>0</v>
      </c>
      <c r="AA30" s="185">
        <f t="shared" si="43"/>
        <v>0</v>
      </c>
      <c r="AB30" s="185">
        <f t="shared" si="43"/>
        <v>0</v>
      </c>
      <c r="AC30" s="185">
        <f t="shared" si="43"/>
        <v>0</v>
      </c>
      <c r="AD30" s="185"/>
      <c r="AE30" s="185">
        <f t="shared" si="43"/>
        <v>0</v>
      </c>
      <c r="AF30" s="185">
        <f t="shared" si="43"/>
        <v>0</v>
      </c>
      <c r="AG30" s="185">
        <f t="shared" si="43"/>
        <v>0</v>
      </c>
      <c r="AH30" s="185">
        <f t="shared" si="43"/>
        <v>0</v>
      </c>
      <c r="AI30" s="185"/>
      <c r="AJ30" s="185">
        <f t="shared" si="43"/>
        <v>0</v>
      </c>
      <c r="AK30" s="185">
        <f t="shared" si="43"/>
        <v>0</v>
      </c>
      <c r="AL30" s="185">
        <f t="shared" si="43"/>
        <v>0</v>
      </c>
      <c r="AM30" s="185">
        <f t="shared" si="43"/>
        <v>0</v>
      </c>
      <c r="AN30" s="185"/>
      <c r="AO30" s="185">
        <f t="shared" si="43"/>
        <v>0</v>
      </c>
      <c r="AP30" s="185">
        <f t="shared" si="43"/>
        <v>0</v>
      </c>
      <c r="AQ30" s="185">
        <f t="shared" si="43"/>
        <v>0</v>
      </c>
      <c r="AR30" s="185">
        <f t="shared" si="43"/>
        <v>0</v>
      </c>
      <c r="AS30" s="185"/>
      <c r="AT30" s="185">
        <f t="shared" si="43"/>
        <v>0</v>
      </c>
      <c r="AU30" s="185">
        <f t="shared" si="43"/>
        <v>0</v>
      </c>
      <c r="AV30" s="185">
        <f t="shared" si="43"/>
        <v>0</v>
      </c>
      <c r="AW30" s="185">
        <f t="shared" si="43"/>
        <v>0</v>
      </c>
      <c r="AX30" s="185"/>
      <c r="AY30" s="185">
        <f t="shared" si="43"/>
        <v>0</v>
      </c>
      <c r="AZ30" s="185">
        <f t="shared" si="43"/>
        <v>0</v>
      </c>
      <c r="BA30" s="185"/>
    </row>
    <row r="31" spans="1:53" ht="31.2">
      <c r="A31" s="381"/>
      <c r="B31" s="382"/>
      <c r="C31" s="383"/>
      <c r="D31" s="153" t="s">
        <v>43</v>
      </c>
      <c r="E31" s="185">
        <f t="shared" ref="E31:AZ31" si="44">E16-E24</f>
        <v>0</v>
      </c>
      <c r="F31" s="185">
        <f t="shared" si="44"/>
        <v>0</v>
      </c>
      <c r="G31" s="185"/>
      <c r="H31" s="185">
        <f t="shared" si="44"/>
        <v>0</v>
      </c>
      <c r="I31" s="185">
        <f t="shared" si="44"/>
        <v>0</v>
      </c>
      <c r="J31" s="185"/>
      <c r="K31" s="185">
        <f t="shared" si="44"/>
        <v>0</v>
      </c>
      <c r="L31" s="185">
        <f t="shared" si="44"/>
        <v>0</v>
      </c>
      <c r="M31" s="185"/>
      <c r="N31" s="185">
        <f t="shared" si="44"/>
        <v>0</v>
      </c>
      <c r="O31" s="185">
        <f t="shared" si="44"/>
        <v>0</v>
      </c>
      <c r="P31" s="185"/>
      <c r="Q31" s="185">
        <f t="shared" si="44"/>
        <v>0</v>
      </c>
      <c r="R31" s="185">
        <f t="shared" si="44"/>
        <v>0</v>
      </c>
      <c r="S31" s="185"/>
      <c r="T31" s="185">
        <f t="shared" si="44"/>
        <v>0</v>
      </c>
      <c r="U31" s="185">
        <f t="shared" si="44"/>
        <v>0</v>
      </c>
      <c r="V31" s="185"/>
      <c r="W31" s="185">
        <f t="shared" si="44"/>
        <v>0</v>
      </c>
      <c r="X31" s="185">
        <f t="shared" si="44"/>
        <v>0</v>
      </c>
      <c r="Y31" s="185"/>
      <c r="Z31" s="185">
        <f t="shared" si="44"/>
        <v>0</v>
      </c>
      <c r="AA31" s="185">
        <f t="shared" si="44"/>
        <v>0</v>
      </c>
      <c r="AB31" s="185">
        <f t="shared" si="44"/>
        <v>0</v>
      </c>
      <c r="AC31" s="185">
        <f t="shared" si="44"/>
        <v>0</v>
      </c>
      <c r="AD31" s="185"/>
      <c r="AE31" s="185">
        <f t="shared" si="44"/>
        <v>0</v>
      </c>
      <c r="AF31" s="185">
        <f t="shared" si="44"/>
        <v>0</v>
      </c>
      <c r="AG31" s="185">
        <f t="shared" si="44"/>
        <v>0</v>
      </c>
      <c r="AH31" s="185">
        <f t="shared" si="44"/>
        <v>0</v>
      </c>
      <c r="AI31" s="185"/>
      <c r="AJ31" s="185">
        <f t="shared" si="44"/>
        <v>0</v>
      </c>
      <c r="AK31" s="185">
        <f t="shared" si="44"/>
        <v>0</v>
      </c>
      <c r="AL31" s="185">
        <f t="shared" si="44"/>
        <v>0</v>
      </c>
      <c r="AM31" s="185">
        <f t="shared" si="44"/>
        <v>0</v>
      </c>
      <c r="AN31" s="185"/>
      <c r="AO31" s="185">
        <f t="shared" si="44"/>
        <v>0</v>
      </c>
      <c r="AP31" s="185">
        <f t="shared" si="44"/>
        <v>0</v>
      </c>
      <c r="AQ31" s="185">
        <f t="shared" si="44"/>
        <v>0</v>
      </c>
      <c r="AR31" s="185">
        <f t="shared" si="44"/>
        <v>0</v>
      </c>
      <c r="AS31" s="185"/>
      <c r="AT31" s="185">
        <f t="shared" si="44"/>
        <v>0</v>
      </c>
      <c r="AU31" s="185">
        <f t="shared" si="44"/>
        <v>0</v>
      </c>
      <c r="AV31" s="185">
        <f t="shared" si="44"/>
        <v>0</v>
      </c>
      <c r="AW31" s="185">
        <f t="shared" si="44"/>
        <v>0</v>
      </c>
      <c r="AX31" s="185"/>
      <c r="AY31" s="185">
        <f t="shared" si="44"/>
        <v>0</v>
      </c>
      <c r="AZ31" s="185">
        <f t="shared" si="44"/>
        <v>0</v>
      </c>
      <c r="BA31" s="185"/>
    </row>
    <row r="32" spans="1:53" s="117" customFormat="1" ht="20.25" customHeight="1">
      <c r="A32" s="395" t="s">
        <v>283</v>
      </c>
      <c r="B32" s="396"/>
      <c r="C32" s="396"/>
      <c r="D32" s="396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</row>
    <row r="33" spans="1:53" s="117" customFormat="1" ht="20.25" customHeight="1">
      <c r="A33" s="398" t="s">
        <v>284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</row>
    <row r="34" spans="1:53" s="117" customFormat="1" ht="15.6">
      <c r="A34" s="399" t="s">
        <v>285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</row>
    <row r="35" spans="1:53" ht="22.5" customHeight="1">
      <c r="A35" s="312" t="s">
        <v>261</v>
      </c>
      <c r="B35" s="314" t="s">
        <v>369</v>
      </c>
      <c r="C35" s="314" t="s">
        <v>324</v>
      </c>
      <c r="D35" s="159" t="s">
        <v>41</v>
      </c>
      <c r="E35" s="178">
        <f>H35+K35+N35+Q35+T35+W35+Z35+AE35+AJ35+AO35+AT35+AY35</f>
        <v>5257.6543700000002</v>
      </c>
      <c r="F35" s="178">
        <f>I35+L35+O35+R35+U35+X35+AC35+AH35+AM35+AR35+AW35+AZ35</f>
        <v>716.76723000000004</v>
      </c>
      <c r="G35" s="178">
        <f>F35/E35*100</f>
        <v>13.632832810194786</v>
      </c>
      <c r="H35" s="179">
        <f>-H36+H37+H38</f>
        <v>0</v>
      </c>
      <c r="I35" s="179">
        <f t="shared" ref="I35" si="45">-I36+I37+I38</f>
        <v>0</v>
      </c>
      <c r="J35" s="179" t="e">
        <f>I35/H35*100</f>
        <v>#DIV/0!</v>
      </c>
      <c r="K35" s="179">
        <f>-K36+K37+K38</f>
        <v>716.76723000000004</v>
      </c>
      <c r="L35" s="179">
        <f t="shared" ref="L35" si="46">-L36+L37+L38</f>
        <v>716.76723000000004</v>
      </c>
      <c r="M35" s="173">
        <f>L35/K35*100</f>
        <v>100</v>
      </c>
      <c r="N35" s="173">
        <f t="shared" ref="N35" si="47">-N36+N37+N38</f>
        <v>0</v>
      </c>
      <c r="O35" s="173">
        <f t="shared" ref="O35" si="48">-O36+O37+O38</f>
        <v>0</v>
      </c>
      <c r="P35" s="173" t="e">
        <f>O35/N35*100</f>
        <v>#DIV/0!</v>
      </c>
      <c r="Q35" s="173"/>
      <c r="R35" s="173">
        <f t="shared" ref="R35" si="49">-R36+R37+R38</f>
        <v>0</v>
      </c>
      <c r="S35" s="173" t="e">
        <f>R35/Q35*100</f>
        <v>#DIV/0!</v>
      </c>
      <c r="T35" s="173">
        <f t="shared" ref="T35" si="50">-T36+T37+T38</f>
        <v>0</v>
      </c>
      <c r="U35" s="173">
        <f t="shared" ref="U35" si="51">-U36+U37+U38</f>
        <v>0</v>
      </c>
      <c r="V35" s="173" t="e">
        <f>U35/T35*100</f>
        <v>#DIV/0!</v>
      </c>
      <c r="W35" s="173">
        <f t="shared" ref="W35" si="52">-W36+W37+W38</f>
        <v>0</v>
      </c>
      <c r="X35" s="173">
        <f t="shared" ref="X35" si="53">-X36+X37+X38</f>
        <v>0</v>
      </c>
      <c r="Y35" s="173" t="e">
        <f>X35/W35*100</f>
        <v>#DIV/0!</v>
      </c>
      <c r="Z35" s="173">
        <f t="shared" ref="Z35" si="54">-Z36+Z37+Z38</f>
        <v>0</v>
      </c>
      <c r="AA35" s="173">
        <f t="shared" ref="AA35" si="55">-AA36+AA37+AA38</f>
        <v>0</v>
      </c>
      <c r="AB35" s="173">
        <f t="shared" ref="AB35" si="56">-AB36+AB37+AB38</f>
        <v>0</v>
      </c>
      <c r="AC35" s="173">
        <f t="shared" ref="AC35" si="57">-AC36+AC37+AC38</f>
        <v>0</v>
      </c>
      <c r="AD35" s="173" t="e">
        <f>AC35/Z35*100</f>
        <v>#DIV/0!</v>
      </c>
      <c r="AE35" s="173">
        <f t="shared" ref="AE35" si="58">-AE36+AE37+AE38</f>
        <v>0</v>
      </c>
      <c r="AF35" s="173">
        <f t="shared" ref="AF35" si="59">-AF36+AF37+AF38</f>
        <v>0</v>
      </c>
      <c r="AG35" s="173">
        <f t="shared" ref="AG35" si="60">-AG36+AG37+AG38</f>
        <v>0</v>
      </c>
      <c r="AH35" s="173">
        <f t="shared" ref="AH35" si="61">-AH36+AH37+AH38</f>
        <v>0</v>
      </c>
      <c r="AI35" s="173" t="e">
        <f>AH35/AE35*100</f>
        <v>#DIV/0!</v>
      </c>
      <c r="AJ35" s="173">
        <f t="shared" ref="AJ35" si="62">-AJ36+AJ37+AJ38</f>
        <v>0</v>
      </c>
      <c r="AK35" s="173">
        <f t="shared" ref="AK35" si="63">-AK36+AK37+AK38</f>
        <v>0</v>
      </c>
      <c r="AL35" s="173">
        <f t="shared" ref="AL35" si="64">-AL36+AL37+AL38</f>
        <v>0</v>
      </c>
      <c r="AM35" s="173">
        <f t="shared" ref="AM35" si="65">-AM36+AM37+AM38</f>
        <v>0</v>
      </c>
      <c r="AN35" s="173" t="e">
        <f>AM35/AJ35*100</f>
        <v>#DIV/0!</v>
      </c>
      <c r="AO35" s="178">
        <f t="shared" ref="AO35" si="66">-AO36+AO37+AO38</f>
        <v>0</v>
      </c>
      <c r="AP35" s="173">
        <f t="shared" ref="AP35" si="67">-AP36+AP37+AP38</f>
        <v>0</v>
      </c>
      <c r="AQ35" s="173">
        <f t="shared" ref="AQ35" si="68">-AQ36+AQ37+AQ38</f>
        <v>0</v>
      </c>
      <c r="AR35" s="173">
        <f t="shared" ref="AR35" si="69">-AR36+AR37+AR38</f>
        <v>0</v>
      </c>
      <c r="AS35" s="173" t="e">
        <f>AR35/AO35*100</f>
        <v>#DIV/0!</v>
      </c>
      <c r="AT35" s="173">
        <f t="shared" ref="AT35" si="70">-AT36+AT37+AT38</f>
        <v>0</v>
      </c>
      <c r="AU35" s="173">
        <f t="shared" ref="AU35" si="71">-AU36+AU37+AU38</f>
        <v>0</v>
      </c>
      <c r="AV35" s="173">
        <f t="shared" ref="AV35" si="72">-AV36+AV37+AV38</f>
        <v>0</v>
      </c>
      <c r="AW35" s="173">
        <f t="shared" ref="AW35" si="73">-AW36+AW37+AW38</f>
        <v>0</v>
      </c>
      <c r="AX35" s="173"/>
      <c r="AY35" s="178">
        <f t="shared" ref="AY35" si="74">-AY36+AY37+AY38</f>
        <v>4540.8871399999998</v>
      </c>
      <c r="AZ35" s="173">
        <f t="shared" ref="AZ35" si="75">-AZ36+AZ37+AZ38</f>
        <v>0</v>
      </c>
      <c r="BA35" s="173">
        <f>AZ35/AY35*100</f>
        <v>0</v>
      </c>
    </row>
    <row r="36" spans="1:53" ht="31.5" customHeight="1">
      <c r="A36" s="313"/>
      <c r="B36" s="315"/>
      <c r="C36" s="315"/>
      <c r="D36" s="157" t="s">
        <v>37</v>
      </c>
      <c r="E36" s="178">
        <f t="shared" ref="E36:E92" si="76">H36+K36+N36+Q36+T36+W36+Z36+AE36+AJ36+AO36+AT36+AY36</f>
        <v>0</v>
      </c>
      <c r="F36" s="178">
        <f t="shared" ref="F36:F99" si="77">I36+L36+O36+R36+U36+X36+AC36+AH36+AM36+AR36+AW36+AZ36</f>
        <v>0</v>
      </c>
      <c r="G36" s="179"/>
      <c r="H36" s="179"/>
      <c r="I36" s="179"/>
      <c r="J36" s="179"/>
      <c r="K36" s="179"/>
      <c r="L36" s="179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</row>
    <row r="37" spans="1:53" ht="50.25" customHeight="1">
      <c r="A37" s="313"/>
      <c r="B37" s="315"/>
      <c r="C37" s="315"/>
      <c r="D37" s="158" t="s">
        <v>2</v>
      </c>
      <c r="E37" s="178">
        <f t="shared" si="76"/>
        <v>0</v>
      </c>
      <c r="F37" s="178">
        <f t="shared" si="77"/>
        <v>0</v>
      </c>
      <c r="G37" s="179"/>
      <c r="H37" s="179"/>
      <c r="I37" s="179"/>
      <c r="J37" s="179"/>
      <c r="K37" s="179"/>
      <c r="L37" s="179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</row>
    <row r="38" spans="1:53" ht="22.5" customHeight="1">
      <c r="A38" s="313"/>
      <c r="B38" s="315"/>
      <c r="C38" s="315"/>
      <c r="D38" s="241" t="s">
        <v>273</v>
      </c>
      <c r="E38" s="178">
        <f t="shared" si="76"/>
        <v>5257.6543700000002</v>
      </c>
      <c r="F38" s="178">
        <f t="shared" si="77"/>
        <v>716.76723000000004</v>
      </c>
      <c r="G38" s="179"/>
      <c r="H38" s="179"/>
      <c r="I38" s="179"/>
      <c r="J38" s="179"/>
      <c r="K38" s="179">
        <v>716.76723000000004</v>
      </c>
      <c r="L38" s="179">
        <v>716.76723000000004</v>
      </c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8"/>
      <c r="X38" s="173"/>
      <c r="Y38" s="173"/>
      <c r="Z38" s="178"/>
      <c r="AA38" s="173"/>
      <c r="AB38" s="173"/>
      <c r="AC38" s="173"/>
      <c r="AD38" s="173"/>
      <c r="AE38" s="178"/>
      <c r="AF38" s="173"/>
      <c r="AG38" s="173"/>
      <c r="AH38" s="173"/>
      <c r="AI38" s="173"/>
      <c r="AJ38" s="173"/>
      <c r="AK38" s="173"/>
      <c r="AL38" s="173"/>
      <c r="AM38" s="173"/>
      <c r="AN38" s="173"/>
      <c r="AO38" s="178"/>
      <c r="AP38" s="173"/>
      <c r="AQ38" s="173"/>
      <c r="AR38" s="173"/>
      <c r="AS38" s="173"/>
      <c r="AT38" s="173"/>
      <c r="AU38" s="173"/>
      <c r="AV38" s="173"/>
      <c r="AW38" s="173"/>
      <c r="AX38" s="173"/>
      <c r="AY38" s="178">
        <f>1597.19314+2943.694</f>
        <v>4540.8871399999998</v>
      </c>
      <c r="AZ38" s="173"/>
      <c r="BA38" s="173"/>
    </row>
    <row r="39" spans="1:53" ht="82.5" customHeight="1">
      <c r="A39" s="313"/>
      <c r="B39" s="315"/>
      <c r="C39" s="315"/>
      <c r="D39" s="241" t="s">
        <v>279</v>
      </c>
      <c r="E39" s="178">
        <f t="shared" si="76"/>
        <v>2309.1280000000002</v>
      </c>
      <c r="F39" s="178">
        <f t="shared" si="77"/>
        <v>716.76723000000004</v>
      </c>
      <c r="G39" s="173"/>
      <c r="H39" s="173"/>
      <c r="I39" s="173"/>
      <c r="J39" s="173"/>
      <c r="K39" s="179">
        <v>716.76723000000004</v>
      </c>
      <c r="L39" s="179">
        <v>716.76723000000004</v>
      </c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8">
        <v>1592.36077</v>
      </c>
      <c r="AZ39" s="173"/>
      <c r="BA39" s="173"/>
    </row>
    <row r="40" spans="1:53" ht="22.5" customHeight="1">
      <c r="A40" s="313"/>
      <c r="B40" s="315"/>
      <c r="C40" s="315"/>
      <c r="D40" s="241" t="s">
        <v>274</v>
      </c>
      <c r="E40" s="178">
        <f t="shared" si="76"/>
        <v>0</v>
      </c>
      <c r="F40" s="178">
        <f t="shared" si="77"/>
        <v>0</v>
      </c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</row>
    <row r="41" spans="1:53" ht="37.5" customHeight="1">
      <c r="A41" s="313"/>
      <c r="B41" s="315"/>
      <c r="C41" s="315"/>
      <c r="D41" s="153" t="s">
        <v>43</v>
      </c>
      <c r="E41" s="178">
        <f t="shared" si="76"/>
        <v>0</v>
      </c>
      <c r="F41" s="178">
        <f t="shared" si="77"/>
        <v>0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</row>
    <row r="42" spans="1:53" ht="22.5" customHeight="1">
      <c r="A42" s="312" t="s">
        <v>286</v>
      </c>
      <c r="B42" s="314" t="s">
        <v>371</v>
      </c>
      <c r="C42" s="314" t="s">
        <v>324</v>
      </c>
      <c r="D42" s="159" t="s">
        <v>41</v>
      </c>
      <c r="E42" s="178">
        <f t="shared" si="76"/>
        <v>2050</v>
      </c>
      <c r="F42" s="178">
        <f t="shared" si="77"/>
        <v>1435</v>
      </c>
      <c r="G42" s="173">
        <f>F42/E42*100</f>
        <v>70</v>
      </c>
      <c r="H42" s="173">
        <f>-H43+H44+H45</f>
        <v>0</v>
      </c>
      <c r="I42" s="173">
        <f t="shared" ref="I42" si="78">-I43+I44+I45</f>
        <v>0</v>
      </c>
      <c r="J42" s="173" t="e">
        <f>I42/H42*100</f>
        <v>#DIV/0!</v>
      </c>
      <c r="K42" s="173">
        <f t="shared" ref="K42" si="79">-K43+K44+K45</f>
        <v>0</v>
      </c>
      <c r="L42" s="173">
        <f t="shared" ref="L42" si="80">-L43+L44+L45</f>
        <v>0</v>
      </c>
      <c r="M42" s="173" t="e">
        <f>L42/K42*100</f>
        <v>#DIV/0!</v>
      </c>
      <c r="N42" s="173">
        <f t="shared" ref="N42" si="81">-N43+N44+N45</f>
        <v>0</v>
      </c>
      <c r="O42" s="173">
        <f t="shared" ref="O42" si="82">-O43+O44+O45</f>
        <v>0</v>
      </c>
      <c r="P42" s="173" t="e">
        <f>O42/N42*100</f>
        <v>#DIV/0!</v>
      </c>
      <c r="Q42" s="173">
        <f t="shared" ref="Q42" si="83">-Q43+Q44+Q45</f>
        <v>0</v>
      </c>
      <c r="R42" s="173">
        <f t="shared" ref="R42" si="84">-R43+R44+R45</f>
        <v>0</v>
      </c>
      <c r="S42" s="173" t="e">
        <f>R42/Q42*100</f>
        <v>#DIV/0!</v>
      </c>
      <c r="T42" s="173"/>
      <c r="U42" s="173">
        <f t="shared" ref="U42" si="85">-U43+U44+U45</f>
        <v>0</v>
      </c>
      <c r="V42" s="173" t="e">
        <f>U42/T42*100</f>
        <v>#DIV/0!</v>
      </c>
      <c r="W42" s="173">
        <f t="shared" ref="W42" si="86">-W43+W44+W45</f>
        <v>0</v>
      </c>
      <c r="X42" s="173">
        <f t="shared" ref="X42" si="87">-X43+X44+X45</f>
        <v>0</v>
      </c>
      <c r="Y42" s="173" t="e">
        <f>X42/W42*100</f>
        <v>#DIV/0!</v>
      </c>
      <c r="Z42" s="173">
        <f t="shared" ref="Z42" si="88">-Z43+Z44+Z45</f>
        <v>0</v>
      </c>
      <c r="AA42" s="173">
        <f t="shared" ref="AA42" si="89">-AA43+AA44+AA45</f>
        <v>0</v>
      </c>
      <c r="AB42" s="173">
        <f t="shared" ref="AB42" si="90">-AB43+AB44+AB45</f>
        <v>0</v>
      </c>
      <c r="AC42" s="173">
        <f t="shared" ref="AC42" si="91">-AC43+AC44+AC45</f>
        <v>0</v>
      </c>
      <c r="AD42" s="173" t="e">
        <f>AC42/Z42*100</f>
        <v>#DIV/0!</v>
      </c>
      <c r="AE42" s="173">
        <f t="shared" ref="AE42" si="92">-AE43+AE44+AE45</f>
        <v>0</v>
      </c>
      <c r="AF42" s="173">
        <f t="shared" ref="AF42" si="93">-AF43+AF44+AF45</f>
        <v>0</v>
      </c>
      <c r="AG42" s="173">
        <f t="shared" ref="AG42" si="94">-AG43+AG44+AG45</f>
        <v>0</v>
      </c>
      <c r="AH42" s="173">
        <f t="shared" ref="AH42" si="95">-AH43+AH44+AH45</f>
        <v>0</v>
      </c>
      <c r="AI42" s="173" t="e">
        <f>AH42/AE42*100</f>
        <v>#DIV/0!</v>
      </c>
      <c r="AJ42" s="173">
        <f t="shared" ref="AJ42" si="96">-AJ43+AJ44+AJ45</f>
        <v>0</v>
      </c>
      <c r="AK42" s="173">
        <f t="shared" ref="AK42" si="97">-AK43+AK44+AK45</f>
        <v>0</v>
      </c>
      <c r="AL42" s="173">
        <f t="shared" ref="AL42" si="98">-AL43+AL44+AL45</f>
        <v>0</v>
      </c>
      <c r="AM42" s="173">
        <f t="shared" ref="AM42" si="99">-AM43+AM44+AM45</f>
        <v>0</v>
      </c>
      <c r="AN42" s="173" t="e">
        <f>AM42/AJ42*100</f>
        <v>#DIV/0!</v>
      </c>
      <c r="AO42" s="173">
        <f t="shared" ref="AO42" si="100">-AO43+AO44+AO45</f>
        <v>0</v>
      </c>
      <c r="AP42" s="173">
        <f t="shared" ref="AP42" si="101">-AP43+AP44+AP45</f>
        <v>0</v>
      </c>
      <c r="AQ42" s="173">
        <f t="shared" ref="AQ42" si="102">-AQ43+AQ44+AQ45</f>
        <v>0</v>
      </c>
      <c r="AR42" s="173">
        <f t="shared" ref="AR42" si="103">-AR43+AR44+AR45</f>
        <v>0</v>
      </c>
      <c r="AS42" s="173" t="e">
        <f>AR42/AO42*100</f>
        <v>#DIV/0!</v>
      </c>
      <c r="AT42" s="173">
        <f t="shared" ref="AT42" si="104">-AT43+AT44+AT45</f>
        <v>0</v>
      </c>
      <c r="AU42" s="173">
        <f t="shared" ref="AU42" si="105">-AU43+AU44+AU45</f>
        <v>0</v>
      </c>
      <c r="AV42" s="173">
        <f t="shared" ref="AV42" si="106">-AV43+AV44+AV45</f>
        <v>0</v>
      </c>
      <c r="AW42" s="173">
        <f t="shared" ref="AW42" si="107">-AW43+AW44+AW45</f>
        <v>0</v>
      </c>
      <c r="AX42" s="173" t="e">
        <f>AW42/AT42*100</f>
        <v>#DIV/0!</v>
      </c>
      <c r="AY42" s="173">
        <f t="shared" ref="AY42" si="108">-AY43+AY44+AY45</f>
        <v>2050</v>
      </c>
      <c r="AZ42" s="173">
        <f t="shared" ref="AZ42" si="109">-AZ43+AZ44+AZ45</f>
        <v>1435</v>
      </c>
      <c r="BA42" s="173">
        <f>AZ42/AY42*100</f>
        <v>70</v>
      </c>
    </row>
    <row r="43" spans="1:53" ht="31.5" customHeight="1">
      <c r="A43" s="313"/>
      <c r="B43" s="315"/>
      <c r="C43" s="315"/>
      <c r="D43" s="157" t="s">
        <v>37</v>
      </c>
      <c r="E43" s="178">
        <f t="shared" si="76"/>
        <v>0</v>
      </c>
      <c r="F43" s="178">
        <f t="shared" si="77"/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</row>
    <row r="44" spans="1:53" ht="50.25" customHeight="1">
      <c r="A44" s="313"/>
      <c r="B44" s="315"/>
      <c r="C44" s="315"/>
      <c r="D44" s="158" t="s">
        <v>2</v>
      </c>
      <c r="E44" s="178">
        <f t="shared" si="76"/>
        <v>0</v>
      </c>
      <c r="F44" s="178">
        <f t="shared" si="77"/>
        <v>0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</row>
    <row r="45" spans="1:53" ht="22.5" customHeight="1">
      <c r="A45" s="313"/>
      <c r="B45" s="315"/>
      <c r="C45" s="315"/>
      <c r="D45" s="241" t="s">
        <v>273</v>
      </c>
      <c r="E45" s="178">
        <f t="shared" si="76"/>
        <v>2050</v>
      </c>
      <c r="F45" s="178">
        <f t="shared" si="77"/>
        <v>1435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>
        <v>2050</v>
      </c>
      <c r="AZ45" s="173">
        <v>1435</v>
      </c>
      <c r="BA45" s="173"/>
    </row>
    <row r="46" spans="1:53" ht="82.5" customHeight="1">
      <c r="A46" s="313"/>
      <c r="B46" s="315"/>
      <c r="C46" s="315"/>
      <c r="D46" s="241" t="s">
        <v>279</v>
      </c>
      <c r="E46" s="178">
        <f t="shared" si="76"/>
        <v>0</v>
      </c>
      <c r="F46" s="178">
        <f t="shared" si="77"/>
        <v>0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</row>
    <row r="47" spans="1:53" ht="22.5" customHeight="1">
      <c r="A47" s="313"/>
      <c r="B47" s="315"/>
      <c r="C47" s="315"/>
      <c r="D47" s="241" t="s">
        <v>274</v>
      </c>
      <c r="E47" s="178">
        <f t="shared" si="76"/>
        <v>0</v>
      </c>
      <c r="F47" s="178">
        <f t="shared" si="77"/>
        <v>0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</row>
    <row r="48" spans="1:53" ht="82.5" customHeight="1">
      <c r="A48" s="313"/>
      <c r="B48" s="315"/>
      <c r="C48" s="315"/>
      <c r="D48" s="153" t="s">
        <v>43</v>
      </c>
      <c r="E48" s="178">
        <f t="shared" si="76"/>
        <v>0</v>
      </c>
      <c r="F48" s="178">
        <f t="shared" si="77"/>
        <v>0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</row>
    <row r="49" spans="1:53" ht="22.5" customHeight="1">
      <c r="A49" s="312" t="s">
        <v>287</v>
      </c>
      <c r="B49" s="314" t="s">
        <v>372</v>
      </c>
      <c r="C49" s="314" t="s">
        <v>324</v>
      </c>
      <c r="D49" s="159" t="s">
        <v>41</v>
      </c>
      <c r="E49" s="178">
        <f t="shared" si="76"/>
        <v>1168</v>
      </c>
      <c r="F49" s="178">
        <f t="shared" si="77"/>
        <v>0</v>
      </c>
      <c r="G49" s="173">
        <f>F49/E49*100</f>
        <v>0</v>
      </c>
      <c r="H49" s="173">
        <f>-H50+H51+H52</f>
        <v>0</v>
      </c>
      <c r="I49" s="173">
        <f t="shared" ref="I49" si="110">-I50+I51+I52</f>
        <v>0</v>
      </c>
      <c r="J49" s="173" t="e">
        <f>I49/H49*100</f>
        <v>#DIV/0!</v>
      </c>
      <c r="K49" s="173">
        <f t="shared" ref="K49" si="111">-K50+K51+K52</f>
        <v>0</v>
      </c>
      <c r="L49" s="173">
        <f t="shared" ref="L49" si="112">-L50+L51+L52</f>
        <v>0</v>
      </c>
      <c r="M49" s="173" t="e">
        <f>L49/K49*100</f>
        <v>#DIV/0!</v>
      </c>
      <c r="N49" s="173">
        <f t="shared" ref="N49" si="113">-N50+N51+N52</f>
        <v>0</v>
      </c>
      <c r="O49" s="173">
        <f t="shared" ref="O49" si="114">-O50+O51+O52</f>
        <v>0</v>
      </c>
      <c r="P49" s="173" t="e">
        <f>O49/N49*100</f>
        <v>#DIV/0!</v>
      </c>
      <c r="Q49" s="173">
        <f t="shared" ref="Q49" si="115">-Q50+Q51+Q52</f>
        <v>0</v>
      </c>
      <c r="R49" s="173">
        <f t="shared" ref="R49" si="116">-R50+R51+R52</f>
        <v>0</v>
      </c>
      <c r="S49" s="173" t="e">
        <f>R49/Q49*100</f>
        <v>#DIV/0!</v>
      </c>
      <c r="T49" s="173">
        <f t="shared" ref="T49" si="117">-T50+T51+T52</f>
        <v>0</v>
      </c>
      <c r="U49" s="173">
        <f t="shared" ref="U49" si="118">-U50+U51+U52</f>
        <v>0</v>
      </c>
      <c r="V49" s="173" t="e">
        <f>U49/T49*100</f>
        <v>#DIV/0!</v>
      </c>
      <c r="W49" s="173"/>
      <c r="X49" s="173">
        <f t="shared" ref="X49" si="119">-X50+X51+X52</f>
        <v>0</v>
      </c>
      <c r="Y49" s="173" t="e">
        <f>X49/W49*100</f>
        <v>#DIV/0!</v>
      </c>
      <c r="Z49" s="173">
        <f t="shared" ref="Z49" si="120">-Z50+Z51+Z52</f>
        <v>0</v>
      </c>
      <c r="AA49" s="173">
        <f t="shared" ref="AA49" si="121">-AA50+AA51+AA52</f>
        <v>0</v>
      </c>
      <c r="AB49" s="173">
        <f t="shared" ref="AB49" si="122">-AB50+AB51+AB52</f>
        <v>0</v>
      </c>
      <c r="AC49" s="173">
        <f t="shared" ref="AC49" si="123">-AC50+AC51+AC52</f>
        <v>0</v>
      </c>
      <c r="AD49" s="173" t="e">
        <f>AC49/Z49*100</f>
        <v>#DIV/0!</v>
      </c>
      <c r="AE49" s="173"/>
      <c r="AF49" s="173">
        <f t="shared" ref="AF49" si="124">-AF50+AF51+AF52</f>
        <v>0</v>
      </c>
      <c r="AG49" s="173">
        <f t="shared" ref="AG49" si="125">-AG50+AG51+AG52</f>
        <v>0</v>
      </c>
      <c r="AH49" s="173">
        <f t="shared" ref="AH49" si="126">-AH50+AH51+AH52</f>
        <v>0</v>
      </c>
      <c r="AI49" s="173" t="e">
        <f>AH49/AE49*100</f>
        <v>#DIV/0!</v>
      </c>
      <c r="AJ49" s="173">
        <f t="shared" ref="AJ49" si="127">-AJ50+AJ51+AJ52</f>
        <v>0</v>
      </c>
      <c r="AK49" s="173">
        <f t="shared" ref="AK49" si="128">-AK50+AK51+AK52</f>
        <v>0</v>
      </c>
      <c r="AL49" s="173">
        <f t="shared" ref="AL49" si="129">-AL50+AL51+AL52</f>
        <v>0</v>
      </c>
      <c r="AM49" s="173">
        <f t="shared" ref="AM49" si="130">-AM50+AM51+AM52</f>
        <v>0</v>
      </c>
      <c r="AN49" s="173" t="e">
        <f>AM49/AJ49*100</f>
        <v>#DIV/0!</v>
      </c>
      <c r="AO49" s="173">
        <f t="shared" ref="AO49" si="131">-AO50+AO51+AO52</f>
        <v>0</v>
      </c>
      <c r="AP49" s="173">
        <f t="shared" ref="AP49" si="132">-AP50+AP51+AP52</f>
        <v>0</v>
      </c>
      <c r="AQ49" s="173">
        <f t="shared" ref="AQ49" si="133">-AQ50+AQ51+AQ52</f>
        <v>0</v>
      </c>
      <c r="AR49" s="173">
        <f t="shared" ref="AR49" si="134">-AR50+AR51+AR52</f>
        <v>0</v>
      </c>
      <c r="AS49" s="173" t="e">
        <f>AR49/AO49*100</f>
        <v>#DIV/0!</v>
      </c>
      <c r="AT49" s="173">
        <f t="shared" ref="AT49" si="135">-AT50+AT51+AT52</f>
        <v>0</v>
      </c>
      <c r="AU49" s="173">
        <f t="shared" ref="AU49" si="136">-AU50+AU51+AU52</f>
        <v>0</v>
      </c>
      <c r="AV49" s="173">
        <f t="shared" ref="AV49" si="137">-AV50+AV51+AV52</f>
        <v>0</v>
      </c>
      <c r="AW49" s="173">
        <f t="shared" ref="AW49" si="138">-AW50+AW51+AW52</f>
        <v>0</v>
      </c>
      <c r="AX49" s="173" t="e">
        <f>AW49/AT49*100</f>
        <v>#DIV/0!</v>
      </c>
      <c r="AY49" s="173">
        <f t="shared" ref="AY49" si="139">-AY50+AY51+AY52</f>
        <v>1168</v>
      </c>
      <c r="AZ49" s="173">
        <f t="shared" ref="AZ49" si="140">-AZ50+AZ51+AZ52</f>
        <v>0</v>
      </c>
      <c r="BA49" s="173">
        <f>AZ49/AY49*100</f>
        <v>0</v>
      </c>
    </row>
    <row r="50" spans="1:53" ht="31.5" customHeight="1">
      <c r="A50" s="313"/>
      <c r="B50" s="315"/>
      <c r="C50" s="315"/>
      <c r="D50" s="157" t="s">
        <v>37</v>
      </c>
      <c r="E50" s="178">
        <f t="shared" si="76"/>
        <v>0</v>
      </c>
      <c r="F50" s="178">
        <f t="shared" si="77"/>
        <v>0</v>
      </c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</row>
    <row r="51" spans="1:53" ht="50.25" customHeight="1">
      <c r="A51" s="313"/>
      <c r="B51" s="315"/>
      <c r="C51" s="315"/>
      <c r="D51" s="158" t="s">
        <v>2</v>
      </c>
      <c r="E51" s="178">
        <f t="shared" si="76"/>
        <v>0</v>
      </c>
      <c r="F51" s="178">
        <f t="shared" si="77"/>
        <v>0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</row>
    <row r="52" spans="1:53" ht="22.5" customHeight="1">
      <c r="A52" s="313"/>
      <c r="B52" s="315"/>
      <c r="C52" s="315"/>
      <c r="D52" s="241" t="s">
        <v>273</v>
      </c>
      <c r="E52" s="178">
        <f t="shared" si="76"/>
        <v>1168</v>
      </c>
      <c r="F52" s="178">
        <f t="shared" si="77"/>
        <v>0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>
        <v>1168</v>
      </c>
      <c r="AZ52" s="173"/>
      <c r="BA52" s="173"/>
    </row>
    <row r="53" spans="1:53" ht="82.5" customHeight="1">
      <c r="A53" s="313"/>
      <c r="B53" s="315"/>
      <c r="C53" s="315"/>
      <c r="D53" s="241" t="s">
        <v>279</v>
      </c>
      <c r="E53" s="178">
        <f t="shared" si="76"/>
        <v>0</v>
      </c>
      <c r="F53" s="178">
        <f t="shared" si="77"/>
        <v>0</v>
      </c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</row>
    <row r="54" spans="1:53" ht="22.5" customHeight="1">
      <c r="A54" s="313"/>
      <c r="B54" s="315"/>
      <c r="C54" s="315"/>
      <c r="D54" s="241" t="s">
        <v>274</v>
      </c>
      <c r="E54" s="178">
        <f t="shared" si="76"/>
        <v>0</v>
      </c>
      <c r="F54" s="178">
        <f t="shared" si="77"/>
        <v>0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</row>
    <row r="55" spans="1:53" ht="37.5" customHeight="1">
      <c r="A55" s="313"/>
      <c r="B55" s="315"/>
      <c r="C55" s="315"/>
      <c r="D55" s="153" t="s">
        <v>43</v>
      </c>
      <c r="E55" s="178">
        <f t="shared" si="76"/>
        <v>0</v>
      </c>
      <c r="F55" s="178">
        <f t="shared" si="77"/>
        <v>0</v>
      </c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</row>
    <row r="56" spans="1:53" ht="22.5" customHeight="1">
      <c r="A56" s="312" t="s">
        <v>288</v>
      </c>
      <c r="B56" s="314" t="s">
        <v>375</v>
      </c>
      <c r="C56" s="314" t="s">
        <v>324</v>
      </c>
      <c r="D56" s="159" t="s">
        <v>41</v>
      </c>
      <c r="E56" s="178">
        <f t="shared" si="76"/>
        <v>53095.051040000006</v>
      </c>
      <c r="F56" s="178">
        <f t="shared" si="77"/>
        <v>35356.582870000006</v>
      </c>
      <c r="G56" s="178">
        <f>F56/E56*100</f>
        <v>66.591108168186068</v>
      </c>
      <c r="H56" s="173">
        <f>-H57+H58+H59</f>
        <v>0</v>
      </c>
      <c r="I56" s="173">
        <f t="shared" ref="I56" si="141">-I57+I58+I59</f>
        <v>0</v>
      </c>
      <c r="J56" s="173" t="e">
        <f>I56/H56*100</f>
        <v>#DIV/0!</v>
      </c>
      <c r="K56" s="173">
        <f t="shared" ref="K56" si="142">-K57+K58+K59</f>
        <v>0</v>
      </c>
      <c r="L56" s="173">
        <f t="shared" ref="L56" si="143">-L57+L58+L59</f>
        <v>0</v>
      </c>
      <c r="M56" s="173" t="e">
        <f>L56/K56*100</f>
        <v>#DIV/0!</v>
      </c>
      <c r="N56" s="178">
        <f t="shared" ref="N56" si="144">-N57+N58+N59</f>
        <v>2642.1168899999998</v>
      </c>
      <c r="O56" s="178">
        <f t="shared" ref="O56" si="145">-O57+O58+O59</f>
        <v>2642.1168899999998</v>
      </c>
      <c r="P56" s="173">
        <f>O56/N56*100</f>
        <v>100</v>
      </c>
      <c r="Q56" s="173">
        <f t="shared" ref="Q56" si="146">-Q57+Q58+Q59</f>
        <v>0</v>
      </c>
      <c r="R56" s="173">
        <f t="shared" ref="R56" si="147">-R57+R58+R59</f>
        <v>0</v>
      </c>
      <c r="S56" s="173" t="e">
        <f>R56/Q56*100</f>
        <v>#DIV/0!</v>
      </c>
      <c r="T56" s="178">
        <f t="shared" ref="T56" si="148">-T57+T58+T59</f>
        <v>7828.1899899999999</v>
      </c>
      <c r="U56" s="178">
        <f t="shared" ref="U56" si="149">-U57+U58+U59</f>
        <v>7828.1899899999999</v>
      </c>
      <c r="V56" s="173">
        <f>U56/T56*100</f>
        <v>100</v>
      </c>
      <c r="W56" s="173">
        <v>4884.3</v>
      </c>
      <c r="X56" s="173">
        <v>4884.3</v>
      </c>
      <c r="Y56" s="173">
        <f>X56/W56*100</f>
        <v>100</v>
      </c>
      <c r="Z56" s="173">
        <f t="shared" ref="Z56" si="150">-Z57+Z58+Z59</f>
        <v>0</v>
      </c>
      <c r="AA56" s="173">
        <f t="shared" ref="AA56" si="151">-AA57+AA58+AA59</f>
        <v>0</v>
      </c>
      <c r="AB56" s="173">
        <f t="shared" ref="AB56" si="152">-AB57+AB58+AB59</f>
        <v>0</v>
      </c>
      <c r="AC56" s="173">
        <f t="shared" ref="AC56" si="153">-AC57+AC58+AC59</f>
        <v>0</v>
      </c>
      <c r="AD56" s="173" t="e">
        <f>AC56/Z56*100</f>
        <v>#DIV/0!</v>
      </c>
      <c r="AE56" s="173"/>
      <c r="AF56" s="173">
        <f t="shared" ref="AF56" si="154">-AF57+AF58+AF59</f>
        <v>0</v>
      </c>
      <c r="AG56" s="173">
        <f t="shared" ref="AG56" si="155">-AG57+AG58+AG59</f>
        <v>0</v>
      </c>
      <c r="AH56" s="173">
        <f t="shared" ref="AH56" si="156">-AH57+AH58+AH59</f>
        <v>0</v>
      </c>
      <c r="AI56" s="173" t="e">
        <f>AH56/AE56*100</f>
        <v>#DIV/0!</v>
      </c>
      <c r="AJ56" s="178">
        <f t="shared" ref="AJ56" si="157">-AJ57+AJ58+AJ59</f>
        <v>7952.1741400000001</v>
      </c>
      <c r="AK56" s="178">
        <f t="shared" ref="AK56" si="158">-AK57+AK58+AK59</f>
        <v>0</v>
      </c>
      <c r="AL56" s="178">
        <f t="shared" ref="AL56" si="159">-AL57+AL58+AL59</f>
        <v>0</v>
      </c>
      <c r="AM56" s="178">
        <f t="shared" ref="AM56" si="160">-AM57+AM58+AM59</f>
        <v>7952.1741400000001</v>
      </c>
      <c r="AN56" s="173">
        <f>AM56/AJ56*100</f>
        <v>100</v>
      </c>
      <c r="AO56" s="179">
        <f t="shared" ref="AO56" si="161">-AO57+AO58+AO59</f>
        <v>10035.90984</v>
      </c>
      <c r="AP56" s="173">
        <f t="shared" ref="AP56" si="162">-AP57+AP58+AP59</f>
        <v>0</v>
      </c>
      <c r="AQ56" s="173">
        <f t="shared" ref="AQ56" si="163">-AQ57+AQ58+AQ59</f>
        <v>0</v>
      </c>
      <c r="AR56" s="173">
        <f t="shared" ref="AR56" si="164">-AR57+AR58+AR59</f>
        <v>10035.90984</v>
      </c>
      <c r="AS56" s="173">
        <f>AR56/AO56*100</f>
        <v>100</v>
      </c>
      <c r="AT56" s="173">
        <f t="shared" ref="AT56" si="165">-AT57+AT58+AT59</f>
        <v>0</v>
      </c>
      <c r="AU56" s="173">
        <f t="shared" ref="AU56" si="166">-AU57+AU58+AU59</f>
        <v>0</v>
      </c>
      <c r="AV56" s="173">
        <f t="shared" ref="AV56" si="167">-AV57+AV58+AV59</f>
        <v>0</v>
      </c>
      <c r="AW56" s="173">
        <f t="shared" ref="AW56" si="168">-AW57+AW58+AW59</f>
        <v>0</v>
      </c>
      <c r="AX56" s="173" t="e">
        <f>AW56/AT56*100</f>
        <v>#DIV/0!</v>
      </c>
      <c r="AY56" s="178">
        <f>AY59</f>
        <v>19752.36018</v>
      </c>
      <c r="AZ56" s="178">
        <f t="shared" ref="AZ56" si="169">-AZ57+AZ58+AZ59</f>
        <v>2013.89201</v>
      </c>
      <c r="BA56" s="173">
        <f>AZ56/AY56*100</f>
        <v>10.195703154700169</v>
      </c>
    </row>
    <row r="57" spans="1:53" ht="31.5" customHeight="1">
      <c r="A57" s="313"/>
      <c r="B57" s="315"/>
      <c r="C57" s="315"/>
      <c r="D57" s="157" t="s">
        <v>37</v>
      </c>
      <c r="E57" s="178">
        <f t="shared" si="76"/>
        <v>0</v>
      </c>
      <c r="F57" s="178">
        <f t="shared" si="77"/>
        <v>0</v>
      </c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8"/>
      <c r="U57" s="178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8"/>
      <c r="AK57" s="178"/>
      <c r="AL57" s="178"/>
      <c r="AM57" s="178"/>
      <c r="AN57" s="173"/>
      <c r="AO57" s="179"/>
      <c r="AP57" s="173"/>
      <c r="AQ57" s="173"/>
      <c r="AR57" s="173"/>
      <c r="AS57" s="173"/>
      <c r="AT57" s="173"/>
      <c r="AU57" s="173"/>
      <c r="AV57" s="173"/>
      <c r="AW57" s="173"/>
      <c r="AX57" s="173"/>
      <c r="AY57" s="178"/>
      <c r="AZ57" s="173"/>
      <c r="BA57" s="173"/>
    </row>
    <row r="58" spans="1:53" ht="50.25" customHeight="1">
      <c r="A58" s="313"/>
      <c r="B58" s="315"/>
      <c r="C58" s="315"/>
      <c r="D58" s="158" t="s">
        <v>2</v>
      </c>
      <c r="E58" s="178">
        <f t="shared" si="76"/>
        <v>0</v>
      </c>
      <c r="F58" s="178">
        <f t="shared" si="77"/>
        <v>0</v>
      </c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8"/>
      <c r="U58" s="178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8"/>
      <c r="AK58" s="178"/>
      <c r="AL58" s="178"/>
      <c r="AM58" s="178"/>
      <c r="AN58" s="173"/>
      <c r="AO58" s="179"/>
      <c r="AP58" s="173"/>
      <c r="AQ58" s="173"/>
      <c r="AR58" s="173"/>
      <c r="AS58" s="173"/>
      <c r="AT58" s="173"/>
      <c r="AU58" s="173"/>
      <c r="AV58" s="173"/>
      <c r="AW58" s="173"/>
      <c r="AX58" s="173"/>
      <c r="AY58" s="178"/>
      <c r="AZ58" s="173"/>
      <c r="BA58" s="173"/>
    </row>
    <row r="59" spans="1:53" ht="22.5" customHeight="1">
      <c r="A59" s="313"/>
      <c r="B59" s="315"/>
      <c r="C59" s="315"/>
      <c r="D59" s="241" t="s">
        <v>273</v>
      </c>
      <c r="E59" s="178">
        <f t="shared" si="76"/>
        <v>53095.051040000006</v>
      </c>
      <c r="F59" s="178">
        <f t="shared" si="77"/>
        <v>35356.582870000006</v>
      </c>
      <c r="G59" s="173"/>
      <c r="H59" s="173"/>
      <c r="I59" s="173"/>
      <c r="J59" s="173"/>
      <c r="K59" s="173"/>
      <c r="L59" s="173"/>
      <c r="M59" s="173"/>
      <c r="N59" s="178">
        <v>2642.1168899999998</v>
      </c>
      <c r="O59" s="178">
        <v>2642.1168899999998</v>
      </c>
      <c r="P59" s="173"/>
      <c r="Q59" s="173"/>
      <c r="R59" s="173"/>
      <c r="S59" s="173"/>
      <c r="T59" s="178">
        <v>7828.1899899999999</v>
      </c>
      <c r="U59" s="178">
        <v>7828.1899899999999</v>
      </c>
      <c r="V59" s="173"/>
      <c r="W59" s="173">
        <v>4884.3</v>
      </c>
      <c r="X59" s="173">
        <v>4884.3</v>
      </c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8">
        <v>7952.1741400000001</v>
      </c>
      <c r="AK59" s="178"/>
      <c r="AL59" s="178"/>
      <c r="AM59" s="178">
        <v>7952.1741400000001</v>
      </c>
      <c r="AN59" s="173"/>
      <c r="AO59" s="179">
        <v>10035.90984</v>
      </c>
      <c r="AP59" s="173"/>
      <c r="AQ59" s="173"/>
      <c r="AR59" s="173">
        <v>10035.90984</v>
      </c>
      <c r="AS59" s="173"/>
      <c r="AT59" s="173"/>
      <c r="AU59" s="173"/>
      <c r="AV59" s="173"/>
      <c r="AW59" s="173"/>
      <c r="AX59" s="173"/>
      <c r="AY59" s="178">
        <v>19752.36018</v>
      </c>
      <c r="AZ59" s="178">
        <v>2013.89201</v>
      </c>
      <c r="BA59" s="173"/>
    </row>
    <row r="60" spans="1:53" ht="82.5" customHeight="1">
      <c r="A60" s="313"/>
      <c r="B60" s="315"/>
      <c r="C60" s="315"/>
      <c r="D60" s="241" t="s">
        <v>279</v>
      </c>
      <c r="E60" s="178">
        <f t="shared" si="76"/>
        <v>53095.051040000006</v>
      </c>
      <c r="F60" s="178">
        <f t="shared" si="77"/>
        <v>35356.582870000006</v>
      </c>
      <c r="G60" s="173"/>
      <c r="H60" s="173"/>
      <c r="I60" s="173"/>
      <c r="J60" s="173"/>
      <c r="K60" s="173"/>
      <c r="L60" s="173"/>
      <c r="M60" s="173"/>
      <c r="N60" s="178">
        <v>2642.1168899999998</v>
      </c>
      <c r="O60" s="178">
        <v>2642.1168899999998</v>
      </c>
      <c r="P60" s="173"/>
      <c r="Q60" s="173"/>
      <c r="R60" s="173"/>
      <c r="S60" s="173"/>
      <c r="T60" s="178">
        <v>7828.1899899999999</v>
      </c>
      <c r="U60" s="178">
        <v>7828.1899899999999</v>
      </c>
      <c r="V60" s="173"/>
      <c r="W60" s="173">
        <v>4884.3</v>
      </c>
      <c r="X60" s="173">
        <v>4884.3</v>
      </c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8">
        <v>7952.1741400000001</v>
      </c>
      <c r="AK60" s="178"/>
      <c r="AL60" s="178"/>
      <c r="AM60" s="178">
        <v>7952.1741400000001</v>
      </c>
      <c r="AN60" s="173"/>
      <c r="AO60" s="179">
        <v>10035.90984</v>
      </c>
      <c r="AP60" s="173">
        <v>10035.90984</v>
      </c>
      <c r="AQ60" s="173">
        <v>10035.90984</v>
      </c>
      <c r="AR60" s="173">
        <v>10035.90984</v>
      </c>
      <c r="AS60" s="173"/>
      <c r="AT60" s="173"/>
      <c r="AU60" s="173"/>
      <c r="AV60" s="173"/>
      <c r="AW60" s="173"/>
      <c r="AX60" s="173"/>
      <c r="AY60" s="178">
        <v>19752.36018</v>
      </c>
      <c r="AZ60" s="178">
        <v>2013.89201</v>
      </c>
      <c r="BA60" s="173"/>
    </row>
    <row r="61" spans="1:53" ht="22.5" customHeight="1">
      <c r="A61" s="313"/>
      <c r="B61" s="315"/>
      <c r="C61" s="315"/>
      <c r="D61" s="241" t="s">
        <v>274</v>
      </c>
      <c r="E61" s="178">
        <f t="shared" si="76"/>
        <v>0</v>
      </c>
      <c r="F61" s="178">
        <f t="shared" si="77"/>
        <v>0</v>
      </c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</row>
    <row r="62" spans="1:53" ht="37.5" customHeight="1">
      <c r="A62" s="313"/>
      <c r="B62" s="315"/>
      <c r="C62" s="315"/>
      <c r="D62" s="153" t="s">
        <v>43</v>
      </c>
      <c r="E62" s="178">
        <f t="shared" si="76"/>
        <v>0</v>
      </c>
      <c r="F62" s="178">
        <f t="shared" si="77"/>
        <v>0</v>
      </c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</row>
    <row r="63" spans="1:53" ht="22.5" customHeight="1">
      <c r="A63" s="312" t="s">
        <v>289</v>
      </c>
      <c r="B63" s="314" t="s">
        <v>376</v>
      </c>
      <c r="C63" s="314" t="s">
        <v>324</v>
      </c>
      <c r="D63" s="159" t="s">
        <v>41</v>
      </c>
      <c r="E63" s="178">
        <f t="shared" si="76"/>
        <v>18099.946279999902</v>
      </c>
      <c r="F63" s="178">
        <f t="shared" si="77"/>
        <v>17748.276999999998</v>
      </c>
      <c r="G63" s="173">
        <f>F63/E63*100</f>
        <v>98.057070034575233</v>
      </c>
      <c r="H63" s="173">
        <f>-H64+H65+H66</f>
        <v>0</v>
      </c>
      <c r="I63" s="173">
        <f t="shared" ref="I63" si="170">-I64+I65+I66</f>
        <v>0</v>
      </c>
      <c r="J63" s="173" t="e">
        <f>I63/H63*100</f>
        <v>#DIV/0!</v>
      </c>
      <c r="K63" s="173">
        <f t="shared" ref="K63" si="171">-K64+K65+K66</f>
        <v>0</v>
      </c>
      <c r="L63" s="173">
        <f t="shared" ref="L63" si="172">-L64+L65+L66</f>
        <v>0</v>
      </c>
      <c r="M63" s="173" t="e">
        <f>L63/K63*100</f>
        <v>#DIV/0!</v>
      </c>
      <c r="N63" s="173">
        <f t="shared" ref="N63" si="173">-N64+N65+N66</f>
        <v>0</v>
      </c>
      <c r="O63" s="173">
        <f t="shared" ref="O63" si="174">-O64+O65+O66</f>
        <v>0</v>
      </c>
      <c r="P63" s="173" t="e">
        <f>O63/N63*100</f>
        <v>#DIV/0!</v>
      </c>
      <c r="Q63" s="173">
        <f t="shared" ref="Q63" si="175">-Q64+Q65+Q66</f>
        <v>0</v>
      </c>
      <c r="R63" s="173">
        <f t="shared" ref="R63" si="176">-R64+R65+R66</f>
        <v>0</v>
      </c>
      <c r="S63" s="173" t="e">
        <f>R63/Q63*100</f>
        <v>#DIV/0!</v>
      </c>
      <c r="T63" s="173">
        <f t="shared" ref="T63" si="177">-T64+T65+T66</f>
        <v>0</v>
      </c>
      <c r="U63" s="173">
        <f t="shared" ref="U63" si="178">-U64+U65+U66</f>
        <v>0</v>
      </c>
      <c r="V63" s="173" t="e">
        <f>U63/T63*100</f>
        <v>#DIV/0!</v>
      </c>
      <c r="W63" s="178">
        <f t="shared" ref="W63" si="179">-W64+W65+W66</f>
        <v>0</v>
      </c>
      <c r="X63" s="173">
        <f t="shared" ref="X63" si="180">-X64+X65+X66</f>
        <v>0</v>
      </c>
      <c r="Y63" s="173" t="e">
        <f>X63/W63*100</f>
        <v>#DIV/0!</v>
      </c>
      <c r="Z63" s="178">
        <f t="shared" ref="Z63" si="181">-Z64+Z65+Z66</f>
        <v>0</v>
      </c>
      <c r="AA63" s="173">
        <f t="shared" ref="AA63" si="182">-AA64+AA65+AA66</f>
        <v>0</v>
      </c>
      <c r="AB63" s="173">
        <f t="shared" ref="AB63" si="183">-AB64+AB65+AB66</f>
        <v>0</v>
      </c>
      <c r="AC63" s="173">
        <f t="shared" ref="AC63" si="184">-AC64+AC65+AC66</f>
        <v>0</v>
      </c>
      <c r="AD63" s="173" t="e">
        <f>AC63/Z63*100</f>
        <v>#DIV/0!</v>
      </c>
      <c r="AE63" s="173">
        <f t="shared" ref="AE63" si="185">-AE64+AE65+AE66</f>
        <v>0</v>
      </c>
      <c r="AF63" s="173">
        <f t="shared" ref="AF63" si="186">-AF64+AF65+AF66</f>
        <v>0</v>
      </c>
      <c r="AG63" s="173">
        <f t="shared" ref="AG63" si="187">-AG64+AG65+AG66</f>
        <v>0</v>
      </c>
      <c r="AH63" s="173">
        <f t="shared" ref="AH63" si="188">-AH64+AH65+AH66</f>
        <v>0</v>
      </c>
      <c r="AI63" s="173" t="e">
        <f>AH63/AE63*100</f>
        <v>#DIV/0!</v>
      </c>
      <c r="AJ63" s="178">
        <f t="shared" ref="AJ63" si="189">-AJ64+AJ65+AJ66</f>
        <v>0</v>
      </c>
      <c r="AK63" s="173">
        <f t="shared" ref="AK63" si="190">-AK64+AK65+AK66</f>
        <v>0</v>
      </c>
      <c r="AL63" s="173">
        <f t="shared" ref="AL63" si="191">-AL64+AL65+AL66</f>
        <v>0</v>
      </c>
      <c r="AM63" s="173">
        <f t="shared" ref="AM63" si="192">-AM64+AM65+AM66</f>
        <v>0</v>
      </c>
      <c r="AN63" s="173" t="e">
        <f>AM63/AJ63*100</f>
        <v>#DIV/0!</v>
      </c>
      <c r="AO63" s="178">
        <f t="shared" ref="AO63" si="193">-AO64+AO65+AO66</f>
        <v>90</v>
      </c>
      <c r="AP63" s="173">
        <f t="shared" ref="AP63" si="194">-AP64+AP65+AP66</f>
        <v>0</v>
      </c>
      <c r="AQ63" s="173">
        <f t="shared" ref="AQ63" si="195">-AQ64+AQ65+AQ66</f>
        <v>0</v>
      </c>
      <c r="AR63" s="173">
        <f t="shared" ref="AR63" si="196">-AR64+AR65+AR66</f>
        <v>90</v>
      </c>
      <c r="AS63" s="173">
        <f>AR63/AO63*100</f>
        <v>100</v>
      </c>
      <c r="AT63" s="173">
        <f t="shared" ref="AT63" si="197">-AT64+AT65+AT66</f>
        <v>0</v>
      </c>
      <c r="AU63" s="173">
        <f t="shared" ref="AU63" si="198">-AU64+AU65+AU66</f>
        <v>0</v>
      </c>
      <c r="AV63" s="173">
        <f t="shared" ref="AV63" si="199">-AV64+AV65+AV66</f>
        <v>0</v>
      </c>
      <c r="AW63" s="173">
        <f t="shared" ref="AW63" si="200">-AW64+AW65+AW66</f>
        <v>0</v>
      </c>
      <c r="AX63" s="173" t="e">
        <f>AW63/AT63*100</f>
        <v>#DIV/0!</v>
      </c>
      <c r="AY63" s="178">
        <f t="shared" ref="AY63" si="201">-AY64+AY65+AY66</f>
        <v>18009.946279999902</v>
      </c>
      <c r="AZ63" s="178">
        <f t="shared" ref="AZ63" si="202">-AZ64+AZ65+AZ66</f>
        <v>17658.276999999998</v>
      </c>
      <c r="BA63" s="173">
        <f>AZ63/AY63*100</f>
        <v>98.047360749818381</v>
      </c>
    </row>
    <row r="64" spans="1:53" ht="31.5" customHeight="1">
      <c r="A64" s="313"/>
      <c r="B64" s="315"/>
      <c r="C64" s="315"/>
      <c r="D64" s="157" t="s">
        <v>37</v>
      </c>
      <c r="E64" s="178">
        <f t="shared" si="76"/>
        <v>0</v>
      </c>
      <c r="F64" s="178">
        <f t="shared" si="77"/>
        <v>0</v>
      </c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8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8"/>
      <c r="AZ64" s="178"/>
      <c r="BA64" s="173"/>
    </row>
    <row r="65" spans="1:53" ht="50.25" customHeight="1">
      <c r="A65" s="313"/>
      <c r="B65" s="315"/>
      <c r="C65" s="315"/>
      <c r="D65" s="158" t="s">
        <v>2</v>
      </c>
      <c r="E65" s="178">
        <f t="shared" si="76"/>
        <v>0</v>
      </c>
      <c r="F65" s="178">
        <f t="shared" si="77"/>
        <v>0</v>
      </c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8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8"/>
      <c r="AZ65" s="178"/>
      <c r="BA65" s="173"/>
    </row>
    <row r="66" spans="1:53" ht="22.5" customHeight="1">
      <c r="A66" s="313"/>
      <c r="B66" s="315"/>
      <c r="C66" s="315"/>
      <c r="D66" s="241" t="s">
        <v>273</v>
      </c>
      <c r="E66" s="178">
        <f t="shared" si="76"/>
        <v>18099.946279999902</v>
      </c>
      <c r="F66" s="178">
        <f t="shared" si="77"/>
        <v>17748.276999999998</v>
      </c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8"/>
      <c r="X66" s="173"/>
      <c r="Y66" s="173"/>
      <c r="Z66" s="178"/>
      <c r="AA66" s="173"/>
      <c r="AB66" s="173"/>
      <c r="AC66" s="173"/>
      <c r="AD66" s="173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>
        <v>90</v>
      </c>
      <c r="AP66" s="178"/>
      <c r="AQ66" s="178"/>
      <c r="AR66" s="178">
        <v>90</v>
      </c>
      <c r="AS66" s="178"/>
      <c r="AT66" s="209"/>
      <c r="AU66" s="178"/>
      <c r="AV66" s="178"/>
      <c r="AW66" s="178"/>
      <c r="AX66" s="178"/>
      <c r="AY66" s="178">
        <f>12470.0164199999+199.94628+5339.98358</f>
        <v>18009.946279999902</v>
      </c>
      <c r="AZ66" s="178">
        <v>17658.276999999998</v>
      </c>
      <c r="BA66" s="173"/>
    </row>
    <row r="67" spans="1:53" ht="82.5" customHeight="1">
      <c r="A67" s="313"/>
      <c r="B67" s="315"/>
      <c r="C67" s="315"/>
      <c r="D67" s="241" t="s">
        <v>279</v>
      </c>
      <c r="E67" s="178">
        <f t="shared" si="76"/>
        <v>0</v>
      </c>
      <c r="F67" s="178">
        <f t="shared" si="77"/>
        <v>0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</row>
    <row r="68" spans="1:53" ht="22.5" customHeight="1">
      <c r="A68" s="313"/>
      <c r="B68" s="315"/>
      <c r="C68" s="315"/>
      <c r="D68" s="241" t="s">
        <v>274</v>
      </c>
      <c r="E68" s="178">
        <f t="shared" si="76"/>
        <v>0</v>
      </c>
      <c r="F68" s="178">
        <f t="shared" si="77"/>
        <v>0</v>
      </c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</row>
    <row r="69" spans="1:53" ht="37.5" customHeight="1">
      <c r="A69" s="313"/>
      <c r="B69" s="315"/>
      <c r="C69" s="315"/>
      <c r="D69" s="153" t="s">
        <v>43</v>
      </c>
      <c r="E69" s="178">
        <f t="shared" si="76"/>
        <v>0</v>
      </c>
      <c r="F69" s="178">
        <f t="shared" si="77"/>
        <v>0</v>
      </c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</row>
    <row r="70" spans="1:53" ht="22.5" customHeight="1">
      <c r="A70" s="312" t="s">
        <v>290</v>
      </c>
      <c r="B70" s="314" t="s">
        <v>377</v>
      </c>
      <c r="C70" s="314" t="s">
        <v>324</v>
      </c>
      <c r="D70" s="159" t="s">
        <v>41</v>
      </c>
      <c r="E70" s="178">
        <f t="shared" si="76"/>
        <v>1098.4578999999999</v>
      </c>
      <c r="F70" s="178">
        <f t="shared" si="77"/>
        <v>465.40852999999998</v>
      </c>
      <c r="G70" s="178">
        <f>F70/E70*100</f>
        <v>42.369264220321966</v>
      </c>
      <c r="H70" s="173">
        <f>-H71+H72+H73</f>
        <v>0</v>
      </c>
      <c r="I70" s="173">
        <f t="shared" ref="I70" si="203">-I71+I72+I73</f>
        <v>0</v>
      </c>
      <c r="J70" s="173" t="e">
        <f>I70/H70*100</f>
        <v>#DIV/0!</v>
      </c>
      <c r="K70" s="173">
        <f t="shared" ref="K70" si="204">-K71+K72+K73</f>
        <v>100</v>
      </c>
      <c r="L70" s="173">
        <f t="shared" ref="L70" si="205">-L71+L72+L73</f>
        <v>100</v>
      </c>
      <c r="M70" s="173">
        <f>L70/K70*100</f>
        <v>100</v>
      </c>
      <c r="N70" s="173">
        <f t="shared" ref="N70" si="206">-N71+N72+N73</f>
        <v>0</v>
      </c>
      <c r="O70" s="173">
        <f t="shared" ref="O70" si="207">-O71+O72+O73</f>
        <v>0</v>
      </c>
      <c r="P70" s="173" t="e">
        <f>O70/N70*100</f>
        <v>#DIV/0!</v>
      </c>
      <c r="Q70" s="173">
        <f t="shared" ref="Q70" si="208">-Q71+Q72+Q73</f>
        <v>0</v>
      </c>
      <c r="R70" s="173">
        <f t="shared" ref="R70" si="209">-R71+R72+R73</f>
        <v>0</v>
      </c>
      <c r="S70" s="173" t="e">
        <f>R70/Q70*100</f>
        <v>#DIV/0!</v>
      </c>
      <c r="T70" s="173">
        <f t="shared" ref="T70" si="210">-T71+T72+T73</f>
        <v>0.45</v>
      </c>
      <c r="U70" s="173">
        <f t="shared" ref="U70" si="211">-U71+U72+U73</f>
        <v>0.45</v>
      </c>
      <c r="V70" s="173">
        <f>U70/T70*100</f>
        <v>100</v>
      </c>
      <c r="W70" s="178"/>
      <c r="X70" s="173">
        <f t="shared" ref="X70" si="212">-X71+X72+X73</f>
        <v>0</v>
      </c>
      <c r="Y70" s="173" t="e">
        <f>X70/W70*100</f>
        <v>#DIV/0!</v>
      </c>
      <c r="Z70" s="173">
        <f t="shared" ref="Z70" si="213">-Z71+Z72+Z73</f>
        <v>0</v>
      </c>
      <c r="AA70" s="173">
        <f t="shared" ref="AA70" si="214">-AA71+AA72+AA73</f>
        <v>0</v>
      </c>
      <c r="AB70" s="173">
        <f t="shared" ref="AB70" si="215">-AB71+AB72+AB73</f>
        <v>0</v>
      </c>
      <c r="AC70" s="173">
        <f t="shared" ref="AC70" si="216">-AC71+AC72+AC73</f>
        <v>0</v>
      </c>
      <c r="AD70" s="173" t="e">
        <f>AC70/Z70*100</f>
        <v>#DIV/0!</v>
      </c>
      <c r="AE70" s="173">
        <f t="shared" ref="AE70" si="217">-AE71+AE72+AE73</f>
        <v>170</v>
      </c>
      <c r="AF70" s="173">
        <f t="shared" ref="AF70" si="218">-AF71+AF72+AF73</f>
        <v>0</v>
      </c>
      <c r="AG70" s="173">
        <f t="shared" ref="AG70" si="219">-AG71+AG72+AG73</f>
        <v>0</v>
      </c>
      <c r="AH70" s="173">
        <f t="shared" ref="AH70" si="220">-AH71+AH72+AH73</f>
        <v>170</v>
      </c>
      <c r="AI70" s="173">
        <f>AH70/AE70*100</f>
        <v>100</v>
      </c>
      <c r="AJ70" s="173">
        <f t="shared" ref="AJ70" si="221">-AJ71+AJ72+AJ73</f>
        <v>0</v>
      </c>
      <c r="AK70" s="173">
        <f t="shared" ref="AK70" si="222">-AK71+AK72+AK73</f>
        <v>0</v>
      </c>
      <c r="AL70" s="173">
        <f t="shared" ref="AL70" si="223">-AL71+AL72+AL73</f>
        <v>0</v>
      </c>
      <c r="AM70" s="173">
        <f t="shared" ref="AM70" si="224">-AM71+AM72+AM73</f>
        <v>0</v>
      </c>
      <c r="AN70" s="173" t="e">
        <f>AM70/AJ70*100</f>
        <v>#DIV/0!</v>
      </c>
      <c r="AO70" s="173">
        <f t="shared" ref="AO70" si="225">-AO71+AO72+AO73</f>
        <v>0</v>
      </c>
      <c r="AP70" s="173">
        <f t="shared" ref="AP70" si="226">-AP71+AP72+AP73</f>
        <v>0</v>
      </c>
      <c r="AQ70" s="173">
        <f t="shared" ref="AQ70" si="227">-AQ71+AQ72+AQ73</f>
        <v>0</v>
      </c>
      <c r="AR70" s="173">
        <f t="shared" ref="AR70" si="228">-AR71+AR72+AR73</f>
        <v>0</v>
      </c>
      <c r="AS70" s="173" t="e">
        <f>AR70/AO70*100</f>
        <v>#DIV/0!</v>
      </c>
      <c r="AT70" s="178">
        <f t="shared" ref="AT70" si="229">-AT71+AT72+AT73</f>
        <v>194.95853</v>
      </c>
      <c r="AU70" s="173">
        <f t="shared" ref="AU70" si="230">-AU71+AU72+AU73</f>
        <v>0</v>
      </c>
      <c r="AV70" s="173">
        <f t="shared" ref="AV70" si="231">-AV71+AV72+AV73</f>
        <v>0</v>
      </c>
      <c r="AW70" s="178">
        <f t="shared" ref="AW70" si="232">-AW71+AW72+AW73</f>
        <v>194.95853</v>
      </c>
      <c r="AX70" s="173">
        <f>AW70/AT70*100</f>
        <v>100</v>
      </c>
      <c r="AY70" s="173">
        <f t="shared" ref="AY70" si="233">-AY71+AY72+AY73</f>
        <v>633.04936999999995</v>
      </c>
      <c r="AZ70" s="173">
        <f t="shared" ref="AZ70" si="234">-AZ71+AZ72+AZ73</f>
        <v>0</v>
      </c>
      <c r="BA70" s="173">
        <f>AZ70/AY70*100</f>
        <v>0</v>
      </c>
    </row>
    <row r="71" spans="1:53" ht="31.5" customHeight="1">
      <c r="A71" s="313"/>
      <c r="B71" s="315"/>
      <c r="C71" s="315"/>
      <c r="D71" s="157" t="s">
        <v>37</v>
      </c>
      <c r="E71" s="178">
        <f t="shared" si="76"/>
        <v>0</v>
      </c>
      <c r="F71" s="178">
        <f t="shared" si="77"/>
        <v>0</v>
      </c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8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8"/>
      <c r="AU71" s="173"/>
      <c r="AV71" s="173"/>
      <c r="AW71" s="178"/>
      <c r="AX71" s="173"/>
      <c r="AY71" s="173"/>
      <c r="AZ71" s="173"/>
      <c r="BA71" s="173"/>
    </row>
    <row r="72" spans="1:53" ht="50.25" customHeight="1">
      <c r="A72" s="313"/>
      <c r="B72" s="315"/>
      <c r="C72" s="315"/>
      <c r="D72" s="158" t="s">
        <v>2</v>
      </c>
      <c r="E72" s="178">
        <f t="shared" si="76"/>
        <v>0</v>
      </c>
      <c r="F72" s="178">
        <f t="shared" si="77"/>
        <v>0</v>
      </c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8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8"/>
      <c r="AU72" s="173"/>
      <c r="AV72" s="173"/>
      <c r="AW72" s="178"/>
      <c r="AX72" s="173"/>
      <c r="AY72" s="173"/>
      <c r="AZ72" s="173"/>
      <c r="BA72" s="173"/>
    </row>
    <row r="73" spans="1:53" ht="22.5" customHeight="1">
      <c r="A73" s="313"/>
      <c r="B73" s="315"/>
      <c r="C73" s="315"/>
      <c r="D73" s="241" t="s">
        <v>273</v>
      </c>
      <c r="E73" s="178">
        <f t="shared" si="76"/>
        <v>1098.4578999999999</v>
      </c>
      <c r="F73" s="178">
        <f t="shared" si="77"/>
        <v>465.40852999999998</v>
      </c>
      <c r="G73" s="173"/>
      <c r="H73" s="173"/>
      <c r="I73" s="173"/>
      <c r="J73" s="173"/>
      <c r="K73" s="173">
        <v>100</v>
      </c>
      <c r="L73" s="173">
        <v>100</v>
      </c>
      <c r="M73" s="173"/>
      <c r="N73" s="173"/>
      <c r="O73" s="173"/>
      <c r="P73" s="173"/>
      <c r="Q73" s="173"/>
      <c r="R73" s="173"/>
      <c r="S73" s="173"/>
      <c r="T73" s="173">
        <v>0.45</v>
      </c>
      <c r="U73" s="173">
        <v>0.45</v>
      </c>
      <c r="V73" s="173"/>
      <c r="W73" s="178"/>
      <c r="X73" s="173"/>
      <c r="Y73" s="173"/>
      <c r="Z73" s="197"/>
      <c r="AA73" s="173"/>
      <c r="AB73" s="173"/>
      <c r="AC73" s="173"/>
      <c r="AD73" s="173"/>
      <c r="AE73" s="197">
        <v>170</v>
      </c>
      <c r="AF73" s="173"/>
      <c r="AG73" s="173"/>
      <c r="AH73" s="173">
        <v>170</v>
      </c>
      <c r="AI73" s="173"/>
      <c r="AJ73" s="173"/>
      <c r="AK73" s="173"/>
      <c r="AL73" s="173"/>
      <c r="AM73" s="173"/>
      <c r="AN73" s="173"/>
      <c r="AO73" s="197"/>
      <c r="AP73" s="173"/>
      <c r="AQ73" s="173"/>
      <c r="AR73" s="173"/>
      <c r="AS73" s="173"/>
      <c r="AT73" s="178">
        <v>194.95853</v>
      </c>
      <c r="AU73" s="173"/>
      <c r="AV73" s="173"/>
      <c r="AW73" s="178">
        <v>194.95853</v>
      </c>
      <c r="AX73" s="173"/>
      <c r="AY73" s="197">
        <f>898.0079-170+100-194.95853</f>
        <v>633.04936999999995</v>
      </c>
      <c r="AZ73" s="173"/>
      <c r="BA73" s="173"/>
    </row>
    <row r="74" spans="1:53" ht="82.5" customHeight="1">
      <c r="A74" s="313"/>
      <c r="B74" s="315"/>
      <c r="C74" s="315"/>
      <c r="D74" s="241" t="s">
        <v>279</v>
      </c>
      <c r="E74" s="178">
        <f t="shared" si="76"/>
        <v>0</v>
      </c>
      <c r="F74" s="178">
        <f t="shared" si="77"/>
        <v>0</v>
      </c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</row>
    <row r="75" spans="1:53" ht="22.5" customHeight="1">
      <c r="A75" s="313"/>
      <c r="B75" s="315"/>
      <c r="C75" s="315"/>
      <c r="D75" s="241" t="s">
        <v>274</v>
      </c>
      <c r="E75" s="178">
        <f t="shared" si="76"/>
        <v>0</v>
      </c>
      <c r="F75" s="178">
        <f t="shared" si="77"/>
        <v>0</v>
      </c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</row>
    <row r="76" spans="1:53" ht="37.5" customHeight="1">
      <c r="A76" s="313"/>
      <c r="B76" s="315"/>
      <c r="C76" s="315"/>
      <c r="D76" s="153" t="s">
        <v>43</v>
      </c>
      <c r="E76" s="178">
        <f t="shared" si="76"/>
        <v>0</v>
      </c>
      <c r="F76" s="178">
        <f t="shared" si="77"/>
        <v>0</v>
      </c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</row>
    <row r="77" spans="1:53" ht="22.5" customHeight="1">
      <c r="A77" s="312" t="s">
        <v>291</v>
      </c>
      <c r="B77" s="314" t="s">
        <v>547</v>
      </c>
      <c r="C77" s="314" t="s">
        <v>324</v>
      </c>
      <c r="D77" s="159" t="s">
        <v>41</v>
      </c>
      <c r="E77" s="178">
        <f t="shared" si="76"/>
        <v>22000</v>
      </c>
      <c r="F77" s="178">
        <f t="shared" si="77"/>
        <v>745.99428</v>
      </c>
      <c r="G77" s="179">
        <f>F77/E77*100</f>
        <v>3.3908830909090906</v>
      </c>
      <c r="H77" s="173">
        <f>-H78+H79+H80</f>
        <v>0</v>
      </c>
      <c r="I77" s="173">
        <f t="shared" ref="I77" si="235">-I78+I79+I80</f>
        <v>0</v>
      </c>
      <c r="J77" s="173" t="e">
        <f>I77/H77*100</f>
        <v>#DIV/0!</v>
      </c>
      <c r="K77" s="173">
        <f t="shared" ref="K77" si="236">-K78+K79+K80</f>
        <v>0</v>
      </c>
      <c r="L77" s="173">
        <f t="shared" ref="L77" si="237">-L78+L79+L80</f>
        <v>0</v>
      </c>
      <c r="M77" s="173" t="e">
        <f>L77/K77*100</f>
        <v>#DIV/0!</v>
      </c>
      <c r="N77" s="173">
        <f t="shared" ref="N77" si="238">-N78+N79+N80</f>
        <v>0</v>
      </c>
      <c r="O77" s="173">
        <f t="shared" ref="O77" si="239">-O78+O79+O80</f>
        <v>0</v>
      </c>
      <c r="P77" s="173" t="e">
        <f>O77/N77*100</f>
        <v>#DIV/0!</v>
      </c>
      <c r="Q77" s="173">
        <f t="shared" ref="Q77" si="240">-Q78+Q79+Q80</f>
        <v>0</v>
      </c>
      <c r="R77" s="173">
        <f t="shared" ref="R77" si="241">-R78+R79+R80</f>
        <v>0</v>
      </c>
      <c r="S77" s="173" t="e">
        <f>R77/Q77*100</f>
        <v>#DIV/0!</v>
      </c>
      <c r="T77" s="178">
        <f t="shared" ref="T77" si="242">-T78+T79+T80</f>
        <v>2.7942800000000001</v>
      </c>
      <c r="U77" s="178">
        <f t="shared" ref="U77" si="243">-U78+U79+U80</f>
        <v>2.7942800000000001</v>
      </c>
      <c r="V77" s="173">
        <f>U77/T77*100</f>
        <v>100</v>
      </c>
      <c r="W77" s="173">
        <f t="shared" ref="W77" si="244">-W78+W79+W80</f>
        <v>0</v>
      </c>
      <c r="X77" s="173">
        <f t="shared" ref="X77" si="245">-X78+X79+X80</f>
        <v>0</v>
      </c>
      <c r="Y77" s="173" t="e">
        <f>X77/W77*100</f>
        <v>#DIV/0!</v>
      </c>
      <c r="Z77" s="173">
        <f t="shared" ref="Z77" si="246">-Z78+Z79+Z80</f>
        <v>0</v>
      </c>
      <c r="AA77" s="173">
        <f t="shared" ref="AA77" si="247">-AA78+AA79+AA80</f>
        <v>0</v>
      </c>
      <c r="AB77" s="173">
        <f t="shared" ref="AB77" si="248">-AB78+AB79+AB80</f>
        <v>0</v>
      </c>
      <c r="AC77" s="173">
        <f t="shared" ref="AC77" si="249">-AC78+AC79+AC80</f>
        <v>0</v>
      </c>
      <c r="AD77" s="173" t="e">
        <f>AC77/Z77*100</f>
        <v>#DIV/0!</v>
      </c>
      <c r="AE77" s="173">
        <f t="shared" ref="AE77" si="250">-AE78+AE79+AE80</f>
        <v>0</v>
      </c>
      <c r="AF77" s="173">
        <f t="shared" ref="AF77" si="251">-AF78+AF79+AF80</f>
        <v>0</v>
      </c>
      <c r="AG77" s="173">
        <f t="shared" ref="AG77" si="252">-AG78+AG79+AG80</f>
        <v>0</v>
      </c>
      <c r="AH77" s="173">
        <f t="shared" ref="AH77" si="253">-AH78+AH79+AH80</f>
        <v>0</v>
      </c>
      <c r="AI77" s="173" t="e">
        <f>AH77/AE77*100</f>
        <v>#DIV/0!</v>
      </c>
      <c r="AJ77" s="173">
        <f t="shared" ref="AJ77" si="254">-AJ78+AJ79+AJ80</f>
        <v>0</v>
      </c>
      <c r="AK77" s="173">
        <f t="shared" ref="AK77" si="255">-AK78+AK79+AK80</f>
        <v>0</v>
      </c>
      <c r="AL77" s="173">
        <f t="shared" ref="AL77" si="256">-AL78+AL79+AL80</f>
        <v>0</v>
      </c>
      <c r="AM77" s="173">
        <f t="shared" ref="AM77" si="257">-AM78+AM79+AM80</f>
        <v>0</v>
      </c>
      <c r="AN77" s="173" t="e">
        <f>AM77/AJ77*100</f>
        <v>#DIV/0!</v>
      </c>
      <c r="AO77" s="178">
        <f t="shared" ref="AO77" si="258">-AO78+AO79+AO80</f>
        <v>743.2</v>
      </c>
      <c r="AP77" s="173">
        <f t="shared" ref="AP77" si="259">-AP78+AP79+AP80</f>
        <v>0</v>
      </c>
      <c r="AQ77" s="173">
        <f t="shared" ref="AQ77" si="260">-AQ78+AQ79+AQ80</f>
        <v>0</v>
      </c>
      <c r="AR77" s="173">
        <f t="shared" ref="AR77" si="261">-AR78+AR79+AR80</f>
        <v>743.2</v>
      </c>
      <c r="AS77" s="173">
        <f>AR77/AO77*100</f>
        <v>100</v>
      </c>
      <c r="AT77" s="173">
        <f t="shared" ref="AT77" si="262">-AT78+AT79+AT80</f>
        <v>0</v>
      </c>
      <c r="AU77" s="173">
        <f t="shared" ref="AU77" si="263">-AU78+AU79+AU80</f>
        <v>0</v>
      </c>
      <c r="AV77" s="173">
        <f t="shared" ref="AV77" si="264">-AV78+AV79+AV80</f>
        <v>0</v>
      </c>
      <c r="AW77" s="173">
        <f t="shared" ref="AW77" si="265">-AW78+AW79+AW80</f>
        <v>0</v>
      </c>
      <c r="AX77" s="173" t="e">
        <f>AW77/AT77*100</f>
        <v>#DIV/0!</v>
      </c>
      <c r="AY77" s="173">
        <f t="shared" ref="AY77" si="266">-AY78+AY79+AY80</f>
        <v>21254.005720000001</v>
      </c>
      <c r="AZ77" s="173">
        <f t="shared" ref="AZ77" si="267">-AZ78+AZ79+AZ80</f>
        <v>0</v>
      </c>
      <c r="BA77" s="173">
        <f>AZ77/AY77*100</f>
        <v>0</v>
      </c>
    </row>
    <row r="78" spans="1:53" ht="31.5" customHeight="1">
      <c r="A78" s="313"/>
      <c r="B78" s="315"/>
      <c r="C78" s="315"/>
      <c r="D78" s="157" t="s">
        <v>37</v>
      </c>
      <c r="E78" s="178">
        <f t="shared" si="76"/>
        <v>0</v>
      </c>
      <c r="F78" s="178">
        <f t="shared" si="77"/>
        <v>0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8"/>
      <c r="U78" s="178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</row>
    <row r="79" spans="1:53" ht="50.25" customHeight="1">
      <c r="A79" s="313"/>
      <c r="B79" s="315"/>
      <c r="C79" s="315"/>
      <c r="D79" s="158" t="s">
        <v>2</v>
      </c>
      <c r="E79" s="178">
        <f t="shared" si="76"/>
        <v>0</v>
      </c>
      <c r="F79" s="178">
        <f t="shared" si="77"/>
        <v>0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8"/>
      <c r="U79" s="178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</row>
    <row r="80" spans="1:53" ht="22.5" customHeight="1">
      <c r="A80" s="313"/>
      <c r="B80" s="315"/>
      <c r="C80" s="315"/>
      <c r="D80" s="241" t="s">
        <v>273</v>
      </c>
      <c r="E80" s="178">
        <f t="shared" si="76"/>
        <v>22000</v>
      </c>
      <c r="F80" s="178">
        <f t="shared" si="77"/>
        <v>745.99428</v>
      </c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8">
        <v>2.7942800000000001</v>
      </c>
      <c r="U80" s="178">
        <v>2.7942800000000001</v>
      </c>
      <c r="V80" s="173"/>
      <c r="W80" s="173"/>
      <c r="X80" s="173"/>
      <c r="Y80" s="173"/>
      <c r="Z80" s="173"/>
      <c r="AA80" s="173"/>
      <c r="AB80" s="173"/>
      <c r="AC80" s="173"/>
      <c r="AD80" s="173"/>
      <c r="AE80" s="178"/>
      <c r="AF80" s="173"/>
      <c r="AG80" s="173"/>
      <c r="AH80" s="173"/>
      <c r="AI80" s="173"/>
      <c r="AJ80" s="173"/>
      <c r="AK80" s="173"/>
      <c r="AL80" s="173"/>
      <c r="AM80" s="173"/>
      <c r="AN80" s="173"/>
      <c r="AO80" s="178">
        <v>743.2</v>
      </c>
      <c r="AP80" s="173"/>
      <c r="AQ80" s="173"/>
      <c r="AR80" s="178">
        <v>743.2</v>
      </c>
      <c r="AS80" s="173"/>
      <c r="AT80" s="173"/>
      <c r="AU80" s="173"/>
      <c r="AV80" s="173"/>
      <c r="AW80" s="173"/>
      <c r="AX80" s="173"/>
      <c r="AY80" s="178">
        <f>2000-2.79428-743.2+20000</f>
        <v>21254.005720000001</v>
      </c>
      <c r="AZ80" s="173"/>
      <c r="BA80" s="173"/>
    </row>
    <row r="81" spans="1:53" ht="82.5" customHeight="1">
      <c r="A81" s="313"/>
      <c r="B81" s="315"/>
      <c r="C81" s="315"/>
      <c r="D81" s="241" t="s">
        <v>279</v>
      </c>
      <c r="E81" s="178">
        <f t="shared" si="76"/>
        <v>22000</v>
      </c>
      <c r="F81" s="178">
        <f t="shared" si="77"/>
        <v>745.99428</v>
      </c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8">
        <v>2.7942800000000001</v>
      </c>
      <c r="U81" s="178">
        <v>2.7942800000000001</v>
      </c>
      <c r="V81" s="173"/>
      <c r="W81" s="173"/>
      <c r="X81" s="173"/>
      <c r="Y81" s="173"/>
      <c r="Z81" s="173"/>
      <c r="AA81" s="173"/>
      <c r="AB81" s="173"/>
      <c r="AC81" s="173"/>
      <c r="AD81" s="173"/>
      <c r="AE81" s="178"/>
      <c r="AF81" s="173"/>
      <c r="AG81" s="173"/>
      <c r="AH81" s="173"/>
      <c r="AI81" s="173"/>
      <c r="AJ81" s="173"/>
      <c r="AK81" s="173"/>
      <c r="AL81" s="173"/>
      <c r="AM81" s="173"/>
      <c r="AN81" s="173"/>
      <c r="AO81" s="178">
        <v>743.2</v>
      </c>
      <c r="AP81" s="173"/>
      <c r="AQ81" s="173"/>
      <c r="AR81" s="178">
        <v>743.2</v>
      </c>
      <c r="AS81" s="173"/>
      <c r="AT81" s="173"/>
      <c r="AU81" s="173"/>
      <c r="AV81" s="173"/>
      <c r="AW81" s="173"/>
      <c r="AX81" s="173"/>
      <c r="AY81" s="178">
        <f>2000-2.79428-743.2+20000</f>
        <v>21254.005720000001</v>
      </c>
      <c r="AZ81" s="173"/>
      <c r="BA81" s="173"/>
    </row>
    <row r="82" spans="1:53" ht="22.5" customHeight="1">
      <c r="A82" s="313"/>
      <c r="B82" s="315"/>
      <c r="C82" s="315"/>
      <c r="D82" s="241" t="s">
        <v>274</v>
      </c>
      <c r="E82" s="178">
        <f t="shared" si="76"/>
        <v>0</v>
      </c>
      <c r="F82" s="178">
        <f t="shared" si="77"/>
        <v>0</v>
      </c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</row>
    <row r="83" spans="1:53" ht="37.5" customHeight="1">
      <c r="A83" s="313"/>
      <c r="B83" s="315"/>
      <c r="C83" s="315"/>
      <c r="D83" s="153" t="s">
        <v>43</v>
      </c>
      <c r="E83" s="178">
        <f t="shared" si="76"/>
        <v>0</v>
      </c>
      <c r="F83" s="178">
        <f t="shared" si="77"/>
        <v>0</v>
      </c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</row>
    <row r="84" spans="1:53" ht="22.5" customHeight="1">
      <c r="A84" s="312" t="s">
        <v>292</v>
      </c>
      <c r="B84" s="314" t="s">
        <v>378</v>
      </c>
      <c r="C84" s="314" t="s">
        <v>324</v>
      </c>
      <c r="D84" s="159" t="s">
        <v>41</v>
      </c>
      <c r="E84" s="178">
        <f t="shared" si="76"/>
        <v>950</v>
      </c>
      <c r="F84" s="178">
        <f t="shared" si="77"/>
        <v>750</v>
      </c>
      <c r="G84" s="178">
        <f>F84/E84*100</f>
        <v>78.94736842105263</v>
      </c>
      <c r="H84" s="173">
        <f>-H85+H86+H87</f>
        <v>0</v>
      </c>
      <c r="I84" s="173">
        <f t="shared" ref="I84" si="268">-I85+I86+I87</f>
        <v>0</v>
      </c>
      <c r="J84" s="173" t="e">
        <f>I84/H84*100</f>
        <v>#DIV/0!</v>
      </c>
      <c r="K84" s="173">
        <f t="shared" ref="K84" si="269">-K85+K86+K87</f>
        <v>0</v>
      </c>
      <c r="L84" s="173">
        <f t="shared" ref="L84" si="270">-L85+L86+L87</f>
        <v>0</v>
      </c>
      <c r="M84" s="173" t="e">
        <f>L84/K84*100</f>
        <v>#DIV/0!</v>
      </c>
      <c r="N84" s="173">
        <f t="shared" ref="N84" si="271">-N85+N86+N87</f>
        <v>0</v>
      </c>
      <c r="O84" s="173">
        <f t="shared" ref="O84" si="272">-O85+O86+O87</f>
        <v>0</v>
      </c>
      <c r="P84" s="173" t="e">
        <f>O84/N84*100</f>
        <v>#DIV/0!</v>
      </c>
      <c r="Q84" s="173">
        <f t="shared" ref="Q84" si="273">-Q85+Q86+Q87</f>
        <v>750</v>
      </c>
      <c r="R84" s="173">
        <f t="shared" ref="R84" si="274">-R85+R86+R87</f>
        <v>750</v>
      </c>
      <c r="S84" s="173">
        <f>R84/Q84*100</f>
        <v>100</v>
      </c>
      <c r="T84" s="173">
        <f t="shared" ref="T84" si="275">-T85+T86+T87</f>
        <v>0</v>
      </c>
      <c r="U84" s="173">
        <f t="shared" ref="U84" si="276">-U85+U86+U87</f>
        <v>0</v>
      </c>
      <c r="V84" s="173" t="e">
        <f>U84/T84*100</f>
        <v>#DIV/0!</v>
      </c>
      <c r="W84" s="173">
        <f t="shared" ref="W84" si="277">-W85+W86+W87</f>
        <v>0</v>
      </c>
      <c r="X84" s="173">
        <f t="shared" ref="X84" si="278">-X85+X86+X87</f>
        <v>0</v>
      </c>
      <c r="Y84" s="173" t="e">
        <f>X84/W84*100</f>
        <v>#DIV/0!</v>
      </c>
      <c r="Z84" s="173">
        <f t="shared" ref="Z84" si="279">-Z85+Z86+Z87</f>
        <v>0</v>
      </c>
      <c r="AA84" s="173">
        <f t="shared" ref="AA84" si="280">-AA85+AA86+AA87</f>
        <v>0</v>
      </c>
      <c r="AB84" s="173">
        <f t="shared" ref="AB84" si="281">-AB85+AB86+AB87</f>
        <v>0</v>
      </c>
      <c r="AC84" s="173">
        <f t="shared" ref="AC84" si="282">-AC85+AC86+AC87</f>
        <v>0</v>
      </c>
      <c r="AD84" s="173" t="e">
        <f>AC84/Z84*100</f>
        <v>#DIV/0!</v>
      </c>
      <c r="AE84" s="173">
        <f t="shared" ref="AE84" si="283">-AE85+AE86+AE87</f>
        <v>0</v>
      </c>
      <c r="AF84" s="173">
        <f t="shared" ref="AF84" si="284">-AF85+AF86+AF87</f>
        <v>0</v>
      </c>
      <c r="AG84" s="173">
        <f t="shared" ref="AG84" si="285">-AG85+AG86+AG87</f>
        <v>0</v>
      </c>
      <c r="AH84" s="173">
        <f t="shared" ref="AH84" si="286">-AH85+AH86+AH87</f>
        <v>0</v>
      </c>
      <c r="AI84" s="173" t="e">
        <f>AH84/AE84*100</f>
        <v>#DIV/0!</v>
      </c>
      <c r="AJ84" s="173">
        <f t="shared" ref="AJ84" si="287">-AJ85+AJ86+AJ87</f>
        <v>0</v>
      </c>
      <c r="AK84" s="173">
        <f t="shared" ref="AK84" si="288">-AK85+AK86+AK87</f>
        <v>0</v>
      </c>
      <c r="AL84" s="173">
        <f t="shared" ref="AL84" si="289">-AL85+AL86+AL87</f>
        <v>0</v>
      </c>
      <c r="AM84" s="173">
        <f t="shared" ref="AM84" si="290">-AM85+AM86+AM87</f>
        <v>0</v>
      </c>
      <c r="AN84" s="173" t="e">
        <f>AM84/AJ84*100</f>
        <v>#DIV/0!</v>
      </c>
      <c r="AO84" s="173">
        <f t="shared" ref="AO84" si="291">-AO85+AO86+AO87</f>
        <v>0</v>
      </c>
      <c r="AP84" s="173">
        <f t="shared" ref="AP84" si="292">-AP85+AP86+AP87</f>
        <v>0</v>
      </c>
      <c r="AQ84" s="173">
        <f t="shared" ref="AQ84" si="293">-AQ85+AQ86+AQ87</f>
        <v>0</v>
      </c>
      <c r="AR84" s="173">
        <f t="shared" ref="AR84" si="294">-AR85+AR86+AR87</f>
        <v>0</v>
      </c>
      <c r="AS84" s="173" t="e">
        <f>AR84/AO84*100</f>
        <v>#DIV/0!</v>
      </c>
      <c r="AT84" s="173">
        <f t="shared" ref="AT84" si="295">-AT85+AT86+AT87</f>
        <v>0</v>
      </c>
      <c r="AU84" s="173">
        <f t="shared" ref="AU84" si="296">-AU85+AU86+AU87</f>
        <v>0</v>
      </c>
      <c r="AV84" s="173">
        <f t="shared" ref="AV84" si="297">-AV85+AV86+AV87</f>
        <v>0</v>
      </c>
      <c r="AW84" s="173">
        <f t="shared" ref="AW84" si="298">-AW85+AW86+AW87</f>
        <v>0</v>
      </c>
      <c r="AX84" s="173" t="e">
        <f>AW84/AT84*100</f>
        <v>#DIV/0!</v>
      </c>
      <c r="AY84" s="173">
        <f t="shared" ref="AY84" si="299">-AY85+AY86+AY87</f>
        <v>200</v>
      </c>
      <c r="AZ84" s="173">
        <f t="shared" ref="AZ84" si="300">-AZ85+AZ86+AZ87</f>
        <v>0</v>
      </c>
      <c r="BA84" s="173">
        <f>AZ84/AY84*100</f>
        <v>0</v>
      </c>
    </row>
    <row r="85" spans="1:53" ht="31.5" customHeight="1">
      <c r="A85" s="313"/>
      <c r="B85" s="315"/>
      <c r="C85" s="315"/>
      <c r="D85" s="157" t="s">
        <v>37</v>
      </c>
      <c r="E85" s="178">
        <f t="shared" si="76"/>
        <v>0</v>
      </c>
      <c r="F85" s="178">
        <f t="shared" si="77"/>
        <v>0</v>
      </c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</row>
    <row r="86" spans="1:53" ht="50.25" customHeight="1">
      <c r="A86" s="313"/>
      <c r="B86" s="315"/>
      <c r="C86" s="315"/>
      <c r="D86" s="158" t="s">
        <v>2</v>
      </c>
      <c r="E86" s="178">
        <f t="shared" si="76"/>
        <v>0</v>
      </c>
      <c r="F86" s="178">
        <f t="shared" si="77"/>
        <v>0</v>
      </c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</row>
    <row r="87" spans="1:53" ht="22.5" customHeight="1">
      <c r="A87" s="313"/>
      <c r="B87" s="315"/>
      <c r="C87" s="315"/>
      <c r="D87" s="241" t="s">
        <v>273</v>
      </c>
      <c r="E87" s="178">
        <f t="shared" si="76"/>
        <v>950</v>
      </c>
      <c r="F87" s="178">
        <f t="shared" si="77"/>
        <v>750</v>
      </c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>
        <v>750</v>
      </c>
      <c r="R87" s="173">
        <v>750</v>
      </c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>
        <f>950-750</f>
        <v>200</v>
      </c>
      <c r="AZ87" s="173"/>
      <c r="BA87" s="173"/>
    </row>
    <row r="88" spans="1:53" ht="82.5" customHeight="1">
      <c r="A88" s="313"/>
      <c r="B88" s="315"/>
      <c r="C88" s="315"/>
      <c r="D88" s="241" t="s">
        <v>279</v>
      </c>
      <c r="E88" s="178">
        <f t="shared" si="76"/>
        <v>0</v>
      </c>
      <c r="F88" s="178">
        <f t="shared" si="77"/>
        <v>0</v>
      </c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</row>
    <row r="89" spans="1:53" ht="22.5" customHeight="1">
      <c r="A89" s="313"/>
      <c r="B89" s="315"/>
      <c r="C89" s="315"/>
      <c r="D89" s="241" t="s">
        <v>274</v>
      </c>
      <c r="E89" s="178">
        <f t="shared" si="76"/>
        <v>0</v>
      </c>
      <c r="F89" s="178">
        <f t="shared" si="77"/>
        <v>0</v>
      </c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</row>
    <row r="90" spans="1:53" ht="37.5" customHeight="1">
      <c r="A90" s="313"/>
      <c r="B90" s="315"/>
      <c r="C90" s="315"/>
      <c r="D90" s="153" t="s">
        <v>43</v>
      </c>
      <c r="E90" s="178">
        <f t="shared" si="76"/>
        <v>0</v>
      </c>
      <c r="F90" s="178">
        <f t="shared" si="77"/>
        <v>0</v>
      </c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</row>
    <row r="91" spans="1:53" ht="22.5" customHeight="1">
      <c r="A91" s="312" t="s">
        <v>293</v>
      </c>
      <c r="B91" s="314" t="s">
        <v>379</v>
      </c>
      <c r="C91" s="314" t="s">
        <v>324</v>
      </c>
      <c r="D91" s="159" t="s">
        <v>41</v>
      </c>
      <c r="E91" s="178">
        <f t="shared" si="76"/>
        <v>26.465129999999998</v>
      </c>
      <c r="F91" s="178">
        <f t="shared" si="77"/>
        <v>0</v>
      </c>
      <c r="G91" s="173">
        <f>F91/E91*100</f>
        <v>0</v>
      </c>
      <c r="H91" s="173">
        <f>-H92+H93+H94</f>
        <v>0</v>
      </c>
      <c r="I91" s="173">
        <f t="shared" ref="I91" si="301">-I92+I93+I94</f>
        <v>0</v>
      </c>
      <c r="J91" s="173" t="e">
        <f>I91/H91*100</f>
        <v>#DIV/0!</v>
      </c>
      <c r="K91" s="173">
        <f t="shared" ref="K91" si="302">-K92+K93+K94</f>
        <v>0</v>
      </c>
      <c r="L91" s="173">
        <f t="shared" ref="L91" si="303">-L92+L93+L94</f>
        <v>0</v>
      </c>
      <c r="M91" s="173" t="e">
        <f>L91/K91*100</f>
        <v>#DIV/0!</v>
      </c>
      <c r="N91" s="173">
        <f t="shared" ref="N91" si="304">-N92+N93+N94</f>
        <v>0</v>
      </c>
      <c r="O91" s="173">
        <f t="shared" ref="O91" si="305">-O92+O93+O94</f>
        <v>0</v>
      </c>
      <c r="P91" s="173" t="e">
        <f>O91/N91*100</f>
        <v>#DIV/0!</v>
      </c>
      <c r="Q91" s="173">
        <f t="shared" ref="Q91" si="306">-Q92+Q93+Q94</f>
        <v>0</v>
      </c>
      <c r="R91" s="173">
        <f t="shared" ref="R91" si="307">-R92+R93+R94</f>
        <v>0</v>
      </c>
      <c r="S91" s="173" t="e">
        <f>R91/Q91*100</f>
        <v>#DIV/0!</v>
      </c>
      <c r="T91" s="173">
        <f t="shared" ref="T91" si="308">-T92+T93+T94</f>
        <v>0</v>
      </c>
      <c r="U91" s="173">
        <f t="shared" ref="U91" si="309">-U92+U93+U94</f>
        <v>0</v>
      </c>
      <c r="V91" s="173" t="e">
        <f>U91/T91*100</f>
        <v>#DIV/0!</v>
      </c>
      <c r="W91" s="173">
        <f t="shared" ref="W91" si="310">-W92+W93+W94</f>
        <v>0</v>
      </c>
      <c r="X91" s="173">
        <f t="shared" ref="X91" si="311">-X92+X93+X94</f>
        <v>0</v>
      </c>
      <c r="Y91" s="173" t="e">
        <f>X91/W91*100</f>
        <v>#DIV/0!</v>
      </c>
      <c r="Z91" s="173">
        <f t="shared" ref="Z91" si="312">-Z92+Z93+Z94</f>
        <v>0</v>
      </c>
      <c r="AA91" s="173">
        <f t="shared" ref="AA91" si="313">-AA92+AA93+AA94</f>
        <v>0</v>
      </c>
      <c r="AB91" s="173">
        <f t="shared" ref="AB91" si="314">-AB92+AB93+AB94</f>
        <v>0</v>
      </c>
      <c r="AC91" s="173">
        <f t="shared" ref="AC91" si="315">-AC92+AC93+AC94</f>
        <v>0</v>
      </c>
      <c r="AD91" s="173" t="e">
        <f>AC91/Z91*100</f>
        <v>#DIV/0!</v>
      </c>
      <c r="AE91" s="173">
        <f t="shared" ref="AE91" si="316">-AE92+AE93+AE94</f>
        <v>0</v>
      </c>
      <c r="AF91" s="173">
        <f t="shared" ref="AF91" si="317">-AF92+AF93+AF94</f>
        <v>0</v>
      </c>
      <c r="AG91" s="173">
        <f t="shared" ref="AG91" si="318">-AG92+AG93+AG94</f>
        <v>0</v>
      </c>
      <c r="AH91" s="173">
        <f t="shared" ref="AH91" si="319">-AH92+AH93+AH94</f>
        <v>0</v>
      </c>
      <c r="AI91" s="173" t="e">
        <f>AH91/AE91*100</f>
        <v>#DIV/0!</v>
      </c>
      <c r="AJ91" s="173">
        <f t="shared" ref="AJ91" si="320">-AJ92+AJ93+AJ94</f>
        <v>0</v>
      </c>
      <c r="AK91" s="173">
        <f t="shared" ref="AK91" si="321">-AK92+AK93+AK94</f>
        <v>0</v>
      </c>
      <c r="AL91" s="173">
        <f t="shared" ref="AL91" si="322">-AL92+AL93+AL94</f>
        <v>0</v>
      </c>
      <c r="AM91" s="173">
        <f t="shared" ref="AM91" si="323">-AM92+AM93+AM94</f>
        <v>0</v>
      </c>
      <c r="AN91" s="173" t="e">
        <f>AM91/AJ91*100</f>
        <v>#DIV/0!</v>
      </c>
      <c r="AO91" s="173">
        <f t="shared" ref="AO91" si="324">-AO92+AO93+AO94</f>
        <v>0</v>
      </c>
      <c r="AP91" s="173">
        <f t="shared" ref="AP91" si="325">-AP92+AP93+AP94</f>
        <v>0</v>
      </c>
      <c r="AQ91" s="173">
        <f t="shared" ref="AQ91" si="326">-AQ92+AQ93+AQ94</f>
        <v>0</v>
      </c>
      <c r="AR91" s="173">
        <f t="shared" ref="AR91" si="327">-AR92+AR93+AR94</f>
        <v>0</v>
      </c>
      <c r="AS91" s="173" t="e">
        <f>AR91/AO91*100</f>
        <v>#DIV/0!</v>
      </c>
      <c r="AT91" s="173">
        <f t="shared" ref="AT91" si="328">-AT92+AT93+AT94</f>
        <v>0</v>
      </c>
      <c r="AU91" s="173">
        <f t="shared" ref="AU91" si="329">-AU92+AU93+AU94</f>
        <v>0</v>
      </c>
      <c r="AV91" s="173">
        <f t="shared" ref="AV91" si="330">-AV92+AV93+AV94</f>
        <v>0</v>
      </c>
      <c r="AW91" s="173">
        <f t="shared" ref="AW91" si="331">-AW92+AW93+AW94</f>
        <v>0</v>
      </c>
      <c r="AX91" s="173" t="e">
        <f>AW91/AT91*100</f>
        <v>#DIV/0!</v>
      </c>
      <c r="AY91" s="178">
        <f t="shared" ref="AY91" si="332">-AY92+AY93+AY94</f>
        <v>26.465129999999998</v>
      </c>
      <c r="AZ91" s="173">
        <f t="shared" ref="AZ91" si="333">-AZ92+AZ93+AZ94</f>
        <v>0</v>
      </c>
      <c r="BA91" s="173">
        <f>AZ91/AY91*100</f>
        <v>0</v>
      </c>
    </row>
    <row r="92" spans="1:53" ht="31.5" customHeight="1">
      <c r="A92" s="313"/>
      <c r="B92" s="315"/>
      <c r="C92" s="315"/>
      <c r="D92" s="157" t="s">
        <v>37</v>
      </c>
      <c r="E92" s="178">
        <f t="shared" si="76"/>
        <v>0</v>
      </c>
      <c r="F92" s="178">
        <f t="shared" si="77"/>
        <v>0</v>
      </c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8"/>
      <c r="AZ92" s="173"/>
      <c r="BA92" s="173"/>
    </row>
    <row r="93" spans="1:53" ht="50.25" customHeight="1">
      <c r="A93" s="313"/>
      <c r="B93" s="315"/>
      <c r="C93" s="315"/>
      <c r="D93" s="158" t="s">
        <v>2</v>
      </c>
      <c r="E93" s="178">
        <f t="shared" ref="E93:E156" si="334">H93+K93+N93+Q93+T93+W93+Z93+AE93+AJ93+AO93+AT93+AY93</f>
        <v>0</v>
      </c>
      <c r="F93" s="178">
        <f t="shared" si="77"/>
        <v>0</v>
      </c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8"/>
      <c r="AZ93" s="173"/>
      <c r="BA93" s="173"/>
    </row>
    <row r="94" spans="1:53" ht="22.5" customHeight="1">
      <c r="A94" s="313"/>
      <c r="B94" s="315"/>
      <c r="C94" s="315"/>
      <c r="D94" s="241" t="s">
        <v>273</v>
      </c>
      <c r="E94" s="178">
        <f t="shared" si="334"/>
        <v>26.465129999999998</v>
      </c>
      <c r="F94" s="178">
        <f t="shared" si="77"/>
        <v>0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8">
        <v>26.465129999999998</v>
      </c>
      <c r="AZ94" s="173"/>
      <c r="BA94" s="173"/>
    </row>
    <row r="95" spans="1:53" ht="82.5" customHeight="1">
      <c r="A95" s="313"/>
      <c r="B95" s="315"/>
      <c r="C95" s="315"/>
      <c r="D95" s="241" t="s">
        <v>279</v>
      </c>
      <c r="E95" s="178">
        <f t="shared" si="334"/>
        <v>26.465129999999998</v>
      </c>
      <c r="F95" s="178">
        <f t="shared" si="77"/>
        <v>0</v>
      </c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8">
        <v>26.465129999999998</v>
      </c>
      <c r="AZ95" s="173"/>
      <c r="BA95" s="173"/>
    </row>
    <row r="96" spans="1:53" ht="22.5" customHeight="1">
      <c r="A96" s="313"/>
      <c r="B96" s="315"/>
      <c r="C96" s="315"/>
      <c r="D96" s="241" t="s">
        <v>274</v>
      </c>
      <c r="E96" s="178">
        <f t="shared" si="334"/>
        <v>0</v>
      </c>
      <c r="F96" s="178">
        <f t="shared" si="77"/>
        <v>0</v>
      </c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</row>
    <row r="97" spans="1:53" ht="37.5" customHeight="1">
      <c r="A97" s="313"/>
      <c r="B97" s="315"/>
      <c r="C97" s="315"/>
      <c r="D97" s="153" t="s">
        <v>43</v>
      </c>
      <c r="E97" s="178">
        <f t="shared" si="334"/>
        <v>0</v>
      </c>
      <c r="F97" s="178">
        <f t="shared" si="77"/>
        <v>0</v>
      </c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</row>
    <row r="98" spans="1:53" ht="22.5" customHeight="1">
      <c r="A98" s="401" t="s">
        <v>294</v>
      </c>
      <c r="B98" s="314" t="s">
        <v>380</v>
      </c>
      <c r="C98" s="314" t="s">
        <v>324</v>
      </c>
      <c r="D98" s="159" t="s">
        <v>41</v>
      </c>
      <c r="E98" s="178">
        <f t="shared" si="334"/>
        <v>6450.9172200000003</v>
      </c>
      <c r="F98" s="178">
        <f t="shared" si="77"/>
        <v>234.9427</v>
      </c>
      <c r="G98" s="178">
        <f>F98/E98*100</f>
        <v>3.6420045706306552</v>
      </c>
      <c r="H98" s="173">
        <f>-H99+H100+H101</f>
        <v>0</v>
      </c>
      <c r="I98" s="173">
        <f t="shared" ref="I98" si="335">-I99+I100+I101</f>
        <v>0</v>
      </c>
      <c r="J98" s="173" t="e">
        <f>I98/H98*100</f>
        <v>#DIV/0!</v>
      </c>
      <c r="K98" s="173">
        <f t="shared" ref="K98" si="336">-K99+K100+K101</f>
        <v>0</v>
      </c>
      <c r="L98" s="173">
        <f t="shared" ref="L98" si="337">-L99+L100+L101</f>
        <v>0</v>
      </c>
      <c r="M98" s="173" t="e">
        <f>L98/K98*100</f>
        <v>#DIV/0!</v>
      </c>
      <c r="N98" s="173">
        <f t="shared" ref="N98" si="338">-N99+N100+N101</f>
        <v>0</v>
      </c>
      <c r="O98" s="173">
        <f t="shared" ref="O98" si="339">-O99+O100+O101</f>
        <v>0</v>
      </c>
      <c r="P98" s="173" t="e">
        <f>O98/N98*100</f>
        <v>#DIV/0!</v>
      </c>
      <c r="Q98" s="173">
        <f t="shared" ref="Q98" si="340">-Q99+Q100+Q101</f>
        <v>0</v>
      </c>
      <c r="R98" s="173">
        <f t="shared" ref="R98" si="341">-R99+R100+R101</f>
        <v>0</v>
      </c>
      <c r="S98" s="173" t="e">
        <f>R98/Q98*100</f>
        <v>#DIV/0!</v>
      </c>
      <c r="T98" s="173">
        <f t="shared" ref="T98" si="342">-T99+T100+T101</f>
        <v>0</v>
      </c>
      <c r="U98" s="173">
        <f t="shared" ref="U98" si="343">-U99+U100+U101</f>
        <v>0</v>
      </c>
      <c r="V98" s="173" t="e">
        <f>U98/T98*100</f>
        <v>#DIV/0!</v>
      </c>
      <c r="W98" s="173">
        <f t="shared" ref="W98" si="344">-W99+W100+W101</f>
        <v>0</v>
      </c>
      <c r="X98" s="173">
        <f t="shared" ref="X98" si="345">-X99+X100+X101</f>
        <v>0</v>
      </c>
      <c r="Y98" s="173" t="e">
        <f>X98/W98*100</f>
        <v>#DIV/0!</v>
      </c>
      <c r="Z98" s="178">
        <f t="shared" ref="Z98" si="346">-Z99+Z100+Z101</f>
        <v>0</v>
      </c>
      <c r="AA98" s="173">
        <f t="shared" ref="AA98" si="347">-AA99+AA100+AA101</f>
        <v>0</v>
      </c>
      <c r="AB98" s="173">
        <f t="shared" ref="AB98" si="348">-AB99+AB100+AB101</f>
        <v>0</v>
      </c>
      <c r="AC98" s="173">
        <f t="shared" ref="AC98" si="349">-AC99+AC100+AC101</f>
        <v>0</v>
      </c>
      <c r="AD98" s="173" t="e">
        <f>AC98/Z98*100</f>
        <v>#DIV/0!</v>
      </c>
      <c r="AE98" s="173">
        <f t="shared" ref="AE98" si="350">-AE99+AE100+AE101</f>
        <v>0</v>
      </c>
      <c r="AF98" s="173">
        <f t="shared" ref="AF98" si="351">-AF99+AF100+AF101</f>
        <v>0</v>
      </c>
      <c r="AG98" s="173">
        <f t="shared" ref="AG98" si="352">-AG99+AG100+AG101</f>
        <v>0</v>
      </c>
      <c r="AH98" s="173">
        <f t="shared" ref="AH98" si="353">-AH99+AH100+AH101</f>
        <v>0</v>
      </c>
      <c r="AI98" s="173" t="e">
        <f>AH98/AE98*100</f>
        <v>#DIV/0!</v>
      </c>
      <c r="AJ98" s="178">
        <f t="shared" ref="AJ98" si="354">-AJ99+AJ100+AJ101</f>
        <v>0</v>
      </c>
      <c r="AK98" s="173">
        <f t="shared" ref="AK98" si="355">-AK99+AK100+AK101</f>
        <v>0</v>
      </c>
      <c r="AL98" s="173">
        <f t="shared" ref="AL98" si="356">-AL99+AL100+AL101</f>
        <v>0</v>
      </c>
      <c r="AM98" s="173">
        <f t="shared" ref="AM98" si="357">-AM99+AM100+AM101</f>
        <v>0</v>
      </c>
      <c r="AN98" s="173" t="e">
        <f>AM98/AJ98*100</f>
        <v>#DIV/0!</v>
      </c>
      <c r="AO98" s="178">
        <f t="shared" ref="AO98" si="358">-AO99+AO100+AO101</f>
        <v>211.34270000000001</v>
      </c>
      <c r="AP98" s="178">
        <f t="shared" ref="AP98" si="359">-AP99+AP100+AP101</f>
        <v>0</v>
      </c>
      <c r="AQ98" s="178">
        <f t="shared" ref="AQ98" si="360">-AQ99+AQ100+AQ101</f>
        <v>0</v>
      </c>
      <c r="AR98" s="178">
        <f t="shared" ref="AR98" si="361">-AR99+AR100+AR101</f>
        <v>211.34270000000001</v>
      </c>
      <c r="AS98" s="173">
        <f>AR98/AO98*100</f>
        <v>100</v>
      </c>
      <c r="AT98" s="173">
        <f t="shared" ref="AT98" si="362">-AT99+AT100+AT101</f>
        <v>0</v>
      </c>
      <c r="AU98" s="173">
        <f t="shared" ref="AU98" si="363">-AU99+AU100+AU101</f>
        <v>0</v>
      </c>
      <c r="AV98" s="173">
        <f t="shared" ref="AV98" si="364">-AV99+AV100+AV101</f>
        <v>0</v>
      </c>
      <c r="AW98" s="173">
        <f t="shared" ref="AW98" si="365">-AW99+AW100+AW101</f>
        <v>0</v>
      </c>
      <c r="AX98" s="173" t="e">
        <f>AW98/AT98*100</f>
        <v>#DIV/0!</v>
      </c>
      <c r="AY98" s="178">
        <f t="shared" ref="AY98" si="366">-AY99+AY100+AY101</f>
        <v>6239.5745200000001</v>
      </c>
      <c r="AZ98" s="173">
        <f t="shared" ref="AZ98" si="367">-AZ99+AZ100+AZ101</f>
        <v>23.6</v>
      </c>
      <c r="BA98" s="173">
        <f>AZ98/AY98*100</f>
        <v>0.37823091821972504</v>
      </c>
    </row>
    <row r="99" spans="1:53" ht="31.5" customHeight="1">
      <c r="A99" s="402"/>
      <c r="B99" s="315"/>
      <c r="C99" s="315"/>
      <c r="D99" s="157" t="s">
        <v>37</v>
      </c>
      <c r="E99" s="178">
        <f t="shared" si="334"/>
        <v>0</v>
      </c>
      <c r="F99" s="178">
        <f t="shared" si="77"/>
        <v>0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8"/>
      <c r="AA99" s="173"/>
      <c r="AB99" s="173"/>
      <c r="AC99" s="173"/>
      <c r="AD99" s="173"/>
      <c r="AE99" s="173"/>
      <c r="AF99" s="173"/>
      <c r="AG99" s="173"/>
      <c r="AH99" s="173"/>
      <c r="AI99" s="173"/>
      <c r="AJ99" s="178"/>
      <c r="AK99" s="173"/>
      <c r="AL99" s="173"/>
      <c r="AM99" s="173"/>
      <c r="AN99" s="173"/>
      <c r="AO99" s="178"/>
      <c r="AP99" s="178"/>
      <c r="AQ99" s="178"/>
      <c r="AR99" s="178"/>
      <c r="AS99" s="173"/>
      <c r="AT99" s="173"/>
      <c r="AU99" s="173"/>
      <c r="AV99" s="173"/>
      <c r="AW99" s="173"/>
      <c r="AX99" s="173"/>
      <c r="AY99" s="178"/>
      <c r="AZ99" s="173"/>
      <c r="BA99" s="173"/>
    </row>
    <row r="100" spans="1:53" ht="50.25" customHeight="1">
      <c r="A100" s="402"/>
      <c r="B100" s="315"/>
      <c r="C100" s="315"/>
      <c r="D100" s="158" t="s">
        <v>2</v>
      </c>
      <c r="E100" s="178">
        <f t="shared" si="334"/>
        <v>4800.7183599999998</v>
      </c>
      <c r="F100" s="178">
        <f t="shared" ref="F100:F170" si="368">I100+L100+O100+R100+U100+X100+AC100+AH100+AM100+AR100+AW100+AZ100</f>
        <v>0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8"/>
      <c r="AA100" s="173"/>
      <c r="AB100" s="173"/>
      <c r="AC100" s="173"/>
      <c r="AD100" s="173"/>
      <c r="AE100" s="178"/>
      <c r="AF100" s="173"/>
      <c r="AG100" s="173"/>
      <c r="AH100" s="173"/>
      <c r="AI100" s="173"/>
      <c r="AJ100" s="178"/>
      <c r="AK100" s="173"/>
      <c r="AL100" s="173"/>
      <c r="AM100" s="173"/>
      <c r="AN100" s="173"/>
      <c r="AO100" s="178"/>
      <c r="AP100" s="178"/>
      <c r="AQ100" s="178"/>
      <c r="AR100" s="178"/>
      <c r="AS100" s="173"/>
      <c r="AT100" s="173"/>
      <c r="AU100" s="173"/>
      <c r="AV100" s="173"/>
      <c r="AW100" s="173"/>
      <c r="AX100" s="173"/>
      <c r="AY100" s="178">
        <v>4800.7183599999998</v>
      </c>
      <c r="AZ100" s="173"/>
      <c r="BA100" s="173"/>
    </row>
    <row r="101" spans="1:53" ht="22.5" customHeight="1">
      <c r="A101" s="402"/>
      <c r="B101" s="315"/>
      <c r="C101" s="315"/>
      <c r="D101" s="241" t="s">
        <v>273</v>
      </c>
      <c r="E101" s="178">
        <f t="shared" si="334"/>
        <v>1650.19886</v>
      </c>
      <c r="F101" s="178">
        <f t="shared" si="368"/>
        <v>234.9427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8"/>
      <c r="AK101" s="173"/>
      <c r="AL101" s="173"/>
      <c r="AM101" s="173"/>
      <c r="AN101" s="173"/>
      <c r="AO101" s="178">
        <v>211.34270000000001</v>
      </c>
      <c r="AP101" s="178"/>
      <c r="AQ101" s="178"/>
      <c r="AR101" s="178">
        <v>211.34270000000001</v>
      </c>
      <c r="AS101" s="173"/>
      <c r="AT101" s="195"/>
      <c r="AU101" s="173"/>
      <c r="AV101" s="173"/>
      <c r="AW101" s="173"/>
      <c r="AX101" s="173"/>
      <c r="AY101" s="178">
        <f>450+988.85616</f>
        <v>1438.85616</v>
      </c>
      <c r="AZ101" s="173">
        <v>23.6</v>
      </c>
      <c r="BA101" s="173"/>
    </row>
    <row r="102" spans="1:53" ht="82.5" customHeight="1">
      <c r="A102" s="402"/>
      <c r="B102" s="315"/>
      <c r="C102" s="315"/>
      <c r="D102" s="241" t="s">
        <v>279</v>
      </c>
      <c r="E102" s="178">
        <f t="shared" si="334"/>
        <v>0</v>
      </c>
      <c r="F102" s="178">
        <f t="shared" si="368"/>
        <v>0</v>
      </c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8"/>
      <c r="AZ102" s="173"/>
      <c r="BA102" s="173"/>
    </row>
    <row r="103" spans="1:53" ht="22.5" customHeight="1">
      <c r="A103" s="402"/>
      <c r="B103" s="315"/>
      <c r="C103" s="315"/>
      <c r="D103" s="241" t="s">
        <v>274</v>
      </c>
      <c r="E103" s="178">
        <f t="shared" si="334"/>
        <v>0</v>
      </c>
      <c r="F103" s="178">
        <f t="shared" si="368"/>
        <v>0</v>
      </c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</row>
    <row r="104" spans="1:53" ht="37.5" customHeight="1">
      <c r="A104" s="402"/>
      <c r="B104" s="315"/>
      <c r="C104" s="315"/>
      <c r="D104" s="153" t="s">
        <v>43</v>
      </c>
      <c r="E104" s="178">
        <f t="shared" si="334"/>
        <v>0</v>
      </c>
      <c r="F104" s="178">
        <f t="shared" si="368"/>
        <v>0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</row>
    <row r="105" spans="1:53" ht="22.5" customHeight="1">
      <c r="A105" s="312" t="s">
        <v>295</v>
      </c>
      <c r="B105" s="314" t="s">
        <v>381</v>
      </c>
      <c r="C105" s="314" t="s">
        <v>324</v>
      </c>
      <c r="D105" s="159" t="s">
        <v>41</v>
      </c>
      <c r="E105" s="178">
        <f t="shared" si="334"/>
        <v>0</v>
      </c>
      <c r="F105" s="178">
        <f t="shared" si="368"/>
        <v>0</v>
      </c>
      <c r="G105" s="173" t="e">
        <f>F105/E105*100</f>
        <v>#DIV/0!</v>
      </c>
      <c r="H105" s="173">
        <f>-H106+H107+H108</f>
        <v>0</v>
      </c>
      <c r="I105" s="173">
        <f t="shared" ref="I105" si="369">-I106+I107+I108</f>
        <v>0</v>
      </c>
      <c r="J105" s="173" t="e">
        <f>I105/H105*100</f>
        <v>#DIV/0!</v>
      </c>
      <c r="K105" s="173">
        <f t="shared" ref="K105" si="370">-K106+K107+K108</f>
        <v>0</v>
      </c>
      <c r="L105" s="173">
        <f t="shared" ref="L105" si="371">-L106+L107+L108</f>
        <v>0</v>
      </c>
      <c r="M105" s="173" t="e">
        <f>L105/K105*100</f>
        <v>#DIV/0!</v>
      </c>
      <c r="N105" s="173">
        <f t="shared" ref="N105" si="372">-N106+N107+N108</f>
        <v>0</v>
      </c>
      <c r="O105" s="173">
        <f t="shared" ref="O105" si="373">-O106+O107+O108</f>
        <v>0</v>
      </c>
      <c r="P105" s="173" t="e">
        <f>O105/N105*100</f>
        <v>#DIV/0!</v>
      </c>
      <c r="Q105" s="173">
        <f t="shared" ref="Q105" si="374">-Q106+Q107+Q108</f>
        <v>0</v>
      </c>
      <c r="R105" s="173">
        <f t="shared" ref="R105" si="375">-R106+R107+R108</f>
        <v>0</v>
      </c>
      <c r="S105" s="173" t="e">
        <f>R105/Q105*100</f>
        <v>#DIV/0!</v>
      </c>
      <c r="T105" s="173">
        <f t="shared" ref="T105" si="376">-T106+T107+T108</f>
        <v>0</v>
      </c>
      <c r="U105" s="173">
        <f t="shared" ref="U105" si="377">-U106+U107+U108</f>
        <v>0</v>
      </c>
      <c r="V105" s="173" t="e">
        <f>U105/T105*100</f>
        <v>#DIV/0!</v>
      </c>
      <c r="W105" s="173"/>
      <c r="X105" s="173">
        <f t="shared" ref="X105" si="378">-X106+X107+X108</f>
        <v>0</v>
      </c>
      <c r="Y105" s="173" t="e">
        <f>X105/W105*100</f>
        <v>#DIV/0!</v>
      </c>
      <c r="Z105" s="173">
        <f t="shared" ref="Z105" si="379">-Z106+Z107+Z108</f>
        <v>0</v>
      </c>
      <c r="AA105" s="173">
        <f t="shared" ref="AA105" si="380">-AA106+AA107+AA108</f>
        <v>0</v>
      </c>
      <c r="AB105" s="173">
        <f t="shared" ref="AB105" si="381">-AB106+AB107+AB108</f>
        <v>0</v>
      </c>
      <c r="AC105" s="173">
        <f t="shared" ref="AC105" si="382">-AC106+AC107+AC108</f>
        <v>0</v>
      </c>
      <c r="AD105" s="173" t="e">
        <f>AC105/Z105*100</f>
        <v>#DIV/0!</v>
      </c>
      <c r="AE105" s="173">
        <f t="shared" ref="AE105" si="383">-AE106+AE107+AE108</f>
        <v>0</v>
      </c>
      <c r="AF105" s="173">
        <f t="shared" ref="AF105" si="384">-AF106+AF107+AF108</f>
        <v>0</v>
      </c>
      <c r="AG105" s="173">
        <f t="shared" ref="AG105" si="385">-AG106+AG107+AG108</f>
        <v>0</v>
      </c>
      <c r="AH105" s="173">
        <f t="shared" ref="AH105" si="386">-AH106+AH107+AH108</f>
        <v>0</v>
      </c>
      <c r="AI105" s="173" t="e">
        <f>AH105/AE105*100</f>
        <v>#DIV/0!</v>
      </c>
      <c r="AJ105" s="173">
        <f t="shared" ref="AJ105" si="387">-AJ106+AJ107+AJ108</f>
        <v>0</v>
      </c>
      <c r="AK105" s="173">
        <f t="shared" ref="AK105" si="388">-AK106+AK107+AK108</f>
        <v>0</v>
      </c>
      <c r="AL105" s="173">
        <f t="shared" ref="AL105" si="389">-AL106+AL107+AL108</f>
        <v>0</v>
      </c>
      <c r="AM105" s="173">
        <f t="shared" ref="AM105" si="390">-AM106+AM107+AM108</f>
        <v>0</v>
      </c>
      <c r="AN105" s="173" t="e">
        <f>AM105/AJ105*100</f>
        <v>#DIV/0!</v>
      </c>
      <c r="AO105" s="173">
        <f t="shared" ref="AO105" si="391">-AO106+AO107+AO108</f>
        <v>0</v>
      </c>
      <c r="AP105" s="173">
        <f t="shared" ref="AP105" si="392">-AP106+AP107+AP108</f>
        <v>0</v>
      </c>
      <c r="AQ105" s="173">
        <f t="shared" ref="AQ105" si="393">-AQ106+AQ107+AQ108</f>
        <v>0</v>
      </c>
      <c r="AR105" s="173">
        <f t="shared" ref="AR105" si="394">-AR106+AR107+AR108</f>
        <v>0</v>
      </c>
      <c r="AS105" s="173" t="e">
        <f>AR105/AO105*100</f>
        <v>#DIV/0!</v>
      </c>
      <c r="AT105" s="173">
        <f t="shared" ref="AT105" si="395">-AT106+AT107+AT108</f>
        <v>0</v>
      </c>
      <c r="AU105" s="173">
        <f t="shared" ref="AU105" si="396">-AU106+AU107+AU108</f>
        <v>0</v>
      </c>
      <c r="AV105" s="173">
        <f t="shared" ref="AV105" si="397">-AV106+AV107+AV108</f>
        <v>0</v>
      </c>
      <c r="AW105" s="173">
        <f t="shared" ref="AW105" si="398">-AW106+AW107+AW108</f>
        <v>0</v>
      </c>
      <c r="AX105" s="173" t="e">
        <f>AW105/AT105*100</f>
        <v>#DIV/0!</v>
      </c>
      <c r="AY105" s="178">
        <f t="shared" ref="AY105" si="399">-AY106+AY107+AY108</f>
        <v>0</v>
      </c>
      <c r="AZ105" s="173">
        <f t="shared" ref="AZ105" si="400">-AZ106+AZ107+AZ108</f>
        <v>0</v>
      </c>
      <c r="BA105" s="173" t="e">
        <f>AZ105/AY105*100</f>
        <v>#DIV/0!</v>
      </c>
    </row>
    <row r="106" spans="1:53" ht="31.5" customHeight="1">
      <c r="A106" s="313"/>
      <c r="B106" s="315"/>
      <c r="C106" s="315"/>
      <c r="D106" s="157" t="s">
        <v>37</v>
      </c>
      <c r="E106" s="178">
        <f t="shared" si="334"/>
        <v>0</v>
      </c>
      <c r="F106" s="178">
        <f t="shared" si="368"/>
        <v>0</v>
      </c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8"/>
      <c r="AZ106" s="173"/>
      <c r="BA106" s="173"/>
    </row>
    <row r="107" spans="1:53" ht="50.25" customHeight="1">
      <c r="A107" s="313"/>
      <c r="B107" s="315"/>
      <c r="C107" s="315"/>
      <c r="D107" s="158" t="s">
        <v>2</v>
      </c>
      <c r="E107" s="178">
        <f t="shared" si="334"/>
        <v>0</v>
      </c>
      <c r="F107" s="178">
        <f t="shared" si="368"/>
        <v>0</v>
      </c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8"/>
      <c r="AZ107" s="173"/>
      <c r="BA107" s="173"/>
    </row>
    <row r="108" spans="1:53" ht="22.5" customHeight="1">
      <c r="A108" s="313"/>
      <c r="B108" s="315"/>
      <c r="C108" s="315"/>
      <c r="D108" s="241" t="s">
        <v>273</v>
      </c>
      <c r="E108" s="178">
        <f t="shared" si="334"/>
        <v>0</v>
      </c>
      <c r="F108" s="178">
        <f t="shared" si="368"/>
        <v>0</v>
      </c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8"/>
      <c r="AZ108" s="173"/>
      <c r="BA108" s="173"/>
    </row>
    <row r="109" spans="1:53" ht="82.5" customHeight="1">
      <c r="A109" s="313"/>
      <c r="B109" s="315"/>
      <c r="C109" s="315"/>
      <c r="D109" s="241" t="s">
        <v>279</v>
      </c>
      <c r="E109" s="178">
        <f t="shared" si="334"/>
        <v>0</v>
      </c>
      <c r="F109" s="178">
        <f t="shared" si="368"/>
        <v>0</v>
      </c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</row>
    <row r="110" spans="1:53" ht="22.5" customHeight="1">
      <c r="A110" s="313"/>
      <c r="B110" s="315"/>
      <c r="C110" s="315"/>
      <c r="D110" s="241" t="s">
        <v>274</v>
      </c>
      <c r="E110" s="178">
        <f t="shared" si="334"/>
        <v>0</v>
      </c>
      <c r="F110" s="178">
        <f t="shared" si="368"/>
        <v>0</v>
      </c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</row>
    <row r="111" spans="1:53" ht="37.5" customHeight="1">
      <c r="A111" s="313"/>
      <c r="B111" s="315"/>
      <c r="C111" s="315"/>
      <c r="D111" s="153" t="s">
        <v>43</v>
      </c>
      <c r="E111" s="178">
        <f t="shared" si="334"/>
        <v>0</v>
      </c>
      <c r="F111" s="178">
        <f t="shared" si="368"/>
        <v>0</v>
      </c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</row>
    <row r="112" spans="1:53" ht="22.5" customHeight="1">
      <c r="A112" s="312" t="s">
        <v>368</v>
      </c>
      <c r="B112" s="314" t="s">
        <v>382</v>
      </c>
      <c r="C112" s="314" t="s">
        <v>324</v>
      </c>
      <c r="D112" s="159" t="s">
        <v>41</v>
      </c>
      <c r="E112" s="178">
        <f t="shared" si="334"/>
        <v>2500</v>
      </c>
      <c r="F112" s="178">
        <f t="shared" si="368"/>
        <v>2500</v>
      </c>
      <c r="G112" s="173">
        <f>F112/E112*100</f>
        <v>100</v>
      </c>
      <c r="H112" s="173">
        <f>-H113+H114+H115</f>
        <v>0</v>
      </c>
      <c r="I112" s="173">
        <f t="shared" ref="I112:AZ112" si="401">-I113+I114+I115</f>
        <v>0</v>
      </c>
      <c r="J112" s="173" t="e">
        <f>I112/H112*100</f>
        <v>#DIV/0!</v>
      </c>
      <c r="K112" s="173">
        <f t="shared" si="401"/>
        <v>0</v>
      </c>
      <c r="L112" s="173">
        <f t="shared" si="401"/>
        <v>0</v>
      </c>
      <c r="M112" s="173" t="e">
        <f>L112/K112*100</f>
        <v>#DIV/0!</v>
      </c>
      <c r="N112" s="173">
        <f t="shared" si="401"/>
        <v>2500</v>
      </c>
      <c r="O112" s="173">
        <f t="shared" si="401"/>
        <v>2500</v>
      </c>
      <c r="P112" s="173">
        <f>O112/N112*100</f>
        <v>100</v>
      </c>
      <c r="Q112" s="173">
        <f t="shared" si="401"/>
        <v>0</v>
      </c>
      <c r="R112" s="173">
        <f t="shared" si="401"/>
        <v>0</v>
      </c>
      <c r="S112" s="173" t="e">
        <f>R112/Q112*100</f>
        <v>#DIV/0!</v>
      </c>
      <c r="T112" s="173">
        <f t="shared" si="401"/>
        <v>0</v>
      </c>
      <c r="U112" s="173">
        <f t="shared" si="401"/>
        <v>0</v>
      </c>
      <c r="V112" s="173" t="e">
        <f>U112/T112*100</f>
        <v>#DIV/0!</v>
      </c>
      <c r="W112" s="173">
        <f t="shared" si="401"/>
        <v>0</v>
      </c>
      <c r="X112" s="173">
        <f t="shared" si="401"/>
        <v>0</v>
      </c>
      <c r="Y112" s="173" t="e">
        <f>X112/W112*100</f>
        <v>#DIV/0!</v>
      </c>
      <c r="Z112" s="173">
        <f t="shared" si="401"/>
        <v>0</v>
      </c>
      <c r="AA112" s="173">
        <f t="shared" si="401"/>
        <v>0</v>
      </c>
      <c r="AB112" s="173">
        <f t="shared" si="401"/>
        <v>0</v>
      </c>
      <c r="AC112" s="173">
        <f t="shared" si="401"/>
        <v>0</v>
      </c>
      <c r="AD112" s="173" t="e">
        <f>AC112/Z112*100</f>
        <v>#DIV/0!</v>
      </c>
      <c r="AE112" s="173">
        <f t="shared" si="401"/>
        <v>0</v>
      </c>
      <c r="AF112" s="173">
        <f t="shared" si="401"/>
        <v>0</v>
      </c>
      <c r="AG112" s="173">
        <f t="shared" si="401"/>
        <v>0</v>
      </c>
      <c r="AH112" s="173">
        <f t="shared" si="401"/>
        <v>0</v>
      </c>
      <c r="AI112" s="173" t="e">
        <f>AH112/AE112*100</f>
        <v>#DIV/0!</v>
      </c>
      <c r="AJ112" s="173">
        <f t="shared" si="401"/>
        <v>0</v>
      </c>
      <c r="AK112" s="173">
        <f t="shared" si="401"/>
        <v>0</v>
      </c>
      <c r="AL112" s="173">
        <f t="shared" si="401"/>
        <v>0</v>
      </c>
      <c r="AM112" s="173">
        <f t="shared" si="401"/>
        <v>0</v>
      </c>
      <c r="AN112" s="173" t="e">
        <f>AM112/AJ112*100</f>
        <v>#DIV/0!</v>
      </c>
      <c r="AO112" s="173">
        <f t="shared" si="401"/>
        <v>0</v>
      </c>
      <c r="AP112" s="173">
        <f t="shared" si="401"/>
        <v>0</v>
      </c>
      <c r="AQ112" s="173">
        <f t="shared" si="401"/>
        <v>0</v>
      </c>
      <c r="AR112" s="173">
        <f t="shared" si="401"/>
        <v>0</v>
      </c>
      <c r="AS112" s="173" t="e">
        <f>AR112/AO112*100</f>
        <v>#DIV/0!</v>
      </c>
      <c r="AT112" s="173">
        <f t="shared" si="401"/>
        <v>0</v>
      </c>
      <c r="AU112" s="173">
        <f t="shared" si="401"/>
        <v>0</v>
      </c>
      <c r="AV112" s="173">
        <f t="shared" si="401"/>
        <v>0</v>
      </c>
      <c r="AW112" s="173">
        <f t="shared" si="401"/>
        <v>0</v>
      </c>
      <c r="AX112" s="173" t="e">
        <f>AW112/AT112*100</f>
        <v>#DIV/0!</v>
      </c>
      <c r="AY112" s="173">
        <f t="shared" si="401"/>
        <v>0</v>
      </c>
      <c r="AZ112" s="173">
        <f t="shared" si="401"/>
        <v>0</v>
      </c>
      <c r="BA112" s="173" t="e">
        <f>AZ112/AY112*100</f>
        <v>#DIV/0!</v>
      </c>
    </row>
    <row r="113" spans="1:53" ht="31.5" customHeight="1">
      <c r="A113" s="313"/>
      <c r="B113" s="315"/>
      <c r="C113" s="315"/>
      <c r="D113" s="157" t="s">
        <v>37</v>
      </c>
      <c r="E113" s="178">
        <f t="shared" si="334"/>
        <v>0</v>
      </c>
      <c r="F113" s="178">
        <f t="shared" si="368"/>
        <v>0</v>
      </c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</row>
    <row r="114" spans="1:53" ht="50.25" customHeight="1">
      <c r="A114" s="313"/>
      <c r="B114" s="315"/>
      <c r="C114" s="315"/>
      <c r="D114" s="158" t="s">
        <v>2</v>
      </c>
      <c r="E114" s="178">
        <f t="shared" si="334"/>
        <v>0</v>
      </c>
      <c r="F114" s="178">
        <f t="shared" si="368"/>
        <v>0</v>
      </c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</row>
    <row r="115" spans="1:53" ht="22.5" customHeight="1">
      <c r="A115" s="313"/>
      <c r="B115" s="315"/>
      <c r="C115" s="315"/>
      <c r="D115" s="241" t="s">
        <v>273</v>
      </c>
      <c r="E115" s="178">
        <f t="shared" si="334"/>
        <v>2500</v>
      </c>
      <c r="F115" s="178">
        <f t="shared" si="368"/>
        <v>2500</v>
      </c>
      <c r="G115" s="173"/>
      <c r="H115" s="173"/>
      <c r="I115" s="173"/>
      <c r="J115" s="173"/>
      <c r="K115" s="173"/>
      <c r="L115" s="173"/>
      <c r="M115" s="173"/>
      <c r="N115" s="173">
        <v>2500</v>
      </c>
      <c r="O115" s="173">
        <v>2500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</row>
    <row r="116" spans="1:53" ht="82.5" customHeight="1">
      <c r="A116" s="313"/>
      <c r="B116" s="315"/>
      <c r="C116" s="315"/>
      <c r="D116" s="241" t="s">
        <v>279</v>
      </c>
      <c r="E116" s="178">
        <f t="shared" si="334"/>
        <v>0</v>
      </c>
      <c r="F116" s="178">
        <f t="shared" si="368"/>
        <v>0</v>
      </c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</row>
    <row r="117" spans="1:53" ht="22.5" customHeight="1">
      <c r="A117" s="313"/>
      <c r="B117" s="315"/>
      <c r="C117" s="315"/>
      <c r="D117" s="241" t="s">
        <v>274</v>
      </c>
      <c r="E117" s="178">
        <f t="shared" si="334"/>
        <v>0</v>
      </c>
      <c r="F117" s="178">
        <f t="shared" si="368"/>
        <v>0</v>
      </c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</row>
    <row r="118" spans="1:53" ht="37.5" customHeight="1">
      <c r="A118" s="313"/>
      <c r="B118" s="315"/>
      <c r="C118" s="315"/>
      <c r="D118" s="153" t="s">
        <v>43</v>
      </c>
      <c r="E118" s="178">
        <f t="shared" si="334"/>
        <v>0</v>
      </c>
      <c r="F118" s="178">
        <f t="shared" si="368"/>
        <v>0</v>
      </c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</row>
    <row r="119" spans="1:53" ht="22.5" customHeight="1">
      <c r="A119" s="312" t="s">
        <v>370</v>
      </c>
      <c r="B119" s="314" t="s">
        <v>387</v>
      </c>
      <c r="C119" s="314" t="s">
        <v>324</v>
      </c>
      <c r="D119" s="159" t="s">
        <v>41</v>
      </c>
      <c r="E119" s="178">
        <f t="shared" si="334"/>
        <v>1775</v>
      </c>
      <c r="F119" s="178">
        <f t="shared" si="368"/>
        <v>0</v>
      </c>
      <c r="G119" s="173">
        <f>F119/E119*100</f>
        <v>0</v>
      </c>
      <c r="H119" s="173">
        <f>-H120+H121+H122</f>
        <v>0</v>
      </c>
      <c r="I119" s="173">
        <f t="shared" ref="I119" si="402">-I120+I121+I122</f>
        <v>0</v>
      </c>
      <c r="J119" s="173" t="e">
        <f>I119/H119*100</f>
        <v>#DIV/0!</v>
      </c>
      <c r="K119" s="173">
        <f t="shared" ref="K119" si="403">-K120+K121+K122</f>
        <v>0</v>
      </c>
      <c r="L119" s="173">
        <f t="shared" ref="L119" si="404">-L120+L121+L122</f>
        <v>0</v>
      </c>
      <c r="M119" s="173" t="e">
        <f>L119/K119*100</f>
        <v>#DIV/0!</v>
      </c>
      <c r="N119" s="173">
        <f t="shared" ref="N119" si="405">-N120+N121+N122</f>
        <v>0</v>
      </c>
      <c r="O119" s="173">
        <f t="shared" ref="O119" si="406">-O120+O121+O122</f>
        <v>0</v>
      </c>
      <c r="P119" s="173" t="e">
        <f>O119/N119*100</f>
        <v>#DIV/0!</v>
      </c>
      <c r="Q119" s="173">
        <f t="shared" ref="Q119" si="407">-Q120+Q121+Q122</f>
        <v>0</v>
      </c>
      <c r="R119" s="173">
        <f t="shared" ref="R119" si="408">-R120+R121+R122</f>
        <v>0</v>
      </c>
      <c r="S119" s="173" t="e">
        <f>R119/Q119*100</f>
        <v>#DIV/0!</v>
      </c>
      <c r="T119" s="173">
        <f t="shared" ref="T119" si="409">-T120+T121+T122</f>
        <v>0</v>
      </c>
      <c r="U119" s="173">
        <f t="shared" ref="U119" si="410">-U120+U121+U122</f>
        <v>0</v>
      </c>
      <c r="V119" s="173" t="e">
        <f>U119/T119*100</f>
        <v>#DIV/0!</v>
      </c>
      <c r="W119" s="173">
        <f t="shared" ref="W119" si="411">-W120+W121+W122</f>
        <v>0</v>
      </c>
      <c r="X119" s="173">
        <f t="shared" ref="X119" si="412">-X120+X121+X122</f>
        <v>0</v>
      </c>
      <c r="Y119" s="173" t="e">
        <f>X119/W119*100</f>
        <v>#DIV/0!</v>
      </c>
      <c r="Z119" s="173">
        <f t="shared" ref="Z119" si="413">-Z120+Z121+Z122</f>
        <v>0</v>
      </c>
      <c r="AA119" s="173">
        <f t="shared" ref="AA119" si="414">-AA120+AA121+AA122</f>
        <v>0</v>
      </c>
      <c r="AB119" s="173">
        <f t="shared" ref="AB119" si="415">-AB120+AB121+AB122</f>
        <v>0</v>
      </c>
      <c r="AC119" s="173">
        <f t="shared" ref="AC119" si="416">-AC120+AC121+AC122</f>
        <v>0</v>
      </c>
      <c r="AD119" s="173" t="e">
        <f>AC119/Z119*100</f>
        <v>#DIV/0!</v>
      </c>
      <c r="AE119" s="173">
        <f t="shared" ref="AE119" si="417">-AE120+AE121+AE122</f>
        <v>0</v>
      </c>
      <c r="AF119" s="173">
        <f t="shared" ref="AF119" si="418">-AF120+AF121+AF122</f>
        <v>0</v>
      </c>
      <c r="AG119" s="173">
        <f t="shared" ref="AG119" si="419">-AG120+AG121+AG122</f>
        <v>0</v>
      </c>
      <c r="AH119" s="173">
        <f t="shared" ref="AH119" si="420">-AH120+AH121+AH122</f>
        <v>0</v>
      </c>
      <c r="AI119" s="173" t="e">
        <f>AH119/AE119*100</f>
        <v>#DIV/0!</v>
      </c>
      <c r="AJ119" s="173">
        <f t="shared" ref="AJ119" si="421">-AJ120+AJ121+AJ122</f>
        <v>0</v>
      </c>
      <c r="AK119" s="173">
        <f t="shared" ref="AK119" si="422">-AK120+AK121+AK122</f>
        <v>0</v>
      </c>
      <c r="AL119" s="173">
        <f t="shared" ref="AL119" si="423">-AL120+AL121+AL122</f>
        <v>0</v>
      </c>
      <c r="AM119" s="173">
        <f t="shared" ref="AM119" si="424">-AM120+AM121+AM122</f>
        <v>0</v>
      </c>
      <c r="AN119" s="173" t="e">
        <f>AM119/AJ119*100</f>
        <v>#DIV/0!</v>
      </c>
      <c r="AO119" s="173">
        <f t="shared" ref="AO119" si="425">-AO120+AO121+AO122</f>
        <v>0</v>
      </c>
      <c r="AP119" s="173">
        <f t="shared" ref="AP119" si="426">-AP120+AP121+AP122</f>
        <v>0</v>
      </c>
      <c r="AQ119" s="173">
        <f t="shared" ref="AQ119" si="427">-AQ120+AQ121+AQ122</f>
        <v>0</v>
      </c>
      <c r="AR119" s="173">
        <f t="shared" ref="AR119" si="428">-AR120+AR121+AR122</f>
        <v>0</v>
      </c>
      <c r="AS119" s="173" t="e">
        <f>AR119/AO119*100</f>
        <v>#DIV/0!</v>
      </c>
      <c r="AT119" s="173">
        <f t="shared" ref="AT119" si="429">-AT120+AT121+AT122</f>
        <v>0</v>
      </c>
      <c r="AU119" s="173">
        <f t="shared" ref="AU119" si="430">-AU120+AU121+AU122</f>
        <v>0</v>
      </c>
      <c r="AV119" s="173">
        <f t="shared" ref="AV119" si="431">-AV120+AV121+AV122</f>
        <v>0</v>
      </c>
      <c r="AW119" s="173">
        <f t="shared" ref="AW119" si="432">-AW120+AW121+AW122</f>
        <v>0</v>
      </c>
      <c r="AX119" s="173" t="e">
        <f>AW119/AT119*100</f>
        <v>#DIV/0!</v>
      </c>
      <c r="AY119" s="173">
        <f t="shared" ref="AY119" si="433">-AY120+AY121+AY122</f>
        <v>1775</v>
      </c>
      <c r="AZ119" s="173">
        <f t="shared" ref="AZ119" si="434">-AZ120+AZ121+AZ122</f>
        <v>0</v>
      </c>
      <c r="BA119" s="173">
        <f>AZ119/AY119*100</f>
        <v>0</v>
      </c>
    </row>
    <row r="120" spans="1:53" ht="31.5" customHeight="1">
      <c r="A120" s="313"/>
      <c r="B120" s="315"/>
      <c r="C120" s="315"/>
      <c r="D120" s="157" t="s">
        <v>37</v>
      </c>
      <c r="E120" s="178">
        <f t="shared" si="334"/>
        <v>0</v>
      </c>
      <c r="F120" s="178">
        <f t="shared" si="368"/>
        <v>0</v>
      </c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</row>
    <row r="121" spans="1:53" ht="50.25" customHeight="1">
      <c r="A121" s="313"/>
      <c r="B121" s="315"/>
      <c r="C121" s="315"/>
      <c r="D121" s="158" t="s">
        <v>2</v>
      </c>
      <c r="E121" s="178">
        <f t="shared" si="334"/>
        <v>0</v>
      </c>
      <c r="F121" s="178">
        <f t="shared" si="368"/>
        <v>0</v>
      </c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</row>
    <row r="122" spans="1:53" ht="22.5" customHeight="1">
      <c r="A122" s="313"/>
      <c r="B122" s="315"/>
      <c r="C122" s="315"/>
      <c r="D122" s="241" t="s">
        <v>273</v>
      </c>
      <c r="E122" s="178">
        <f t="shared" si="334"/>
        <v>1775</v>
      </c>
      <c r="F122" s="178">
        <f t="shared" si="368"/>
        <v>0</v>
      </c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8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>
        <v>1775</v>
      </c>
      <c r="AZ122" s="173"/>
      <c r="BA122" s="173"/>
    </row>
    <row r="123" spans="1:53" ht="82.5" customHeight="1">
      <c r="A123" s="313"/>
      <c r="B123" s="315"/>
      <c r="C123" s="315"/>
      <c r="D123" s="241" t="s">
        <v>279</v>
      </c>
      <c r="E123" s="178">
        <f t="shared" si="334"/>
        <v>0</v>
      </c>
      <c r="F123" s="178">
        <f t="shared" si="368"/>
        <v>0</v>
      </c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</row>
    <row r="124" spans="1:53" ht="22.5" customHeight="1">
      <c r="A124" s="313"/>
      <c r="B124" s="315"/>
      <c r="C124" s="315"/>
      <c r="D124" s="241" t="s">
        <v>274</v>
      </c>
      <c r="E124" s="178">
        <f t="shared" si="334"/>
        <v>0</v>
      </c>
      <c r="F124" s="178">
        <f t="shared" si="368"/>
        <v>0</v>
      </c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</row>
    <row r="125" spans="1:53" ht="37.5" customHeight="1">
      <c r="A125" s="313"/>
      <c r="B125" s="315"/>
      <c r="C125" s="315"/>
      <c r="D125" s="153" t="s">
        <v>43</v>
      </c>
      <c r="E125" s="178">
        <f t="shared" si="334"/>
        <v>0</v>
      </c>
      <c r="F125" s="178">
        <f t="shared" si="368"/>
        <v>0</v>
      </c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</row>
    <row r="126" spans="1:53" ht="22.5" customHeight="1">
      <c r="A126" s="312" t="s">
        <v>383</v>
      </c>
      <c r="B126" s="314" t="s">
        <v>388</v>
      </c>
      <c r="C126" s="314" t="s">
        <v>324</v>
      </c>
      <c r="D126" s="159" t="s">
        <v>41</v>
      </c>
      <c r="E126" s="178">
        <f t="shared" si="334"/>
        <v>2459.3000000000002</v>
      </c>
      <c r="F126" s="178">
        <f t="shared" si="368"/>
        <v>2459.3000000000002</v>
      </c>
      <c r="G126" s="173">
        <f>F126/E126*100</f>
        <v>100</v>
      </c>
      <c r="H126" s="173">
        <f>-H127+H128+H129</f>
        <v>0</v>
      </c>
      <c r="I126" s="173">
        <f t="shared" ref="I126" si="435">-I127+I128+I129</f>
        <v>0</v>
      </c>
      <c r="J126" s="173" t="e">
        <f>I126/H126*100</f>
        <v>#DIV/0!</v>
      </c>
      <c r="K126" s="173">
        <f t="shared" ref="K126" si="436">-K127+K128+K129</f>
        <v>2459.3000000000002</v>
      </c>
      <c r="L126" s="173">
        <f t="shared" ref="L126" si="437">-L127+L128+L129</f>
        <v>2459.3000000000002</v>
      </c>
      <c r="M126" s="173">
        <f>L126/K126*100</f>
        <v>100</v>
      </c>
      <c r="N126" s="173">
        <f t="shared" ref="N126" si="438">-N127+N128+N129</f>
        <v>0</v>
      </c>
      <c r="O126" s="173">
        <f t="shared" ref="O126" si="439">-O127+O128+O129</f>
        <v>0</v>
      </c>
      <c r="P126" s="173" t="e">
        <f>O126/N126*100</f>
        <v>#DIV/0!</v>
      </c>
      <c r="Q126" s="173">
        <f t="shared" ref="Q126" si="440">-Q127+Q128+Q129</f>
        <v>0</v>
      </c>
      <c r="R126" s="173">
        <f t="shared" ref="R126" si="441">-R127+R128+R129</f>
        <v>0</v>
      </c>
      <c r="S126" s="173" t="e">
        <f>R126/Q126*100</f>
        <v>#DIV/0!</v>
      </c>
      <c r="T126" s="173">
        <f t="shared" ref="T126" si="442">-T127+T128+T129</f>
        <v>0</v>
      </c>
      <c r="U126" s="173">
        <f t="shared" ref="U126" si="443">-U127+U128+U129</f>
        <v>0</v>
      </c>
      <c r="V126" s="173" t="e">
        <f>U126/T126*100</f>
        <v>#DIV/0!</v>
      </c>
      <c r="W126" s="173">
        <f t="shared" ref="W126" si="444">-W127+W128+W129</f>
        <v>0</v>
      </c>
      <c r="X126" s="173">
        <f t="shared" ref="X126" si="445">-X127+X128+X129</f>
        <v>0</v>
      </c>
      <c r="Y126" s="173" t="e">
        <f>X126/W126*100</f>
        <v>#DIV/0!</v>
      </c>
      <c r="Z126" s="173">
        <f t="shared" ref="Z126" si="446">-Z127+Z128+Z129</f>
        <v>0</v>
      </c>
      <c r="AA126" s="173">
        <f t="shared" ref="AA126" si="447">-AA127+AA128+AA129</f>
        <v>0</v>
      </c>
      <c r="AB126" s="173">
        <f t="shared" ref="AB126" si="448">-AB127+AB128+AB129</f>
        <v>0</v>
      </c>
      <c r="AC126" s="173">
        <f t="shared" ref="AC126" si="449">-AC127+AC128+AC129</f>
        <v>0</v>
      </c>
      <c r="AD126" s="173" t="e">
        <f>AC126/Z126*100</f>
        <v>#DIV/0!</v>
      </c>
      <c r="AE126" s="173">
        <f t="shared" ref="AE126" si="450">-AE127+AE128+AE129</f>
        <v>0</v>
      </c>
      <c r="AF126" s="173">
        <f t="shared" ref="AF126" si="451">-AF127+AF128+AF129</f>
        <v>0</v>
      </c>
      <c r="AG126" s="173">
        <f t="shared" ref="AG126" si="452">-AG127+AG128+AG129</f>
        <v>0</v>
      </c>
      <c r="AH126" s="173">
        <f t="shared" ref="AH126" si="453">-AH127+AH128+AH129</f>
        <v>0</v>
      </c>
      <c r="AI126" s="173" t="e">
        <f>AH126/AE126*100</f>
        <v>#DIV/0!</v>
      </c>
      <c r="AJ126" s="173">
        <f t="shared" ref="AJ126" si="454">-AJ127+AJ128+AJ129</f>
        <v>0</v>
      </c>
      <c r="AK126" s="173">
        <f t="shared" ref="AK126" si="455">-AK127+AK128+AK129</f>
        <v>0</v>
      </c>
      <c r="AL126" s="173">
        <f t="shared" ref="AL126" si="456">-AL127+AL128+AL129</f>
        <v>0</v>
      </c>
      <c r="AM126" s="173">
        <f t="shared" ref="AM126" si="457">-AM127+AM128+AM129</f>
        <v>0</v>
      </c>
      <c r="AN126" s="173" t="e">
        <f>AM126/AJ126*100</f>
        <v>#DIV/0!</v>
      </c>
      <c r="AO126" s="173">
        <f t="shared" ref="AO126" si="458">-AO127+AO128+AO129</f>
        <v>0</v>
      </c>
      <c r="AP126" s="173">
        <f t="shared" ref="AP126" si="459">-AP127+AP128+AP129</f>
        <v>0</v>
      </c>
      <c r="AQ126" s="173">
        <f t="shared" ref="AQ126" si="460">-AQ127+AQ128+AQ129</f>
        <v>0</v>
      </c>
      <c r="AR126" s="173">
        <f t="shared" ref="AR126" si="461">-AR127+AR128+AR129</f>
        <v>0</v>
      </c>
      <c r="AS126" s="173" t="e">
        <f>AR126/AO126*100</f>
        <v>#DIV/0!</v>
      </c>
      <c r="AT126" s="173">
        <f t="shared" ref="AT126" si="462">-AT127+AT128+AT129</f>
        <v>0</v>
      </c>
      <c r="AU126" s="173">
        <f t="shared" ref="AU126" si="463">-AU127+AU128+AU129</f>
        <v>0</v>
      </c>
      <c r="AV126" s="173">
        <f t="shared" ref="AV126" si="464">-AV127+AV128+AV129</f>
        <v>0</v>
      </c>
      <c r="AW126" s="173">
        <f t="shared" ref="AW126" si="465">-AW127+AW128+AW129</f>
        <v>0</v>
      </c>
      <c r="AX126" s="173" t="e">
        <f>AW126/AT126*100</f>
        <v>#DIV/0!</v>
      </c>
      <c r="AY126" s="173">
        <f t="shared" ref="AY126" si="466">-AY127+AY128+AY129</f>
        <v>0</v>
      </c>
      <c r="AZ126" s="173">
        <f t="shared" ref="AZ126" si="467">-AZ127+AZ128+AZ129</f>
        <v>0</v>
      </c>
      <c r="BA126" s="173" t="e">
        <f>AZ126/AY126*100</f>
        <v>#DIV/0!</v>
      </c>
    </row>
    <row r="127" spans="1:53" ht="31.5" customHeight="1">
      <c r="A127" s="313"/>
      <c r="B127" s="315"/>
      <c r="C127" s="315"/>
      <c r="D127" s="157" t="s">
        <v>37</v>
      </c>
      <c r="E127" s="178">
        <f t="shared" si="334"/>
        <v>0</v>
      </c>
      <c r="F127" s="178">
        <f t="shared" si="368"/>
        <v>0</v>
      </c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</row>
    <row r="128" spans="1:53" ht="50.25" customHeight="1">
      <c r="A128" s="313"/>
      <c r="B128" s="315"/>
      <c r="C128" s="315"/>
      <c r="D128" s="158" t="s">
        <v>2</v>
      </c>
      <c r="E128" s="178">
        <f t="shared" si="334"/>
        <v>0</v>
      </c>
      <c r="F128" s="178">
        <f t="shared" si="368"/>
        <v>0</v>
      </c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</row>
    <row r="129" spans="1:53" ht="22.5" customHeight="1">
      <c r="A129" s="313"/>
      <c r="B129" s="315"/>
      <c r="C129" s="315"/>
      <c r="D129" s="241" t="s">
        <v>273</v>
      </c>
      <c r="E129" s="178">
        <f t="shared" si="334"/>
        <v>2459.3000000000002</v>
      </c>
      <c r="F129" s="178">
        <f t="shared" si="368"/>
        <v>2459.3000000000002</v>
      </c>
      <c r="G129" s="173"/>
      <c r="H129" s="173"/>
      <c r="I129" s="173"/>
      <c r="J129" s="173"/>
      <c r="K129" s="173">
        <v>2459.3000000000002</v>
      </c>
      <c r="L129" s="173">
        <v>2459.3000000000002</v>
      </c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</row>
    <row r="130" spans="1:53" ht="82.5" customHeight="1">
      <c r="A130" s="313"/>
      <c r="B130" s="315"/>
      <c r="C130" s="315"/>
      <c r="D130" s="241" t="s">
        <v>279</v>
      </c>
      <c r="E130" s="178">
        <f t="shared" si="334"/>
        <v>0</v>
      </c>
      <c r="F130" s="178">
        <f t="shared" si="368"/>
        <v>0</v>
      </c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</row>
    <row r="131" spans="1:53" ht="22.5" customHeight="1">
      <c r="A131" s="313"/>
      <c r="B131" s="315"/>
      <c r="C131" s="315"/>
      <c r="D131" s="241" t="s">
        <v>274</v>
      </c>
      <c r="E131" s="178">
        <f t="shared" si="334"/>
        <v>0</v>
      </c>
      <c r="F131" s="178">
        <f t="shared" si="368"/>
        <v>0</v>
      </c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</row>
    <row r="132" spans="1:53" ht="37.5" customHeight="1">
      <c r="A132" s="313"/>
      <c r="B132" s="315"/>
      <c r="C132" s="315"/>
      <c r="D132" s="153" t="s">
        <v>43</v>
      </c>
      <c r="E132" s="178">
        <f t="shared" si="334"/>
        <v>0</v>
      </c>
      <c r="F132" s="178">
        <f t="shared" si="368"/>
        <v>0</v>
      </c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</row>
    <row r="133" spans="1:53" ht="22.5" customHeight="1">
      <c r="A133" s="312" t="s">
        <v>384</v>
      </c>
      <c r="B133" s="314" t="s">
        <v>389</v>
      </c>
      <c r="C133" s="314" t="s">
        <v>324</v>
      </c>
      <c r="D133" s="159" t="s">
        <v>41</v>
      </c>
      <c r="E133" s="178">
        <f t="shared" si="334"/>
        <v>250</v>
      </c>
      <c r="F133" s="178">
        <f t="shared" si="368"/>
        <v>250</v>
      </c>
      <c r="G133" s="173">
        <f>F133/E133*100</f>
        <v>100</v>
      </c>
      <c r="H133" s="173">
        <f>-H134+H135+H136</f>
        <v>0</v>
      </c>
      <c r="I133" s="173">
        <f t="shared" ref="I133" si="468">-I134+I135+I136</f>
        <v>0</v>
      </c>
      <c r="J133" s="173" t="e">
        <f>I133/H133*100</f>
        <v>#DIV/0!</v>
      </c>
      <c r="K133" s="173">
        <f t="shared" ref="K133" si="469">-K134+K135+K136</f>
        <v>0</v>
      </c>
      <c r="L133" s="173">
        <f t="shared" ref="L133" si="470">-L134+L135+L136</f>
        <v>0</v>
      </c>
      <c r="M133" s="173" t="e">
        <f>L133/K133*100</f>
        <v>#DIV/0!</v>
      </c>
      <c r="N133" s="173">
        <f t="shared" ref="N133" si="471">-N134+N135+N136</f>
        <v>0</v>
      </c>
      <c r="O133" s="173">
        <f t="shared" ref="O133" si="472">-O134+O135+O136</f>
        <v>0</v>
      </c>
      <c r="P133" s="173" t="e">
        <f>O133/N133*100</f>
        <v>#DIV/0!</v>
      </c>
      <c r="Q133" s="173">
        <f t="shared" ref="Q133" si="473">-Q134+Q135+Q136</f>
        <v>0</v>
      </c>
      <c r="R133" s="173">
        <f t="shared" ref="R133" si="474">-R134+R135+R136</f>
        <v>0</v>
      </c>
      <c r="S133" s="173" t="e">
        <f>R133/Q133*100</f>
        <v>#DIV/0!</v>
      </c>
      <c r="T133" s="173">
        <f t="shared" ref="T133" si="475">-T134+T135+T136</f>
        <v>0</v>
      </c>
      <c r="U133" s="173">
        <f t="shared" ref="U133" si="476">-U134+U135+U136</f>
        <v>0</v>
      </c>
      <c r="V133" s="173" t="e">
        <f>U133/T133*100</f>
        <v>#DIV/0!</v>
      </c>
      <c r="W133" s="173">
        <f t="shared" ref="W133" si="477">-W134+W135+W136</f>
        <v>0</v>
      </c>
      <c r="X133" s="173">
        <f t="shared" ref="X133" si="478">-X134+X135+X136</f>
        <v>0</v>
      </c>
      <c r="Y133" s="173" t="e">
        <f>X133/W133*100</f>
        <v>#DIV/0!</v>
      </c>
      <c r="Z133" s="173">
        <f t="shared" ref="Z133" si="479">-Z134+Z135+Z136</f>
        <v>0</v>
      </c>
      <c r="AA133" s="173">
        <f t="shared" ref="AA133" si="480">-AA134+AA135+AA136</f>
        <v>0</v>
      </c>
      <c r="AB133" s="173">
        <f t="shared" ref="AB133" si="481">-AB134+AB135+AB136</f>
        <v>0</v>
      </c>
      <c r="AC133" s="173">
        <f t="shared" ref="AC133" si="482">-AC134+AC135+AC136</f>
        <v>0</v>
      </c>
      <c r="AD133" s="173" t="e">
        <f>AC133/Z133*100</f>
        <v>#DIV/0!</v>
      </c>
      <c r="AE133" s="173">
        <f t="shared" ref="AE133" si="483">-AE134+AE135+AE136</f>
        <v>0</v>
      </c>
      <c r="AF133" s="173">
        <f t="shared" ref="AF133" si="484">-AF134+AF135+AF136</f>
        <v>0</v>
      </c>
      <c r="AG133" s="173">
        <f t="shared" ref="AG133" si="485">-AG134+AG135+AG136</f>
        <v>0</v>
      </c>
      <c r="AH133" s="173">
        <f t="shared" ref="AH133" si="486">-AH134+AH135+AH136</f>
        <v>0</v>
      </c>
      <c r="AI133" s="173" t="e">
        <f>AH133/AE133*100</f>
        <v>#DIV/0!</v>
      </c>
      <c r="AJ133" s="173">
        <f t="shared" ref="AJ133" si="487">-AJ134+AJ135+AJ136</f>
        <v>250</v>
      </c>
      <c r="AK133" s="173">
        <f t="shared" ref="AK133" si="488">-AK134+AK135+AK136</f>
        <v>0</v>
      </c>
      <c r="AL133" s="173">
        <f t="shared" ref="AL133" si="489">-AL134+AL135+AL136</f>
        <v>0</v>
      </c>
      <c r="AM133" s="173">
        <f t="shared" ref="AM133" si="490">-AM134+AM135+AM136</f>
        <v>250</v>
      </c>
      <c r="AN133" s="173">
        <f>AM133/AJ133*100</f>
        <v>100</v>
      </c>
      <c r="AO133" s="173">
        <f t="shared" ref="AO133" si="491">-AO134+AO135+AO136</f>
        <v>0</v>
      </c>
      <c r="AP133" s="173">
        <f t="shared" ref="AP133" si="492">-AP134+AP135+AP136</f>
        <v>0</v>
      </c>
      <c r="AQ133" s="173">
        <f t="shared" ref="AQ133" si="493">-AQ134+AQ135+AQ136</f>
        <v>0</v>
      </c>
      <c r="AR133" s="173">
        <f t="shared" ref="AR133" si="494">-AR134+AR135+AR136</f>
        <v>0</v>
      </c>
      <c r="AS133" s="173" t="e">
        <f>AR133/AO133*100</f>
        <v>#DIV/0!</v>
      </c>
      <c r="AT133" s="173">
        <f t="shared" ref="AT133" si="495">-AT134+AT135+AT136</f>
        <v>0</v>
      </c>
      <c r="AU133" s="173">
        <f t="shared" ref="AU133" si="496">-AU134+AU135+AU136</f>
        <v>0</v>
      </c>
      <c r="AV133" s="173">
        <f t="shared" ref="AV133" si="497">-AV134+AV135+AV136</f>
        <v>0</v>
      </c>
      <c r="AW133" s="173">
        <f t="shared" ref="AW133" si="498">-AW134+AW135+AW136</f>
        <v>0</v>
      </c>
      <c r="AX133" s="173" t="e">
        <f>AW133/AT133*100</f>
        <v>#DIV/0!</v>
      </c>
      <c r="AY133" s="173">
        <f t="shared" ref="AY133" si="499">-AY134+AY135+AY136</f>
        <v>0</v>
      </c>
      <c r="AZ133" s="173">
        <f t="shared" ref="AZ133" si="500">-AZ134+AZ135+AZ136</f>
        <v>0</v>
      </c>
      <c r="BA133" s="173" t="e">
        <f>AZ133/AY133*100</f>
        <v>#DIV/0!</v>
      </c>
    </row>
    <row r="134" spans="1:53" ht="31.5" customHeight="1">
      <c r="A134" s="313"/>
      <c r="B134" s="315"/>
      <c r="C134" s="315"/>
      <c r="D134" s="157" t="s">
        <v>37</v>
      </c>
      <c r="E134" s="178">
        <f t="shared" si="334"/>
        <v>0</v>
      </c>
      <c r="F134" s="178">
        <f t="shared" si="368"/>
        <v>0</v>
      </c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</row>
    <row r="135" spans="1:53" ht="50.25" customHeight="1">
      <c r="A135" s="313"/>
      <c r="B135" s="315"/>
      <c r="C135" s="315"/>
      <c r="D135" s="158" t="s">
        <v>2</v>
      </c>
      <c r="E135" s="178">
        <f t="shared" si="334"/>
        <v>0</v>
      </c>
      <c r="F135" s="178">
        <f t="shared" si="368"/>
        <v>0</v>
      </c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</row>
    <row r="136" spans="1:53" ht="22.5" customHeight="1">
      <c r="A136" s="313"/>
      <c r="B136" s="315"/>
      <c r="C136" s="315"/>
      <c r="D136" s="241" t="s">
        <v>273</v>
      </c>
      <c r="E136" s="178">
        <f t="shared" si="334"/>
        <v>250</v>
      </c>
      <c r="F136" s="178">
        <f t="shared" si="368"/>
        <v>250</v>
      </c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>
        <v>250</v>
      </c>
      <c r="AK136" s="173"/>
      <c r="AL136" s="173"/>
      <c r="AM136" s="173">
        <v>250</v>
      </c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</row>
    <row r="137" spans="1:53" ht="82.5" customHeight="1">
      <c r="A137" s="313"/>
      <c r="B137" s="315"/>
      <c r="C137" s="315"/>
      <c r="D137" s="241" t="s">
        <v>279</v>
      </c>
      <c r="E137" s="178">
        <f t="shared" si="334"/>
        <v>0</v>
      </c>
      <c r="F137" s="178">
        <f t="shared" si="368"/>
        <v>0</v>
      </c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</row>
    <row r="138" spans="1:53" ht="22.5" customHeight="1">
      <c r="A138" s="313"/>
      <c r="B138" s="315"/>
      <c r="C138" s="315"/>
      <c r="D138" s="241" t="s">
        <v>274</v>
      </c>
      <c r="E138" s="178">
        <f t="shared" si="334"/>
        <v>0</v>
      </c>
      <c r="F138" s="178">
        <f t="shared" si="368"/>
        <v>0</v>
      </c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</row>
    <row r="139" spans="1:53" ht="37.5" customHeight="1">
      <c r="A139" s="313"/>
      <c r="B139" s="315"/>
      <c r="C139" s="315"/>
      <c r="D139" s="153" t="s">
        <v>43</v>
      </c>
      <c r="E139" s="178">
        <f t="shared" si="334"/>
        <v>0</v>
      </c>
      <c r="F139" s="178">
        <f t="shared" si="368"/>
        <v>0</v>
      </c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</row>
    <row r="140" spans="1:53" ht="22.5" customHeight="1">
      <c r="A140" s="312" t="s">
        <v>385</v>
      </c>
      <c r="B140" s="314" t="s">
        <v>390</v>
      </c>
      <c r="C140" s="314" t="s">
        <v>324</v>
      </c>
      <c r="D140" s="159" t="s">
        <v>41</v>
      </c>
      <c r="E140" s="178">
        <f t="shared" si="334"/>
        <v>250</v>
      </c>
      <c r="F140" s="178">
        <f t="shared" si="368"/>
        <v>250</v>
      </c>
      <c r="G140" s="173">
        <f>F140/E140*100</f>
        <v>100</v>
      </c>
      <c r="H140" s="173">
        <f>-H141+H142+H143</f>
        <v>0</v>
      </c>
      <c r="I140" s="173">
        <f t="shared" ref="I140" si="501">-I141+I142+I143</f>
        <v>0</v>
      </c>
      <c r="J140" s="173" t="e">
        <f>I140/H140*100</f>
        <v>#DIV/0!</v>
      </c>
      <c r="K140" s="173">
        <f t="shared" ref="K140" si="502">-K141+K142+K143</f>
        <v>0</v>
      </c>
      <c r="L140" s="173">
        <f t="shared" ref="L140" si="503">-L141+L142+L143</f>
        <v>0</v>
      </c>
      <c r="M140" s="173" t="e">
        <f>L140/K140*100</f>
        <v>#DIV/0!</v>
      </c>
      <c r="N140" s="173">
        <f t="shared" ref="N140" si="504">-N141+N142+N143</f>
        <v>0</v>
      </c>
      <c r="O140" s="173">
        <f t="shared" ref="O140" si="505">-O141+O142+O143</f>
        <v>0</v>
      </c>
      <c r="P140" s="173" t="e">
        <f>O140/N140*100</f>
        <v>#DIV/0!</v>
      </c>
      <c r="Q140" s="173">
        <f t="shared" ref="Q140" si="506">-Q141+Q142+Q143</f>
        <v>0</v>
      </c>
      <c r="R140" s="173">
        <f t="shared" ref="R140" si="507">-R141+R142+R143</f>
        <v>0</v>
      </c>
      <c r="S140" s="173" t="e">
        <f>R140/Q140*100</f>
        <v>#DIV/0!</v>
      </c>
      <c r="T140" s="173">
        <f t="shared" ref="T140" si="508">-T141+T142+T143</f>
        <v>0</v>
      </c>
      <c r="U140" s="173">
        <f t="shared" ref="U140" si="509">-U141+U142+U143</f>
        <v>0</v>
      </c>
      <c r="V140" s="173" t="e">
        <f>U140/T140*100</f>
        <v>#DIV/0!</v>
      </c>
      <c r="W140" s="173">
        <f t="shared" ref="W140" si="510">-W141+W142+W143</f>
        <v>0</v>
      </c>
      <c r="X140" s="173">
        <f t="shared" ref="X140" si="511">-X141+X142+X143</f>
        <v>0</v>
      </c>
      <c r="Y140" s="173" t="e">
        <f>X140/W140*100</f>
        <v>#DIV/0!</v>
      </c>
      <c r="Z140" s="173">
        <f t="shared" ref="Z140" si="512">-Z141+Z142+Z143</f>
        <v>0</v>
      </c>
      <c r="AA140" s="173">
        <f t="shared" ref="AA140" si="513">-AA141+AA142+AA143</f>
        <v>0</v>
      </c>
      <c r="AB140" s="173">
        <f t="shared" ref="AB140" si="514">-AB141+AB142+AB143</f>
        <v>0</v>
      </c>
      <c r="AC140" s="173">
        <f t="shared" ref="AC140" si="515">-AC141+AC142+AC143</f>
        <v>0</v>
      </c>
      <c r="AD140" s="173" t="e">
        <f>AC140/Z140*100</f>
        <v>#DIV/0!</v>
      </c>
      <c r="AE140" s="173">
        <f t="shared" ref="AE140" si="516">-AE141+AE142+AE143</f>
        <v>0</v>
      </c>
      <c r="AF140" s="173">
        <f t="shared" ref="AF140" si="517">-AF141+AF142+AF143</f>
        <v>0</v>
      </c>
      <c r="AG140" s="173">
        <f t="shared" ref="AG140" si="518">-AG141+AG142+AG143</f>
        <v>0</v>
      </c>
      <c r="AH140" s="173">
        <f t="shared" ref="AH140" si="519">-AH141+AH142+AH143</f>
        <v>0</v>
      </c>
      <c r="AI140" s="173" t="e">
        <f>AH140/AE140*100</f>
        <v>#DIV/0!</v>
      </c>
      <c r="AJ140" s="173">
        <f t="shared" ref="AJ140" si="520">-AJ141+AJ142+AJ143</f>
        <v>250</v>
      </c>
      <c r="AK140" s="173">
        <f t="shared" ref="AK140" si="521">-AK141+AK142+AK143</f>
        <v>0</v>
      </c>
      <c r="AL140" s="173">
        <f t="shared" ref="AL140" si="522">-AL141+AL142+AL143</f>
        <v>0</v>
      </c>
      <c r="AM140" s="173">
        <f t="shared" ref="AM140" si="523">-AM141+AM142+AM143</f>
        <v>250</v>
      </c>
      <c r="AN140" s="173">
        <f>AM140/AJ140*100</f>
        <v>100</v>
      </c>
      <c r="AO140" s="173">
        <f t="shared" ref="AO140" si="524">-AO141+AO142+AO143</f>
        <v>0</v>
      </c>
      <c r="AP140" s="173">
        <f t="shared" ref="AP140" si="525">-AP141+AP142+AP143</f>
        <v>0</v>
      </c>
      <c r="AQ140" s="173">
        <f t="shared" ref="AQ140" si="526">-AQ141+AQ142+AQ143</f>
        <v>0</v>
      </c>
      <c r="AR140" s="173">
        <f t="shared" ref="AR140" si="527">-AR141+AR142+AR143</f>
        <v>0</v>
      </c>
      <c r="AS140" s="173" t="e">
        <f>AR140/AO140*100</f>
        <v>#DIV/0!</v>
      </c>
      <c r="AT140" s="173">
        <f t="shared" ref="AT140" si="528">-AT141+AT142+AT143</f>
        <v>0</v>
      </c>
      <c r="AU140" s="173">
        <f t="shared" ref="AU140" si="529">-AU141+AU142+AU143</f>
        <v>0</v>
      </c>
      <c r="AV140" s="173">
        <f t="shared" ref="AV140" si="530">-AV141+AV142+AV143</f>
        <v>0</v>
      </c>
      <c r="AW140" s="173">
        <f t="shared" ref="AW140" si="531">-AW141+AW142+AW143</f>
        <v>0</v>
      </c>
      <c r="AX140" s="173" t="e">
        <f>AW140/AT140*100</f>
        <v>#DIV/0!</v>
      </c>
      <c r="AY140" s="173">
        <f t="shared" ref="AY140" si="532">-AY141+AY142+AY143</f>
        <v>0</v>
      </c>
      <c r="AZ140" s="173">
        <f t="shared" ref="AZ140" si="533">-AZ141+AZ142+AZ143</f>
        <v>0</v>
      </c>
      <c r="BA140" s="173" t="e">
        <f>AZ140/AY140*100</f>
        <v>#DIV/0!</v>
      </c>
    </row>
    <row r="141" spans="1:53" ht="31.5" customHeight="1">
      <c r="A141" s="313"/>
      <c r="B141" s="315"/>
      <c r="C141" s="315"/>
      <c r="D141" s="157" t="s">
        <v>37</v>
      </c>
      <c r="E141" s="178">
        <f t="shared" si="334"/>
        <v>0</v>
      </c>
      <c r="F141" s="178">
        <f t="shared" si="368"/>
        <v>0</v>
      </c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</row>
    <row r="142" spans="1:53" ht="50.25" customHeight="1">
      <c r="A142" s="313"/>
      <c r="B142" s="315"/>
      <c r="C142" s="315"/>
      <c r="D142" s="158" t="s">
        <v>2</v>
      </c>
      <c r="E142" s="178">
        <f t="shared" si="334"/>
        <v>0</v>
      </c>
      <c r="F142" s="178">
        <f t="shared" si="368"/>
        <v>0</v>
      </c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</row>
    <row r="143" spans="1:53" ht="22.5" customHeight="1">
      <c r="A143" s="313"/>
      <c r="B143" s="315"/>
      <c r="C143" s="315"/>
      <c r="D143" s="241" t="s">
        <v>273</v>
      </c>
      <c r="E143" s="178">
        <f t="shared" si="334"/>
        <v>250</v>
      </c>
      <c r="F143" s="178">
        <f t="shared" si="368"/>
        <v>250</v>
      </c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>
        <v>250</v>
      </c>
      <c r="AK143" s="173"/>
      <c r="AL143" s="173"/>
      <c r="AM143" s="173">
        <v>250</v>
      </c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</row>
    <row r="144" spans="1:53" ht="82.5" customHeight="1">
      <c r="A144" s="313"/>
      <c r="B144" s="315"/>
      <c r="C144" s="315"/>
      <c r="D144" s="241" t="s">
        <v>279</v>
      </c>
      <c r="E144" s="178">
        <f t="shared" si="334"/>
        <v>0</v>
      </c>
      <c r="F144" s="178">
        <f t="shared" si="368"/>
        <v>0</v>
      </c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</row>
    <row r="145" spans="1:53" ht="22.5" customHeight="1">
      <c r="A145" s="313"/>
      <c r="B145" s="315"/>
      <c r="C145" s="315"/>
      <c r="D145" s="241" t="s">
        <v>274</v>
      </c>
      <c r="E145" s="178">
        <f t="shared" si="334"/>
        <v>0</v>
      </c>
      <c r="F145" s="178">
        <f t="shared" si="368"/>
        <v>0</v>
      </c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</row>
    <row r="146" spans="1:53" ht="37.5" customHeight="1">
      <c r="A146" s="313"/>
      <c r="B146" s="315"/>
      <c r="C146" s="315"/>
      <c r="D146" s="153" t="s">
        <v>43</v>
      </c>
      <c r="E146" s="178">
        <f t="shared" si="334"/>
        <v>0</v>
      </c>
      <c r="F146" s="178">
        <f t="shared" si="368"/>
        <v>0</v>
      </c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</row>
    <row r="147" spans="1:53" ht="22.5" customHeight="1">
      <c r="A147" s="312" t="s">
        <v>386</v>
      </c>
      <c r="B147" s="314" t="s">
        <v>391</v>
      </c>
      <c r="C147" s="314" t="s">
        <v>324</v>
      </c>
      <c r="D147" s="159" t="s">
        <v>41</v>
      </c>
      <c r="E147" s="178">
        <f t="shared" si="334"/>
        <v>500</v>
      </c>
      <c r="F147" s="178">
        <f t="shared" si="368"/>
        <v>99.999799999999993</v>
      </c>
      <c r="G147" s="178">
        <f>F147/E147*100</f>
        <v>19.999960000000002</v>
      </c>
      <c r="H147" s="173">
        <f>-H148+H149+H150</f>
        <v>0</v>
      </c>
      <c r="I147" s="173">
        <f t="shared" ref="I147" si="534">-I148+I149+I150</f>
        <v>0</v>
      </c>
      <c r="J147" s="173" t="e">
        <f>I147/H147*100</f>
        <v>#DIV/0!</v>
      </c>
      <c r="K147" s="173">
        <f t="shared" ref="K147" si="535">-K148+K149+K150</f>
        <v>0</v>
      </c>
      <c r="L147" s="173">
        <f t="shared" ref="L147" si="536">-L148+L149+L150</f>
        <v>0</v>
      </c>
      <c r="M147" s="173" t="e">
        <f>L147/K147*100</f>
        <v>#DIV/0!</v>
      </c>
      <c r="N147" s="173">
        <f t="shared" ref="N147" si="537">-N148+N149+N150</f>
        <v>0</v>
      </c>
      <c r="O147" s="173">
        <f t="shared" ref="O147" si="538">-O148+O149+O150</f>
        <v>0</v>
      </c>
      <c r="P147" s="173" t="e">
        <f>O147/N147*100</f>
        <v>#DIV/0!</v>
      </c>
      <c r="Q147" s="173">
        <f t="shared" ref="Q147" si="539">-Q148+Q149+Q150</f>
        <v>0</v>
      </c>
      <c r="R147" s="173">
        <f t="shared" ref="R147" si="540">-R148+R149+R150</f>
        <v>0</v>
      </c>
      <c r="S147" s="173" t="e">
        <f>R147/Q147*100</f>
        <v>#DIV/0!</v>
      </c>
      <c r="T147" s="173">
        <f t="shared" ref="T147" si="541">-T148+T149+T150</f>
        <v>0</v>
      </c>
      <c r="U147" s="173">
        <f t="shared" ref="U147" si="542">-U148+U149+U150</f>
        <v>0</v>
      </c>
      <c r="V147" s="173" t="e">
        <f>U147/T147*100</f>
        <v>#DIV/0!</v>
      </c>
      <c r="W147" s="173">
        <f t="shared" ref="W147" si="543">-W148+W149+W150</f>
        <v>0</v>
      </c>
      <c r="X147" s="173">
        <f t="shared" ref="X147" si="544">-X148+X149+X150</f>
        <v>0</v>
      </c>
      <c r="Y147" s="173" t="e">
        <f>X147/W147*100</f>
        <v>#DIV/0!</v>
      </c>
      <c r="Z147" s="173">
        <f t="shared" ref="Z147" si="545">-Z148+Z149+Z150</f>
        <v>0</v>
      </c>
      <c r="AA147" s="173">
        <f t="shared" ref="AA147" si="546">-AA148+AA149+AA150</f>
        <v>0</v>
      </c>
      <c r="AB147" s="173">
        <f t="shared" ref="AB147" si="547">-AB148+AB149+AB150</f>
        <v>0</v>
      </c>
      <c r="AC147" s="173">
        <f t="shared" ref="AC147" si="548">-AC148+AC149+AC150</f>
        <v>0</v>
      </c>
      <c r="AD147" s="173" t="e">
        <f>AC147/Z147*100</f>
        <v>#DIV/0!</v>
      </c>
      <c r="AE147" s="173">
        <f t="shared" ref="AE147" si="549">-AE148+AE149+AE150</f>
        <v>0</v>
      </c>
      <c r="AF147" s="173">
        <f t="shared" ref="AF147" si="550">-AF148+AF149+AF150</f>
        <v>0</v>
      </c>
      <c r="AG147" s="173">
        <f t="shared" ref="AG147" si="551">-AG148+AG149+AG150</f>
        <v>0</v>
      </c>
      <c r="AH147" s="173">
        <f t="shared" ref="AH147" si="552">-AH148+AH149+AH150</f>
        <v>0</v>
      </c>
      <c r="AI147" s="173" t="e">
        <f>AH147/AE147*100</f>
        <v>#DIV/0!</v>
      </c>
      <c r="AJ147" s="173">
        <f t="shared" ref="AJ147" si="553">-AJ148+AJ149+AJ150</f>
        <v>0</v>
      </c>
      <c r="AK147" s="173">
        <f t="shared" ref="AK147" si="554">-AK148+AK149+AK150</f>
        <v>0</v>
      </c>
      <c r="AL147" s="173">
        <f t="shared" ref="AL147" si="555">-AL148+AL149+AL150</f>
        <v>0</v>
      </c>
      <c r="AM147" s="173">
        <f t="shared" ref="AM147" si="556">-AM148+AM149+AM150</f>
        <v>0</v>
      </c>
      <c r="AN147" s="173" t="e">
        <f>AM147/AJ147*100</f>
        <v>#DIV/0!</v>
      </c>
      <c r="AO147" s="178">
        <f t="shared" ref="AO147" si="557">-AO148+AO149+AO150</f>
        <v>99.999799999999993</v>
      </c>
      <c r="AP147" s="178">
        <f t="shared" ref="AP147" si="558">-AP148+AP149+AP150</f>
        <v>0</v>
      </c>
      <c r="AQ147" s="178">
        <f t="shared" ref="AQ147" si="559">-AQ148+AQ149+AQ150</f>
        <v>0</v>
      </c>
      <c r="AR147" s="178">
        <f t="shared" ref="AR147" si="560">-AR148+AR149+AR150</f>
        <v>99.999799999999993</v>
      </c>
      <c r="AS147" s="173">
        <f>AR147/AO147*100</f>
        <v>100</v>
      </c>
      <c r="AT147" s="173">
        <f t="shared" ref="AT147" si="561">-AT148+AT149+AT150</f>
        <v>0</v>
      </c>
      <c r="AU147" s="173">
        <f t="shared" ref="AU147" si="562">-AU148+AU149+AU150</f>
        <v>0</v>
      </c>
      <c r="AV147" s="173">
        <f t="shared" ref="AV147" si="563">-AV148+AV149+AV150</f>
        <v>0</v>
      </c>
      <c r="AW147" s="173">
        <f t="shared" ref="AW147" si="564">-AW148+AW149+AW150</f>
        <v>0</v>
      </c>
      <c r="AX147" s="173" t="e">
        <f>AW147/AT147*100</f>
        <v>#DIV/0!</v>
      </c>
      <c r="AY147" s="178">
        <f t="shared" ref="AY147" si="565">-AY148+AY149+AY150</f>
        <v>400.00020000000001</v>
      </c>
      <c r="AZ147" s="173">
        <f t="shared" ref="AZ147" si="566">-AZ148+AZ149+AZ150</f>
        <v>0</v>
      </c>
      <c r="BA147" s="173">
        <f>AZ147/AY147*100</f>
        <v>0</v>
      </c>
    </row>
    <row r="148" spans="1:53" ht="31.5" customHeight="1">
      <c r="A148" s="313"/>
      <c r="B148" s="315"/>
      <c r="C148" s="315"/>
      <c r="D148" s="157" t="s">
        <v>37</v>
      </c>
      <c r="E148" s="178">
        <f t="shared" si="334"/>
        <v>0</v>
      </c>
      <c r="F148" s="178">
        <f t="shared" si="368"/>
        <v>0</v>
      </c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8"/>
      <c r="AP148" s="178"/>
      <c r="AQ148" s="178"/>
      <c r="AR148" s="178"/>
      <c r="AS148" s="173"/>
      <c r="AT148" s="173"/>
      <c r="AU148" s="173"/>
      <c r="AV148" s="173"/>
      <c r="AW148" s="173"/>
      <c r="AX148" s="173"/>
      <c r="AY148" s="178"/>
      <c r="AZ148" s="173"/>
      <c r="BA148" s="173"/>
    </row>
    <row r="149" spans="1:53" ht="50.25" customHeight="1">
      <c r="A149" s="313"/>
      <c r="B149" s="315"/>
      <c r="C149" s="315"/>
      <c r="D149" s="158" t="s">
        <v>2</v>
      </c>
      <c r="E149" s="178">
        <f t="shared" si="334"/>
        <v>0</v>
      </c>
      <c r="F149" s="178">
        <f t="shared" si="368"/>
        <v>0</v>
      </c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8"/>
      <c r="AP149" s="178"/>
      <c r="AQ149" s="178"/>
      <c r="AR149" s="178"/>
      <c r="AS149" s="173"/>
      <c r="AT149" s="173"/>
      <c r="AU149" s="173"/>
      <c r="AV149" s="173"/>
      <c r="AW149" s="173"/>
      <c r="AX149" s="173"/>
      <c r="AY149" s="178"/>
      <c r="AZ149" s="173"/>
      <c r="BA149" s="173"/>
    </row>
    <row r="150" spans="1:53" ht="22.5" customHeight="1">
      <c r="A150" s="313"/>
      <c r="B150" s="315"/>
      <c r="C150" s="315"/>
      <c r="D150" s="241" t="s">
        <v>273</v>
      </c>
      <c r="E150" s="178">
        <f t="shared" si="334"/>
        <v>500</v>
      </c>
      <c r="F150" s="178">
        <f t="shared" si="368"/>
        <v>99.999799999999993</v>
      </c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8">
        <v>99.999799999999993</v>
      </c>
      <c r="AP150" s="178"/>
      <c r="AQ150" s="178"/>
      <c r="AR150" s="178">
        <v>99.999799999999993</v>
      </c>
      <c r="AS150" s="173"/>
      <c r="AT150" s="173"/>
      <c r="AU150" s="173"/>
      <c r="AV150" s="173"/>
      <c r="AW150" s="173"/>
      <c r="AX150" s="173"/>
      <c r="AY150" s="178">
        <v>400.00020000000001</v>
      </c>
      <c r="AZ150" s="173"/>
      <c r="BA150" s="173"/>
    </row>
    <row r="151" spans="1:53" ht="82.5" customHeight="1">
      <c r="A151" s="313"/>
      <c r="B151" s="315"/>
      <c r="C151" s="315"/>
      <c r="D151" s="241" t="s">
        <v>279</v>
      </c>
      <c r="E151" s="178">
        <f t="shared" si="334"/>
        <v>0</v>
      </c>
      <c r="F151" s="178">
        <f t="shared" si="368"/>
        <v>0</v>
      </c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</row>
    <row r="152" spans="1:53" ht="22.5" customHeight="1">
      <c r="A152" s="313"/>
      <c r="B152" s="315"/>
      <c r="C152" s="315"/>
      <c r="D152" s="241" t="s">
        <v>274</v>
      </c>
      <c r="E152" s="178">
        <f t="shared" si="334"/>
        <v>0</v>
      </c>
      <c r="F152" s="178">
        <f t="shared" si="368"/>
        <v>0</v>
      </c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</row>
    <row r="153" spans="1:53" ht="37.5" customHeight="1">
      <c r="A153" s="313"/>
      <c r="B153" s="315"/>
      <c r="C153" s="315"/>
      <c r="D153" s="153" t="s">
        <v>43</v>
      </c>
      <c r="E153" s="178">
        <f t="shared" si="334"/>
        <v>0</v>
      </c>
      <c r="F153" s="178">
        <f t="shared" si="368"/>
        <v>0</v>
      </c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</row>
    <row r="154" spans="1:53" ht="30" customHeight="1">
      <c r="A154" s="312" t="s">
        <v>392</v>
      </c>
      <c r="B154" s="314" t="s">
        <v>516</v>
      </c>
      <c r="C154" s="314" t="s">
        <v>324</v>
      </c>
      <c r="D154" s="159" t="s">
        <v>41</v>
      </c>
      <c r="E154" s="178">
        <f t="shared" si="334"/>
        <v>100</v>
      </c>
      <c r="F154" s="178">
        <f t="shared" si="368"/>
        <v>100</v>
      </c>
      <c r="G154" s="173">
        <f>F154/E154*100</f>
        <v>100</v>
      </c>
      <c r="H154" s="173">
        <f>-H155+H156+H157</f>
        <v>0</v>
      </c>
      <c r="I154" s="173">
        <f t="shared" ref="I154" si="567">-I155+I156+I157</f>
        <v>0</v>
      </c>
      <c r="J154" s="173" t="e">
        <f>I154/H154*100</f>
        <v>#DIV/0!</v>
      </c>
      <c r="K154" s="173">
        <f t="shared" ref="K154" si="568">-K155+K156+K157</f>
        <v>0</v>
      </c>
      <c r="L154" s="173">
        <f t="shared" ref="L154" si="569">-L155+L156+L157</f>
        <v>0</v>
      </c>
      <c r="M154" s="173" t="e">
        <f>L154/K154*100</f>
        <v>#DIV/0!</v>
      </c>
      <c r="N154" s="173">
        <f t="shared" ref="N154" si="570">-N155+N156+N157</f>
        <v>0</v>
      </c>
      <c r="O154" s="173">
        <f t="shared" ref="O154" si="571">-O155+O156+O157</f>
        <v>0</v>
      </c>
      <c r="P154" s="173" t="e">
        <f>O154/N154*100</f>
        <v>#DIV/0!</v>
      </c>
      <c r="Q154" s="173">
        <f t="shared" ref="Q154" si="572">-Q155+Q156+Q157</f>
        <v>0</v>
      </c>
      <c r="R154" s="173">
        <f t="shared" ref="R154" si="573">-R155+R156+R157</f>
        <v>0</v>
      </c>
      <c r="S154" s="173" t="e">
        <f>R154/Q154*100</f>
        <v>#DIV/0!</v>
      </c>
      <c r="T154" s="173">
        <f t="shared" ref="T154" si="574">-T155+T156+T157</f>
        <v>0</v>
      </c>
      <c r="U154" s="173">
        <f t="shared" ref="U154" si="575">-U155+U156+U157</f>
        <v>0</v>
      </c>
      <c r="V154" s="173" t="e">
        <f>U154/T154*100</f>
        <v>#DIV/0!</v>
      </c>
      <c r="W154" s="173">
        <f t="shared" ref="W154" si="576">-W155+W156+W157</f>
        <v>0</v>
      </c>
      <c r="X154" s="173">
        <f t="shared" ref="X154" si="577">-X155+X156+X157</f>
        <v>0</v>
      </c>
      <c r="Y154" s="173" t="e">
        <f>X154/W154*100</f>
        <v>#DIV/0!</v>
      </c>
      <c r="Z154" s="173">
        <f t="shared" ref="Z154" si="578">-Z155+Z156+Z157</f>
        <v>0</v>
      </c>
      <c r="AA154" s="173">
        <f t="shared" ref="AA154" si="579">-AA155+AA156+AA157</f>
        <v>0</v>
      </c>
      <c r="AB154" s="173">
        <f t="shared" ref="AB154" si="580">-AB155+AB156+AB157</f>
        <v>0</v>
      </c>
      <c r="AC154" s="173">
        <f t="shared" ref="AC154" si="581">-AC155+AC156+AC157</f>
        <v>0</v>
      </c>
      <c r="AD154" s="173" t="e">
        <f>AC154/Z154*100</f>
        <v>#DIV/0!</v>
      </c>
      <c r="AE154" s="173">
        <f t="shared" ref="AE154" si="582">-AE155+AE156+AE157</f>
        <v>0</v>
      </c>
      <c r="AF154" s="173">
        <f t="shared" ref="AF154" si="583">-AF155+AF156+AF157</f>
        <v>0</v>
      </c>
      <c r="AG154" s="173">
        <f t="shared" ref="AG154" si="584">-AG155+AG156+AG157</f>
        <v>0</v>
      </c>
      <c r="AH154" s="173">
        <f t="shared" ref="AH154" si="585">-AH155+AH156+AH157</f>
        <v>0</v>
      </c>
      <c r="AI154" s="173" t="e">
        <f>AH154/AE154*100</f>
        <v>#DIV/0!</v>
      </c>
      <c r="AJ154" s="173">
        <f t="shared" ref="AJ154" si="586">-AJ155+AJ156+AJ157</f>
        <v>0</v>
      </c>
      <c r="AK154" s="173">
        <f t="shared" ref="AK154" si="587">-AK155+AK156+AK157</f>
        <v>0</v>
      </c>
      <c r="AL154" s="173">
        <f t="shared" ref="AL154" si="588">-AL155+AL156+AL157</f>
        <v>0</v>
      </c>
      <c r="AM154" s="173">
        <f t="shared" ref="AM154" si="589">-AM155+AM156+AM157</f>
        <v>0</v>
      </c>
      <c r="AN154" s="173" t="e">
        <f>AM154/AJ154*100</f>
        <v>#DIV/0!</v>
      </c>
      <c r="AO154" s="173">
        <f t="shared" ref="AO154" si="590">-AO155+AO156+AO157</f>
        <v>100</v>
      </c>
      <c r="AP154" s="173">
        <f t="shared" ref="AP154" si="591">-AP155+AP156+AP157</f>
        <v>0</v>
      </c>
      <c r="AQ154" s="173">
        <f t="shared" ref="AQ154" si="592">-AQ155+AQ156+AQ157</f>
        <v>0</v>
      </c>
      <c r="AR154" s="173">
        <f t="shared" ref="AR154" si="593">-AR155+AR156+AR157</f>
        <v>100</v>
      </c>
      <c r="AS154" s="173">
        <f>AR154/AO154*100</f>
        <v>100</v>
      </c>
      <c r="AT154" s="178">
        <f t="shared" ref="AT154" si="594">-AT155+AT156+AT157</f>
        <v>0</v>
      </c>
      <c r="AU154" s="173">
        <f t="shared" ref="AU154" si="595">-AU155+AU156+AU157</f>
        <v>0</v>
      </c>
      <c r="AV154" s="173">
        <f t="shared" ref="AV154" si="596">-AV155+AV156+AV157</f>
        <v>0</v>
      </c>
      <c r="AW154" s="173">
        <f t="shared" ref="AW154" si="597">-AW155+AW156+AW157</f>
        <v>0</v>
      </c>
      <c r="AX154" s="173" t="e">
        <f>AW154/AT154*100</f>
        <v>#DIV/0!</v>
      </c>
      <c r="AY154" s="173">
        <f t="shared" ref="AY154" si="598">-AY155+AY156+AY157</f>
        <v>0</v>
      </c>
      <c r="AZ154" s="173">
        <f t="shared" ref="AZ154" si="599">-AZ155+AZ156+AZ157</f>
        <v>0</v>
      </c>
      <c r="BA154" s="173" t="e">
        <f>AZ154/AY154*100</f>
        <v>#DIV/0!</v>
      </c>
    </row>
    <row r="155" spans="1:53" ht="31.5" customHeight="1">
      <c r="A155" s="313"/>
      <c r="B155" s="315"/>
      <c r="C155" s="315"/>
      <c r="D155" s="157" t="s">
        <v>37</v>
      </c>
      <c r="E155" s="178">
        <f t="shared" si="334"/>
        <v>0</v>
      </c>
      <c r="F155" s="178">
        <f t="shared" si="368"/>
        <v>0</v>
      </c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8"/>
      <c r="AU155" s="173"/>
      <c r="AV155" s="173"/>
      <c r="AW155" s="173"/>
      <c r="AX155" s="173"/>
      <c r="AY155" s="173"/>
      <c r="AZ155" s="173"/>
      <c r="BA155" s="173"/>
    </row>
    <row r="156" spans="1:53" ht="50.25" customHeight="1">
      <c r="A156" s="313"/>
      <c r="B156" s="315"/>
      <c r="C156" s="315"/>
      <c r="D156" s="158" t="s">
        <v>2</v>
      </c>
      <c r="E156" s="178">
        <f t="shared" si="334"/>
        <v>0</v>
      </c>
      <c r="F156" s="178">
        <f t="shared" si="368"/>
        <v>0</v>
      </c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8"/>
      <c r="AU156" s="173"/>
      <c r="AV156" s="173"/>
      <c r="AW156" s="173"/>
      <c r="AX156" s="173"/>
      <c r="AY156" s="173"/>
      <c r="AZ156" s="173"/>
      <c r="BA156" s="173"/>
    </row>
    <row r="157" spans="1:53" ht="22.5" customHeight="1">
      <c r="A157" s="313"/>
      <c r="B157" s="315"/>
      <c r="C157" s="315"/>
      <c r="D157" s="241" t="s">
        <v>273</v>
      </c>
      <c r="E157" s="178">
        <f t="shared" ref="E157:E163" si="600">H157+K157+N157+Q157+T157+W157+Z157+AE157+AJ157+AO157+AT157+AY157</f>
        <v>100</v>
      </c>
      <c r="F157" s="178">
        <f t="shared" si="368"/>
        <v>100</v>
      </c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>
        <v>100</v>
      </c>
      <c r="AP157" s="173"/>
      <c r="AQ157" s="173"/>
      <c r="AR157" s="173">
        <v>100</v>
      </c>
      <c r="AS157" s="173"/>
      <c r="AT157" s="178"/>
      <c r="AU157" s="173"/>
      <c r="AV157" s="173"/>
      <c r="AW157" s="173"/>
      <c r="AX157" s="173"/>
      <c r="AY157" s="173"/>
      <c r="AZ157" s="173"/>
      <c r="BA157" s="173"/>
    </row>
    <row r="158" spans="1:53" ht="82.5" customHeight="1">
      <c r="A158" s="313"/>
      <c r="B158" s="315"/>
      <c r="C158" s="315"/>
      <c r="D158" s="241" t="s">
        <v>279</v>
      </c>
      <c r="E158" s="178">
        <f t="shared" si="600"/>
        <v>0</v>
      </c>
      <c r="F158" s="178">
        <f t="shared" si="368"/>
        <v>0</v>
      </c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</row>
    <row r="159" spans="1:53" ht="22.5" customHeight="1">
      <c r="A159" s="313"/>
      <c r="B159" s="315"/>
      <c r="C159" s="315"/>
      <c r="D159" s="241" t="s">
        <v>274</v>
      </c>
      <c r="E159" s="178">
        <f t="shared" si="600"/>
        <v>0</v>
      </c>
      <c r="F159" s="178">
        <f t="shared" si="368"/>
        <v>0</v>
      </c>
      <c r="G159" s="173"/>
      <c r="H159" s="178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</row>
    <row r="160" spans="1:53" ht="37.5" customHeight="1">
      <c r="A160" s="313"/>
      <c r="B160" s="315"/>
      <c r="C160" s="315"/>
      <c r="D160" s="153" t="s">
        <v>43</v>
      </c>
      <c r="E160" s="178">
        <f t="shared" si="600"/>
        <v>0</v>
      </c>
      <c r="F160" s="178">
        <f t="shared" si="368"/>
        <v>0</v>
      </c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</row>
    <row r="161" spans="1:53" ht="30" customHeight="1">
      <c r="A161" s="312" t="s">
        <v>520</v>
      </c>
      <c r="B161" s="314" t="s">
        <v>521</v>
      </c>
      <c r="C161" s="314" t="s">
        <v>324</v>
      </c>
      <c r="D161" s="159" t="s">
        <v>41</v>
      </c>
      <c r="E161" s="178">
        <f t="shared" si="600"/>
        <v>2987.502</v>
      </c>
      <c r="F161" s="178">
        <f t="shared" ref="F161:F167" si="601">I161+L161+O161+R161+U161+X161+AC161+AH161+AM161+AR161+AW161+AZ161</f>
        <v>2987.502</v>
      </c>
      <c r="G161" s="173">
        <f>F161/E161*100</f>
        <v>100</v>
      </c>
      <c r="H161" s="173">
        <f>-H162+H163+H164</f>
        <v>0</v>
      </c>
      <c r="I161" s="173">
        <f t="shared" ref="I161" si="602">-I162+I163+I164</f>
        <v>0</v>
      </c>
      <c r="J161" s="173" t="e">
        <f>I161/H161*100</f>
        <v>#DIV/0!</v>
      </c>
      <c r="K161" s="173">
        <f t="shared" ref="K161:L161" si="603">-K162+K163+K164</f>
        <v>0</v>
      </c>
      <c r="L161" s="173">
        <f t="shared" si="603"/>
        <v>0</v>
      </c>
      <c r="M161" s="173" t="e">
        <f>L161/K161*100</f>
        <v>#DIV/0!</v>
      </c>
      <c r="N161" s="173">
        <f t="shared" ref="N161:O161" si="604">-N162+N163+N164</f>
        <v>0</v>
      </c>
      <c r="O161" s="173">
        <f t="shared" si="604"/>
        <v>0</v>
      </c>
      <c r="P161" s="173" t="e">
        <f>O161/N161*100</f>
        <v>#DIV/0!</v>
      </c>
      <c r="Q161" s="173">
        <f t="shared" ref="Q161:R161" si="605">-Q162+Q163+Q164</f>
        <v>0</v>
      </c>
      <c r="R161" s="173">
        <f t="shared" si="605"/>
        <v>0</v>
      </c>
      <c r="S161" s="173" t="e">
        <f>R161/Q161*100</f>
        <v>#DIV/0!</v>
      </c>
      <c r="T161" s="173">
        <f t="shared" ref="T161:U161" si="606">-T162+T163+T164</f>
        <v>0</v>
      </c>
      <c r="U161" s="173">
        <f t="shared" si="606"/>
        <v>0</v>
      </c>
      <c r="V161" s="173" t="e">
        <f>U161/T161*100</f>
        <v>#DIV/0!</v>
      </c>
      <c r="W161" s="173">
        <f t="shared" ref="W161:X161" si="607">-W162+W163+W164</f>
        <v>0</v>
      </c>
      <c r="X161" s="173">
        <f t="shared" si="607"/>
        <v>0</v>
      </c>
      <c r="Y161" s="173" t="e">
        <f>X161/W161*100</f>
        <v>#DIV/0!</v>
      </c>
      <c r="Z161" s="173">
        <f t="shared" ref="Z161:AC161" si="608">-Z162+Z163+Z164</f>
        <v>0</v>
      </c>
      <c r="AA161" s="173">
        <f t="shared" si="608"/>
        <v>0</v>
      </c>
      <c r="AB161" s="173">
        <f t="shared" si="608"/>
        <v>0</v>
      </c>
      <c r="AC161" s="173">
        <f t="shared" si="608"/>
        <v>0</v>
      </c>
      <c r="AD161" s="173" t="e">
        <f>AC161/Z161*100</f>
        <v>#DIV/0!</v>
      </c>
      <c r="AE161" s="178">
        <f t="shared" ref="AE161:AH161" si="609">-AE162+AE163+AE164</f>
        <v>2987.502</v>
      </c>
      <c r="AF161" s="178">
        <f t="shared" si="609"/>
        <v>0</v>
      </c>
      <c r="AG161" s="178">
        <f t="shared" si="609"/>
        <v>0</v>
      </c>
      <c r="AH161" s="178">
        <f t="shared" si="609"/>
        <v>2987.502</v>
      </c>
      <c r="AI161" s="173">
        <f>AH161/AE161*100</f>
        <v>100</v>
      </c>
      <c r="AJ161" s="173">
        <f t="shared" ref="AJ161:AM161" si="610">-AJ162+AJ163+AJ164</f>
        <v>0</v>
      </c>
      <c r="AK161" s="173">
        <f t="shared" si="610"/>
        <v>0</v>
      </c>
      <c r="AL161" s="173">
        <f t="shared" si="610"/>
        <v>0</v>
      </c>
      <c r="AM161" s="173">
        <f t="shared" si="610"/>
        <v>0</v>
      </c>
      <c r="AN161" s="173" t="e">
        <f>AM161/AJ161*100</f>
        <v>#DIV/0!</v>
      </c>
      <c r="AO161" s="173">
        <f t="shared" ref="AO161:AR161" si="611">-AO162+AO163+AO164</f>
        <v>0</v>
      </c>
      <c r="AP161" s="173">
        <f t="shared" si="611"/>
        <v>0</v>
      </c>
      <c r="AQ161" s="173">
        <f t="shared" si="611"/>
        <v>0</v>
      </c>
      <c r="AR161" s="173">
        <f t="shared" si="611"/>
        <v>0</v>
      </c>
      <c r="AS161" s="173" t="e">
        <f>AR161/AO161*100</f>
        <v>#DIV/0!</v>
      </c>
      <c r="AT161" s="173">
        <f t="shared" ref="AT161:AW161" si="612">-AT162+AT163+AT164</f>
        <v>0</v>
      </c>
      <c r="AU161" s="173">
        <f t="shared" si="612"/>
        <v>0</v>
      </c>
      <c r="AV161" s="173">
        <f t="shared" si="612"/>
        <v>0</v>
      </c>
      <c r="AW161" s="173">
        <f t="shared" si="612"/>
        <v>0</v>
      </c>
      <c r="AX161" s="173" t="e">
        <f>AW161/AT161*100</f>
        <v>#DIV/0!</v>
      </c>
      <c r="AY161" s="173">
        <f t="shared" ref="AY161:AZ161" si="613">-AY162+AY163+AY164</f>
        <v>0</v>
      </c>
      <c r="AZ161" s="173">
        <f t="shared" si="613"/>
        <v>0</v>
      </c>
      <c r="BA161" s="173" t="e">
        <f>AZ161/AY161*100</f>
        <v>#DIV/0!</v>
      </c>
    </row>
    <row r="162" spans="1:53" ht="31.5" customHeight="1">
      <c r="A162" s="313"/>
      <c r="B162" s="315"/>
      <c r="C162" s="315"/>
      <c r="D162" s="157" t="s">
        <v>37</v>
      </c>
      <c r="E162" s="178">
        <f t="shared" si="600"/>
        <v>0</v>
      </c>
      <c r="F162" s="178">
        <f t="shared" si="601"/>
        <v>0</v>
      </c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8"/>
      <c r="AF162" s="178"/>
      <c r="AG162" s="178"/>
      <c r="AH162" s="178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</row>
    <row r="163" spans="1:53" ht="50.25" customHeight="1">
      <c r="A163" s="313"/>
      <c r="B163" s="315"/>
      <c r="C163" s="315"/>
      <c r="D163" s="158" t="s">
        <v>2</v>
      </c>
      <c r="E163" s="178">
        <f t="shared" si="600"/>
        <v>0</v>
      </c>
      <c r="F163" s="178">
        <f t="shared" si="601"/>
        <v>0</v>
      </c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8"/>
      <c r="AF163" s="178"/>
      <c r="AG163" s="178"/>
      <c r="AH163" s="178"/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3"/>
      <c r="AT163" s="173"/>
      <c r="AU163" s="173"/>
      <c r="AV163" s="173"/>
      <c r="AW163" s="173"/>
      <c r="AX163" s="173"/>
      <c r="AY163" s="173"/>
      <c r="AZ163" s="173"/>
      <c r="BA163" s="173"/>
    </row>
    <row r="164" spans="1:53" ht="22.5" customHeight="1">
      <c r="A164" s="313"/>
      <c r="B164" s="315"/>
      <c r="C164" s="315"/>
      <c r="D164" s="241" t="s">
        <v>273</v>
      </c>
      <c r="E164" s="178">
        <f t="shared" ref="E164:E167" si="614">H164+K164+N164+Q164+T164+W164+Z164+AE164+AJ164+AO164+AT164+AY164</f>
        <v>2987.502</v>
      </c>
      <c r="F164" s="178">
        <f t="shared" si="601"/>
        <v>2987.502</v>
      </c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8">
        <v>2987.502</v>
      </c>
      <c r="AF164" s="178"/>
      <c r="AG164" s="178"/>
      <c r="AH164" s="178">
        <v>2987.502</v>
      </c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</row>
    <row r="165" spans="1:53" ht="82.5" customHeight="1">
      <c r="A165" s="313"/>
      <c r="B165" s="315"/>
      <c r="C165" s="315"/>
      <c r="D165" s="241" t="s">
        <v>279</v>
      </c>
      <c r="E165" s="178">
        <f t="shared" si="614"/>
        <v>0</v>
      </c>
      <c r="F165" s="178">
        <f t="shared" si="601"/>
        <v>0</v>
      </c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  <c r="AP165" s="173"/>
      <c r="AQ165" s="173"/>
      <c r="AR165" s="173"/>
      <c r="AS165" s="173"/>
      <c r="AT165" s="173"/>
      <c r="AU165" s="173"/>
      <c r="AV165" s="173"/>
      <c r="AW165" s="173"/>
      <c r="AX165" s="173"/>
      <c r="AY165" s="173"/>
      <c r="AZ165" s="173"/>
      <c r="BA165" s="173"/>
    </row>
    <row r="166" spans="1:53" ht="22.5" customHeight="1">
      <c r="A166" s="313"/>
      <c r="B166" s="315"/>
      <c r="C166" s="315"/>
      <c r="D166" s="241" t="s">
        <v>274</v>
      </c>
      <c r="E166" s="178">
        <f t="shared" si="614"/>
        <v>0</v>
      </c>
      <c r="F166" s="178">
        <f t="shared" si="601"/>
        <v>0</v>
      </c>
      <c r="G166" s="173"/>
      <c r="H166" s="178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</row>
    <row r="167" spans="1:53" ht="37.5" customHeight="1">
      <c r="A167" s="313"/>
      <c r="B167" s="315"/>
      <c r="C167" s="315"/>
      <c r="D167" s="153" t="s">
        <v>43</v>
      </c>
      <c r="E167" s="178">
        <f t="shared" si="614"/>
        <v>0</v>
      </c>
      <c r="F167" s="178">
        <f t="shared" si="601"/>
        <v>0</v>
      </c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</row>
    <row r="168" spans="1:53" ht="22.5" customHeight="1">
      <c r="A168" s="386" t="s">
        <v>296</v>
      </c>
      <c r="B168" s="387"/>
      <c r="C168" s="388"/>
      <c r="D168" s="159" t="s">
        <v>41</v>
      </c>
      <c r="E168" s="178">
        <f>H168+K168+N168+Q168+T168+W168+Z168+AE168+AJ168+AO168+AT168+AY168</f>
        <v>121018.29393999992</v>
      </c>
      <c r="F168" s="178">
        <f t="shared" si="368"/>
        <v>66099.774410000013</v>
      </c>
      <c r="G168" s="178">
        <f>F168/E168*100</f>
        <v>54.619654812496243</v>
      </c>
      <c r="H168" s="179">
        <f>H169+H170+H171</f>
        <v>0</v>
      </c>
      <c r="I168" s="173">
        <f t="shared" ref="I168:AZ168" si="615">I169+I170+I171</f>
        <v>0</v>
      </c>
      <c r="J168" s="173"/>
      <c r="K168" s="178">
        <f t="shared" si="615"/>
        <v>3276.0672300000001</v>
      </c>
      <c r="L168" s="178">
        <f t="shared" si="615"/>
        <v>3276.0672300000001</v>
      </c>
      <c r="M168" s="173">
        <f>L168/K168*100</f>
        <v>100</v>
      </c>
      <c r="N168" s="178">
        <f t="shared" si="615"/>
        <v>5142.1168899999993</v>
      </c>
      <c r="O168" s="178">
        <f t="shared" si="615"/>
        <v>5142.1168899999993</v>
      </c>
      <c r="P168" s="173">
        <f>O168/N168*100</f>
        <v>100</v>
      </c>
      <c r="Q168" s="173">
        <f t="shared" si="615"/>
        <v>750</v>
      </c>
      <c r="R168" s="173">
        <f t="shared" si="615"/>
        <v>750</v>
      </c>
      <c r="S168" s="173">
        <f>R168/Q168*100</f>
        <v>100</v>
      </c>
      <c r="T168" s="178">
        <f t="shared" si="615"/>
        <v>7831.4342699999997</v>
      </c>
      <c r="U168" s="178">
        <f t="shared" si="615"/>
        <v>7831.4342699999997</v>
      </c>
      <c r="V168" s="173">
        <f>U168/T168*100</f>
        <v>100</v>
      </c>
      <c r="W168" s="178">
        <f t="shared" si="615"/>
        <v>4884.3</v>
      </c>
      <c r="X168" s="173">
        <f t="shared" si="615"/>
        <v>4884.3</v>
      </c>
      <c r="Y168" s="173">
        <f>X168/W168*100</f>
        <v>100</v>
      </c>
      <c r="Z168" s="173">
        <f t="shared" si="615"/>
        <v>0</v>
      </c>
      <c r="AA168" s="173">
        <f t="shared" si="615"/>
        <v>0</v>
      </c>
      <c r="AB168" s="173">
        <f t="shared" si="615"/>
        <v>0</v>
      </c>
      <c r="AC168" s="173">
        <f t="shared" si="615"/>
        <v>0</v>
      </c>
      <c r="AD168" s="173" t="e">
        <f>AC168/Z168*100</f>
        <v>#DIV/0!</v>
      </c>
      <c r="AE168" s="178">
        <f t="shared" si="615"/>
        <v>3157.502</v>
      </c>
      <c r="AF168" s="173">
        <f t="shared" si="615"/>
        <v>0</v>
      </c>
      <c r="AG168" s="173">
        <f t="shared" si="615"/>
        <v>0</v>
      </c>
      <c r="AH168" s="178">
        <f t="shared" si="615"/>
        <v>3157.502</v>
      </c>
      <c r="AI168" s="173">
        <f>AH168/AE168*100</f>
        <v>100</v>
      </c>
      <c r="AJ168" s="178">
        <f t="shared" si="615"/>
        <v>8452.1741399999992</v>
      </c>
      <c r="AK168" s="173">
        <f t="shared" si="615"/>
        <v>0</v>
      </c>
      <c r="AL168" s="173">
        <f t="shared" si="615"/>
        <v>0</v>
      </c>
      <c r="AM168" s="178">
        <f t="shared" si="615"/>
        <v>8452.1741399999992</v>
      </c>
      <c r="AN168" s="173">
        <f>AM168/AJ168*100</f>
        <v>100</v>
      </c>
      <c r="AO168" s="173">
        <f t="shared" si="615"/>
        <v>11280.45234</v>
      </c>
      <c r="AP168" s="173">
        <f t="shared" si="615"/>
        <v>0</v>
      </c>
      <c r="AQ168" s="173">
        <f t="shared" si="615"/>
        <v>0</v>
      </c>
      <c r="AR168" s="173">
        <f t="shared" si="615"/>
        <v>11280.45234</v>
      </c>
      <c r="AS168" s="173">
        <f>AR168/AO168*100</f>
        <v>100</v>
      </c>
      <c r="AT168" s="173">
        <f t="shared" si="615"/>
        <v>194.95853</v>
      </c>
      <c r="AU168" s="173">
        <f t="shared" si="615"/>
        <v>0</v>
      </c>
      <c r="AV168" s="173">
        <f t="shared" si="615"/>
        <v>0</v>
      </c>
      <c r="AW168" s="173">
        <f t="shared" si="615"/>
        <v>194.95853</v>
      </c>
      <c r="AX168" s="173">
        <f>AW168/AT168*100</f>
        <v>100</v>
      </c>
      <c r="AY168" s="173">
        <f t="shared" si="615"/>
        <v>76049.288539999907</v>
      </c>
      <c r="AZ168" s="173">
        <f t="shared" si="615"/>
        <v>21130.769009999996</v>
      </c>
      <c r="BA168" s="173">
        <f>AZ168/AY168*100</f>
        <v>27.785623528727388</v>
      </c>
    </row>
    <row r="169" spans="1:53" ht="35.25" customHeight="1">
      <c r="A169" s="389"/>
      <c r="B169" s="390"/>
      <c r="C169" s="391"/>
      <c r="D169" s="159" t="s">
        <v>37</v>
      </c>
      <c r="E169" s="178">
        <f t="shared" ref="E169:E172" si="616">H169+K169+N169+Q169+T169+W169+Z169+AE169+AJ169+AO169+AT169+AY169</f>
        <v>0</v>
      </c>
      <c r="F169" s="178">
        <f t="shared" si="368"/>
        <v>0</v>
      </c>
      <c r="G169" s="178"/>
      <c r="H169" s="179">
        <f>H155+H148+H141+H134+H127+H120+H113+H106+H99+H92+H85+H78+H71+H64+H57+H50+H43+H36+H162</f>
        <v>0</v>
      </c>
      <c r="I169" s="179">
        <f t="shared" ref="I169:BA169" si="617">I155+I148+I141+I134+I127+I120+I113+I106+I99+I92+I85+I78+I71+I64+I57+I50+I43+I36+I162</f>
        <v>0</v>
      </c>
      <c r="J169" s="179">
        <f t="shared" si="617"/>
        <v>0</v>
      </c>
      <c r="K169" s="179">
        <f t="shared" si="617"/>
        <v>0</v>
      </c>
      <c r="L169" s="179">
        <f t="shared" si="617"/>
        <v>0</v>
      </c>
      <c r="M169" s="179">
        <f t="shared" si="617"/>
        <v>0</v>
      </c>
      <c r="N169" s="179">
        <f t="shared" si="617"/>
        <v>0</v>
      </c>
      <c r="O169" s="179">
        <f t="shared" si="617"/>
        <v>0</v>
      </c>
      <c r="P169" s="179">
        <f t="shared" si="617"/>
        <v>0</v>
      </c>
      <c r="Q169" s="179">
        <f t="shared" si="617"/>
        <v>0</v>
      </c>
      <c r="R169" s="179">
        <f t="shared" si="617"/>
        <v>0</v>
      </c>
      <c r="S169" s="179">
        <f t="shared" si="617"/>
        <v>0</v>
      </c>
      <c r="T169" s="179">
        <f t="shared" si="617"/>
        <v>0</v>
      </c>
      <c r="U169" s="179">
        <f t="shared" si="617"/>
        <v>0</v>
      </c>
      <c r="V169" s="179">
        <f t="shared" si="617"/>
        <v>0</v>
      </c>
      <c r="W169" s="179">
        <f t="shared" si="617"/>
        <v>0</v>
      </c>
      <c r="X169" s="179">
        <f t="shared" si="617"/>
        <v>0</v>
      </c>
      <c r="Y169" s="179">
        <f t="shared" si="617"/>
        <v>0</v>
      </c>
      <c r="Z169" s="179">
        <f t="shared" si="617"/>
        <v>0</v>
      </c>
      <c r="AA169" s="179">
        <f t="shared" si="617"/>
        <v>0</v>
      </c>
      <c r="AB169" s="179">
        <f t="shared" si="617"/>
        <v>0</v>
      </c>
      <c r="AC169" s="179">
        <f t="shared" si="617"/>
        <v>0</v>
      </c>
      <c r="AD169" s="179">
        <f t="shared" si="617"/>
        <v>0</v>
      </c>
      <c r="AE169" s="179">
        <f t="shared" si="617"/>
        <v>0</v>
      </c>
      <c r="AF169" s="179">
        <f t="shared" si="617"/>
        <v>0</v>
      </c>
      <c r="AG169" s="179">
        <f t="shared" si="617"/>
        <v>0</v>
      </c>
      <c r="AH169" s="178">
        <f t="shared" si="617"/>
        <v>0</v>
      </c>
      <c r="AI169" s="179">
        <f t="shared" si="617"/>
        <v>0</v>
      </c>
      <c r="AJ169" s="179">
        <f t="shared" si="617"/>
        <v>0</v>
      </c>
      <c r="AK169" s="179">
        <f t="shared" si="617"/>
        <v>0</v>
      </c>
      <c r="AL169" s="179">
        <f t="shared" si="617"/>
        <v>0</v>
      </c>
      <c r="AM169" s="179">
        <f t="shared" si="617"/>
        <v>0</v>
      </c>
      <c r="AN169" s="179">
        <f t="shared" si="617"/>
        <v>0</v>
      </c>
      <c r="AO169" s="179">
        <f t="shared" si="617"/>
        <v>0</v>
      </c>
      <c r="AP169" s="179">
        <f t="shared" si="617"/>
        <v>0</v>
      </c>
      <c r="AQ169" s="179">
        <f t="shared" si="617"/>
        <v>0</v>
      </c>
      <c r="AR169" s="179">
        <f t="shared" si="617"/>
        <v>0</v>
      </c>
      <c r="AS169" s="179">
        <f t="shared" si="617"/>
        <v>0</v>
      </c>
      <c r="AT169" s="179">
        <f t="shared" si="617"/>
        <v>0</v>
      </c>
      <c r="AU169" s="179">
        <f t="shared" si="617"/>
        <v>0</v>
      </c>
      <c r="AV169" s="179">
        <f t="shared" si="617"/>
        <v>0</v>
      </c>
      <c r="AW169" s="179">
        <f t="shared" si="617"/>
        <v>0</v>
      </c>
      <c r="AX169" s="179">
        <f t="shared" si="617"/>
        <v>0</v>
      </c>
      <c r="AY169" s="179">
        <f t="shared" si="617"/>
        <v>0</v>
      </c>
      <c r="AZ169" s="179">
        <f t="shared" si="617"/>
        <v>0</v>
      </c>
      <c r="BA169" s="179">
        <f t="shared" si="617"/>
        <v>0</v>
      </c>
    </row>
    <row r="170" spans="1:53" ht="48.75" customHeight="1">
      <c r="A170" s="389"/>
      <c r="B170" s="390"/>
      <c r="C170" s="391"/>
      <c r="D170" s="166" t="s">
        <v>2</v>
      </c>
      <c r="E170" s="178">
        <f>H170+K170+N170+Q170+T170+W170+Z170+AE170+AJ170+AO170+AT170+AY170</f>
        <v>4800.7183599999998</v>
      </c>
      <c r="F170" s="178">
        <f t="shared" si="368"/>
        <v>0</v>
      </c>
      <c r="G170" s="178">
        <f t="shared" ref="G170:G171" si="618">F170/E170*100</f>
        <v>0</v>
      </c>
      <c r="H170" s="179">
        <f t="shared" ref="H170:BA170" si="619">H156+H149+H142+H135+H128+H121+H114+H107+H100+H93+H86+H79+H72+H65+H58+H51+H44+H37+H163</f>
        <v>0</v>
      </c>
      <c r="I170" s="179">
        <f t="shared" si="619"/>
        <v>0</v>
      </c>
      <c r="J170" s="179">
        <f t="shared" si="619"/>
        <v>0</v>
      </c>
      <c r="K170" s="179">
        <f t="shared" si="619"/>
        <v>0</v>
      </c>
      <c r="L170" s="179">
        <f t="shared" si="619"/>
        <v>0</v>
      </c>
      <c r="M170" s="179">
        <f t="shared" si="619"/>
        <v>0</v>
      </c>
      <c r="N170" s="179">
        <f t="shared" si="619"/>
        <v>0</v>
      </c>
      <c r="O170" s="179">
        <f t="shared" si="619"/>
        <v>0</v>
      </c>
      <c r="P170" s="179">
        <f t="shared" si="619"/>
        <v>0</v>
      </c>
      <c r="Q170" s="179">
        <f t="shared" si="619"/>
        <v>0</v>
      </c>
      <c r="R170" s="179">
        <f t="shared" si="619"/>
        <v>0</v>
      </c>
      <c r="S170" s="179">
        <f t="shared" si="619"/>
        <v>0</v>
      </c>
      <c r="T170" s="179">
        <f t="shared" si="619"/>
        <v>0</v>
      </c>
      <c r="U170" s="179">
        <f t="shared" si="619"/>
        <v>0</v>
      </c>
      <c r="V170" s="179">
        <f t="shared" si="619"/>
        <v>0</v>
      </c>
      <c r="W170" s="179">
        <f t="shared" si="619"/>
        <v>0</v>
      </c>
      <c r="X170" s="179">
        <f t="shared" si="619"/>
        <v>0</v>
      </c>
      <c r="Y170" s="179">
        <f t="shared" si="619"/>
        <v>0</v>
      </c>
      <c r="Z170" s="179">
        <f t="shared" si="619"/>
        <v>0</v>
      </c>
      <c r="AA170" s="179">
        <f t="shared" si="619"/>
        <v>0</v>
      </c>
      <c r="AB170" s="179">
        <f t="shared" si="619"/>
        <v>0</v>
      </c>
      <c r="AC170" s="179">
        <f t="shared" si="619"/>
        <v>0</v>
      </c>
      <c r="AD170" s="179">
        <f t="shared" si="619"/>
        <v>0</v>
      </c>
      <c r="AE170" s="179">
        <f t="shared" si="619"/>
        <v>0</v>
      </c>
      <c r="AF170" s="179">
        <f t="shared" si="619"/>
        <v>0</v>
      </c>
      <c r="AG170" s="179">
        <f t="shared" si="619"/>
        <v>0</v>
      </c>
      <c r="AH170" s="178">
        <f t="shared" si="619"/>
        <v>0</v>
      </c>
      <c r="AI170" s="179">
        <f t="shared" si="619"/>
        <v>0</v>
      </c>
      <c r="AJ170" s="179">
        <f t="shared" si="619"/>
        <v>0</v>
      </c>
      <c r="AK170" s="179">
        <f t="shared" si="619"/>
        <v>0</v>
      </c>
      <c r="AL170" s="179">
        <f t="shared" si="619"/>
        <v>0</v>
      </c>
      <c r="AM170" s="179">
        <f t="shared" si="619"/>
        <v>0</v>
      </c>
      <c r="AN170" s="179">
        <f t="shared" si="619"/>
        <v>0</v>
      </c>
      <c r="AO170" s="179">
        <f t="shared" si="619"/>
        <v>0</v>
      </c>
      <c r="AP170" s="179">
        <f t="shared" si="619"/>
        <v>0</v>
      </c>
      <c r="AQ170" s="179">
        <f t="shared" si="619"/>
        <v>0</v>
      </c>
      <c r="AR170" s="179">
        <f t="shared" si="619"/>
        <v>0</v>
      </c>
      <c r="AS170" s="179">
        <f t="shared" si="619"/>
        <v>0</v>
      </c>
      <c r="AT170" s="179">
        <f t="shared" si="619"/>
        <v>0</v>
      </c>
      <c r="AU170" s="179">
        <f t="shared" si="619"/>
        <v>0</v>
      </c>
      <c r="AV170" s="179">
        <f t="shared" si="619"/>
        <v>0</v>
      </c>
      <c r="AW170" s="179">
        <f t="shared" si="619"/>
        <v>0</v>
      </c>
      <c r="AX170" s="179">
        <f t="shared" si="619"/>
        <v>0</v>
      </c>
      <c r="AY170" s="179">
        <f t="shared" si="619"/>
        <v>4800.7183599999998</v>
      </c>
      <c r="AZ170" s="179">
        <f t="shared" si="619"/>
        <v>0</v>
      </c>
      <c r="BA170" s="179">
        <f t="shared" si="619"/>
        <v>0</v>
      </c>
    </row>
    <row r="171" spans="1:53" ht="22.5" customHeight="1">
      <c r="A171" s="389"/>
      <c r="B171" s="390"/>
      <c r="C171" s="391"/>
      <c r="D171" s="171" t="s">
        <v>273</v>
      </c>
      <c r="E171" s="178">
        <f>H171+K171+N171+Q171+T171+W171+Z171+AE171+AJ171+AO171+AT171+AY171</f>
        <v>116217.57557999992</v>
      </c>
      <c r="F171" s="178">
        <f t="shared" ref="F171:F174" si="620">I171+L171+O171+R171+U171+X171+AC171+AH171+AM171+AR171+AW171+AZ171</f>
        <v>66099.774410000013</v>
      </c>
      <c r="G171" s="178">
        <f t="shared" si="618"/>
        <v>56.875884804961665</v>
      </c>
      <c r="H171" s="179">
        <f t="shared" ref="H171:BA171" si="621">H157+H150+H143+H136+H129+H122+H115+H108+H101+H94+H87+H80+H73+H66+H59+H52+H45+H38+H164</f>
        <v>0</v>
      </c>
      <c r="I171" s="179">
        <f t="shared" si="621"/>
        <v>0</v>
      </c>
      <c r="J171" s="179">
        <f t="shared" si="621"/>
        <v>0</v>
      </c>
      <c r="K171" s="179">
        <f t="shared" si="621"/>
        <v>3276.0672300000001</v>
      </c>
      <c r="L171" s="179">
        <f t="shared" si="621"/>
        <v>3276.0672300000001</v>
      </c>
      <c r="M171" s="179">
        <f t="shared" si="621"/>
        <v>0</v>
      </c>
      <c r="N171" s="179">
        <f t="shared" si="621"/>
        <v>5142.1168899999993</v>
      </c>
      <c r="O171" s="179">
        <f t="shared" si="621"/>
        <v>5142.1168899999993</v>
      </c>
      <c r="P171" s="179">
        <f t="shared" si="621"/>
        <v>0</v>
      </c>
      <c r="Q171" s="179">
        <f t="shared" si="621"/>
        <v>750</v>
      </c>
      <c r="R171" s="179">
        <f t="shared" si="621"/>
        <v>750</v>
      </c>
      <c r="S171" s="179">
        <f t="shared" si="621"/>
        <v>0</v>
      </c>
      <c r="T171" s="179">
        <f t="shared" si="621"/>
        <v>7831.4342699999997</v>
      </c>
      <c r="U171" s="179">
        <f t="shared" si="621"/>
        <v>7831.4342699999997</v>
      </c>
      <c r="V171" s="179">
        <f t="shared" si="621"/>
        <v>0</v>
      </c>
      <c r="W171" s="179">
        <f t="shared" si="621"/>
        <v>4884.3</v>
      </c>
      <c r="X171" s="179">
        <f t="shared" si="621"/>
        <v>4884.3</v>
      </c>
      <c r="Y171" s="179">
        <f t="shared" si="621"/>
        <v>0</v>
      </c>
      <c r="Z171" s="179">
        <f t="shared" si="621"/>
        <v>0</v>
      </c>
      <c r="AA171" s="179">
        <f t="shared" si="621"/>
        <v>0</v>
      </c>
      <c r="AB171" s="179">
        <f t="shared" si="621"/>
        <v>0</v>
      </c>
      <c r="AC171" s="179">
        <f t="shared" si="621"/>
        <v>0</v>
      </c>
      <c r="AD171" s="179">
        <f t="shared" si="621"/>
        <v>0</v>
      </c>
      <c r="AE171" s="179">
        <f t="shared" si="621"/>
        <v>3157.502</v>
      </c>
      <c r="AF171" s="179">
        <f t="shared" si="621"/>
        <v>0</v>
      </c>
      <c r="AG171" s="179">
        <f t="shared" si="621"/>
        <v>0</v>
      </c>
      <c r="AH171" s="178">
        <f t="shared" si="621"/>
        <v>3157.502</v>
      </c>
      <c r="AI171" s="179">
        <f t="shared" si="621"/>
        <v>0</v>
      </c>
      <c r="AJ171" s="178">
        <f t="shared" si="621"/>
        <v>8452.1741399999992</v>
      </c>
      <c r="AK171" s="178">
        <f t="shared" si="621"/>
        <v>0</v>
      </c>
      <c r="AL171" s="178">
        <f t="shared" si="621"/>
        <v>0</v>
      </c>
      <c r="AM171" s="178">
        <f t="shared" si="621"/>
        <v>8452.1741399999992</v>
      </c>
      <c r="AN171" s="179">
        <f t="shared" si="621"/>
        <v>0</v>
      </c>
      <c r="AO171" s="179">
        <f t="shared" si="621"/>
        <v>11280.45234</v>
      </c>
      <c r="AP171" s="179">
        <f t="shared" si="621"/>
        <v>0</v>
      </c>
      <c r="AQ171" s="179">
        <f t="shared" si="621"/>
        <v>0</v>
      </c>
      <c r="AR171" s="179">
        <f t="shared" si="621"/>
        <v>11280.45234</v>
      </c>
      <c r="AS171" s="179">
        <f t="shared" si="621"/>
        <v>0</v>
      </c>
      <c r="AT171" s="179">
        <f t="shared" si="621"/>
        <v>194.95853</v>
      </c>
      <c r="AU171" s="179">
        <f t="shared" si="621"/>
        <v>0</v>
      </c>
      <c r="AV171" s="179">
        <f t="shared" si="621"/>
        <v>0</v>
      </c>
      <c r="AW171" s="179">
        <f t="shared" si="621"/>
        <v>194.95853</v>
      </c>
      <c r="AX171" s="179">
        <f t="shared" si="621"/>
        <v>0</v>
      </c>
      <c r="AY171" s="179">
        <f t="shared" si="621"/>
        <v>71248.570179999908</v>
      </c>
      <c r="AZ171" s="179">
        <f t="shared" si="621"/>
        <v>21130.769009999996</v>
      </c>
      <c r="BA171" s="179">
        <f t="shared" si="621"/>
        <v>0</v>
      </c>
    </row>
    <row r="172" spans="1:53" ht="101.25" customHeight="1">
      <c r="A172" s="389"/>
      <c r="B172" s="390"/>
      <c r="C172" s="391"/>
      <c r="D172" s="171" t="s">
        <v>279</v>
      </c>
      <c r="E172" s="178">
        <f t="shared" si="616"/>
        <v>77430.64417</v>
      </c>
      <c r="F172" s="178">
        <f t="shared" si="620"/>
        <v>36819.344380000002</v>
      </c>
      <c r="G172" s="173"/>
      <c r="H172" s="179">
        <f>H158+H151+H144+H137+H130+H123+H116+H109+H102+H95+H88+H81+H74+H67+H60+H53+H46+H39+H165</f>
        <v>0</v>
      </c>
      <c r="I172" s="179">
        <f t="shared" ref="I172:BA172" si="622">I158+I151+I144+I137+I130+I123+I116+I109+I102+I95+I88+I81+I74+I67+I60+I53+I46+I39+I165</f>
        <v>0</v>
      </c>
      <c r="J172" s="179">
        <f t="shared" si="622"/>
        <v>0</v>
      </c>
      <c r="K172" s="179">
        <f t="shared" si="622"/>
        <v>716.76723000000004</v>
      </c>
      <c r="L172" s="179">
        <f t="shared" si="622"/>
        <v>716.76723000000004</v>
      </c>
      <c r="M172" s="179">
        <f t="shared" si="622"/>
        <v>0</v>
      </c>
      <c r="N172" s="179">
        <f t="shared" si="622"/>
        <v>2642.1168899999998</v>
      </c>
      <c r="O172" s="179">
        <f t="shared" si="622"/>
        <v>2642.1168899999998</v>
      </c>
      <c r="P172" s="179">
        <f t="shared" si="622"/>
        <v>0</v>
      </c>
      <c r="Q172" s="179">
        <f t="shared" si="622"/>
        <v>0</v>
      </c>
      <c r="R172" s="179">
        <f t="shared" si="622"/>
        <v>0</v>
      </c>
      <c r="S172" s="179">
        <f t="shared" si="622"/>
        <v>0</v>
      </c>
      <c r="T172" s="179">
        <f t="shared" si="622"/>
        <v>7830.9842699999999</v>
      </c>
      <c r="U172" s="179">
        <f t="shared" si="622"/>
        <v>7830.9842699999999</v>
      </c>
      <c r="V172" s="179">
        <f t="shared" si="622"/>
        <v>0</v>
      </c>
      <c r="W172" s="179">
        <f t="shared" si="622"/>
        <v>4884.3</v>
      </c>
      <c r="X172" s="179">
        <f t="shared" si="622"/>
        <v>4884.3</v>
      </c>
      <c r="Y172" s="179">
        <f t="shared" si="622"/>
        <v>0</v>
      </c>
      <c r="Z172" s="179">
        <f t="shared" si="622"/>
        <v>0</v>
      </c>
      <c r="AA172" s="179">
        <f t="shared" si="622"/>
        <v>0</v>
      </c>
      <c r="AB172" s="179">
        <f t="shared" si="622"/>
        <v>0</v>
      </c>
      <c r="AC172" s="179">
        <f t="shared" si="622"/>
        <v>0</v>
      </c>
      <c r="AD172" s="179">
        <f t="shared" si="622"/>
        <v>0</v>
      </c>
      <c r="AE172" s="179">
        <f t="shared" si="622"/>
        <v>0</v>
      </c>
      <c r="AF172" s="179">
        <f t="shared" si="622"/>
        <v>0</v>
      </c>
      <c r="AG172" s="179">
        <f t="shared" si="622"/>
        <v>0</v>
      </c>
      <c r="AH172" s="179">
        <f t="shared" si="622"/>
        <v>0</v>
      </c>
      <c r="AI172" s="179">
        <f t="shared" si="622"/>
        <v>0</v>
      </c>
      <c r="AJ172" s="178">
        <f t="shared" si="622"/>
        <v>7952.1741400000001</v>
      </c>
      <c r="AK172" s="178">
        <f t="shared" si="622"/>
        <v>0</v>
      </c>
      <c r="AL172" s="178">
        <f t="shared" si="622"/>
        <v>0</v>
      </c>
      <c r="AM172" s="178">
        <f t="shared" si="622"/>
        <v>7952.1741400000001</v>
      </c>
      <c r="AN172" s="179">
        <f t="shared" si="622"/>
        <v>0</v>
      </c>
      <c r="AO172" s="179">
        <f t="shared" si="622"/>
        <v>10779.109840000001</v>
      </c>
      <c r="AP172" s="179">
        <f t="shared" si="622"/>
        <v>10035.90984</v>
      </c>
      <c r="AQ172" s="179">
        <f t="shared" si="622"/>
        <v>10035.90984</v>
      </c>
      <c r="AR172" s="179">
        <f t="shared" si="622"/>
        <v>10779.109840000001</v>
      </c>
      <c r="AS172" s="179">
        <f t="shared" si="622"/>
        <v>0</v>
      </c>
      <c r="AT172" s="179">
        <f t="shared" si="622"/>
        <v>0</v>
      </c>
      <c r="AU172" s="179">
        <f t="shared" si="622"/>
        <v>0</v>
      </c>
      <c r="AV172" s="179">
        <f t="shared" si="622"/>
        <v>0</v>
      </c>
      <c r="AW172" s="179">
        <f t="shared" si="622"/>
        <v>0</v>
      </c>
      <c r="AX172" s="179">
        <f t="shared" si="622"/>
        <v>0</v>
      </c>
      <c r="AY172" s="179">
        <f t="shared" si="622"/>
        <v>42625.191800000001</v>
      </c>
      <c r="AZ172" s="179">
        <f t="shared" si="622"/>
        <v>2013.89201</v>
      </c>
      <c r="BA172" s="179">
        <f t="shared" si="622"/>
        <v>0</v>
      </c>
    </row>
    <row r="173" spans="1:53" ht="33.75" customHeight="1">
      <c r="A173" s="389"/>
      <c r="B173" s="390"/>
      <c r="C173" s="391"/>
      <c r="D173" s="171" t="s">
        <v>274</v>
      </c>
      <c r="E173" s="178">
        <f t="shared" ref="E173:E174" si="623">H173-K173+N173+Q173+T173+W173+Z173+AE173+AJ173+AO173+AT173+AY173</f>
        <v>0</v>
      </c>
      <c r="F173" s="178">
        <f t="shared" si="620"/>
        <v>0</v>
      </c>
      <c r="G173" s="173"/>
      <c r="H173" s="179">
        <f t="shared" ref="H173:BA173" si="624">H159+H152+H145+H138+H131+H124+H117+H110+H103+H96+H89+H82+H75+H68+H61+H54+H47+H40+H166</f>
        <v>0</v>
      </c>
      <c r="I173" s="179">
        <f t="shared" si="624"/>
        <v>0</v>
      </c>
      <c r="J173" s="179">
        <f t="shared" si="624"/>
        <v>0</v>
      </c>
      <c r="K173" s="179">
        <f t="shared" si="624"/>
        <v>0</v>
      </c>
      <c r="L173" s="179">
        <f t="shared" si="624"/>
        <v>0</v>
      </c>
      <c r="M173" s="179">
        <f t="shared" si="624"/>
        <v>0</v>
      </c>
      <c r="N173" s="179">
        <f t="shared" si="624"/>
        <v>0</v>
      </c>
      <c r="O173" s="179">
        <f t="shared" si="624"/>
        <v>0</v>
      </c>
      <c r="P173" s="179">
        <f t="shared" si="624"/>
        <v>0</v>
      </c>
      <c r="Q173" s="179">
        <f t="shared" si="624"/>
        <v>0</v>
      </c>
      <c r="R173" s="179">
        <f t="shared" si="624"/>
        <v>0</v>
      </c>
      <c r="S173" s="179">
        <f t="shared" si="624"/>
        <v>0</v>
      </c>
      <c r="T173" s="179">
        <f t="shared" si="624"/>
        <v>0</v>
      </c>
      <c r="U173" s="179">
        <f t="shared" si="624"/>
        <v>0</v>
      </c>
      <c r="V173" s="179">
        <f t="shared" si="624"/>
        <v>0</v>
      </c>
      <c r="W173" s="179">
        <f t="shared" si="624"/>
        <v>0</v>
      </c>
      <c r="X173" s="179">
        <f t="shared" si="624"/>
        <v>0</v>
      </c>
      <c r="Y173" s="179">
        <f t="shared" si="624"/>
        <v>0</v>
      </c>
      <c r="Z173" s="179">
        <f t="shared" si="624"/>
        <v>0</v>
      </c>
      <c r="AA173" s="179">
        <f t="shared" si="624"/>
        <v>0</v>
      </c>
      <c r="AB173" s="179">
        <f t="shared" si="624"/>
        <v>0</v>
      </c>
      <c r="AC173" s="179">
        <f t="shared" si="624"/>
        <v>0</v>
      </c>
      <c r="AD173" s="179">
        <f t="shared" si="624"/>
        <v>0</v>
      </c>
      <c r="AE173" s="179">
        <f t="shared" si="624"/>
        <v>0</v>
      </c>
      <c r="AF173" s="179">
        <f t="shared" si="624"/>
        <v>0</v>
      </c>
      <c r="AG173" s="179">
        <f t="shared" si="624"/>
        <v>0</v>
      </c>
      <c r="AH173" s="179">
        <f t="shared" si="624"/>
        <v>0</v>
      </c>
      <c r="AI173" s="179">
        <f t="shared" si="624"/>
        <v>0</v>
      </c>
      <c r="AJ173" s="179">
        <f t="shared" si="624"/>
        <v>0</v>
      </c>
      <c r="AK173" s="179">
        <f t="shared" si="624"/>
        <v>0</v>
      </c>
      <c r="AL173" s="179">
        <f t="shared" si="624"/>
        <v>0</v>
      </c>
      <c r="AM173" s="179">
        <f t="shared" si="624"/>
        <v>0</v>
      </c>
      <c r="AN173" s="179">
        <f t="shared" si="624"/>
        <v>0</v>
      </c>
      <c r="AO173" s="179">
        <f t="shared" si="624"/>
        <v>0</v>
      </c>
      <c r="AP173" s="179">
        <f t="shared" si="624"/>
        <v>0</v>
      </c>
      <c r="AQ173" s="179">
        <f t="shared" si="624"/>
        <v>0</v>
      </c>
      <c r="AR173" s="179">
        <f t="shared" si="624"/>
        <v>0</v>
      </c>
      <c r="AS173" s="179">
        <f t="shared" si="624"/>
        <v>0</v>
      </c>
      <c r="AT173" s="179">
        <f t="shared" si="624"/>
        <v>0</v>
      </c>
      <c r="AU173" s="179">
        <f t="shared" si="624"/>
        <v>0</v>
      </c>
      <c r="AV173" s="179">
        <f t="shared" si="624"/>
        <v>0</v>
      </c>
      <c r="AW173" s="179">
        <f t="shared" si="624"/>
        <v>0</v>
      </c>
      <c r="AX173" s="179">
        <f t="shared" si="624"/>
        <v>0</v>
      </c>
      <c r="AY173" s="179">
        <f t="shared" si="624"/>
        <v>0</v>
      </c>
      <c r="AZ173" s="179">
        <f t="shared" si="624"/>
        <v>0</v>
      </c>
      <c r="BA173" s="179">
        <f t="shared" si="624"/>
        <v>0</v>
      </c>
    </row>
    <row r="174" spans="1:53" ht="36" customHeight="1">
      <c r="A174" s="392"/>
      <c r="B174" s="393"/>
      <c r="C174" s="394"/>
      <c r="D174" s="150" t="s">
        <v>43</v>
      </c>
      <c r="E174" s="178">
        <f t="shared" si="623"/>
        <v>0</v>
      </c>
      <c r="F174" s="178">
        <f t="shared" si="620"/>
        <v>0</v>
      </c>
      <c r="G174" s="173"/>
      <c r="H174" s="179">
        <f t="shared" ref="H174:BA174" si="625">H160+H153+H146+H139+H132+H125+H118+H111+H104+H97+H90+H83+H76+H69+H62+H55+H48+H41</f>
        <v>0</v>
      </c>
      <c r="I174" s="179">
        <f t="shared" si="625"/>
        <v>0</v>
      </c>
      <c r="J174" s="179">
        <f t="shared" si="625"/>
        <v>0</v>
      </c>
      <c r="K174" s="179">
        <f t="shared" si="625"/>
        <v>0</v>
      </c>
      <c r="L174" s="179">
        <f t="shared" si="625"/>
        <v>0</v>
      </c>
      <c r="M174" s="179">
        <f t="shared" si="625"/>
        <v>0</v>
      </c>
      <c r="N174" s="179">
        <f t="shared" si="625"/>
        <v>0</v>
      </c>
      <c r="O174" s="179">
        <f t="shared" si="625"/>
        <v>0</v>
      </c>
      <c r="P174" s="179">
        <f t="shared" si="625"/>
        <v>0</v>
      </c>
      <c r="Q174" s="179">
        <f t="shared" si="625"/>
        <v>0</v>
      </c>
      <c r="R174" s="179">
        <f t="shared" si="625"/>
        <v>0</v>
      </c>
      <c r="S174" s="179">
        <f t="shared" si="625"/>
        <v>0</v>
      </c>
      <c r="T174" s="179">
        <f t="shared" si="625"/>
        <v>0</v>
      </c>
      <c r="U174" s="179">
        <f t="shared" si="625"/>
        <v>0</v>
      </c>
      <c r="V174" s="179">
        <f t="shared" si="625"/>
        <v>0</v>
      </c>
      <c r="W174" s="179">
        <f t="shared" si="625"/>
        <v>0</v>
      </c>
      <c r="X174" s="179">
        <f t="shared" si="625"/>
        <v>0</v>
      </c>
      <c r="Y174" s="179">
        <f t="shared" si="625"/>
        <v>0</v>
      </c>
      <c r="Z174" s="179">
        <f t="shared" si="625"/>
        <v>0</v>
      </c>
      <c r="AA174" s="179">
        <f t="shared" si="625"/>
        <v>0</v>
      </c>
      <c r="AB174" s="179">
        <f t="shared" si="625"/>
        <v>0</v>
      </c>
      <c r="AC174" s="179">
        <f t="shared" si="625"/>
        <v>0</v>
      </c>
      <c r="AD174" s="179">
        <f t="shared" si="625"/>
        <v>0</v>
      </c>
      <c r="AE174" s="179">
        <f t="shared" si="625"/>
        <v>0</v>
      </c>
      <c r="AF174" s="179">
        <f t="shared" si="625"/>
        <v>0</v>
      </c>
      <c r="AG174" s="179">
        <f t="shared" si="625"/>
        <v>0</v>
      </c>
      <c r="AH174" s="179">
        <f t="shared" si="625"/>
        <v>0</v>
      </c>
      <c r="AI174" s="179">
        <f t="shared" si="625"/>
        <v>0</v>
      </c>
      <c r="AJ174" s="179">
        <f t="shared" si="625"/>
        <v>0</v>
      </c>
      <c r="AK174" s="179">
        <f t="shared" si="625"/>
        <v>0</v>
      </c>
      <c r="AL174" s="179">
        <f t="shared" si="625"/>
        <v>0</v>
      </c>
      <c r="AM174" s="179">
        <f t="shared" si="625"/>
        <v>0</v>
      </c>
      <c r="AN174" s="179">
        <f t="shared" si="625"/>
        <v>0</v>
      </c>
      <c r="AO174" s="179">
        <f t="shared" si="625"/>
        <v>0</v>
      </c>
      <c r="AP174" s="179">
        <f t="shared" si="625"/>
        <v>0</v>
      </c>
      <c r="AQ174" s="179">
        <f t="shared" si="625"/>
        <v>0</v>
      </c>
      <c r="AR174" s="179">
        <f t="shared" si="625"/>
        <v>0</v>
      </c>
      <c r="AS174" s="179">
        <f t="shared" si="625"/>
        <v>0</v>
      </c>
      <c r="AT174" s="179">
        <f t="shared" si="625"/>
        <v>0</v>
      </c>
      <c r="AU174" s="179">
        <f t="shared" si="625"/>
        <v>0</v>
      </c>
      <c r="AV174" s="179">
        <f t="shared" si="625"/>
        <v>0</v>
      </c>
      <c r="AW174" s="179">
        <f t="shared" si="625"/>
        <v>0</v>
      </c>
      <c r="AX174" s="179">
        <f t="shared" si="625"/>
        <v>0</v>
      </c>
      <c r="AY174" s="179">
        <f t="shared" si="625"/>
        <v>0</v>
      </c>
      <c r="AZ174" s="179">
        <f t="shared" si="625"/>
        <v>0</v>
      </c>
      <c r="BA174" s="179">
        <f t="shared" si="625"/>
        <v>0</v>
      </c>
    </row>
    <row r="175" spans="1:53" s="102" customFormat="1" ht="22.5" customHeight="1">
      <c r="A175" s="403" t="s">
        <v>297</v>
      </c>
      <c r="B175" s="404"/>
      <c r="C175" s="404"/>
      <c r="D175" s="404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4"/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  <c r="AK175" s="404"/>
      <c r="AL175" s="404"/>
      <c r="AM175" s="404"/>
      <c r="AN175" s="404"/>
      <c r="AO175" s="404"/>
      <c r="AP175" s="404"/>
      <c r="AQ175" s="404"/>
      <c r="AR175" s="404"/>
      <c r="AS175" s="404"/>
      <c r="AT175" s="404"/>
      <c r="AU175" s="404"/>
      <c r="AV175" s="404"/>
      <c r="AW175" s="404"/>
      <c r="AX175" s="404"/>
      <c r="AY175" s="404"/>
      <c r="AZ175" s="404"/>
      <c r="BA175" s="404"/>
    </row>
    <row r="176" spans="1:53" ht="22.5" customHeight="1">
      <c r="A176" s="312" t="s">
        <v>298</v>
      </c>
      <c r="B176" s="314" t="s">
        <v>304</v>
      </c>
      <c r="C176" s="314" t="s">
        <v>324</v>
      </c>
      <c r="D176" s="159" t="s">
        <v>41</v>
      </c>
      <c r="E176" s="178">
        <f>H176+K176+N176+Q176+T176+Z176+AE176+AJ176+AO176+AT176+AY176</f>
        <v>4838.9038999999993</v>
      </c>
      <c r="F176" s="178">
        <f t="shared" ref="F176:F238" si="626">I176+L176+O176+R176+U176+X176+AC176+AH176+AM176+AR176+AW176+AZ176</f>
        <v>4838.9038999999993</v>
      </c>
      <c r="G176" s="156">
        <f>F176/E176</f>
        <v>1</v>
      </c>
      <c r="H176" s="148"/>
      <c r="I176" s="148"/>
      <c r="J176" s="156"/>
      <c r="K176" s="148"/>
      <c r="L176" s="148"/>
      <c r="M176" s="156"/>
      <c r="N176" s="148"/>
      <c r="O176" s="148"/>
      <c r="P176" s="156"/>
      <c r="Q176" s="148"/>
      <c r="R176" s="148"/>
      <c r="S176" s="156"/>
      <c r="T176" s="148"/>
      <c r="U176" s="148"/>
      <c r="V176" s="156"/>
      <c r="W176" s="203"/>
      <c r="X176" s="148"/>
      <c r="Y176" s="156"/>
      <c r="Z176" s="148">
        <f>Z177+Z178+Z179+W180+W181+W182</f>
        <v>4838.9038999999993</v>
      </c>
      <c r="AA176" s="148">
        <f t="shared" ref="AA176:AC176" si="627">AA177+AA178+AA179+X180+X181+X182</f>
        <v>0</v>
      </c>
      <c r="AB176" s="148">
        <f t="shared" si="627"/>
        <v>0</v>
      </c>
      <c r="AC176" s="148">
        <f t="shared" si="627"/>
        <v>4838.9038999999993</v>
      </c>
      <c r="AD176" s="156"/>
      <c r="AE176" s="148"/>
      <c r="AF176" s="148"/>
      <c r="AG176" s="156"/>
      <c r="AH176" s="156"/>
      <c r="AI176" s="156"/>
      <c r="AJ176" s="148"/>
      <c r="AK176" s="148"/>
      <c r="AL176" s="156"/>
      <c r="AM176" s="156"/>
      <c r="AN176" s="156"/>
      <c r="AO176" s="148"/>
      <c r="AP176" s="148"/>
      <c r="AQ176" s="156"/>
      <c r="AR176" s="156"/>
      <c r="AS176" s="156"/>
      <c r="AT176" s="148"/>
      <c r="AU176" s="148"/>
      <c r="AV176" s="156"/>
      <c r="AW176" s="156"/>
      <c r="AX176" s="156"/>
      <c r="AY176" s="156"/>
      <c r="AZ176" s="156"/>
      <c r="BA176" s="156"/>
    </row>
    <row r="177" spans="1:53" ht="36" customHeight="1">
      <c r="A177" s="313"/>
      <c r="B177" s="315"/>
      <c r="C177" s="315"/>
      <c r="D177" s="157" t="s">
        <v>37</v>
      </c>
      <c r="E177" s="178">
        <f t="shared" ref="E177:E179" si="628">H177+K177+N177+Q177+T177+Z177+AE177+AJ177+AO177+AT177+AY177</f>
        <v>0</v>
      </c>
      <c r="F177" s="178">
        <f t="shared" si="626"/>
        <v>0</v>
      </c>
      <c r="G177" s="156"/>
      <c r="H177" s="148"/>
      <c r="I177" s="148"/>
      <c r="J177" s="156"/>
      <c r="K177" s="148"/>
      <c r="L177" s="148"/>
      <c r="M177" s="156"/>
      <c r="N177" s="148"/>
      <c r="O177" s="148"/>
      <c r="P177" s="156"/>
      <c r="Q177" s="148"/>
      <c r="R177" s="148"/>
      <c r="S177" s="156"/>
      <c r="T177" s="148"/>
      <c r="U177" s="148"/>
      <c r="V177" s="156"/>
      <c r="W177" s="203"/>
      <c r="X177" s="148"/>
      <c r="Y177" s="156"/>
      <c r="Z177" s="148"/>
      <c r="AA177" s="148"/>
      <c r="AB177" s="156"/>
      <c r="AC177" s="156"/>
      <c r="AD177" s="156"/>
      <c r="AE177" s="148"/>
      <c r="AF177" s="148"/>
      <c r="AG177" s="156"/>
      <c r="AH177" s="156"/>
      <c r="AI177" s="156"/>
      <c r="AJ177" s="148"/>
      <c r="AK177" s="148"/>
      <c r="AL177" s="156"/>
      <c r="AM177" s="156"/>
      <c r="AN177" s="156"/>
      <c r="AO177" s="148"/>
      <c r="AP177" s="148"/>
      <c r="AQ177" s="156"/>
      <c r="AR177" s="156"/>
      <c r="AS177" s="156"/>
      <c r="AT177" s="148"/>
      <c r="AU177" s="148"/>
      <c r="AV177" s="156"/>
      <c r="AW177" s="156"/>
      <c r="AX177" s="156"/>
      <c r="AY177" s="156"/>
      <c r="AZ177" s="156"/>
      <c r="BA177" s="156"/>
    </row>
    <row r="178" spans="1:53" ht="48.75" customHeight="1">
      <c r="A178" s="313"/>
      <c r="B178" s="315"/>
      <c r="C178" s="315"/>
      <c r="D178" s="158" t="s">
        <v>2</v>
      </c>
      <c r="E178" s="178">
        <f t="shared" si="628"/>
        <v>1179.0999999999999</v>
      </c>
      <c r="F178" s="178">
        <f t="shared" si="626"/>
        <v>1179.0999999999999</v>
      </c>
      <c r="G178" s="156"/>
      <c r="H178" s="148"/>
      <c r="I178" s="148"/>
      <c r="J178" s="156"/>
      <c r="K178" s="148"/>
      <c r="L178" s="148"/>
      <c r="M178" s="156"/>
      <c r="N178" s="148"/>
      <c r="O178" s="148"/>
      <c r="P178" s="156"/>
      <c r="Q178" s="148"/>
      <c r="R178" s="148"/>
      <c r="S178" s="156"/>
      <c r="T178" s="148"/>
      <c r="U178" s="148"/>
      <c r="V178" s="156"/>
      <c r="W178" s="203"/>
      <c r="X178" s="148"/>
      <c r="Y178" s="156"/>
      <c r="Z178" s="148">
        <v>1179.0999999999999</v>
      </c>
      <c r="AA178" s="148"/>
      <c r="AB178" s="156"/>
      <c r="AC178" s="148">
        <v>1179.0999999999999</v>
      </c>
      <c r="AD178" s="156"/>
      <c r="AE178" s="148"/>
      <c r="AF178" s="148"/>
      <c r="AG178" s="156"/>
      <c r="AH178" s="156"/>
      <c r="AI178" s="156"/>
      <c r="AJ178" s="148"/>
      <c r="AK178" s="148"/>
      <c r="AL178" s="156"/>
      <c r="AM178" s="156"/>
      <c r="AN178" s="156"/>
      <c r="AO178" s="148"/>
      <c r="AP178" s="148"/>
      <c r="AQ178" s="156"/>
      <c r="AR178" s="156"/>
      <c r="AS178" s="156"/>
      <c r="AT178" s="148"/>
      <c r="AU178" s="148"/>
      <c r="AV178" s="156"/>
      <c r="AW178" s="156"/>
      <c r="AX178" s="156"/>
      <c r="AY178" s="156"/>
      <c r="AZ178" s="156"/>
      <c r="BA178" s="156"/>
    </row>
    <row r="179" spans="1:53" ht="22.5" customHeight="1">
      <c r="A179" s="313"/>
      <c r="B179" s="315"/>
      <c r="C179" s="315"/>
      <c r="D179" s="241" t="s">
        <v>273</v>
      </c>
      <c r="E179" s="178">
        <f t="shared" si="628"/>
        <v>3659.8038999999999</v>
      </c>
      <c r="F179" s="178">
        <f t="shared" si="626"/>
        <v>3659.8038999999999</v>
      </c>
      <c r="G179" s="156"/>
      <c r="H179" s="148"/>
      <c r="I179" s="148"/>
      <c r="J179" s="156"/>
      <c r="K179" s="148"/>
      <c r="L179" s="148"/>
      <c r="M179" s="156"/>
      <c r="N179" s="148"/>
      <c r="O179" s="148"/>
      <c r="P179" s="156"/>
      <c r="Q179" s="148"/>
      <c r="R179" s="148"/>
      <c r="S179" s="156"/>
      <c r="T179" s="148"/>
      <c r="U179" s="148"/>
      <c r="V179" s="156"/>
      <c r="W179" s="203"/>
      <c r="X179" s="148"/>
      <c r="Y179" s="156"/>
      <c r="Z179" s="148">
        <f>3684.12-24.3161</f>
        <v>3659.8038999999999</v>
      </c>
      <c r="AA179" s="148"/>
      <c r="AB179" s="156"/>
      <c r="AC179" s="148">
        <f>3684.12-24.3161</f>
        <v>3659.8038999999999</v>
      </c>
      <c r="AD179" s="156"/>
      <c r="AE179" s="148"/>
      <c r="AF179" s="148"/>
      <c r="AG179" s="156"/>
      <c r="AH179" s="156"/>
      <c r="AI179" s="156"/>
      <c r="AJ179" s="148"/>
      <c r="AK179" s="148"/>
      <c r="AL179" s="156"/>
      <c r="AM179" s="156"/>
      <c r="AN179" s="156"/>
      <c r="AO179" s="148"/>
      <c r="AP179" s="148"/>
      <c r="AQ179" s="156"/>
      <c r="AR179" s="156"/>
      <c r="AS179" s="156"/>
      <c r="AT179" s="148"/>
      <c r="AU179" s="148"/>
      <c r="AV179" s="156"/>
      <c r="AW179" s="156"/>
      <c r="AX179" s="156"/>
      <c r="AY179" s="156"/>
      <c r="AZ179" s="156"/>
      <c r="BA179" s="156"/>
    </row>
    <row r="180" spans="1:53" ht="85.5" customHeight="1">
      <c r="A180" s="313"/>
      <c r="B180" s="315"/>
      <c r="C180" s="315"/>
      <c r="D180" s="241" t="s">
        <v>279</v>
      </c>
      <c r="E180" s="178">
        <f t="shared" ref="E180:E182" si="629">H180+K180+N180+Q180+T180+W180+Z180+AE180+AJ180+AO180+AT180+AY180</f>
        <v>0</v>
      </c>
      <c r="F180" s="178">
        <f t="shared" si="626"/>
        <v>0</v>
      </c>
      <c r="G180" s="156"/>
      <c r="H180" s="148"/>
      <c r="I180" s="148"/>
      <c r="J180" s="156"/>
      <c r="K180" s="148"/>
      <c r="L180" s="148"/>
      <c r="M180" s="156"/>
      <c r="N180" s="148"/>
      <c r="O180" s="148"/>
      <c r="P180" s="156"/>
      <c r="Q180" s="148"/>
      <c r="R180" s="148"/>
      <c r="S180" s="156"/>
      <c r="T180" s="148"/>
      <c r="U180" s="148"/>
      <c r="V180" s="156"/>
      <c r="W180" s="148"/>
      <c r="X180" s="148"/>
      <c r="Y180" s="156"/>
      <c r="Z180" s="148"/>
      <c r="AA180" s="148"/>
      <c r="AB180" s="156"/>
      <c r="AC180" s="156"/>
      <c r="AD180" s="156"/>
      <c r="AE180" s="148"/>
      <c r="AF180" s="148"/>
      <c r="AG180" s="156"/>
      <c r="AH180" s="156"/>
      <c r="AI180" s="156"/>
      <c r="AJ180" s="148"/>
      <c r="AK180" s="148"/>
      <c r="AL180" s="156"/>
      <c r="AM180" s="156"/>
      <c r="AN180" s="156"/>
      <c r="AO180" s="148"/>
      <c r="AP180" s="148"/>
      <c r="AQ180" s="156"/>
      <c r="AR180" s="156"/>
      <c r="AS180" s="156"/>
      <c r="AT180" s="148"/>
      <c r="AU180" s="148"/>
      <c r="AV180" s="156"/>
      <c r="AW180" s="156"/>
      <c r="AX180" s="156"/>
      <c r="AY180" s="156"/>
      <c r="AZ180" s="156"/>
      <c r="BA180" s="156"/>
    </row>
    <row r="181" spans="1:53" ht="22.5" customHeight="1">
      <c r="A181" s="313"/>
      <c r="B181" s="315"/>
      <c r="C181" s="315"/>
      <c r="D181" s="241" t="s">
        <v>274</v>
      </c>
      <c r="E181" s="178">
        <f t="shared" si="629"/>
        <v>0</v>
      </c>
      <c r="F181" s="178">
        <f t="shared" si="626"/>
        <v>0</v>
      </c>
      <c r="G181" s="156"/>
      <c r="H181" s="148"/>
      <c r="I181" s="148"/>
      <c r="J181" s="156"/>
      <c r="K181" s="148"/>
      <c r="L181" s="148"/>
      <c r="M181" s="156"/>
      <c r="N181" s="148"/>
      <c r="O181" s="148"/>
      <c r="P181" s="156"/>
      <c r="Q181" s="148"/>
      <c r="R181" s="148"/>
      <c r="S181" s="156"/>
      <c r="T181" s="148"/>
      <c r="U181" s="148"/>
      <c r="V181" s="156"/>
      <c r="W181" s="148"/>
      <c r="X181" s="148"/>
      <c r="Y181" s="156"/>
      <c r="Z181" s="148"/>
      <c r="AA181" s="148"/>
      <c r="AB181" s="156"/>
      <c r="AC181" s="156"/>
      <c r="AD181" s="156"/>
      <c r="AE181" s="148"/>
      <c r="AF181" s="148"/>
      <c r="AG181" s="156"/>
      <c r="AH181" s="156"/>
      <c r="AI181" s="156"/>
      <c r="AJ181" s="148"/>
      <c r="AK181" s="148"/>
      <c r="AL181" s="156"/>
      <c r="AM181" s="156"/>
      <c r="AN181" s="156"/>
      <c r="AO181" s="148"/>
      <c r="AP181" s="148"/>
      <c r="AQ181" s="156"/>
      <c r="AR181" s="156"/>
      <c r="AS181" s="156"/>
      <c r="AT181" s="148"/>
      <c r="AU181" s="148"/>
      <c r="AV181" s="156"/>
      <c r="AW181" s="156"/>
      <c r="AX181" s="156"/>
      <c r="AY181" s="156"/>
      <c r="AZ181" s="156"/>
      <c r="BA181" s="156"/>
    </row>
    <row r="182" spans="1:53" ht="34.5" customHeight="1">
      <c r="A182" s="313"/>
      <c r="B182" s="315"/>
      <c r="C182" s="315"/>
      <c r="D182" s="153" t="s">
        <v>43</v>
      </c>
      <c r="E182" s="178">
        <f t="shared" si="629"/>
        <v>0</v>
      </c>
      <c r="F182" s="178">
        <f t="shared" si="626"/>
        <v>0</v>
      </c>
      <c r="G182" s="156"/>
      <c r="H182" s="148"/>
      <c r="I182" s="148"/>
      <c r="J182" s="156"/>
      <c r="K182" s="148"/>
      <c r="L182" s="148"/>
      <c r="M182" s="156"/>
      <c r="N182" s="148"/>
      <c r="O182" s="148"/>
      <c r="P182" s="156"/>
      <c r="Q182" s="148"/>
      <c r="R182" s="148"/>
      <c r="S182" s="156"/>
      <c r="T182" s="148"/>
      <c r="U182" s="148"/>
      <c r="V182" s="156"/>
      <c r="W182" s="148"/>
      <c r="X182" s="148"/>
      <c r="Y182" s="156"/>
      <c r="Z182" s="148"/>
      <c r="AA182" s="148"/>
      <c r="AB182" s="156"/>
      <c r="AC182" s="156"/>
      <c r="AD182" s="156"/>
      <c r="AE182" s="148"/>
      <c r="AF182" s="148"/>
      <c r="AG182" s="156"/>
      <c r="AH182" s="156"/>
      <c r="AI182" s="156"/>
      <c r="AJ182" s="148"/>
      <c r="AK182" s="148"/>
      <c r="AL182" s="156"/>
      <c r="AM182" s="156"/>
      <c r="AN182" s="156"/>
      <c r="AO182" s="148"/>
      <c r="AP182" s="148"/>
      <c r="AQ182" s="156"/>
      <c r="AR182" s="156"/>
      <c r="AS182" s="156"/>
      <c r="AT182" s="148"/>
      <c r="AU182" s="148"/>
      <c r="AV182" s="156"/>
      <c r="AW182" s="156"/>
      <c r="AX182" s="156"/>
      <c r="AY182" s="156"/>
      <c r="AZ182" s="156"/>
      <c r="BA182" s="156"/>
    </row>
    <row r="183" spans="1:53" ht="22.5" customHeight="1">
      <c r="A183" s="312" t="s">
        <v>299</v>
      </c>
      <c r="B183" s="314" t="s">
        <v>305</v>
      </c>
      <c r="C183" s="314" t="s">
        <v>324</v>
      </c>
      <c r="D183" s="159" t="s">
        <v>41</v>
      </c>
      <c r="E183" s="178">
        <f>H183+K183+N183+Q183+T183+W186+Z183+AE183+AJ183+AO183+AT183+AY183</f>
        <v>977.34699999999998</v>
      </c>
      <c r="F183" s="178">
        <f t="shared" si="626"/>
        <v>977.34699999999998</v>
      </c>
      <c r="G183" s="156">
        <f>F183/E183</f>
        <v>1</v>
      </c>
      <c r="H183" s="148"/>
      <c r="I183" s="148"/>
      <c r="J183" s="156"/>
      <c r="K183" s="148"/>
      <c r="L183" s="148"/>
      <c r="M183" s="156"/>
      <c r="N183" s="148"/>
      <c r="O183" s="148"/>
      <c r="P183" s="156"/>
      <c r="Q183" s="148">
        <f>Q186</f>
        <v>260.16050000000001</v>
      </c>
      <c r="R183" s="148">
        <f>R186</f>
        <v>260.16050000000001</v>
      </c>
      <c r="S183" s="196">
        <f>R183/Q183</f>
        <v>1</v>
      </c>
      <c r="T183" s="148"/>
      <c r="U183" s="148"/>
      <c r="V183" s="156"/>
      <c r="W183" s="148">
        <f>W184+W185+W186</f>
        <v>367.7645</v>
      </c>
      <c r="X183" s="148">
        <f>X184+X185+X186</f>
        <v>367.7645</v>
      </c>
      <c r="Y183" s="196">
        <f>X183/W183</f>
        <v>1</v>
      </c>
      <c r="Z183" s="148">
        <f>Z186</f>
        <v>349.42200000000003</v>
      </c>
      <c r="AA183" s="148">
        <f t="shared" ref="AA183:AC183" si="630">AA186</f>
        <v>0</v>
      </c>
      <c r="AB183" s="148">
        <f t="shared" si="630"/>
        <v>0</v>
      </c>
      <c r="AC183" s="148">
        <f t="shared" si="630"/>
        <v>349.42200000000003</v>
      </c>
      <c r="AD183" s="156"/>
      <c r="AE183" s="148">
        <f>AE184+AE185+AE186+AE187+AE188+AE189</f>
        <v>0</v>
      </c>
      <c r="AF183" s="148"/>
      <c r="AG183" s="156"/>
      <c r="AH183" s="156"/>
      <c r="AI183" s="156"/>
      <c r="AJ183" s="148"/>
      <c r="AK183" s="148"/>
      <c r="AL183" s="156"/>
      <c r="AM183" s="156"/>
      <c r="AN183" s="156"/>
      <c r="AO183" s="148"/>
      <c r="AP183" s="148"/>
      <c r="AQ183" s="156"/>
      <c r="AR183" s="156"/>
      <c r="AS183" s="156"/>
      <c r="AT183" s="148"/>
      <c r="AU183" s="148"/>
      <c r="AV183" s="156"/>
      <c r="AW183" s="156"/>
      <c r="AX183" s="156"/>
      <c r="AY183" s="156"/>
      <c r="AZ183" s="156"/>
      <c r="BA183" s="156"/>
    </row>
    <row r="184" spans="1:53" ht="37.5" customHeight="1">
      <c r="A184" s="313"/>
      <c r="B184" s="315"/>
      <c r="C184" s="315"/>
      <c r="D184" s="157" t="s">
        <v>37</v>
      </c>
      <c r="E184" s="178">
        <f t="shared" ref="E184:E185" si="631">H184+K184+N184+Q184+T184+W187+Z184+AE184+AJ184+AO184+AT184+AY184</f>
        <v>0</v>
      </c>
      <c r="F184" s="178">
        <f t="shared" si="626"/>
        <v>0</v>
      </c>
      <c r="G184" s="156"/>
      <c r="H184" s="148"/>
      <c r="I184" s="148"/>
      <c r="J184" s="156"/>
      <c r="K184" s="148"/>
      <c r="L184" s="148"/>
      <c r="M184" s="156"/>
      <c r="N184" s="148"/>
      <c r="O184" s="148"/>
      <c r="P184" s="156"/>
      <c r="Q184" s="148"/>
      <c r="R184" s="148"/>
      <c r="S184" s="156"/>
      <c r="T184" s="148"/>
      <c r="U184" s="148"/>
      <c r="V184" s="156"/>
      <c r="W184" s="148"/>
      <c r="X184" s="148"/>
      <c r="Y184" s="156"/>
      <c r="Z184" s="148"/>
      <c r="AA184" s="148"/>
      <c r="AB184" s="156"/>
      <c r="AC184" s="156"/>
      <c r="AD184" s="156"/>
      <c r="AE184" s="148"/>
      <c r="AF184" s="148"/>
      <c r="AG184" s="156"/>
      <c r="AH184" s="156"/>
      <c r="AI184" s="156"/>
      <c r="AJ184" s="148"/>
      <c r="AK184" s="148"/>
      <c r="AL184" s="156"/>
      <c r="AM184" s="156"/>
      <c r="AN184" s="156"/>
      <c r="AO184" s="148"/>
      <c r="AP184" s="148"/>
      <c r="AQ184" s="156"/>
      <c r="AR184" s="156"/>
      <c r="AS184" s="156"/>
      <c r="AT184" s="148"/>
      <c r="AU184" s="148"/>
      <c r="AV184" s="156"/>
      <c r="AW184" s="156"/>
      <c r="AX184" s="156"/>
      <c r="AY184" s="156"/>
      <c r="AZ184" s="156"/>
      <c r="BA184" s="156"/>
    </row>
    <row r="185" spans="1:53" ht="47.25" customHeight="1">
      <c r="A185" s="313"/>
      <c r="B185" s="315"/>
      <c r="C185" s="315"/>
      <c r="D185" s="158" t="s">
        <v>2</v>
      </c>
      <c r="E185" s="178">
        <f t="shared" si="631"/>
        <v>0</v>
      </c>
      <c r="F185" s="178">
        <f t="shared" si="626"/>
        <v>0</v>
      </c>
      <c r="G185" s="156"/>
      <c r="H185" s="148"/>
      <c r="I185" s="148"/>
      <c r="J185" s="156"/>
      <c r="K185" s="148"/>
      <c r="L185" s="148"/>
      <c r="M185" s="156"/>
      <c r="N185" s="148"/>
      <c r="O185" s="148"/>
      <c r="P185" s="156"/>
      <c r="Q185" s="148"/>
      <c r="R185" s="148"/>
      <c r="S185" s="156"/>
      <c r="T185" s="148"/>
      <c r="U185" s="148"/>
      <c r="V185" s="156"/>
      <c r="W185" s="148"/>
      <c r="X185" s="148"/>
      <c r="Y185" s="156"/>
      <c r="Z185" s="148"/>
      <c r="AA185" s="148"/>
      <c r="AB185" s="156"/>
      <c r="AC185" s="156"/>
      <c r="AD185" s="156"/>
      <c r="AE185" s="148"/>
      <c r="AF185" s="148"/>
      <c r="AG185" s="156"/>
      <c r="AH185" s="156"/>
      <c r="AI185" s="156"/>
      <c r="AJ185" s="148"/>
      <c r="AK185" s="148"/>
      <c r="AL185" s="156"/>
      <c r="AM185" s="156"/>
      <c r="AN185" s="156"/>
      <c r="AO185" s="148"/>
      <c r="AP185" s="148"/>
      <c r="AQ185" s="156"/>
      <c r="AR185" s="156"/>
      <c r="AS185" s="156"/>
      <c r="AT185" s="148"/>
      <c r="AU185" s="148"/>
      <c r="AV185" s="156"/>
      <c r="AW185" s="156"/>
      <c r="AX185" s="156"/>
      <c r="AY185" s="156"/>
      <c r="AZ185" s="156"/>
      <c r="BA185" s="156"/>
    </row>
    <row r="186" spans="1:53" ht="22.5" customHeight="1">
      <c r="A186" s="313"/>
      <c r="B186" s="315"/>
      <c r="C186" s="315"/>
      <c r="D186" s="241" t="s">
        <v>273</v>
      </c>
      <c r="E186" s="178">
        <f>H186+K186+N186+Q186+T186+W186+Z186+AE186+AJ186+AO186+AT186+AY186</f>
        <v>977.34699999999998</v>
      </c>
      <c r="F186" s="178">
        <f t="shared" si="626"/>
        <v>977.34699999999998</v>
      </c>
      <c r="G186" s="156"/>
      <c r="H186" s="148"/>
      <c r="I186" s="148"/>
      <c r="J186" s="156"/>
      <c r="K186" s="148"/>
      <c r="L186" s="148"/>
      <c r="M186" s="156"/>
      <c r="N186" s="148"/>
      <c r="O186" s="148"/>
      <c r="P186" s="156"/>
      <c r="Q186" s="148">
        <v>260.16050000000001</v>
      </c>
      <c r="R186" s="148">
        <v>260.16050000000001</v>
      </c>
      <c r="S186" s="156"/>
      <c r="T186" s="148"/>
      <c r="U186" s="148"/>
      <c r="V186" s="156"/>
      <c r="W186" s="148">
        <v>367.7645</v>
      </c>
      <c r="X186" s="148">
        <v>367.7645</v>
      </c>
      <c r="Y186" s="156"/>
      <c r="Z186" s="148">
        <v>349.42200000000003</v>
      </c>
      <c r="AA186" s="148"/>
      <c r="AB186" s="156"/>
      <c r="AC186" s="148">
        <v>349.42200000000003</v>
      </c>
      <c r="AD186" s="156"/>
      <c r="AE186" s="148"/>
      <c r="AF186" s="148"/>
      <c r="AG186" s="156"/>
      <c r="AH186" s="156"/>
      <c r="AI186" s="156"/>
      <c r="AJ186" s="148"/>
      <c r="AK186" s="148"/>
      <c r="AL186" s="156"/>
      <c r="AM186" s="156"/>
      <c r="AN186" s="156"/>
      <c r="AO186" s="148"/>
      <c r="AP186" s="148"/>
      <c r="AQ186" s="156"/>
      <c r="AR186" s="156"/>
      <c r="AS186" s="156"/>
      <c r="AT186" s="148"/>
      <c r="AU186" s="148"/>
      <c r="AV186" s="156"/>
      <c r="AW186" s="156"/>
      <c r="AX186" s="156"/>
      <c r="AY186" s="156"/>
      <c r="AZ186" s="156"/>
      <c r="BA186" s="156"/>
    </row>
    <row r="187" spans="1:53" ht="82.5" customHeight="1">
      <c r="A187" s="313"/>
      <c r="B187" s="315"/>
      <c r="C187" s="315"/>
      <c r="D187" s="241" t="s">
        <v>279</v>
      </c>
      <c r="E187" s="178">
        <f t="shared" ref="E187:E188" si="632">H187+K187+N187+Q187+T187+W187+Z187+AE187+AJ187+AO187+AT187+AY187</f>
        <v>0</v>
      </c>
      <c r="F187" s="178">
        <f t="shared" si="626"/>
        <v>0</v>
      </c>
      <c r="G187" s="156"/>
      <c r="H187" s="148"/>
      <c r="I187" s="148"/>
      <c r="J187" s="156"/>
      <c r="K187" s="148"/>
      <c r="L187" s="148"/>
      <c r="M187" s="156"/>
      <c r="N187" s="148"/>
      <c r="O187" s="148"/>
      <c r="P187" s="156"/>
      <c r="Q187" s="148"/>
      <c r="R187" s="148"/>
      <c r="S187" s="156"/>
      <c r="T187" s="148"/>
      <c r="U187" s="148"/>
      <c r="V187" s="156"/>
      <c r="W187" s="148"/>
      <c r="X187" s="148"/>
      <c r="Y187" s="156"/>
      <c r="Z187" s="148"/>
      <c r="AA187" s="148"/>
      <c r="AB187" s="156"/>
      <c r="AC187" s="156"/>
      <c r="AD187" s="156"/>
      <c r="AE187" s="148"/>
      <c r="AF187" s="148"/>
      <c r="AG187" s="156"/>
      <c r="AH187" s="156"/>
      <c r="AI187" s="156"/>
      <c r="AJ187" s="148"/>
      <c r="AK187" s="148"/>
      <c r="AL187" s="156"/>
      <c r="AM187" s="156"/>
      <c r="AN187" s="156"/>
      <c r="AO187" s="148"/>
      <c r="AP187" s="148"/>
      <c r="AQ187" s="156"/>
      <c r="AR187" s="156"/>
      <c r="AS187" s="156"/>
      <c r="AT187" s="148"/>
      <c r="AU187" s="148"/>
      <c r="AV187" s="156"/>
      <c r="AW187" s="156"/>
      <c r="AX187" s="156"/>
      <c r="AY187" s="156"/>
      <c r="AZ187" s="156"/>
      <c r="BA187" s="156"/>
    </row>
    <row r="188" spans="1:53" ht="22.5" customHeight="1">
      <c r="A188" s="313"/>
      <c r="B188" s="315"/>
      <c r="C188" s="315"/>
      <c r="D188" s="241" t="s">
        <v>274</v>
      </c>
      <c r="E188" s="178">
        <f t="shared" si="632"/>
        <v>0</v>
      </c>
      <c r="F188" s="178">
        <f t="shared" si="626"/>
        <v>0</v>
      </c>
      <c r="G188" s="156"/>
      <c r="H188" s="148"/>
      <c r="I188" s="148"/>
      <c r="J188" s="156"/>
      <c r="K188" s="148"/>
      <c r="L188" s="148"/>
      <c r="M188" s="156"/>
      <c r="N188" s="148"/>
      <c r="O188" s="148"/>
      <c r="P188" s="156"/>
      <c r="Q188" s="148"/>
      <c r="R188" s="148"/>
      <c r="S188" s="156"/>
      <c r="T188" s="148"/>
      <c r="U188" s="148"/>
      <c r="V188" s="156"/>
      <c r="W188" s="148"/>
      <c r="X188" s="148"/>
      <c r="Y188" s="156"/>
      <c r="Z188" s="148"/>
      <c r="AA188" s="148"/>
      <c r="AB188" s="156"/>
      <c r="AC188" s="156"/>
      <c r="AD188" s="156"/>
      <c r="AE188" s="148"/>
      <c r="AF188" s="148"/>
      <c r="AG188" s="156"/>
      <c r="AH188" s="156"/>
      <c r="AI188" s="156"/>
      <c r="AJ188" s="148"/>
      <c r="AK188" s="148"/>
      <c r="AL188" s="156"/>
      <c r="AM188" s="156"/>
      <c r="AN188" s="156"/>
      <c r="AO188" s="148"/>
      <c r="AP188" s="148"/>
      <c r="AQ188" s="156"/>
      <c r="AR188" s="156"/>
      <c r="AS188" s="156"/>
      <c r="AT188" s="148"/>
      <c r="AU188" s="148"/>
      <c r="AV188" s="156"/>
      <c r="AW188" s="156"/>
      <c r="AX188" s="156"/>
      <c r="AY188" s="156"/>
      <c r="AZ188" s="156"/>
      <c r="BA188" s="156"/>
    </row>
    <row r="189" spans="1:53" ht="37.5" customHeight="1">
      <c r="A189" s="313"/>
      <c r="B189" s="315"/>
      <c r="C189" s="315"/>
      <c r="D189" s="153" t="s">
        <v>43</v>
      </c>
      <c r="E189" s="178"/>
      <c r="F189" s="178">
        <f t="shared" si="626"/>
        <v>0</v>
      </c>
      <c r="G189" s="156"/>
      <c r="H189" s="148"/>
      <c r="I189" s="148"/>
      <c r="J189" s="156"/>
      <c r="K189" s="148"/>
      <c r="L189" s="148"/>
      <c r="M189" s="156"/>
      <c r="N189" s="148"/>
      <c r="O189" s="148"/>
      <c r="P189" s="156"/>
      <c r="Q189" s="148"/>
      <c r="R189" s="148"/>
      <c r="S189" s="156"/>
      <c r="T189" s="148"/>
      <c r="U189" s="148"/>
      <c r="V189" s="156"/>
      <c r="W189" s="148"/>
      <c r="X189" s="148"/>
      <c r="Y189" s="156"/>
      <c r="Z189" s="148"/>
      <c r="AA189" s="148"/>
      <c r="AB189" s="156"/>
      <c r="AC189" s="156"/>
      <c r="AD189" s="156"/>
      <c r="AE189" s="148"/>
      <c r="AF189" s="148"/>
      <c r="AG189" s="156"/>
      <c r="AH189" s="156"/>
      <c r="AI189" s="156"/>
      <c r="AJ189" s="148"/>
      <c r="AK189" s="148"/>
      <c r="AL189" s="156"/>
      <c r="AM189" s="156"/>
      <c r="AN189" s="156"/>
      <c r="AO189" s="148"/>
      <c r="AP189" s="148"/>
      <c r="AQ189" s="156"/>
      <c r="AR189" s="156"/>
      <c r="AS189" s="156"/>
      <c r="AT189" s="148"/>
      <c r="AU189" s="148"/>
      <c r="AV189" s="156"/>
      <c r="AW189" s="156"/>
      <c r="AX189" s="156"/>
      <c r="AY189" s="156"/>
      <c r="AZ189" s="156"/>
      <c r="BA189" s="156"/>
    </row>
    <row r="190" spans="1:53" ht="22.5" customHeight="1">
      <c r="A190" s="312" t="s">
        <v>300</v>
      </c>
      <c r="B190" s="314" t="s">
        <v>306</v>
      </c>
      <c r="C190" s="314" t="s">
        <v>324</v>
      </c>
      <c r="D190" s="159" t="s">
        <v>41</v>
      </c>
      <c r="E190" s="178">
        <f t="shared" ref="E190" si="633">H190+K190+N190+Q190+T190+W190+Z190+AE190+AJ190+AO190+AT190+AY190</f>
        <v>283.32</v>
      </c>
      <c r="F190" s="178">
        <f t="shared" si="626"/>
        <v>283.32</v>
      </c>
      <c r="G190" s="156">
        <f>F190/E190</f>
        <v>1</v>
      </c>
      <c r="H190" s="148"/>
      <c r="I190" s="148"/>
      <c r="J190" s="156"/>
      <c r="K190" s="148"/>
      <c r="L190" s="148"/>
      <c r="M190" s="156"/>
      <c r="N190" s="148"/>
      <c r="O190" s="148"/>
      <c r="P190" s="156"/>
      <c r="Q190" s="148"/>
      <c r="R190" s="148"/>
      <c r="S190" s="156"/>
      <c r="T190" s="148"/>
      <c r="U190" s="148"/>
      <c r="V190" s="156"/>
      <c r="W190" s="203"/>
      <c r="X190" s="148"/>
      <c r="Y190" s="156"/>
      <c r="Z190" s="148">
        <f t="shared" ref="Z190:AC190" si="634">Z191+Z192+Z193+Z194+Z195+Z196</f>
        <v>283.32</v>
      </c>
      <c r="AA190" s="148">
        <f t="shared" si="634"/>
        <v>283.32</v>
      </c>
      <c r="AB190" s="148">
        <f t="shared" si="634"/>
        <v>283.32</v>
      </c>
      <c r="AC190" s="148">
        <f t="shared" si="634"/>
        <v>283.32</v>
      </c>
      <c r="AD190" s="156"/>
      <c r="AE190" s="148">
        <f>AE191+AE192+AE193+AE194+AE195+AE196</f>
        <v>0</v>
      </c>
      <c r="AF190" s="148"/>
      <c r="AG190" s="156"/>
      <c r="AH190" s="156"/>
      <c r="AI190" s="156"/>
      <c r="AJ190" s="148"/>
      <c r="AK190" s="148"/>
      <c r="AL190" s="156"/>
      <c r="AM190" s="156"/>
      <c r="AN190" s="156"/>
      <c r="AO190" s="148"/>
      <c r="AP190" s="148"/>
      <c r="AQ190" s="156"/>
      <c r="AR190" s="156"/>
      <c r="AS190" s="156"/>
      <c r="AT190" s="148"/>
      <c r="AU190" s="148"/>
      <c r="AV190" s="156"/>
      <c r="AW190" s="156"/>
      <c r="AX190" s="156"/>
      <c r="AY190" s="156"/>
      <c r="AZ190" s="156"/>
      <c r="BA190" s="156"/>
    </row>
    <row r="191" spans="1:53" ht="36" customHeight="1">
      <c r="A191" s="313"/>
      <c r="B191" s="315"/>
      <c r="C191" s="315"/>
      <c r="D191" s="157" t="s">
        <v>37</v>
      </c>
      <c r="E191" s="178">
        <f t="shared" ref="E191:E196" si="635">H191+K191+N191+Q191+T191+W191+Z191+AE191+AJ191+AO191+AT191+AY191</f>
        <v>0</v>
      </c>
      <c r="F191" s="178">
        <f t="shared" si="626"/>
        <v>0</v>
      </c>
      <c r="G191" s="156"/>
      <c r="H191" s="148"/>
      <c r="I191" s="148"/>
      <c r="J191" s="156"/>
      <c r="K191" s="148"/>
      <c r="L191" s="148"/>
      <c r="M191" s="156"/>
      <c r="N191" s="148"/>
      <c r="O191" s="148"/>
      <c r="P191" s="156"/>
      <c r="Q191" s="148"/>
      <c r="R191" s="148"/>
      <c r="S191" s="156"/>
      <c r="T191" s="148"/>
      <c r="U191" s="148"/>
      <c r="V191" s="156"/>
      <c r="W191" s="203"/>
      <c r="X191" s="148"/>
      <c r="Y191" s="156"/>
      <c r="Z191" s="148"/>
      <c r="AA191" s="148"/>
      <c r="AB191" s="156"/>
      <c r="AC191" s="156"/>
      <c r="AD191" s="156"/>
      <c r="AE191" s="148"/>
      <c r="AF191" s="148"/>
      <c r="AG191" s="156"/>
      <c r="AH191" s="156"/>
      <c r="AI191" s="156"/>
      <c r="AJ191" s="148"/>
      <c r="AK191" s="148"/>
      <c r="AL191" s="156"/>
      <c r="AM191" s="156"/>
      <c r="AN191" s="156"/>
      <c r="AO191" s="148"/>
      <c r="AP191" s="148"/>
      <c r="AQ191" s="156"/>
      <c r="AR191" s="156"/>
      <c r="AS191" s="156"/>
      <c r="AT191" s="148"/>
      <c r="AU191" s="148"/>
      <c r="AV191" s="156"/>
      <c r="AW191" s="156"/>
      <c r="AX191" s="156"/>
      <c r="AY191" s="156"/>
      <c r="AZ191" s="156"/>
      <c r="BA191" s="156"/>
    </row>
    <row r="192" spans="1:53" ht="51.75" customHeight="1">
      <c r="A192" s="313"/>
      <c r="B192" s="315"/>
      <c r="C192" s="315"/>
      <c r="D192" s="158" t="s">
        <v>2</v>
      </c>
      <c r="E192" s="178">
        <f t="shared" si="635"/>
        <v>0</v>
      </c>
      <c r="F192" s="178">
        <f t="shared" si="626"/>
        <v>0</v>
      </c>
      <c r="G192" s="156"/>
      <c r="H192" s="148"/>
      <c r="I192" s="148"/>
      <c r="J192" s="156"/>
      <c r="K192" s="148"/>
      <c r="L192" s="148"/>
      <c r="M192" s="156"/>
      <c r="N192" s="148"/>
      <c r="O192" s="148"/>
      <c r="P192" s="156"/>
      <c r="Q192" s="148"/>
      <c r="R192" s="148"/>
      <c r="S192" s="156"/>
      <c r="T192" s="148"/>
      <c r="U192" s="148"/>
      <c r="V192" s="156"/>
      <c r="W192" s="203"/>
      <c r="X192" s="148"/>
      <c r="Y192" s="156"/>
      <c r="Z192" s="148"/>
      <c r="AA192" s="148"/>
      <c r="AB192" s="156"/>
      <c r="AC192" s="156"/>
      <c r="AD192" s="156"/>
      <c r="AE192" s="148"/>
      <c r="AF192" s="148"/>
      <c r="AG192" s="156"/>
      <c r="AH192" s="156"/>
      <c r="AI192" s="156"/>
      <c r="AJ192" s="148"/>
      <c r="AK192" s="148"/>
      <c r="AL192" s="156"/>
      <c r="AM192" s="156"/>
      <c r="AN192" s="156"/>
      <c r="AO192" s="148"/>
      <c r="AP192" s="148"/>
      <c r="AQ192" s="156"/>
      <c r="AR192" s="156"/>
      <c r="AS192" s="156"/>
      <c r="AT192" s="148"/>
      <c r="AU192" s="148"/>
      <c r="AV192" s="156"/>
      <c r="AW192" s="156"/>
      <c r="AX192" s="156"/>
      <c r="AY192" s="156"/>
      <c r="AZ192" s="156"/>
      <c r="BA192" s="156"/>
    </row>
    <row r="193" spans="1:53" ht="22.5" customHeight="1">
      <c r="A193" s="313"/>
      <c r="B193" s="315"/>
      <c r="C193" s="315"/>
      <c r="D193" s="241" t="s">
        <v>273</v>
      </c>
      <c r="E193" s="178">
        <f t="shared" si="635"/>
        <v>283.32</v>
      </c>
      <c r="F193" s="178">
        <f t="shared" si="626"/>
        <v>283.32</v>
      </c>
      <c r="G193" s="156"/>
      <c r="H193" s="148"/>
      <c r="I193" s="148"/>
      <c r="J193" s="156"/>
      <c r="K193" s="148"/>
      <c r="L193" s="148"/>
      <c r="M193" s="156"/>
      <c r="N193" s="148"/>
      <c r="O193" s="148"/>
      <c r="P193" s="156"/>
      <c r="Q193" s="148"/>
      <c r="R193" s="148"/>
      <c r="S193" s="156"/>
      <c r="T193" s="148"/>
      <c r="U193" s="148"/>
      <c r="V193" s="156"/>
      <c r="W193" s="203"/>
      <c r="X193" s="148"/>
      <c r="Y193" s="156"/>
      <c r="Z193" s="148">
        <v>283.32</v>
      </c>
      <c r="AA193" s="148">
        <v>283.32</v>
      </c>
      <c r="AB193" s="148">
        <v>283.32</v>
      </c>
      <c r="AC193" s="148">
        <v>283.32</v>
      </c>
      <c r="AD193" s="156"/>
      <c r="AE193" s="148"/>
      <c r="AF193" s="148"/>
      <c r="AG193" s="156"/>
      <c r="AH193" s="156"/>
      <c r="AI193" s="156"/>
      <c r="AJ193" s="148"/>
      <c r="AK193" s="148"/>
      <c r="AL193" s="156"/>
      <c r="AM193" s="156"/>
      <c r="AN193" s="156"/>
      <c r="AO193" s="148"/>
      <c r="AP193" s="148"/>
      <c r="AQ193" s="156"/>
      <c r="AR193" s="156"/>
      <c r="AS193" s="156"/>
      <c r="AT193" s="148"/>
      <c r="AU193" s="148"/>
      <c r="AV193" s="156"/>
      <c r="AW193" s="156"/>
      <c r="AX193" s="156"/>
      <c r="AY193" s="156"/>
      <c r="AZ193" s="156"/>
      <c r="BA193" s="156"/>
    </row>
    <row r="194" spans="1:53" ht="84" customHeight="1">
      <c r="A194" s="313"/>
      <c r="B194" s="315"/>
      <c r="C194" s="315"/>
      <c r="D194" s="241" t="s">
        <v>279</v>
      </c>
      <c r="E194" s="178">
        <f t="shared" si="635"/>
        <v>0</v>
      </c>
      <c r="F194" s="178">
        <f t="shared" si="626"/>
        <v>0</v>
      </c>
      <c r="G194" s="156"/>
      <c r="H194" s="148"/>
      <c r="I194" s="148"/>
      <c r="J194" s="156"/>
      <c r="K194" s="148"/>
      <c r="L194" s="148"/>
      <c r="M194" s="156"/>
      <c r="N194" s="148"/>
      <c r="O194" s="148"/>
      <c r="P194" s="156"/>
      <c r="Q194" s="148"/>
      <c r="R194" s="148"/>
      <c r="S194" s="156"/>
      <c r="T194" s="148"/>
      <c r="U194" s="148"/>
      <c r="V194" s="156"/>
      <c r="W194" s="203"/>
      <c r="X194" s="148"/>
      <c r="Y194" s="156"/>
      <c r="Z194" s="148"/>
      <c r="AA194" s="148"/>
      <c r="AB194" s="156"/>
      <c r="AC194" s="156"/>
      <c r="AD194" s="156"/>
      <c r="AE194" s="148"/>
      <c r="AF194" s="148"/>
      <c r="AG194" s="156"/>
      <c r="AH194" s="156"/>
      <c r="AI194" s="156"/>
      <c r="AJ194" s="148"/>
      <c r="AK194" s="148"/>
      <c r="AL194" s="156"/>
      <c r="AM194" s="156"/>
      <c r="AN194" s="156"/>
      <c r="AO194" s="148"/>
      <c r="AP194" s="148"/>
      <c r="AQ194" s="156"/>
      <c r="AR194" s="156"/>
      <c r="AS194" s="156"/>
      <c r="AT194" s="148"/>
      <c r="AU194" s="148"/>
      <c r="AV194" s="156"/>
      <c r="AW194" s="156"/>
      <c r="AX194" s="156"/>
      <c r="AY194" s="156"/>
      <c r="AZ194" s="156"/>
      <c r="BA194" s="156"/>
    </row>
    <row r="195" spans="1:53" ht="22.5" customHeight="1">
      <c r="A195" s="313"/>
      <c r="B195" s="315"/>
      <c r="C195" s="315"/>
      <c r="D195" s="241" t="s">
        <v>274</v>
      </c>
      <c r="E195" s="178">
        <f t="shared" si="635"/>
        <v>0</v>
      </c>
      <c r="F195" s="178">
        <f t="shared" si="626"/>
        <v>0</v>
      </c>
      <c r="G195" s="156"/>
      <c r="H195" s="148"/>
      <c r="I195" s="148"/>
      <c r="J195" s="156"/>
      <c r="K195" s="148"/>
      <c r="L195" s="148"/>
      <c r="M195" s="156"/>
      <c r="N195" s="148"/>
      <c r="O195" s="148"/>
      <c r="P195" s="156"/>
      <c r="Q195" s="148"/>
      <c r="R195" s="148"/>
      <c r="S195" s="156"/>
      <c r="T195" s="148"/>
      <c r="U195" s="148"/>
      <c r="V195" s="156"/>
      <c r="W195" s="203"/>
      <c r="X195" s="148"/>
      <c r="Y195" s="156"/>
      <c r="Z195" s="148"/>
      <c r="AA195" s="148"/>
      <c r="AB195" s="156"/>
      <c r="AC195" s="156"/>
      <c r="AD195" s="156"/>
      <c r="AE195" s="148"/>
      <c r="AF195" s="148"/>
      <c r="AG195" s="156"/>
      <c r="AH195" s="156"/>
      <c r="AI195" s="156"/>
      <c r="AJ195" s="148"/>
      <c r="AK195" s="148"/>
      <c r="AL195" s="156"/>
      <c r="AM195" s="156"/>
      <c r="AN195" s="156"/>
      <c r="AO195" s="148"/>
      <c r="AP195" s="148"/>
      <c r="AQ195" s="156"/>
      <c r="AR195" s="156"/>
      <c r="AS195" s="156"/>
      <c r="AT195" s="148"/>
      <c r="AU195" s="148"/>
      <c r="AV195" s="156"/>
      <c r="AW195" s="156"/>
      <c r="AX195" s="156"/>
      <c r="AY195" s="156"/>
      <c r="AZ195" s="156"/>
      <c r="BA195" s="156"/>
    </row>
    <row r="196" spans="1:53" ht="37.5" customHeight="1">
      <c r="A196" s="313"/>
      <c r="B196" s="315"/>
      <c r="C196" s="315"/>
      <c r="D196" s="153" t="s">
        <v>43</v>
      </c>
      <c r="E196" s="178">
        <f t="shared" si="635"/>
        <v>0</v>
      </c>
      <c r="F196" s="178">
        <f t="shared" si="626"/>
        <v>0</v>
      </c>
      <c r="G196" s="156"/>
      <c r="H196" s="148"/>
      <c r="I196" s="148"/>
      <c r="J196" s="156"/>
      <c r="K196" s="148"/>
      <c r="L196" s="148"/>
      <c r="M196" s="156"/>
      <c r="N196" s="148"/>
      <c r="O196" s="148"/>
      <c r="P196" s="156"/>
      <c r="Q196" s="148"/>
      <c r="R196" s="148"/>
      <c r="S196" s="156"/>
      <c r="T196" s="148"/>
      <c r="U196" s="148"/>
      <c r="V196" s="156"/>
      <c r="W196" s="203"/>
      <c r="X196" s="148"/>
      <c r="Y196" s="156"/>
      <c r="Z196" s="148"/>
      <c r="AA196" s="148"/>
      <c r="AB196" s="156"/>
      <c r="AC196" s="156"/>
      <c r="AD196" s="156"/>
      <c r="AE196" s="148"/>
      <c r="AF196" s="148"/>
      <c r="AG196" s="156"/>
      <c r="AH196" s="156"/>
      <c r="AI196" s="156"/>
      <c r="AJ196" s="148"/>
      <c r="AK196" s="148"/>
      <c r="AL196" s="156"/>
      <c r="AM196" s="156"/>
      <c r="AN196" s="156"/>
      <c r="AO196" s="148"/>
      <c r="AP196" s="148"/>
      <c r="AQ196" s="156"/>
      <c r="AR196" s="156"/>
      <c r="AS196" s="156"/>
      <c r="AT196" s="148"/>
      <c r="AU196" s="148"/>
      <c r="AV196" s="156"/>
      <c r="AW196" s="156"/>
      <c r="AX196" s="156"/>
      <c r="AY196" s="156"/>
      <c r="AZ196" s="156"/>
      <c r="BA196" s="156"/>
    </row>
    <row r="197" spans="1:53" ht="22.5" customHeight="1">
      <c r="A197" s="312" t="s">
        <v>301</v>
      </c>
      <c r="B197" s="314" t="s">
        <v>307</v>
      </c>
      <c r="C197" s="314" t="s">
        <v>324</v>
      </c>
      <c r="D197" s="159" t="s">
        <v>41</v>
      </c>
      <c r="E197" s="178">
        <f t="shared" ref="E197:E203" si="636">H197+K197+N197+Q197+T197+W197+Z197+AE197+AJ197+AO197+AT197+AY197</f>
        <v>628</v>
      </c>
      <c r="F197" s="178">
        <f t="shared" si="626"/>
        <v>628</v>
      </c>
      <c r="G197" s="196">
        <f>F197/E197</f>
        <v>1</v>
      </c>
      <c r="H197" s="148"/>
      <c r="I197" s="148"/>
      <c r="J197" s="156"/>
      <c r="K197" s="148"/>
      <c r="L197" s="148"/>
      <c r="M197" s="156"/>
      <c r="N197" s="148"/>
      <c r="O197" s="148"/>
      <c r="P197" s="156"/>
      <c r="Q197" s="148"/>
      <c r="R197" s="148"/>
      <c r="S197" s="156"/>
      <c r="T197" s="148">
        <f>T198+T199+T200</f>
        <v>628</v>
      </c>
      <c r="U197" s="148">
        <f>U198+U199+U200</f>
        <v>628</v>
      </c>
      <c r="V197" s="156"/>
      <c r="W197" s="148">
        <f>W198+W199+W200+W201+W202+W203</f>
        <v>0</v>
      </c>
      <c r="X197" s="148"/>
      <c r="Y197" s="156"/>
      <c r="Z197" s="148"/>
      <c r="AA197" s="148"/>
      <c r="AB197" s="156"/>
      <c r="AC197" s="156"/>
      <c r="AD197" s="156"/>
      <c r="AE197" s="148"/>
      <c r="AF197" s="148"/>
      <c r="AG197" s="156"/>
      <c r="AH197" s="156"/>
      <c r="AI197" s="156"/>
      <c r="AJ197" s="148"/>
      <c r="AK197" s="148"/>
      <c r="AL197" s="156"/>
      <c r="AM197" s="156"/>
      <c r="AN197" s="156"/>
      <c r="AO197" s="148"/>
      <c r="AP197" s="148"/>
      <c r="AQ197" s="156"/>
      <c r="AR197" s="156"/>
      <c r="AS197" s="156"/>
      <c r="AT197" s="148"/>
      <c r="AU197" s="148"/>
      <c r="AV197" s="156"/>
      <c r="AW197" s="156"/>
      <c r="AX197" s="156"/>
      <c r="AY197" s="173">
        <f>SUM(AY199:AY200)</f>
        <v>0</v>
      </c>
      <c r="AZ197" s="173">
        <f>SUM(AZ199:AZ200)</f>
        <v>0</v>
      </c>
      <c r="BA197" s="156"/>
    </row>
    <row r="198" spans="1:53" ht="35.25" customHeight="1">
      <c r="A198" s="313"/>
      <c r="B198" s="315"/>
      <c r="C198" s="315"/>
      <c r="D198" s="157" t="s">
        <v>37</v>
      </c>
      <c r="E198" s="178">
        <f t="shared" si="636"/>
        <v>0</v>
      </c>
      <c r="F198" s="178">
        <f t="shared" si="626"/>
        <v>0</v>
      </c>
      <c r="G198" s="156"/>
      <c r="H198" s="148"/>
      <c r="I198" s="148"/>
      <c r="J198" s="156"/>
      <c r="K198" s="148"/>
      <c r="L198" s="148"/>
      <c r="M198" s="156"/>
      <c r="N198" s="148"/>
      <c r="O198" s="148"/>
      <c r="P198" s="156"/>
      <c r="Q198" s="148"/>
      <c r="R198" s="148"/>
      <c r="S198" s="156"/>
      <c r="T198" s="148"/>
      <c r="U198" s="148"/>
      <c r="V198" s="156"/>
      <c r="W198" s="148"/>
      <c r="X198" s="148"/>
      <c r="Y198" s="156"/>
      <c r="Z198" s="148"/>
      <c r="AA198" s="148"/>
      <c r="AB198" s="156"/>
      <c r="AC198" s="156"/>
      <c r="AD198" s="156"/>
      <c r="AE198" s="148"/>
      <c r="AF198" s="148"/>
      <c r="AG198" s="156"/>
      <c r="AH198" s="156"/>
      <c r="AI198" s="156"/>
      <c r="AJ198" s="148"/>
      <c r="AK198" s="148"/>
      <c r="AL198" s="156"/>
      <c r="AM198" s="156"/>
      <c r="AN198" s="156"/>
      <c r="AO198" s="148"/>
      <c r="AP198" s="148"/>
      <c r="AQ198" s="156"/>
      <c r="AR198" s="156"/>
      <c r="AS198" s="156"/>
      <c r="AT198" s="148"/>
      <c r="AU198" s="148"/>
      <c r="AV198" s="156"/>
      <c r="AW198" s="156"/>
      <c r="AX198" s="156"/>
      <c r="AY198" s="173"/>
      <c r="AZ198" s="173"/>
      <c r="BA198" s="156"/>
    </row>
    <row r="199" spans="1:53" ht="52.5" customHeight="1">
      <c r="A199" s="313"/>
      <c r="B199" s="315"/>
      <c r="C199" s="315"/>
      <c r="D199" s="158" t="s">
        <v>2</v>
      </c>
      <c r="E199" s="178">
        <f t="shared" si="636"/>
        <v>596.6</v>
      </c>
      <c r="F199" s="178">
        <f t="shared" si="626"/>
        <v>596.6</v>
      </c>
      <c r="G199" s="156"/>
      <c r="H199" s="148"/>
      <c r="I199" s="148"/>
      <c r="J199" s="156"/>
      <c r="K199" s="148"/>
      <c r="L199" s="148"/>
      <c r="M199" s="156"/>
      <c r="N199" s="148"/>
      <c r="O199" s="148"/>
      <c r="P199" s="156"/>
      <c r="Q199" s="148"/>
      <c r="R199" s="148"/>
      <c r="S199" s="156"/>
      <c r="T199" s="148"/>
      <c r="U199" s="148"/>
      <c r="V199" s="156"/>
      <c r="W199" s="148"/>
      <c r="X199" s="148"/>
      <c r="Y199" s="156"/>
      <c r="Z199" s="148"/>
      <c r="AA199" s="148"/>
      <c r="AB199" s="156"/>
      <c r="AC199" s="156"/>
      <c r="AD199" s="156"/>
      <c r="AE199" s="148"/>
      <c r="AF199" s="148"/>
      <c r="AG199" s="156"/>
      <c r="AH199" s="156"/>
      <c r="AI199" s="156"/>
      <c r="AJ199" s="148"/>
      <c r="AK199" s="148"/>
      <c r="AL199" s="156"/>
      <c r="AM199" s="156"/>
      <c r="AN199" s="156"/>
      <c r="AO199" s="148"/>
      <c r="AP199" s="148"/>
      <c r="AQ199" s="156"/>
      <c r="AR199" s="156"/>
      <c r="AS199" s="156"/>
      <c r="AT199" s="148"/>
      <c r="AU199" s="148"/>
      <c r="AV199" s="156"/>
      <c r="AW199" s="156"/>
      <c r="AX199" s="156"/>
      <c r="AY199" s="173">
        <v>596.6</v>
      </c>
      <c r="AZ199" s="173">
        <v>596.6</v>
      </c>
      <c r="BA199" s="156"/>
    </row>
    <row r="200" spans="1:53" ht="22.5" customHeight="1">
      <c r="A200" s="313"/>
      <c r="B200" s="315"/>
      <c r="C200" s="315"/>
      <c r="D200" s="241" t="s">
        <v>273</v>
      </c>
      <c r="E200" s="178">
        <f t="shared" si="636"/>
        <v>31.399999999999977</v>
      </c>
      <c r="F200" s="178">
        <f t="shared" si="626"/>
        <v>31.399999999999977</v>
      </c>
      <c r="G200" s="156"/>
      <c r="H200" s="148"/>
      <c r="I200" s="148"/>
      <c r="J200" s="156"/>
      <c r="K200" s="148"/>
      <c r="L200" s="148"/>
      <c r="M200" s="156"/>
      <c r="N200" s="148"/>
      <c r="O200" s="148"/>
      <c r="P200" s="156"/>
      <c r="Q200" s="148"/>
      <c r="R200" s="148"/>
      <c r="S200" s="156"/>
      <c r="T200" s="148">
        <v>628</v>
      </c>
      <c r="U200" s="148">
        <v>628</v>
      </c>
      <c r="V200" s="156"/>
      <c r="W200" s="148"/>
      <c r="X200" s="148"/>
      <c r="Y200" s="156"/>
      <c r="Z200" s="148"/>
      <c r="AA200" s="148"/>
      <c r="AB200" s="156"/>
      <c r="AC200" s="156"/>
      <c r="AD200" s="156"/>
      <c r="AE200" s="148"/>
      <c r="AF200" s="148"/>
      <c r="AG200" s="156"/>
      <c r="AH200" s="156"/>
      <c r="AI200" s="156"/>
      <c r="AJ200" s="148"/>
      <c r="AK200" s="148"/>
      <c r="AL200" s="156"/>
      <c r="AM200" s="156"/>
      <c r="AN200" s="156"/>
      <c r="AO200" s="148"/>
      <c r="AP200" s="148"/>
      <c r="AQ200" s="156"/>
      <c r="AR200" s="156"/>
      <c r="AS200" s="156"/>
      <c r="AT200" s="148"/>
      <c r="AU200" s="148"/>
      <c r="AV200" s="156"/>
      <c r="AW200" s="156"/>
      <c r="AX200" s="156"/>
      <c r="AY200" s="173">
        <v>-596.6</v>
      </c>
      <c r="AZ200" s="173">
        <v>-596.6</v>
      </c>
      <c r="BA200" s="156"/>
    </row>
    <row r="201" spans="1:53" ht="81" customHeight="1">
      <c r="A201" s="313"/>
      <c r="B201" s="315"/>
      <c r="C201" s="315"/>
      <c r="D201" s="241" t="s">
        <v>279</v>
      </c>
      <c r="E201" s="178">
        <f t="shared" si="636"/>
        <v>0</v>
      </c>
      <c r="F201" s="178">
        <f t="shared" si="626"/>
        <v>0</v>
      </c>
      <c r="G201" s="156"/>
      <c r="H201" s="148"/>
      <c r="I201" s="148"/>
      <c r="J201" s="156"/>
      <c r="K201" s="148"/>
      <c r="L201" s="148"/>
      <c r="M201" s="156"/>
      <c r="N201" s="148"/>
      <c r="O201" s="148"/>
      <c r="P201" s="156"/>
      <c r="Q201" s="148"/>
      <c r="R201" s="148"/>
      <c r="S201" s="156"/>
      <c r="T201" s="148"/>
      <c r="U201" s="148"/>
      <c r="V201" s="156"/>
      <c r="W201" s="148"/>
      <c r="X201" s="148"/>
      <c r="Y201" s="156"/>
      <c r="Z201" s="148"/>
      <c r="AA201" s="148"/>
      <c r="AB201" s="156"/>
      <c r="AC201" s="156"/>
      <c r="AD201" s="156"/>
      <c r="AE201" s="148"/>
      <c r="AF201" s="148"/>
      <c r="AG201" s="156"/>
      <c r="AH201" s="156"/>
      <c r="AI201" s="156"/>
      <c r="AJ201" s="148"/>
      <c r="AK201" s="148"/>
      <c r="AL201" s="156"/>
      <c r="AM201" s="156"/>
      <c r="AN201" s="156"/>
      <c r="AO201" s="148"/>
      <c r="AP201" s="148"/>
      <c r="AQ201" s="156"/>
      <c r="AR201" s="156"/>
      <c r="AS201" s="156"/>
      <c r="AT201" s="148"/>
      <c r="AU201" s="148"/>
      <c r="AV201" s="156"/>
      <c r="AW201" s="156"/>
      <c r="AX201" s="156"/>
      <c r="AY201" s="173"/>
      <c r="AZ201" s="173"/>
      <c r="BA201" s="156"/>
    </row>
    <row r="202" spans="1:53" ht="22.5" customHeight="1">
      <c r="A202" s="313"/>
      <c r="B202" s="315"/>
      <c r="C202" s="315"/>
      <c r="D202" s="241" t="s">
        <v>274</v>
      </c>
      <c r="E202" s="178">
        <f t="shared" si="636"/>
        <v>0</v>
      </c>
      <c r="F202" s="178">
        <f t="shared" si="626"/>
        <v>0</v>
      </c>
      <c r="G202" s="156"/>
      <c r="H202" s="148"/>
      <c r="I202" s="148"/>
      <c r="J202" s="156"/>
      <c r="K202" s="148"/>
      <c r="L202" s="148"/>
      <c r="M202" s="156"/>
      <c r="N202" s="148"/>
      <c r="O202" s="148"/>
      <c r="P202" s="156"/>
      <c r="Q202" s="148"/>
      <c r="R202" s="148"/>
      <c r="S202" s="156"/>
      <c r="T202" s="148"/>
      <c r="U202" s="148"/>
      <c r="V202" s="156"/>
      <c r="W202" s="148"/>
      <c r="X202" s="148"/>
      <c r="Y202" s="156"/>
      <c r="Z202" s="148"/>
      <c r="AA202" s="148"/>
      <c r="AB202" s="156"/>
      <c r="AC202" s="156"/>
      <c r="AD202" s="156"/>
      <c r="AE202" s="148"/>
      <c r="AF202" s="148"/>
      <c r="AG202" s="156"/>
      <c r="AH202" s="156"/>
      <c r="AI202" s="156"/>
      <c r="AJ202" s="148"/>
      <c r="AK202" s="148"/>
      <c r="AL202" s="156"/>
      <c r="AM202" s="156"/>
      <c r="AN202" s="156"/>
      <c r="AO202" s="148"/>
      <c r="AP202" s="148"/>
      <c r="AQ202" s="156"/>
      <c r="AR202" s="156"/>
      <c r="AS202" s="156"/>
      <c r="AT202" s="148"/>
      <c r="AU202" s="148"/>
      <c r="AV202" s="156"/>
      <c r="AW202" s="156"/>
      <c r="AX202" s="156"/>
      <c r="AY202" s="173"/>
      <c r="AZ202" s="173"/>
      <c r="BA202" s="156"/>
    </row>
    <row r="203" spans="1:53" ht="35.25" customHeight="1">
      <c r="A203" s="313"/>
      <c r="B203" s="315"/>
      <c r="C203" s="315"/>
      <c r="D203" s="153" t="s">
        <v>43</v>
      </c>
      <c r="E203" s="178">
        <f t="shared" si="636"/>
        <v>0</v>
      </c>
      <c r="F203" s="178">
        <f t="shared" si="626"/>
        <v>0</v>
      </c>
      <c r="G203" s="156"/>
      <c r="H203" s="148"/>
      <c r="I203" s="148"/>
      <c r="J203" s="156"/>
      <c r="K203" s="148"/>
      <c r="L203" s="148"/>
      <c r="M203" s="156"/>
      <c r="N203" s="148"/>
      <c r="O203" s="148"/>
      <c r="P203" s="156"/>
      <c r="Q203" s="148"/>
      <c r="R203" s="148"/>
      <c r="S203" s="156"/>
      <c r="T203" s="148"/>
      <c r="U203" s="148"/>
      <c r="V203" s="156"/>
      <c r="W203" s="148"/>
      <c r="X203" s="148"/>
      <c r="Y203" s="156"/>
      <c r="Z203" s="148"/>
      <c r="AA203" s="148"/>
      <c r="AB203" s="156"/>
      <c r="AC203" s="156"/>
      <c r="AD203" s="156"/>
      <c r="AE203" s="148"/>
      <c r="AF203" s="148"/>
      <c r="AG203" s="156"/>
      <c r="AH203" s="156"/>
      <c r="AI203" s="156"/>
      <c r="AJ203" s="148"/>
      <c r="AK203" s="148"/>
      <c r="AL203" s="156"/>
      <c r="AM203" s="156"/>
      <c r="AN203" s="156"/>
      <c r="AO203" s="148"/>
      <c r="AP203" s="148"/>
      <c r="AQ203" s="156"/>
      <c r="AR203" s="156"/>
      <c r="AS203" s="156"/>
      <c r="AT203" s="148"/>
      <c r="AU203" s="148"/>
      <c r="AV203" s="156"/>
      <c r="AW203" s="156"/>
      <c r="AX203" s="156"/>
      <c r="AY203" s="156"/>
      <c r="AZ203" s="156"/>
      <c r="BA203" s="156"/>
    </row>
    <row r="204" spans="1:53" ht="22.5" customHeight="1">
      <c r="A204" s="313" t="s">
        <v>302</v>
      </c>
      <c r="B204" s="314" t="s">
        <v>308</v>
      </c>
      <c r="C204" s="314" t="s">
        <v>324</v>
      </c>
      <c r="D204" s="159" t="s">
        <v>41</v>
      </c>
      <c r="E204" s="178">
        <f t="shared" ref="E204:E210" si="637">H204+K204+N204+Q204+T204+W204+Z204+AE204+AJ204+AO204+AT204+AY204</f>
        <v>3148</v>
      </c>
      <c r="F204" s="178">
        <f t="shared" si="626"/>
        <v>3148</v>
      </c>
      <c r="G204" s="186">
        <f>F204/E204</f>
        <v>1</v>
      </c>
      <c r="H204" s="148"/>
      <c r="I204" s="148"/>
      <c r="J204" s="156"/>
      <c r="K204" s="148"/>
      <c r="L204" s="148"/>
      <c r="M204" s="156"/>
      <c r="N204" s="148"/>
      <c r="O204" s="148"/>
      <c r="P204" s="156"/>
      <c r="Q204" s="148">
        <f>Q207</f>
        <v>3148</v>
      </c>
      <c r="R204" s="148">
        <f>R207</f>
        <v>3148</v>
      </c>
      <c r="S204" s="186">
        <f>R204/Q204</f>
        <v>1</v>
      </c>
      <c r="T204" s="148"/>
      <c r="U204" s="148"/>
      <c r="V204" s="156"/>
      <c r="W204" s="148">
        <f>W205+W206+W207+W208+W209+W210</f>
        <v>0</v>
      </c>
      <c r="X204" s="148"/>
      <c r="Y204" s="156"/>
      <c r="Z204" s="148"/>
      <c r="AA204" s="148"/>
      <c r="AB204" s="156"/>
      <c r="AC204" s="156"/>
      <c r="AD204" s="156"/>
      <c r="AE204" s="148"/>
      <c r="AF204" s="148"/>
      <c r="AG204" s="156"/>
      <c r="AH204" s="156"/>
      <c r="AI204" s="156"/>
      <c r="AJ204" s="148"/>
      <c r="AK204" s="148"/>
      <c r="AL204" s="156"/>
      <c r="AM204" s="156"/>
      <c r="AN204" s="156"/>
      <c r="AO204" s="148"/>
      <c r="AP204" s="148"/>
      <c r="AQ204" s="156"/>
      <c r="AR204" s="156"/>
      <c r="AS204" s="156"/>
      <c r="AT204" s="148"/>
      <c r="AU204" s="148"/>
      <c r="AV204" s="156"/>
      <c r="AW204" s="156"/>
      <c r="AX204" s="156"/>
      <c r="AY204" s="173">
        <f>SUM(AY206:AY207)</f>
        <v>0</v>
      </c>
      <c r="AZ204" s="173">
        <f>SUM(AZ206:AZ207)</f>
        <v>0</v>
      </c>
      <c r="BA204" s="156"/>
    </row>
    <row r="205" spans="1:53" ht="35.25" customHeight="1">
      <c r="A205" s="313"/>
      <c r="B205" s="315"/>
      <c r="C205" s="315"/>
      <c r="D205" s="157" t="s">
        <v>37</v>
      </c>
      <c r="E205" s="178">
        <f t="shared" si="637"/>
        <v>0</v>
      </c>
      <c r="F205" s="178">
        <f t="shared" si="626"/>
        <v>0</v>
      </c>
      <c r="G205" s="156"/>
      <c r="H205" s="148"/>
      <c r="I205" s="148"/>
      <c r="J205" s="156"/>
      <c r="K205" s="148"/>
      <c r="L205" s="148"/>
      <c r="M205" s="156"/>
      <c r="N205" s="148"/>
      <c r="O205" s="148"/>
      <c r="P205" s="156"/>
      <c r="Q205" s="148"/>
      <c r="R205" s="148"/>
      <c r="S205" s="156"/>
      <c r="T205" s="148"/>
      <c r="U205" s="148"/>
      <c r="V205" s="156"/>
      <c r="W205" s="148"/>
      <c r="X205" s="148"/>
      <c r="Y205" s="156"/>
      <c r="Z205" s="148"/>
      <c r="AA205" s="148"/>
      <c r="AB205" s="156"/>
      <c r="AC205" s="156"/>
      <c r="AD205" s="156"/>
      <c r="AE205" s="148"/>
      <c r="AF205" s="148"/>
      <c r="AG205" s="156"/>
      <c r="AH205" s="156"/>
      <c r="AI205" s="156"/>
      <c r="AJ205" s="148"/>
      <c r="AK205" s="148"/>
      <c r="AL205" s="156"/>
      <c r="AM205" s="156"/>
      <c r="AN205" s="156"/>
      <c r="AO205" s="148"/>
      <c r="AP205" s="148"/>
      <c r="AQ205" s="156"/>
      <c r="AR205" s="156"/>
      <c r="AS205" s="156"/>
      <c r="AT205" s="148"/>
      <c r="AU205" s="148"/>
      <c r="AV205" s="156"/>
      <c r="AW205" s="156"/>
      <c r="AX205" s="156"/>
      <c r="AY205" s="173"/>
      <c r="AZ205" s="156"/>
      <c r="BA205" s="156"/>
    </row>
    <row r="206" spans="1:53" ht="53.25" customHeight="1">
      <c r="A206" s="313"/>
      <c r="B206" s="315"/>
      <c r="C206" s="315"/>
      <c r="D206" s="158" t="s">
        <v>2</v>
      </c>
      <c r="E206" s="178">
        <f t="shared" si="637"/>
        <v>2990.6</v>
      </c>
      <c r="F206" s="178">
        <f t="shared" si="626"/>
        <v>2990.6</v>
      </c>
      <c r="G206" s="156"/>
      <c r="H206" s="148"/>
      <c r="I206" s="148"/>
      <c r="J206" s="156"/>
      <c r="K206" s="148"/>
      <c r="L206" s="148"/>
      <c r="M206" s="156"/>
      <c r="N206" s="148"/>
      <c r="O206" s="148"/>
      <c r="P206" s="156"/>
      <c r="Q206" s="148"/>
      <c r="R206" s="148"/>
      <c r="S206" s="156"/>
      <c r="T206" s="148"/>
      <c r="U206" s="148"/>
      <c r="V206" s="156"/>
      <c r="W206" s="148"/>
      <c r="X206" s="148"/>
      <c r="Y206" s="156"/>
      <c r="Z206" s="148"/>
      <c r="AA206" s="148"/>
      <c r="AB206" s="156"/>
      <c r="AC206" s="156"/>
      <c r="AD206" s="156"/>
      <c r="AE206" s="148"/>
      <c r="AF206" s="148"/>
      <c r="AG206" s="156"/>
      <c r="AH206" s="156"/>
      <c r="AI206" s="156"/>
      <c r="AJ206" s="148"/>
      <c r="AK206" s="148"/>
      <c r="AL206" s="156"/>
      <c r="AM206" s="156"/>
      <c r="AN206" s="156"/>
      <c r="AO206" s="148"/>
      <c r="AP206" s="148"/>
      <c r="AQ206" s="156"/>
      <c r="AR206" s="156"/>
      <c r="AS206" s="156"/>
      <c r="AT206" s="148"/>
      <c r="AU206" s="148"/>
      <c r="AV206" s="156"/>
      <c r="AW206" s="156"/>
      <c r="AX206" s="156"/>
      <c r="AY206" s="173">
        <v>2990.6</v>
      </c>
      <c r="AZ206" s="173">
        <v>2990.6</v>
      </c>
      <c r="BA206" s="156"/>
    </row>
    <row r="207" spans="1:53" ht="22.5" customHeight="1">
      <c r="A207" s="313"/>
      <c r="B207" s="315"/>
      <c r="C207" s="315"/>
      <c r="D207" s="241" t="s">
        <v>273</v>
      </c>
      <c r="E207" s="178">
        <f t="shared" si="637"/>
        <v>157.40000000000009</v>
      </c>
      <c r="F207" s="178">
        <f t="shared" si="626"/>
        <v>157.40000000000009</v>
      </c>
      <c r="G207" s="156"/>
      <c r="H207" s="148"/>
      <c r="I207" s="148"/>
      <c r="J207" s="156"/>
      <c r="K207" s="148"/>
      <c r="L207" s="148"/>
      <c r="M207" s="156"/>
      <c r="N207" s="148"/>
      <c r="O207" s="148"/>
      <c r="P207" s="156"/>
      <c r="Q207" s="148">
        <v>3148</v>
      </c>
      <c r="R207" s="148">
        <v>3148</v>
      </c>
      <c r="S207" s="156"/>
      <c r="T207" s="148"/>
      <c r="U207" s="148"/>
      <c r="V207" s="156"/>
      <c r="W207" s="148"/>
      <c r="X207" s="148"/>
      <c r="Y207" s="156"/>
      <c r="Z207" s="148"/>
      <c r="AA207" s="148"/>
      <c r="AB207" s="156"/>
      <c r="AC207" s="156"/>
      <c r="AD207" s="156"/>
      <c r="AE207" s="148"/>
      <c r="AF207" s="148"/>
      <c r="AG207" s="156"/>
      <c r="AH207" s="156"/>
      <c r="AI207" s="156"/>
      <c r="AJ207" s="148"/>
      <c r="AK207" s="148"/>
      <c r="AL207" s="156"/>
      <c r="AM207" s="156"/>
      <c r="AN207" s="156"/>
      <c r="AO207" s="148"/>
      <c r="AP207" s="148"/>
      <c r="AQ207" s="156"/>
      <c r="AR207" s="156"/>
      <c r="AS207" s="156"/>
      <c r="AT207" s="148"/>
      <c r="AU207" s="148"/>
      <c r="AV207" s="156"/>
      <c r="AW207" s="156"/>
      <c r="AX207" s="156"/>
      <c r="AY207" s="173">
        <v>-2990.6</v>
      </c>
      <c r="AZ207" s="173">
        <v>-2990.6</v>
      </c>
      <c r="BA207" s="156"/>
    </row>
    <row r="208" spans="1:53" ht="80.25" customHeight="1">
      <c r="A208" s="313"/>
      <c r="B208" s="315"/>
      <c r="C208" s="315"/>
      <c r="D208" s="241" t="s">
        <v>279</v>
      </c>
      <c r="E208" s="178">
        <f t="shared" si="637"/>
        <v>0</v>
      </c>
      <c r="F208" s="178">
        <f t="shared" si="626"/>
        <v>0</v>
      </c>
      <c r="G208" s="156"/>
      <c r="H208" s="148"/>
      <c r="I208" s="148"/>
      <c r="J208" s="156"/>
      <c r="K208" s="148"/>
      <c r="L208" s="148"/>
      <c r="M208" s="156"/>
      <c r="N208" s="148"/>
      <c r="O208" s="148"/>
      <c r="P208" s="156"/>
      <c r="Q208" s="148"/>
      <c r="R208" s="148"/>
      <c r="S208" s="156"/>
      <c r="T208" s="148"/>
      <c r="U208" s="148"/>
      <c r="V208" s="156"/>
      <c r="W208" s="148"/>
      <c r="X208" s="148"/>
      <c r="Y208" s="156"/>
      <c r="Z208" s="148"/>
      <c r="AA208" s="148"/>
      <c r="AB208" s="156"/>
      <c r="AC208" s="156"/>
      <c r="AD208" s="156"/>
      <c r="AE208" s="148"/>
      <c r="AF208" s="148"/>
      <c r="AG208" s="156"/>
      <c r="AH208" s="156"/>
      <c r="AI208" s="156"/>
      <c r="AJ208" s="148"/>
      <c r="AK208" s="148"/>
      <c r="AL208" s="156"/>
      <c r="AM208" s="156"/>
      <c r="AN208" s="156"/>
      <c r="AO208" s="148"/>
      <c r="AP208" s="148"/>
      <c r="AQ208" s="156"/>
      <c r="AR208" s="156"/>
      <c r="AS208" s="156"/>
      <c r="AT208" s="148"/>
      <c r="AU208" s="148"/>
      <c r="AV208" s="156"/>
      <c r="AW208" s="156"/>
      <c r="AX208" s="156"/>
      <c r="AY208" s="156"/>
      <c r="AZ208" s="156"/>
      <c r="BA208" s="156"/>
    </row>
    <row r="209" spans="1:53" ht="22.5" customHeight="1">
      <c r="A209" s="313"/>
      <c r="B209" s="315"/>
      <c r="C209" s="315"/>
      <c r="D209" s="241" t="s">
        <v>274</v>
      </c>
      <c r="E209" s="178">
        <f t="shared" si="637"/>
        <v>0</v>
      </c>
      <c r="F209" s="178">
        <f t="shared" si="626"/>
        <v>0</v>
      </c>
      <c r="G209" s="156"/>
      <c r="H209" s="148"/>
      <c r="I209" s="148"/>
      <c r="J209" s="156"/>
      <c r="K209" s="148"/>
      <c r="L209" s="148"/>
      <c r="M209" s="156"/>
      <c r="N209" s="148"/>
      <c r="O209" s="148"/>
      <c r="P209" s="156"/>
      <c r="Q209" s="148"/>
      <c r="R209" s="148"/>
      <c r="S209" s="156"/>
      <c r="T209" s="148"/>
      <c r="U209" s="148"/>
      <c r="V209" s="156"/>
      <c r="W209" s="148"/>
      <c r="X209" s="148"/>
      <c r="Y209" s="156"/>
      <c r="Z209" s="148"/>
      <c r="AA209" s="148"/>
      <c r="AB209" s="156"/>
      <c r="AC209" s="156"/>
      <c r="AD209" s="156"/>
      <c r="AE209" s="148"/>
      <c r="AF209" s="148"/>
      <c r="AG209" s="156"/>
      <c r="AH209" s="156"/>
      <c r="AI209" s="156"/>
      <c r="AJ209" s="148"/>
      <c r="AK209" s="148"/>
      <c r="AL209" s="156"/>
      <c r="AM209" s="156"/>
      <c r="AN209" s="156"/>
      <c r="AO209" s="148"/>
      <c r="AP209" s="148"/>
      <c r="AQ209" s="156"/>
      <c r="AR209" s="156"/>
      <c r="AS209" s="156"/>
      <c r="AT209" s="148"/>
      <c r="AU209" s="148"/>
      <c r="AV209" s="156"/>
      <c r="AW209" s="156"/>
      <c r="AX209" s="156"/>
      <c r="AY209" s="156"/>
      <c r="AZ209" s="156"/>
      <c r="BA209" s="156"/>
    </row>
    <row r="210" spans="1:53" ht="33.75" customHeight="1">
      <c r="A210" s="313"/>
      <c r="B210" s="315"/>
      <c r="C210" s="315"/>
      <c r="D210" s="153" t="s">
        <v>43</v>
      </c>
      <c r="E210" s="178">
        <f t="shared" si="637"/>
        <v>0</v>
      </c>
      <c r="F210" s="178">
        <f t="shared" si="626"/>
        <v>0</v>
      </c>
      <c r="G210" s="156"/>
      <c r="H210" s="148"/>
      <c r="I210" s="148"/>
      <c r="J210" s="156"/>
      <c r="K210" s="148"/>
      <c r="L210" s="148"/>
      <c r="M210" s="156"/>
      <c r="N210" s="148"/>
      <c r="O210" s="148"/>
      <c r="P210" s="156"/>
      <c r="Q210" s="148"/>
      <c r="R210" s="148"/>
      <c r="S210" s="156"/>
      <c r="T210" s="148"/>
      <c r="U210" s="148"/>
      <c r="V210" s="156"/>
      <c r="W210" s="148"/>
      <c r="X210" s="148"/>
      <c r="Y210" s="156"/>
      <c r="Z210" s="148"/>
      <c r="AA210" s="148"/>
      <c r="AB210" s="156"/>
      <c r="AC210" s="156"/>
      <c r="AD210" s="156"/>
      <c r="AE210" s="148"/>
      <c r="AF210" s="148"/>
      <c r="AG210" s="156"/>
      <c r="AH210" s="156"/>
      <c r="AI210" s="156"/>
      <c r="AJ210" s="148"/>
      <c r="AK210" s="148"/>
      <c r="AL210" s="156"/>
      <c r="AM210" s="156"/>
      <c r="AN210" s="156"/>
      <c r="AO210" s="148"/>
      <c r="AP210" s="148"/>
      <c r="AQ210" s="156"/>
      <c r="AR210" s="156"/>
      <c r="AS210" s="156"/>
      <c r="AT210" s="148"/>
      <c r="AU210" s="148"/>
      <c r="AV210" s="156"/>
      <c r="AW210" s="156"/>
      <c r="AX210" s="156"/>
      <c r="AY210" s="156"/>
      <c r="AZ210" s="156"/>
      <c r="BA210" s="156"/>
    </row>
    <row r="211" spans="1:53" ht="22.5" customHeight="1">
      <c r="A211" s="312" t="s">
        <v>311</v>
      </c>
      <c r="B211" s="314" t="s">
        <v>309</v>
      </c>
      <c r="C211" s="314" t="s">
        <v>324</v>
      </c>
      <c r="D211" s="159" t="s">
        <v>41</v>
      </c>
      <c r="E211" s="178">
        <f t="shared" ref="E211:E217" si="638">H211+K211+N211+Q211+T211+W211+Z211+AE211+AJ211+AO211+AT211+AY211</f>
        <v>3100.78</v>
      </c>
      <c r="F211" s="178">
        <f t="shared" si="626"/>
        <v>3100.78</v>
      </c>
      <c r="G211" s="156">
        <f>F211/E211</f>
        <v>1</v>
      </c>
      <c r="H211" s="148"/>
      <c r="I211" s="148"/>
      <c r="J211" s="156"/>
      <c r="K211" s="148"/>
      <c r="L211" s="148"/>
      <c r="M211" s="156"/>
      <c r="N211" s="148"/>
      <c r="O211" s="148"/>
      <c r="P211" s="156"/>
      <c r="Q211" s="148">
        <f>Q214</f>
        <v>3100.78</v>
      </c>
      <c r="R211" s="148">
        <f>R214</f>
        <v>3100.78</v>
      </c>
      <c r="S211" s="156"/>
      <c r="T211" s="148"/>
      <c r="U211" s="148"/>
      <c r="V211" s="156"/>
      <c r="W211" s="148">
        <f>W212+W213+W214+W215+W216+W217</f>
        <v>0</v>
      </c>
      <c r="X211" s="148"/>
      <c r="Y211" s="156"/>
      <c r="Z211" s="148"/>
      <c r="AA211" s="148"/>
      <c r="AB211" s="156"/>
      <c r="AC211" s="156"/>
      <c r="AD211" s="156"/>
      <c r="AE211" s="148"/>
      <c r="AF211" s="148"/>
      <c r="AG211" s="156"/>
      <c r="AH211" s="156"/>
      <c r="AI211" s="156"/>
      <c r="AJ211" s="148"/>
      <c r="AK211" s="148"/>
      <c r="AL211" s="156"/>
      <c r="AM211" s="156"/>
      <c r="AN211" s="156"/>
      <c r="AO211" s="148"/>
      <c r="AP211" s="148"/>
      <c r="AQ211" s="156"/>
      <c r="AR211" s="156"/>
      <c r="AS211" s="156"/>
      <c r="AT211" s="148"/>
      <c r="AU211" s="148"/>
      <c r="AV211" s="156"/>
      <c r="AW211" s="156"/>
      <c r="AX211" s="156"/>
      <c r="AY211" s="173">
        <f>SUM(AY212:AY214)</f>
        <v>0</v>
      </c>
      <c r="AZ211" s="173">
        <f>SUM(AZ212:AZ214)</f>
        <v>0</v>
      </c>
      <c r="BA211" s="156"/>
    </row>
    <row r="212" spans="1:53" ht="35.25" customHeight="1">
      <c r="A212" s="313"/>
      <c r="B212" s="315"/>
      <c r="C212" s="315"/>
      <c r="D212" s="157" t="s">
        <v>37</v>
      </c>
      <c r="E212" s="178">
        <f t="shared" si="638"/>
        <v>0</v>
      </c>
      <c r="F212" s="178">
        <f t="shared" si="626"/>
        <v>0</v>
      </c>
      <c r="G212" s="156"/>
      <c r="H212" s="148"/>
      <c r="I212" s="148"/>
      <c r="J212" s="156"/>
      <c r="K212" s="148"/>
      <c r="L212" s="148"/>
      <c r="M212" s="156"/>
      <c r="N212" s="148"/>
      <c r="O212" s="148"/>
      <c r="P212" s="156"/>
      <c r="Q212" s="148"/>
      <c r="R212" s="148"/>
      <c r="S212" s="156"/>
      <c r="T212" s="148"/>
      <c r="U212" s="148"/>
      <c r="V212" s="156"/>
      <c r="W212" s="148"/>
      <c r="X212" s="148"/>
      <c r="Y212" s="156"/>
      <c r="Z212" s="148"/>
      <c r="AA212" s="148"/>
      <c r="AB212" s="156"/>
      <c r="AC212" s="156"/>
      <c r="AD212" s="156"/>
      <c r="AE212" s="148"/>
      <c r="AF212" s="148"/>
      <c r="AG212" s="156"/>
      <c r="AH212" s="156"/>
      <c r="AI212" s="156"/>
      <c r="AJ212" s="148"/>
      <c r="AK212" s="148"/>
      <c r="AL212" s="156"/>
      <c r="AM212" s="156"/>
      <c r="AN212" s="156"/>
      <c r="AO212" s="148"/>
      <c r="AP212" s="148"/>
      <c r="AQ212" s="156"/>
      <c r="AR212" s="156"/>
      <c r="AS212" s="156"/>
      <c r="AT212" s="148"/>
      <c r="AU212" s="148"/>
      <c r="AV212" s="156"/>
      <c r="AW212" s="156"/>
      <c r="AX212" s="156"/>
      <c r="AY212" s="173"/>
      <c r="AZ212" s="173"/>
      <c r="BA212" s="156"/>
    </row>
    <row r="213" spans="1:53" ht="48.75" customHeight="1">
      <c r="A213" s="313"/>
      <c r="B213" s="315"/>
      <c r="C213" s="315"/>
      <c r="D213" s="158" t="s">
        <v>2</v>
      </c>
      <c r="E213" s="178">
        <f t="shared" si="638"/>
        <v>2945.741</v>
      </c>
      <c r="F213" s="178">
        <f t="shared" si="626"/>
        <v>2945.741</v>
      </c>
      <c r="G213" s="156"/>
      <c r="H213" s="148"/>
      <c r="I213" s="148"/>
      <c r="J213" s="156"/>
      <c r="K213" s="148"/>
      <c r="L213" s="148"/>
      <c r="M213" s="156"/>
      <c r="N213" s="148"/>
      <c r="O213" s="148"/>
      <c r="P213" s="156"/>
      <c r="Q213" s="148"/>
      <c r="R213" s="148"/>
      <c r="S213" s="156"/>
      <c r="T213" s="148"/>
      <c r="U213" s="148"/>
      <c r="V213" s="156"/>
      <c r="W213" s="148"/>
      <c r="X213" s="148"/>
      <c r="Y213" s="156"/>
      <c r="Z213" s="148"/>
      <c r="AA213" s="148"/>
      <c r="AB213" s="156"/>
      <c r="AC213" s="156"/>
      <c r="AD213" s="156"/>
      <c r="AE213" s="148"/>
      <c r="AF213" s="148"/>
      <c r="AG213" s="156"/>
      <c r="AH213" s="156"/>
      <c r="AI213" s="156"/>
      <c r="AJ213" s="148"/>
      <c r="AK213" s="148"/>
      <c r="AL213" s="156"/>
      <c r="AM213" s="156"/>
      <c r="AN213" s="156"/>
      <c r="AO213" s="148"/>
      <c r="AP213" s="148"/>
      <c r="AQ213" s="156"/>
      <c r="AR213" s="156"/>
      <c r="AS213" s="156"/>
      <c r="AT213" s="148"/>
      <c r="AU213" s="148"/>
      <c r="AV213" s="156"/>
      <c r="AW213" s="156"/>
      <c r="AX213" s="156"/>
      <c r="AY213" s="178">
        <v>2945.741</v>
      </c>
      <c r="AZ213" s="178">
        <v>2945.741</v>
      </c>
      <c r="BA213" s="156"/>
    </row>
    <row r="214" spans="1:53" ht="22.5" customHeight="1">
      <c r="A214" s="313"/>
      <c r="B214" s="315"/>
      <c r="C214" s="315"/>
      <c r="D214" s="241" t="s">
        <v>273</v>
      </c>
      <c r="E214" s="178">
        <f t="shared" si="638"/>
        <v>155.03900000000021</v>
      </c>
      <c r="F214" s="178">
        <f t="shared" si="626"/>
        <v>155.03900000000021</v>
      </c>
      <c r="G214" s="156"/>
      <c r="H214" s="148"/>
      <c r="I214" s="148"/>
      <c r="J214" s="156"/>
      <c r="K214" s="148"/>
      <c r="L214" s="148"/>
      <c r="M214" s="156"/>
      <c r="N214" s="148"/>
      <c r="O214" s="148"/>
      <c r="P214" s="156"/>
      <c r="Q214" s="148">
        <v>3100.78</v>
      </c>
      <c r="R214" s="148">
        <v>3100.78</v>
      </c>
      <c r="S214" s="156"/>
      <c r="T214" s="148"/>
      <c r="U214" s="148"/>
      <c r="V214" s="156"/>
      <c r="W214" s="204"/>
      <c r="X214" s="148"/>
      <c r="Y214" s="156"/>
      <c r="Z214" s="148"/>
      <c r="AA214" s="148"/>
      <c r="AB214" s="156"/>
      <c r="AC214" s="156"/>
      <c r="AD214" s="156"/>
      <c r="AE214" s="148"/>
      <c r="AF214" s="148"/>
      <c r="AG214" s="156"/>
      <c r="AH214" s="156"/>
      <c r="AI214" s="156"/>
      <c r="AJ214" s="148"/>
      <c r="AK214" s="148"/>
      <c r="AL214" s="156"/>
      <c r="AM214" s="156"/>
      <c r="AN214" s="156"/>
      <c r="AO214" s="148"/>
      <c r="AP214" s="148"/>
      <c r="AQ214" s="156"/>
      <c r="AR214" s="156"/>
      <c r="AS214" s="156"/>
      <c r="AT214" s="148"/>
      <c r="AU214" s="148"/>
      <c r="AV214" s="156"/>
      <c r="AW214" s="156"/>
      <c r="AX214" s="156"/>
      <c r="AY214" s="178">
        <v>-2945.741</v>
      </c>
      <c r="AZ214" s="178">
        <v>-2945.741</v>
      </c>
      <c r="BA214" s="156"/>
    </row>
    <row r="215" spans="1:53" ht="82.5" customHeight="1">
      <c r="A215" s="313"/>
      <c r="B215" s="315"/>
      <c r="C215" s="315"/>
      <c r="D215" s="241" t="s">
        <v>279</v>
      </c>
      <c r="E215" s="178">
        <f t="shared" si="638"/>
        <v>0</v>
      </c>
      <c r="F215" s="178">
        <f t="shared" si="626"/>
        <v>0</v>
      </c>
      <c r="G215" s="156"/>
      <c r="H215" s="148"/>
      <c r="I215" s="148"/>
      <c r="J215" s="156"/>
      <c r="K215" s="148"/>
      <c r="L215" s="148"/>
      <c r="M215" s="156"/>
      <c r="N215" s="148"/>
      <c r="O215" s="148"/>
      <c r="P215" s="156"/>
      <c r="Q215" s="148"/>
      <c r="R215" s="148"/>
      <c r="S215" s="156"/>
      <c r="T215" s="148"/>
      <c r="U215" s="148"/>
      <c r="V215" s="156"/>
      <c r="W215" s="148"/>
      <c r="X215" s="148"/>
      <c r="Y215" s="156"/>
      <c r="Z215" s="148"/>
      <c r="AA215" s="148"/>
      <c r="AB215" s="156"/>
      <c r="AC215" s="156"/>
      <c r="AD215" s="156"/>
      <c r="AE215" s="148"/>
      <c r="AF215" s="148"/>
      <c r="AG215" s="156"/>
      <c r="AH215" s="156"/>
      <c r="AI215" s="156"/>
      <c r="AJ215" s="148"/>
      <c r="AK215" s="148"/>
      <c r="AL215" s="156"/>
      <c r="AM215" s="156"/>
      <c r="AN215" s="156"/>
      <c r="AO215" s="148"/>
      <c r="AP215" s="148"/>
      <c r="AQ215" s="156"/>
      <c r="AR215" s="156"/>
      <c r="AS215" s="156"/>
      <c r="AT215" s="148"/>
      <c r="AU215" s="148"/>
      <c r="AV215" s="156"/>
      <c r="AW215" s="156"/>
      <c r="AX215" s="156"/>
      <c r="AY215" s="173"/>
      <c r="AZ215" s="173"/>
      <c r="BA215" s="156"/>
    </row>
    <row r="216" spans="1:53" ht="22.5" customHeight="1">
      <c r="A216" s="313"/>
      <c r="B216" s="315"/>
      <c r="C216" s="315"/>
      <c r="D216" s="241" t="s">
        <v>274</v>
      </c>
      <c r="E216" s="178">
        <f t="shared" si="638"/>
        <v>0</v>
      </c>
      <c r="F216" s="178">
        <f t="shared" si="626"/>
        <v>0</v>
      </c>
      <c r="G216" s="156"/>
      <c r="H216" s="148"/>
      <c r="I216" s="148"/>
      <c r="J216" s="156"/>
      <c r="K216" s="148"/>
      <c r="L216" s="148"/>
      <c r="M216" s="156"/>
      <c r="N216" s="148"/>
      <c r="O216" s="148"/>
      <c r="P216" s="156"/>
      <c r="Q216" s="148"/>
      <c r="R216" s="148"/>
      <c r="S216" s="156"/>
      <c r="T216" s="148"/>
      <c r="U216" s="148"/>
      <c r="V216" s="156"/>
      <c r="W216" s="148"/>
      <c r="X216" s="148"/>
      <c r="Y216" s="156"/>
      <c r="Z216" s="148"/>
      <c r="AA216" s="148"/>
      <c r="AB216" s="156"/>
      <c r="AC216" s="156"/>
      <c r="AD216" s="156"/>
      <c r="AE216" s="148"/>
      <c r="AF216" s="148"/>
      <c r="AG216" s="156"/>
      <c r="AH216" s="156"/>
      <c r="AI216" s="156"/>
      <c r="AJ216" s="148"/>
      <c r="AK216" s="148"/>
      <c r="AL216" s="156"/>
      <c r="AM216" s="156"/>
      <c r="AN216" s="156"/>
      <c r="AO216" s="148"/>
      <c r="AP216" s="148"/>
      <c r="AQ216" s="156"/>
      <c r="AR216" s="156"/>
      <c r="AS216" s="156"/>
      <c r="AT216" s="148"/>
      <c r="AU216" s="148"/>
      <c r="AV216" s="156"/>
      <c r="AW216" s="156"/>
      <c r="AX216" s="156"/>
      <c r="AY216" s="156"/>
      <c r="AZ216" s="156"/>
      <c r="BA216" s="156"/>
    </row>
    <row r="217" spans="1:53" ht="35.25" customHeight="1">
      <c r="A217" s="313"/>
      <c r="B217" s="315"/>
      <c r="C217" s="315"/>
      <c r="D217" s="153" t="s">
        <v>43</v>
      </c>
      <c r="E217" s="178">
        <f t="shared" si="638"/>
        <v>0</v>
      </c>
      <c r="F217" s="178">
        <f t="shared" si="626"/>
        <v>0</v>
      </c>
      <c r="G217" s="156"/>
      <c r="H217" s="148"/>
      <c r="I217" s="148"/>
      <c r="J217" s="156"/>
      <c r="K217" s="148"/>
      <c r="L217" s="148"/>
      <c r="M217" s="156"/>
      <c r="N217" s="148"/>
      <c r="O217" s="148"/>
      <c r="P217" s="156"/>
      <c r="Q217" s="148"/>
      <c r="R217" s="148"/>
      <c r="S217" s="156"/>
      <c r="T217" s="148"/>
      <c r="U217" s="148"/>
      <c r="V217" s="156"/>
      <c r="W217" s="148"/>
      <c r="X217" s="148"/>
      <c r="Y217" s="156"/>
      <c r="Z217" s="148"/>
      <c r="AA217" s="148"/>
      <c r="AB217" s="156"/>
      <c r="AC217" s="156"/>
      <c r="AD217" s="156"/>
      <c r="AE217" s="148"/>
      <c r="AF217" s="148"/>
      <c r="AG217" s="156"/>
      <c r="AH217" s="156"/>
      <c r="AI217" s="156"/>
      <c r="AJ217" s="148"/>
      <c r="AK217" s="148"/>
      <c r="AL217" s="156"/>
      <c r="AM217" s="156"/>
      <c r="AN217" s="156"/>
      <c r="AO217" s="148"/>
      <c r="AP217" s="148"/>
      <c r="AQ217" s="156"/>
      <c r="AR217" s="156"/>
      <c r="AS217" s="156"/>
      <c r="AT217" s="148"/>
      <c r="AU217" s="148"/>
      <c r="AV217" s="156"/>
      <c r="AW217" s="156"/>
      <c r="AX217" s="156"/>
      <c r="AY217" s="156"/>
      <c r="AZ217" s="156"/>
      <c r="BA217" s="156"/>
    </row>
    <row r="218" spans="1:53" ht="22.5" customHeight="1">
      <c r="A218" s="312" t="s">
        <v>312</v>
      </c>
      <c r="B218" s="314" t="s">
        <v>310</v>
      </c>
      <c r="C218" s="314" t="s">
        <v>324</v>
      </c>
      <c r="D218" s="159" t="s">
        <v>41</v>
      </c>
      <c r="E218" s="178">
        <f>H218+K218+N218+Q218+T218+W218+Z218+AE218+AJ218+AO218+AT218+AY218</f>
        <v>6787.5</v>
      </c>
      <c r="F218" s="178">
        <f t="shared" si="626"/>
        <v>6787.5</v>
      </c>
      <c r="G218" s="156">
        <f>F218/E218</f>
        <v>1</v>
      </c>
      <c r="H218" s="148"/>
      <c r="I218" s="148"/>
      <c r="J218" s="156"/>
      <c r="K218" s="148"/>
      <c r="L218" s="148"/>
      <c r="M218" s="156"/>
      <c r="N218" s="148"/>
      <c r="O218" s="148"/>
      <c r="P218" s="156"/>
      <c r="Q218" s="148"/>
      <c r="R218" s="148"/>
      <c r="S218" s="156"/>
      <c r="T218" s="148"/>
      <c r="U218" s="148"/>
      <c r="V218" s="156"/>
      <c r="W218" s="206">
        <f>SUM(W219:W221)</f>
        <v>6787.5</v>
      </c>
      <c r="X218" s="206">
        <f t="shared" ref="X218:Z218" si="639">SUM(X219:X221)</f>
        <v>6787.5</v>
      </c>
      <c r="Y218" s="203">
        <f t="shared" si="639"/>
        <v>0</v>
      </c>
      <c r="Z218" s="203">
        <f t="shared" si="639"/>
        <v>0</v>
      </c>
      <c r="AA218" s="148">
        <v>6787.5</v>
      </c>
      <c r="AB218" s="156"/>
      <c r="AC218" s="179"/>
      <c r="AD218" s="156"/>
      <c r="AE218" s="148"/>
      <c r="AF218" s="148"/>
      <c r="AG218" s="156"/>
      <c r="AH218" s="156"/>
      <c r="AI218" s="156"/>
      <c r="AJ218" s="148"/>
      <c r="AK218" s="148"/>
      <c r="AL218" s="156"/>
      <c r="AM218" s="156"/>
      <c r="AN218" s="156"/>
      <c r="AO218" s="148"/>
      <c r="AP218" s="148"/>
      <c r="AQ218" s="156"/>
      <c r="AR218" s="156"/>
      <c r="AS218" s="156"/>
      <c r="AT218" s="148"/>
      <c r="AU218" s="148"/>
      <c r="AV218" s="156"/>
      <c r="AW218" s="156"/>
      <c r="AX218" s="156"/>
      <c r="AY218" s="173">
        <f>SUM(AY219:AY221)</f>
        <v>0</v>
      </c>
      <c r="AZ218" s="173">
        <f>SUM(AZ219:AZ221)</f>
        <v>0</v>
      </c>
      <c r="BA218" s="156"/>
    </row>
    <row r="219" spans="1:53" ht="32.25" customHeight="1">
      <c r="A219" s="313"/>
      <c r="B219" s="315"/>
      <c r="C219" s="315"/>
      <c r="D219" s="157" t="s">
        <v>37</v>
      </c>
      <c r="E219" s="178">
        <f t="shared" ref="E219:E221" si="640">H219+K219+N219+Q219+T219+W219+Z219+AE219+AJ219+AO219+AT219+AY219</f>
        <v>0</v>
      </c>
      <c r="F219" s="178">
        <f t="shared" si="626"/>
        <v>0</v>
      </c>
      <c r="G219" s="156"/>
      <c r="H219" s="148"/>
      <c r="I219" s="148"/>
      <c r="J219" s="156"/>
      <c r="K219" s="148"/>
      <c r="L219" s="148"/>
      <c r="M219" s="156"/>
      <c r="N219" s="148"/>
      <c r="O219" s="148"/>
      <c r="P219" s="156"/>
      <c r="Q219" s="148"/>
      <c r="R219" s="148"/>
      <c r="S219" s="156"/>
      <c r="T219" s="148"/>
      <c r="U219" s="148"/>
      <c r="V219" s="156"/>
      <c r="W219" s="203"/>
      <c r="X219" s="203"/>
      <c r="Y219" s="156"/>
      <c r="Z219" s="148"/>
      <c r="AA219" s="148"/>
      <c r="AB219" s="156"/>
      <c r="AC219" s="179"/>
      <c r="AD219" s="156"/>
      <c r="AE219" s="148"/>
      <c r="AF219" s="148"/>
      <c r="AG219" s="156"/>
      <c r="AH219" s="156"/>
      <c r="AI219" s="156"/>
      <c r="AJ219" s="148"/>
      <c r="AK219" s="148"/>
      <c r="AL219" s="156"/>
      <c r="AM219" s="156"/>
      <c r="AN219" s="156"/>
      <c r="AO219" s="148"/>
      <c r="AP219" s="148"/>
      <c r="AQ219" s="156"/>
      <c r="AR219" s="156"/>
      <c r="AS219" s="156"/>
      <c r="AT219" s="148"/>
      <c r="AU219" s="148"/>
      <c r="AV219" s="156"/>
      <c r="AW219" s="156"/>
      <c r="AX219" s="156"/>
      <c r="AY219" s="156"/>
      <c r="AZ219" s="156"/>
      <c r="BA219" s="156"/>
    </row>
    <row r="220" spans="1:53" ht="50.25" customHeight="1">
      <c r="A220" s="313"/>
      <c r="B220" s="315"/>
      <c r="C220" s="315"/>
      <c r="D220" s="158" t="s">
        <v>2</v>
      </c>
      <c r="E220" s="178">
        <f t="shared" si="640"/>
        <v>6448.125</v>
      </c>
      <c r="F220" s="178">
        <f t="shared" si="626"/>
        <v>6448.125</v>
      </c>
      <c r="G220" s="156"/>
      <c r="H220" s="148"/>
      <c r="I220" s="148"/>
      <c r="J220" s="156"/>
      <c r="K220" s="148"/>
      <c r="L220" s="148"/>
      <c r="M220" s="156"/>
      <c r="N220" s="148"/>
      <c r="O220" s="148"/>
      <c r="P220" s="156"/>
      <c r="Q220" s="148"/>
      <c r="R220" s="148"/>
      <c r="S220" s="156"/>
      <c r="T220" s="148"/>
      <c r="U220" s="148"/>
      <c r="V220" s="156"/>
      <c r="W220" s="203"/>
      <c r="X220" s="203"/>
      <c r="Y220" s="156"/>
      <c r="Z220" s="148"/>
      <c r="AA220" s="148"/>
      <c r="AB220" s="156"/>
      <c r="AC220" s="179"/>
      <c r="AD220" s="156"/>
      <c r="AE220" s="148"/>
      <c r="AF220" s="148"/>
      <c r="AG220" s="156"/>
      <c r="AH220" s="156"/>
      <c r="AI220" s="156"/>
      <c r="AJ220" s="148"/>
      <c r="AK220" s="148"/>
      <c r="AL220" s="156"/>
      <c r="AM220" s="156"/>
      <c r="AN220" s="156"/>
      <c r="AO220" s="148"/>
      <c r="AP220" s="148"/>
      <c r="AQ220" s="156"/>
      <c r="AR220" s="156"/>
      <c r="AS220" s="156"/>
      <c r="AT220" s="148"/>
      <c r="AU220" s="148"/>
      <c r="AV220" s="156"/>
      <c r="AW220" s="156"/>
      <c r="AX220" s="156"/>
      <c r="AY220" s="173">
        <v>6448.125</v>
      </c>
      <c r="AZ220" s="173">
        <v>6448.125</v>
      </c>
      <c r="BA220" s="156"/>
    </row>
    <row r="221" spans="1:53" ht="22.5" customHeight="1">
      <c r="A221" s="313"/>
      <c r="B221" s="315"/>
      <c r="C221" s="315"/>
      <c r="D221" s="241" t="s">
        <v>273</v>
      </c>
      <c r="E221" s="178">
        <f t="shared" si="640"/>
        <v>339.375</v>
      </c>
      <c r="F221" s="178">
        <f t="shared" si="626"/>
        <v>339.375</v>
      </c>
      <c r="G221" s="156"/>
      <c r="H221" s="148"/>
      <c r="I221" s="148"/>
      <c r="J221" s="156"/>
      <c r="K221" s="148"/>
      <c r="L221" s="148"/>
      <c r="M221" s="156"/>
      <c r="N221" s="148"/>
      <c r="O221" s="148"/>
      <c r="P221" s="156"/>
      <c r="Q221" s="148"/>
      <c r="R221" s="148"/>
      <c r="S221" s="156"/>
      <c r="T221" s="148"/>
      <c r="U221" s="148"/>
      <c r="V221" s="156"/>
      <c r="W221" s="148">
        <v>6787.5</v>
      </c>
      <c r="X221" s="148">
        <v>6787.5</v>
      </c>
      <c r="Y221" s="156"/>
      <c r="Z221" s="148"/>
      <c r="AA221" s="148">
        <v>6787.5</v>
      </c>
      <c r="AB221" s="156"/>
      <c r="AC221" s="179"/>
      <c r="AD221" s="156"/>
      <c r="AE221" s="148"/>
      <c r="AF221" s="148"/>
      <c r="AG221" s="156"/>
      <c r="AH221" s="156"/>
      <c r="AI221" s="156"/>
      <c r="AJ221" s="148"/>
      <c r="AK221" s="148"/>
      <c r="AL221" s="156"/>
      <c r="AM221" s="156"/>
      <c r="AN221" s="156"/>
      <c r="AO221" s="148"/>
      <c r="AP221" s="148"/>
      <c r="AQ221" s="156"/>
      <c r="AR221" s="156"/>
      <c r="AS221" s="156"/>
      <c r="AT221" s="148"/>
      <c r="AU221" s="148"/>
      <c r="AV221" s="156"/>
      <c r="AW221" s="156"/>
      <c r="AX221" s="156"/>
      <c r="AY221" s="173">
        <v>-6448.125</v>
      </c>
      <c r="AZ221" s="173">
        <v>-6448.125</v>
      </c>
      <c r="BA221" s="156"/>
    </row>
    <row r="222" spans="1:53" ht="82.5" customHeight="1">
      <c r="A222" s="313"/>
      <c r="B222" s="315"/>
      <c r="C222" s="315"/>
      <c r="D222" s="241" t="s">
        <v>279</v>
      </c>
      <c r="E222" s="178">
        <f t="shared" ref="E222:E224" si="641">H222+K222+N222+Q222+T222+W222+Z222+AE222+AJ222+AO222+AT222+AY222</f>
        <v>0</v>
      </c>
      <c r="F222" s="178">
        <f t="shared" si="626"/>
        <v>0</v>
      </c>
      <c r="G222" s="156"/>
      <c r="H222" s="148"/>
      <c r="I222" s="148"/>
      <c r="J222" s="156"/>
      <c r="K222" s="148"/>
      <c r="L222" s="148"/>
      <c r="M222" s="156"/>
      <c r="N222" s="148"/>
      <c r="O222" s="148"/>
      <c r="P222" s="156"/>
      <c r="Q222" s="148"/>
      <c r="R222" s="148"/>
      <c r="S222" s="156"/>
      <c r="T222" s="148"/>
      <c r="U222" s="148"/>
      <c r="V222" s="156"/>
      <c r="W222" s="148"/>
      <c r="X222" s="148"/>
      <c r="Y222" s="156"/>
      <c r="Z222" s="148"/>
      <c r="AA222" s="148"/>
      <c r="AB222" s="156"/>
      <c r="AC222" s="156"/>
      <c r="AD222" s="156"/>
      <c r="AE222" s="148"/>
      <c r="AF222" s="148"/>
      <c r="AG222" s="156"/>
      <c r="AH222" s="156"/>
      <c r="AI222" s="156"/>
      <c r="AJ222" s="148"/>
      <c r="AK222" s="148"/>
      <c r="AL222" s="156"/>
      <c r="AM222" s="156"/>
      <c r="AN222" s="156"/>
      <c r="AO222" s="148"/>
      <c r="AP222" s="148"/>
      <c r="AQ222" s="156"/>
      <c r="AR222" s="156"/>
      <c r="AS222" s="156"/>
      <c r="AT222" s="148"/>
      <c r="AU222" s="148"/>
      <c r="AV222" s="156"/>
      <c r="AW222" s="156"/>
      <c r="AX222" s="156"/>
      <c r="AY222" s="173"/>
      <c r="AZ222" s="173"/>
      <c r="BA222" s="156"/>
    </row>
    <row r="223" spans="1:53" ht="22.5" customHeight="1">
      <c r="A223" s="313"/>
      <c r="B223" s="315"/>
      <c r="C223" s="315"/>
      <c r="D223" s="241" t="s">
        <v>274</v>
      </c>
      <c r="E223" s="178">
        <f t="shared" si="641"/>
        <v>0</v>
      </c>
      <c r="F223" s="178">
        <f t="shared" si="626"/>
        <v>0</v>
      </c>
      <c r="G223" s="156"/>
      <c r="H223" s="148"/>
      <c r="I223" s="148"/>
      <c r="J223" s="156"/>
      <c r="K223" s="148"/>
      <c r="L223" s="148"/>
      <c r="M223" s="156"/>
      <c r="N223" s="148"/>
      <c r="O223" s="148"/>
      <c r="P223" s="156"/>
      <c r="Q223" s="148"/>
      <c r="R223" s="148"/>
      <c r="S223" s="156"/>
      <c r="T223" s="148"/>
      <c r="U223" s="148"/>
      <c r="V223" s="156"/>
      <c r="W223" s="148"/>
      <c r="X223" s="148"/>
      <c r="Y223" s="156"/>
      <c r="Z223" s="148"/>
      <c r="AA223" s="148"/>
      <c r="AB223" s="156"/>
      <c r="AC223" s="156"/>
      <c r="AD223" s="156"/>
      <c r="AE223" s="148"/>
      <c r="AF223" s="148"/>
      <c r="AG223" s="156"/>
      <c r="AH223" s="156"/>
      <c r="AI223" s="156"/>
      <c r="AJ223" s="148"/>
      <c r="AK223" s="148"/>
      <c r="AL223" s="156"/>
      <c r="AM223" s="156"/>
      <c r="AN223" s="156"/>
      <c r="AO223" s="148"/>
      <c r="AP223" s="148"/>
      <c r="AQ223" s="156"/>
      <c r="AR223" s="156"/>
      <c r="AS223" s="156"/>
      <c r="AT223" s="148"/>
      <c r="AU223" s="148"/>
      <c r="AV223" s="156"/>
      <c r="AW223" s="156"/>
      <c r="AX223" s="156"/>
      <c r="AY223" s="156"/>
      <c r="AZ223" s="156"/>
      <c r="BA223" s="156"/>
    </row>
    <row r="224" spans="1:53" ht="31.2">
      <c r="A224" s="313"/>
      <c r="B224" s="315"/>
      <c r="C224" s="315"/>
      <c r="D224" s="153" t="s">
        <v>43</v>
      </c>
      <c r="E224" s="178">
        <f t="shared" si="641"/>
        <v>0</v>
      </c>
      <c r="F224" s="178">
        <f t="shared" si="626"/>
        <v>0</v>
      </c>
      <c r="G224" s="156"/>
      <c r="H224" s="148"/>
      <c r="I224" s="148"/>
      <c r="J224" s="156"/>
      <c r="K224" s="148"/>
      <c r="L224" s="148"/>
      <c r="M224" s="156"/>
      <c r="N224" s="148"/>
      <c r="O224" s="148"/>
      <c r="P224" s="156"/>
      <c r="Q224" s="148"/>
      <c r="R224" s="148"/>
      <c r="S224" s="156"/>
      <c r="T224" s="148"/>
      <c r="U224" s="148"/>
      <c r="V224" s="156"/>
      <c r="W224" s="148"/>
      <c r="X224" s="148"/>
      <c r="Y224" s="156"/>
      <c r="Z224" s="148"/>
      <c r="AA224" s="148"/>
      <c r="AB224" s="156"/>
      <c r="AC224" s="156"/>
      <c r="AD224" s="156"/>
      <c r="AE224" s="148"/>
      <c r="AF224" s="148"/>
      <c r="AG224" s="156"/>
      <c r="AH224" s="156"/>
      <c r="AI224" s="156"/>
      <c r="AJ224" s="148"/>
      <c r="AK224" s="148"/>
      <c r="AL224" s="156"/>
      <c r="AM224" s="156"/>
      <c r="AN224" s="156"/>
      <c r="AO224" s="148"/>
      <c r="AP224" s="148"/>
      <c r="AQ224" s="156"/>
      <c r="AR224" s="156"/>
      <c r="AS224" s="156"/>
      <c r="AT224" s="148"/>
      <c r="AU224" s="148"/>
      <c r="AV224" s="156"/>
      <c r="AW224" s="156"/>
      <c r="AX224" s="156"/>
      <c r="AY224" s="156"/>
      <c r="AZ224" s="156"/>
      <c r="BA224" s="156"/>
    </row>
    <row r="225" spans="1:53" ht="22.5" customHeight="1">
      <c r="A225" s="313" t="s">
        <v>479</v>
      </c>
      <c r="B225" s="314" t="s">
        <v>461</v>
      </c>
      <c r="C225" s="314" t="s">
        <v>324</v>
      </c>
      <c r="D225" s="159" t="s">
        <v>41</v>
      </c>
      <c r="E225" s="178">
        <f t="shared" ref="E225:E227" si="642">H225+K225+N225+Q225+T225+W225+Z225+AE225+AJ225+AO225+AT225+AY225</f>
        <v>2700</v>
      </c>
      <c r="F225" s="178">
        <f t="shared" si="626"/>
        <v>2700</v>
      </c>
      <c r="G225" s="156">
        <f>F225/E225</f>
        <v>1</v>
      </c>
      <c r="H225" s="148"/>
      <c r="I225" s="148"/>
      <c r="J225" s="156"/>
      <c r="K225" s="148"/>
      <c r="L225" s="148"/>
      <c r="M225" s="156"/>
      <c r="N225" s="148"/>
      <c r="O225" s="148"/>
      <c r="P225" s="156"/>
      <c r="Q225" s="148"/>
      <c r="R225" s="148"/>
      <c r="S225" s="156"/>
      <c r="T225" s="148"/>
      <c r="U225" s="148"/>
      <c r="V225" s="156"/>
      <c r="W225" s="148"/>
      <c r="X225" s="148"/>
      <c r="Y225" s="156"/>
      <c r="Z225" s="148">
        <f>Z226+Z227+Z228+Z229+Z230+Z231</f>
        <v>0</v>
      </c>
      <c r="AA225" s="148"/>
      <c r="AB225" s="156"/>
      <c r="AC225" s="156"/>
      <c r="AD225" s="156"/>
      <c r="AE225" s="148">
        <f>AE228</f>
        <v>2700</v>
      </c>
      <c r="AF225" s="148">
        <f t="shared" ref="AF225:AH225" si="643">AF228</f>
        <v>0</v>
      </c>
      <c r="AG225" s="148">
        <f t="shared" si="643"/>
        <v>0</v>
      </c>
      <c r="AH225" s="148">
        <f t="shared" si="643"/>
        <v>2700</v>
      </c>
      <c r="AI225" s="156"/>
      <c r="AJ225" s="148">
        <f>AJ228</f>
        <v>0</v>
      </c>
      <c r="AK225" s="148"/>
      <c r="AL225" s="156"/>
      <c r="AM225" s="156"/>
      <c r="AN225" s="156"/>
      <c r="AO225" s="148"/>
      <c r="AP225" s="148"/>
      <c r="AQ225" s="156"/>
      <c r="AR225" s="156"/>
      <c r="AS225" s="156"/>
      <c r="AT225" s="148"/>
      <c r="AU225" s="148"/>
      <c r="AV225" s="156"/>
      <c r="AW225" s="156"/>
      <c r="AX225" s="156"/>
      <c r="AY225" s="173">
        <f>SUM(AY226:AY228)</f>
        <v>0</v>
      </c>
      <c r="AZ225" s="173">
        <f>SUM(AZ226:AZ228)</f>
        <v>0</v>
      </c>
      <c r="BA225" s="156"/>
    </row>
    <row r="226" spans="1:53" ht="32.25" customHeight="1">
      <c r="A226" s="313"/>
      <c r="B226" s="315"/>
      <c r="C226" s="315"/>
      <c r="D226" s="157" t="s">
        <v>37</v>
      </c>
      <c r="E226" s="178">
        <f t="shared" si="642"/>
        <v>0</v>
      </c>
      <c r="F226" s="178">
        <f t="shared" si="626"/>
        <v>0</v>
      </c>
      <c r="G226" s="156"/>
      <c r="H226" s="148"/>
      <c r="I226" s="148"/>
      <c r="J226" s="156"/>
      <c r="K226" s="148"/>
      <c r="L226" s="148"/>
      <c r="M226" s="156"/>
      <c r="N226" s="148"/>
      <c r="O226" s="148"/>
      <c r="P226" s="156"/>
      <c r="Q226" s="148"/>
      <c r="R226" s="148"/>
      <c r="S226" s="156"/>
      <c r="T226" s="148"/>
      <c r="U226" s="148"/>
      <c r="V226" s="156"/>
      <c r="W226" s="148"/>
      <c r="X226" s="148"/>
      <c r="Y226" s="156"/>
      <c r="Z226" s="148"/>
      <c r="AA226" s="148"/>
      <c r="AB226" s="156"/>
      <c r="AC226" s="156"/>
      <c r="AD226" s="156"/>
      <c r="AE226" s="148"/>
      <c r="AF226" s="148"/>
      <c r="AG226" s="156"/>
      <c r="AH226" s="156"/>
      <c r="AI226" s="156"/>
      <c r="AJ226" s="148"/>
      <c r="AK226" s="148"/>
      <c r="AL226" s="156"/>
      <c r="AM226" s="156"/>
      <c r="AN226" s="156"/>
      <c r="AO226" s="148"/>
      <c r="AP226" s="148"/>
      <c r="AQ226" s="156"/>
      <c r="AR226" s="156"/>
      <c r="AS226" s="156"/>
      <c r="AT226" s="148"/>
      <c r="AU226" s="148"/>
      <c r="AV226" s="156"/>
      <c r="AW226" s="156"/>
      <c r="AX226" s="156"/>
      <c r="AY226" s="173"/>
      <c r="AZ226" s="173"/>
      <c r="BA226" s="156"/>
    </row>
    <row r="227" spans="1:53" ht="50.25" customHeight="1">
      <c r="A227" s="313"/>
      <c r="B227" s="315"/>
      <c r="C227" s="315"/>
      <c r="D227" s="158" t="s">
        <v>2</v>
      </c>
      <c r="E227" s="178">
        <f t="shared" si="642"/>
        <v>2565</v>
      </c>
      <c r="F227" s="178">
        <f t="shared" si="626"/>
        <v>2565</v>
      </c>
      <c r="G227" s="156"/>
      <c r="H227" s="148"/>
      <c r="I227" s="148"/>
      <c r="J227" s="156"/>
      <c r="K227" s="148"/>
      <c r="L227" s="148"/>
      <c r="M227" s="156"/>
      <c r="N227" s="148"/>
      <c r="O227" s="148"/>
      <c r="P227" s="156"/>
      <c r="Q227" s="148"/>
      <c r="R227" s="148"/>
      <c r="S227" s="156"/>
      <c r="T227" s="148"/>
      <c r="U227" s="148"/>
      <c r="V227" s="156"/>
      <c r="W227" s="148"/>
      <c r="X227" s="148"/>
      <c r="Y227" s="156"/>
      <c r="Z227" s="148"/>
      <c r="AA227" s="148"/>
      <c r="AB227" s="156"/>
      <c r="AC227" s="156"/>
      <c r="AD227" s="156"/>
      <c r="AE227" s="148"/>
      <c r="AF227" s="148"/>
      <c r="AG227" s="156"/>
      <c r="AH227" s="156"/>
      <c r="AI227" s="156"/>
      <c r="AJ227" s="148"/>
      <c r="AK227" s="148"/>
      <c r="AL227" s="156"/>
      <c r="AM227" s="156"/>
      <c r="AN227" s="156"/>
      <c r="AO227" s="148"/>
      <c r="AP227" s="148"/>
      <c r="AQ227" s="156"/>
      <c r="AR227" s="156"/>
      <c r="AS227" s="156"/>
      <c r="AT227" s="148"/>
      <c r="AU227" s="148"/>
      <c r="AV227" s="156"/>
      <c r="AW227" s="156"/>
      <c r="AX227" s="156"/>
      <c r="AY227" s="173">
        <v>2565</v>
      </c>
      <c r="AZ227" s="173">
        <v>2565</v>
      </c>
      <c r="BA227" s="156"/>
    </row>
    <row r="228" spans="1:53" ht="22.5" customHeight="1">
      <c r="A228" s="313"/>
      <c r="B228" s="315"/>
      <c r="C228" s="315"/>
      <c r="D228" s="241" t="s">
        <v>273</v>
      </c>
      <c r="E228" s="178">
        <f>H228+K228+N228+Q228+T228+W228+Z228+AE228+AJ228+AO228+AT228+AY228</f>
        <v>135</v>
      </c>
      <c r="F228" s="178">
        <f t="shared" si="626"/>
        <v>135</v>
      </c>
      <c r="G228" s="156"/>
      <c r="H228" s="148"/>
      <c r="I228" s="148"/>
      <c r="J228" s="156"/>
      <c r="K228" s="148"/>
      <c r="L228" s="148"/>
      <c r="M228" s="156"/>
      <c r="N228" s="148"/>
      <c r="O228" s="148"/>
      <c r="P228" s="156"/>
      <c r="Q228" s="148"/>
      <c r="R228" s="148"/>
      <c r="S228" s="156"/>
      <c r="T228" s="148"/>
      <c r="U228" s="148"/>
      <c r="V228" s="156"/>
      <c r="W228" s="148"/>
      <c r="X228" s="148"/>
      <c r="Y228" s="156"/>
      <c r="Z228" s="148"/>
      <c r="AA228" s="148"/>
      <c r="AB228" s="156"/>
      <c r="AC228" s="156"/>
      <c r="AD228" s="156"/>
      <c r="AE228" s="148">
        <v>2700</v>
      </c>
      <c r="AF228" s="148"/>
      <c r="AG228" s="156"/>
      <c r="AH228" s="148">
        <v>2700</v>
      </c>
      <c r="AI228" s="156"/>
      <c r="AJ228" s="148"/>
      <c r="AK228" s="148"/>
      <c r="AL228" s="156"/>
      <c r="AM228" s="156"/>
      <c r="AN228" s="156"/>
      <c r="AO228" s="148"/>
      <c r="AP228" s="148"/>
      <c r="AQ228" s="156"/>
      <c r="AR228" s="156"/>
      <c r="AS228" s="156"/>
      <c r="AT228" s="148"/>
      <c r="AU228" s="148"/>
      <c r="AV228" s="156"/>
      <c r="AW228" s="156"/>
      <c r="AX228" s="156"/>
      <c r="AY228" s="173">
        <v>-2565</v>
      </c>
      <c r="AZ228" s="173">
        <v>-2565</v>
      </c>
      <c r="BA228" s="156"/>
    </row>
    <row r="229" spans="1:53" ht="82.5" customHeight="1">
      <c r="A229" s="313"/>
      <c r="B229" s="315"/>
      <c r="C229" s="315"/>
      <c r="D229" s="241" t="s">
        <v>279</v>
      </c>
      <c r="E229" s="178">
        <f t="shared" ref="E229:E234" si="644">H229+K229+N229+Q229+T229+W229+Z229+AE229+AJ229+AO229+AT229+AY229</f>
        <v>0</v>
      </c>
      <c r="F229" s="178">
        <f t="shared" si="626"/>
        <v>0</v>
      </c>
      <c r="G229" s="156"/>
      <c r="H229" s="148"/>
      <c r="I229" s="148"/>
      <c r="J229" s="156"/>
      <c r="K229" s="148"/>
      <c r="L229" s="148"/>
      <c r="M229" s="156"/>
      <c r="N229" s="148"/>
      <c r="O229" s="148"/>
      <c r="P229" s="156"/>
      <c r="Q229" s="148"/>
      <c r="R229" s="148"/>
      <c r="S229" s="156"/>
      <c r="T229" s="148"/>
      <c r="U229" s="148"/>
      <c r="V229" s="156"/>
      <c r="W229" s="148"/>
      <c r="X229" s="148"/>
      <c r="Y229" s="156"/>
      <c r="Z229" s="148"/>
      <c r="AA229" s="148"/>
      <c r="AB229" s="156"/>
      <c r="AC229" s="156"/>
      <c r="AD229" s="156"/>
      <c r="AE229" s="148"/>
      <c r="AF229" s="148"/>
      <c r="AG229" s="156"/>
      <c r="AH229" s="156"/>
      <c r="AI229" s="156"/>
      <c r="AJ229" s="148"/>
      <c r="AK229" s="148"/>
      <c r="AL229" s="156"/>
      <c r="AM229" s="156"/>
      <c r="AN229" s="156"/>
      <c r="AO229" s="148"/>
      <c r="AP229" s="148"/>
      <c r="AQ229" s="156"/>
      <c r="AR229" s="156"/>
      <c r="AS229" s="156"/>
      <c r="AT229" s="148"/>
      <c r="AU229" s="148"/>
      <c r="AV229" s="156"/>
      <c r="AW229" s="156"/>
      <c r="AX229" s="156"/>
      <c r="AY229" s="173"/>
      <c r="AZ229" s="173"/>
      <c r="BA229" s="156"/>
    </row>
    <row r="230" spans="1:53" ht="22.5" customHeight="1">
      <c r="A230" s="313"/>
      <c r="B230" s="315"/>
      <c r="C230" s="315"/>
      <c r="D230" s="241" t="s">
        <v>274</v>
      </c>
      <c r="E230" s="178">
        <f t="shared" si="644"/>
        <v>0</v>
      </c>
      <c r="F230" s="178">
        <f t="shared" si="626"/>
        <v>0</v>
      </c>
      <c r="G230" s="156"/>
      <c r="H230" s="148"/>
      <c r="I230" s="148"/>
      <c r="J230" s="156"/>
      <c r="K230" s="148"/>
      <c r="L230" s="148"/>
      <c r="M230" s="156"/>
      <c r="N230" s="148"/>
      <c r="O230" s="148"/>
      <c r="P230" s="156"/>
      <c r="Q230" s="148"/>
      <c r="R230" s="148"/>
      <c r="S230" s="156"/>
      <c r="T230" s="148"/>
      <c r="U230" s="148"/>
      <c r="V230" s="156"/>
      <c r="W230" s="148"/>
      <c r="X230" s="148"/>
      <c r="Y230" s="156"/>
      <c r="Z230" s="148"/>
      <c r="AA230" s="148"/>
      <c r="AB230" s="156"/>
      <c r="AC230" s="156"/>
      <c r="AD230" s="156"/>
      <c r="AE230" s="148"/>
      <c r="AF230" s="148"/>
      <c r="AG230" s="156"/>
      <c r="AH230" s="156"/>
      <c r="AI230" s="156"/>
      <c r="AJ230" s="148"/>
      <c r="AK230" s="148"/>
      <c r="AL230" s="156"/>
      <c r="AM230" s="156"/>
      <c r="AN230" s="156"/>
      <c r="AO230" s="148"/>
      <c r="AP230" s="148"/>
      <c r="AQ230" s="156"/>
      <c r="AR230" s="156"/>
      <c r="AS230" s="156"/>
      <c r="AT230" s="148"/>
      <c r="AU230" s="148"/>
      <c r="AV230" s="156"/>
      <c r="AW230" s="156"/>
      <c r="AX230" s="156"/>
      <c r="AY230" s="173"/>
      <c r="AZ230" s="173"/>
      <c r="BA230" s="156"/>
    </row>
    <row r="231" spans="1:53" ht="31.2">
      <c r="A231" s="313"/>
      <c r="B231" s="315"/>
      <c r="C231" s="315"/>
      <c r="D231" s="153" t="s">
        <v>43</v>
      </c>
      <c r="E231" s="178">
        <f t="shared" si="644"/>
        <v>0</v>
      </c>
      <c r="F231" s="178">
        <f t="shared" si="626"/>
        <v>0</v>
      </c>
      <c r="G231" s="156"/>
      <c r="H231" s="148"/>
      <c r="I231" s="148"/>
      <c r="J231" s="156"/>
      <c r="K231" s="148"/>
      <c r="L231" s="148"/>
      <c r="M231" s="156"/>
      <c r="N231" s="148"/>
      <c r="O231" s="148"/>
      <c r="P231" s="156"/>
      <c r="Q231" s="148"/>
      <c r="R231" s="148"/>
      <c r="S231" s="156"/>
      <c r="T231" s="148"/>
      <c r="U231" s="148"/>
      <c r="V231" s="156"/>
      <c r="W231" s="148"/>
      <c r="X231" s="148"/>
      <c r="Y231" s="156"/>
      <c r="Z231" s="148"/>
      <c r="AA231" s="148"/>
      <c r="AB231" s="156"/>
      <c r="AC231" s="156"/>
      <c r="AD231" s="156"/>
      <c r="AE231" s="148"/>
      <c r="AF231" s="148"/>
      <c r="AG231" s="156"/>
      <c r="AH231" s="156"/>
      <c r="AI231" s="156"/>
      <c r="AJ231" s="148"/>
      <c r="AK231" s="148"/>
      <c r="AL231" s="156"/>
      <c r="AM231" s="156"/>
      <c r="AN231" s="156"/>
      <c r="AO231" s="148"/>
      <c r="AP231" s="148"/>
      <c r="AQ231" s="156"/>
      <c r="AR231" s="156"/>
      <c r="AS231" s="156"/>
      <c r="AT231" s="148"/>
      <c r="AU231" s="148"/>
      <c r="AV231" s="156"/>
      <c r="AW231" s="156"/>
      <c r="AX231" s="156"/>
      <c r="AY231" s="156"/>
      <c r="AZ231" s="156"/>
      <c r="BA231" s="156"/>
    </row>
    <row r="232" spans="1:53" ht="22.5" customHeight="1">
      <c r="A232" s="312" t="s">
        <v>480</v>
      </c>
      <c r="B232" s="314" t="s">
        <v>462</v>
      </c>
      <c r="C232" s="314" t="s">
        <v>324</v>
      </c>
      <c r="D232" s="159" t="s">
        <v>41</v>
      </c>
      <c r="E232" s="178">
        <f t="shared" si="644"/>
        <v>5000</v>
      </c>
      <c r="F232" s="178">
        <f t="shared" si="626"/>
        <v>5000</v>
      </c>
      <c r="G232" s="156">
        <f>F232/E232</f>
        <v>1</v>
      </c>
      <c r="H232" s="148"/>
      <c r="I232" s="148"/>
      <c r="J232" s="156"/>
      <c r="K232" s="148"/>
      <c r="L232" s="148"/>
      <c r="M232" s="156"/>
      <c r="N232" s="148"/>
      <c r="O232" s="148"/>
      <c r="P232" s="156"/>
      <c r="Q232" s="148"/>
      <c r="R232" s="148"/>
      <c r="S232" s="156"/>
      <c r="T232" s="148"/>
      <c r="U232" s="148"/>
      <c r="V232" s="156"/>
      <c r="W232" s="148"/>
      <c r="X232" s="148"/>
      <c r="Y232" s="156"/>
      <c r="Z232" s="148">
        <f>Z233+Z234+Z235+Z236+Z237+Z238</f>
        <v>0</v>
      </c>
      <c r="AA232" s="148"/>
      <c r="AB232" s="156"/>
      <c r="AC232" s="156"/>
      <c r="AD232" s="156"/>
      <c r="AE232" s="148">
        <f>AE235</f>
        <v>5000</v>
      </c>
      <c r="AF232" s="148">
        <f t="shared" ref="AF232:AH232" si="645">AF235</f>
        <v>0</v>
      </c>
      <c r="AG232" s="148">
        <f t="shared" si="645"/>
        <v>0</v>
      </c>
      <c r="AH232" s="148">
        <f t="shared" si="645"/>
        <v>5000</v>
      </c>
      <c r="AI232" s="156"/>
      <c r="AJ232" s="148">
        <f>AJ235</f>
        <v>0</v>
      </c>
      <c r="AK232" s="148"/>
      <c r="AL232" s="156"/>
      <c r="AM232" s="156"/>
      <c r="AN232" s="156"/>
      <c r="AO232" s="148"/>
      <c r="AP232" s="148"/>
      <c r="AQ232" s="156"/>
      <c r="AR232" s="156"/>
      <c r="AS232" s="156"/>
      <c r="AT232" s="148"/>
      <c r="AU232" s="148"/>
      <c r="AV232" s="156"/>
      <c r="AW232" s="156"/>
      <c r="AX232" s="156"/>
      <c r="AY232" s="173">
        <f>SUM(AY233:AY236)</f>
        <v>0</v>
      </c>
      <c r="AZ232" s="173">
        <f>SUM(AZ233:AZ236)</f>
        <v>0</v>
      </c>
      <c r="BA232" s="156"/>
    </row>
    <row r="233" spans="1:53" ht="32.25" customHeight="1">
      <c r="A233" s="313"/>
      <c r="B233" s="315"/>
      <c r="C233" s="315"/>
      <c r="D233" s="157" t="s">
        <v>37</v>
      </c>
      <c r="E233" s="178">
        <f t="shared" si="644"/>
        <v>0</v>
      </c>
      <c r="F233" s="178">
        <f t="shared" si="626"/>
        <v>0</v>
      </c>
      <c r="G233" s="156"/>
      <c r="H233" s="148"/>
      <c r="I233" s="148"/>
      <c r="J233" s="156"/>
      <c r="K233" s="148"/>
      <c r="L233" s="148"/>
      <c r="M233" s="156"/>
      <c r="N233" s="148"/>
      <c r="O233" s="148"/>
      <c r="P233" s="156"/>
      <c r="Q233" s="148"/>
      <c r="R233" s="148"/>
      <c r="S233" s="156"/>
      <c r="T233" s="148"/>
      <c r="U233" s="148"/>
      <c r="V233" s="156"/>
      <c r="W233" s="148"/>
      <c r="X233" s="148"/>
      <c r="Y233" s="156"/>
      <c r="Z233" s="148"/>
      <c r="AA233" s="148"/>
      <c r="AB233" s="156"/>
      <c r="AC233" s="156"/>
      <c r="AD233" s="156"/>
      <c r="AE233" s="148"/>
      <c r="AF233" s="148"/>
      <c r="AG233" s="156"/>
      <c r="AH233" s="156"/>
      <c r="AI233" s="156"/>
      <c r="AJ233" s="148"/>
      <c r="AK233" s="148"/>
      <c r="AL233" s="156"/>
      <c r="AM233" s="156"/>
      <c r="AN233" s="156"/>
      <c r="AO233" s="148"/>
      <c r="AP233" s="148"/>
      <c r="AQ233" s="156"/>
      <c r="AR233" s="156"/>
      <c r="AS233" s="156"/>
      <c r="AT233" s="148"/>
      <c r="AU233" s="148"/>
      <c r="AV233" s="156"/>
      <c r="AW233" s="156"/>
      <c r="AX233" s="156"/>
      <c r="AY233" s="173"/>
      <c r="AZ233" s="173"/>
      <c r="BA233" s="156"/>
    </row>
    <row r="234" spans="1:53" ht="50.25" customHeight="1">
      <c r="A234" s="313"/>
      <c r="B234" s="315"/>
      <c r="C234" s="315"/>
      <c r="D234" s="158" t="s">
        <v>2</v>
      </c>
      <c r="E234" s="178">
        <f t="shared" si="644"/>
        <v>4750</v>
      </c>
      <c r="F234" s="178">
        <f t="shared" si="626"/>
        <v>4750</v>
      </c>
      <c r="G234" s="156"/>
      <c r="H234" s="148"/>
      <c r="I234" s="148"/>
      <c r="J234" s="156"/>
      <c r="K234" s="148"/>
      <c r="L234" s="148"/>
      <c r="M234" s="156"/>
      <c r="N234" s="148"/>
      <c r="O234" s="148"/>
      <c r="P234" s="156"/>
      <c r="Q234" s="148"/>
      <c r="R234" s="148"/>
      <c r="S234" s="156"/>
      <c r="T234" s="148"/>
      <c r="U234" s="148"/>
      <c r="V234" s="156"/>
      <c r="W234" s="148"/>
      <c r="X234" s="148"/>
      <c r="Y234" s="156"/>
      <c r="Z234" s="148"/>
      <c r="AA234" s="148"/>
      <c r="AB234" s="156"/>
      <c r="AC234" s="156"/>
      <c r="AD234" s="156"/>
      <c r="AE234" s="148"/>
      <c r="AF234" s="148"/>
      <c r="AG234" s="156"/>
      <c r="AH234" s="156"/>
      <c r="AI234" s="156"/>
      <c r="AJ234" s="148"/>
      <c r="AK234" s="148"/>
      <c r="AL234" s="156"/>
      <c r="AM234" s="156"/>
      <c r="AN234" s="156"/>
      <c r="AO234" s="148"/>
      <c r="AP234" s="148"/>
      <c r="AQ234" s="156"/>
      <c r="AR234" s="156"/>
      <c r="AS234" s="156"/>
      <c r="AT234" s="148"/>
      <c r="AU234" s="148"/>
      <c r="AV234" s="156"/>
      <c r="AW234" s="156"/>
      <c r="AX234" s="156"/>
      <c r="AY234" s="173">
        <v>4750</v>
      </c>
      <c r="AZ234" s="173">
        <v>4750</v>
      </c>
      <c r="BA234" s="156"/>
    </row>
    <row r="235" spans="1:53" ht="22.5" customHeight="1">
      <c r="A235" s="313"/>
      <c r="B235" s="315"/>
      <c r="C235" s="315"/>
      <c r="D235" s="241" t="s">
        <v>273</v>
      </c>
      <c r="E235" s="178">
        <f>H235+K235+N235+Q235+T235+W235+Z235+AE235+AJ235+AO235+AT235+AY235</f>
        <v>250</v>
      </c>
      <c r="F235" s="178">
        <f t="shared" si="626"/>
        <v>250</v>
      </c>
      <c r="G235" s="156"/>
      <c r="H235" s="148"/>
      <c r="I235" s="148"/>
      <c r="J235" s="156"/>
      <c r="K235" s="148"/>
      <c r="L235" s="148"/>
      <c r="M235" s="156"/>
      <c r="N235" s="148"/>
      <c r="O235" s="148"/>
      <c r="P235" s="156"/>
      <c r="Q235" s="148"/>
      <c r="R235" s="148"/>
      <c r="S235" s="156"/>
      <c r="T235" s="148"/>
      <c r="U235" s="148"/>
      <c r="V235" s="156"/>
      <c r="W235" s="148"/>
      <c r="X235" s="148"/>
      <c r="Y235" s="156"/>
      <c r="Z235" s="148"/>
      <c r="AA235" s="148"/>
      <c r="AB235" s="156"/>
      <c r="AC235" s="156"/>
      <c r="AD235" s="156"/>
      <c r="AE235" s="148">
        <v>5000</v>
      </c>
      <c r="AF235" s="148"/>
      <c r="AG235" s="156"/>
      <c r="AH235" s="148">
        <v>5000</v>
      </c>
      <c r="AI235" s="156"/>
      <c r="AJ235" s="148"/>
      <c r="AK235" s="148"/>
      <c r="AL235" s="156"/>
      <c r="AM235" s="156"/>
      <c r="AN235" s="156"/>
      <c r="AO235" s="148"/>
      <c r="AP235" s="148"/>
      <c r="AQ235" s="156"/>
      <c r="AR235" s="156"/>
      <c r="AS235" s="156"/>
      <c r="AT235" s="148"/>
      <c r="AU235" s="148"/>
      <c r="AV235" s="156"/>
      <c r="AW235" s="156"/>
      <c r="AX235" s="156"/>
      <c r="AY235" s="173">
        <v>-4750</v>
      </c>
      <c r="AZ235" s="173">
        <v>-4750</v>
      </c>
      <c r="BA235" s="156"/>
    </row>
    <row r="236" spans="1:53" ht="82.5" customHeight="1">
      <c r="A236" s="313"/>
      <c r="B236" s="315"/>
      <c r="C236" s="315"/>
      <c r="D236" s="241" t="s">
        <v>279</v>
      </c>
      <c r="E236" s="178">
        <f t="shared" ref="E236:E241" si="646">H236+K236+N236+Q236+T236+W236+Z236+AE236+AJ236+AO236+AT236+AY236</f>
        <v>0</v>
      </c>
      <c r="F236" s="178">
        <f t="shared" si="626"/>
        <v>0</v>
      </c>
      <c r="G236" s="156"/>
      <c r="H236" s="148"/>
      <c r="I236" s="148"/>
      <c r="J236" s="156"/>
      <c r="K236" s="148"/>
      <c r="L236" s="148"/>
      <c r="M236" s="156"/>
      <c r="N236" s="148"/>
      <c r="O236" s="148"/>
      <c r="P236" s="156"/>
      <c r="Q236" s="148"/>
      <c r="R236" s="148"/>
      <c r="S236" s="156"/>
      <c r="T236" s="148"/>
      <c r="U236" s="148"/>
      <c r="V236" s="156"/>
      <c r="W236" s="148"/>
      <c r="X236" s="148"/>
      <c r="Y236" s="156"/>
      <c r="Z236" s="148"/>
      <c r="AA236" s="148"/>
      <c r="AB236" s="156"/>
      <c r="AC236" s="156"/>
      <c r="AD236" s="156"/>
      <c r="AE236" s="148"/>
      <c r="AF236" s="148"/>
      <c r="AG236" s="156"/>
      <c r="AH236" s="156"/>
      <c r="AI236" s="156"/>
      <c r="AJ236" s="148"/>
      <c r="AK236" s="148"/>
      <c r="AL236" s="156"/>
      <c r="AM236" s="156"/>
      <c r="AN236" s="156"/>
      <c r="AO236" s="148"/>
      <c r="AP236" s="148"/>
      <c r="AQ236" s="156"/>
      <c r="AR236" s="156"/>
      <c r="AS236" s="156"/>
      <c r="AT236" s="148"/>
      <c r="AU236" s="148"/>
      <c r="AV236" s="156"/>
      <c r="AW236" s="156"/>
      <c r="AX236" s="156"/>
      <c r="AY236" s="173"/>
      <c r="AZ236" s="173"/>
      <c r="BA236" s="156"/>
    </row>
    <row r="237" spans="1:53" ht="22.5" customHeight="1">
      <c r="A237" s="313"/>
      <c r="B237" s="315"/>
      <c r="C237" s="315"/>
      <c r="D237" s="241" t="s">
        <v>274</v>
      </c>
      <c r="E237" s="178">
        <f t="shared" si="646"/>
        <v>0</v>
      </c>
      <c r="F237" s="178">
        <f t="shared" si="626"/>
        <v>0</v>
      </c>
      <c r="G237" s="156"/>
      <c r="H237" s="148"/>
      <c r="I237" s="148"/>
      <c r="J237" s="156"/>
      <c r="K237" s="148"/>
      <c r="L237" s="148"/>
      <c r="M237" s="156"/>
      <c r="N237" s="148"/>
      <c r="O237" s="148"/>
      <c r="P237" s="156"/>
      <c r="Q237" s="148"/>
      <c r="R237" s="148"/>
      <c r="S237" s="156"/>
      <c r="T237" s="148"/>
      <c r="U237" s="148"/>
      <c r="V237" s="156"/>
      <c r="W237" s="148"/>
      <c r="X237" s="148"/>
      <c r="Y237" s="156"/>
      <c r="Z237" s="148"/>
      <c r="AA237" s="148"/>
      <c r="AB237" s="156"/>
      <c r="AC237" s="156"/>
      <c r="AD237" s="156"/>
      <c r="AE237" s="148"/>
      <c r="AF237" s="148"/>
      <c r="AG237" s="156"/>
      <c r="AH237" s="156"/>
      <c r="AI237" s="156"/>
      <c r="AJ237" s="148"/>
      <c r="AK237" s="148"/>
      <c r="AL237" s="156"/>
      <c r="AM237" s="156"/>
      <c r="AN237" s="156"/>
      <c r="AO237" s="148"/>
      <c r="AP237" s="148"/>
      <c r="AQ237" s="156"/>
      <c r="AR237" s="156"/>
      <c r="AS237" s="156"/>
      <c r="AT237" s="148"/>
      <c r="AU237" s="148"/>
      <c r="AV237" s="156"/>
      <c r="AW237" s="156"/>
      <c r="AX237" s="156"/>
      <c r="AY237" s="173"/>
      <c r="AZ237" s="173"/>
      <c r="BA237" s="156"/>
    </row>
    <row r="238" spans="1:53" ht="31.2">
      <c r="A238" s="313"/>
      <c r="B238" s="315"/>
      <c r="C238" s="315"/>
      <c r="D238" s="153" t="s">
        <v>43</v>
      </c>
      <c r="E238" s="178">
        <f t="shared" si="646"/>
        <v>0</v>
      </c>
      <c r="F238" s="178">
        <f t="shared" si="626"/>
        <v>0</v>
      </c>
      <c r="G238" s="156"/>
      <c r="H238" s="148"/>
      <c r="I238" s="148"/>
      <c r="J238" s="156"/>
      <c r="K238" s="148"/>
      <c r="L238" s="148"/>
      <c r="M238" s="156"/>
      <c r="N238" s="148"/>
      <c r="O238" s="148"/>
      <c r="P238" s="156"/>
      <c r="Q238" s="148"/>
      <c r="R238" s="148"/>
      <c r="S238" s="156"/>
      <c r="T238" s="148"/>
      <c r="U238" s="148"/>
      <c r="V238" s="156"/>
      <c r="W238" s="148"/>
      <c r="X238" s="148"/>
      <c r="Y238" s="156"/>
      <c r="Z238" s="148"/>
      <c r="AA238" s="148"/>
      <c r="AB238" s="156"/>
      <c r="AC238" s="156"/>
      <c r="AD238" s="156"/>
      <c r="AE238" s="148"/>
      <c r="AF238" s="148"/>
      <c r="AG238" s="156"/>
      <c r="AH238" s="156"/>
      <c r="AI238" s="156"/>
      <c r="AJ238" s="148"/>
      <c r="AK238" s="148"/>
      <c r="AL238" s="156"/>
      <c r="AM238" s="156"/>
      <c r="AN238" s="156"/>
      <c r="AO238" s="148"/>
      <c r="AP238" s="148"/>
      <c r="AQ238" s="156"/>
      <c r="AR238" s="156"/>
      <c r="AS238" s="156"/>
      <c r="AT238" s="148"/>
      <c r="AU238" s="148"/>
      <c r="AV238" s="156"/>
      <c r="AW238" s="156"/>
      <c r="AX238" s="156"/>
      <c r="AY238" s="156"/>
      <c r="AZ238" s="156"/>
      <c r="BA238" s="156"/>
    </row>
    <row r="239" spans="1:53" ht="22.5" customHeight="1">
      <c r="A239" s="312" t="s">
        <v>481</v>
      </c>
      <c r="B239" s="314" t="s">
        <v>463</v>
      </c>
      <c r="C239" s="314" t="s">
        <v>324</v>
      </c>
      <c r="D239" s="159" t="s">
        <v>41</v>
      </c>
      <c r="E239" s="178">
        <f>H239+K239+N239+Q239+T239+W239+Z239+AE239+AJ239+AO239+AT239+AY239</f>
        <v>894.02719000000002</v>
      </c>
      <c r="F239" s="178">
        <f>I239+L239+O239+R239+U239+X239+AC239+AH239+AM239+AR239+AW239+AZ239</f>
        <v>894.02719000000002</v>
      </c>
      <c r="G239" s="156">
        <f>F239/E239</f>
        <v>1</v>
      </c>
      <c r="H239" s="148"/>
      <c r="I239" s="148"/>
      <c r="J239" s="156"/>
      <c r="K239" s="148"/>
      <c r="L239" s="148"/>
      <c r="M239" s="156"/>
      <c r="N239" s="148"/>
      <c r="O239" s="148"/>
      <c r="P239" s="156"/>
      <c r="Q239" s="148"/>
      <c r="R239" s="148"/>
      <c r="S239" s="156"/>
      <c r="T239" s="148"/>
      <c r="U239" s="148"/>
      <c r="V239" s="156"/>
      <c r="W239" s="148">
        <f>W242</f>
        <v>0</v>
      </c>
      <c r="X239" s="148">
        <f>X242</f>
        <v>0</v>
      </c>
      <c r="Y239" s="156"/>
      <c r="Z239" s="148">
        <f>Z242</f>
        <v>22.538650000000001</v>
      </c>
      <c r="AA239" s="148">
        <f t="shared" ref="AA239:AC239" si="647">AA242</f>
        <v>22.538650000000001</v>
      </c>
      <c r="AB239" s="148">
        <f t="shared" si="647"/>
        <v>0</v>
      </c>
      <c r="AC239" s="148">
        <f t="shared" si="647"/>
        <v>22.538650000000001</v>
      </c>
      <c r="AD239" s="156"/>
      <c r="AE239" s="148">
        <f>AE242</f>
        <v>398.76175000000001</v>
      </c>
      <c r="AF239" s="148">
        <f t="shared" ref="AF239:AH239" si="648">AF242</f>
        <v>0</v>
      </c>
      <c r="AG239" s="148">
        <f t="shared" si="648"/>
        <v>0</v>
      </c>
      <c r="AH239" s="148">
        <f t="shared" si="648"/>
        <v>398.76175000000001</v>
      </c>
      <c r="AI239" s="156"/>
      <c r="AJ239" s="148">
        <f>SUM(AJ241:AJ242)</f>
        <v>406.07098999999999</v>
      </c>
      <c r="AK239" s="148">
        <f t="shared" ref="AK239:AR239" si="649">SUM(AK241:AK242)</f>
        <v>0</v>
      </c>
      <c r="AL239" s="148">
        <f t="shared" si="649"/>
        <v>0</v>
      </c>
      <c r="AM239" s="148">
        <f t="shared" si="649"/>
        <v>406.07098999999999</v>
      </c>
      <c r="AN239" s="148"/>
      <c r="AO239" s="148">
        <f t="shared" si="649"/>
        <v>66.655799999999999</v>
      </c>
      <c r="AP239" s="148">
        <f t="shared" si="649"/>
        <v>0</v>
      </c>
      <c r="AQ239" s="148">
        <f t="shared" si="649"/>
        <v>0</v>
      </c>
      <c r="AR239" s="148">
        <f t="shared" si="649"/>
        <v>66.655799999999999</v>
      </c>
      <c r="AS239" s="156"/>
      <c r="AT239" s="148"/>
      <c r="AU239" s="148"/>
      <c r="AV239" s="156"/>
      <c r="AW239" s="156"/>
      <c r="AX239" s="156"/>
      <c r="AY239" s="178">
        <f>SUM(AY241:AY242)</f>
        <v>0</v>
      </c>
      <c r="AZ239" s="156"/>
      <c r="BA239" s="156"/>
    </row>
    <row r="240" spans="1:53" ht="32.25" customHeight="1">
      <c r="A240" s="313"/>
      <c r="B240" s="315"/>
      <c r="C240" s="315"/>
      <c r="D240" s="157" t="s">
        <v>37</v>
      </c>
      <c r="E240" s="178">
        <f t="shared" si="646"/>
        <v>0</v>
      </c>
      <c r="F240" s="178">
        <f t="shared" ref="F240:F303" si="650">I240+L240+O240+R240+U240+X240+AC240+AH240+AM240+AR240+AW240+AZ240</f>
        <v>0</v>
      </c>
      <c r="G240" s="156"/>
      <c r="H240" s="148"/>
      <c r="I240" s="148"/>
      <c r="J240" s="156"/>
      <c r="K240" s="148"/>
      <c r="L240" s="148"/>
      <c r="M240" s="156"/>
      <c r="N240" s="148"/>
      <c r="O240" s="148"/>
      <c r="P240" s="156"/>
      <c r="Q240" s="148"/>
      <c r="R240" s="148"/>
      <c r="S240" s="156"/>
      <c r="T240" s="148"/>
      <c r="U240" s="148"/>
      <c r="V240" s="156"/>
      <c r="W240" s="148"/>
      <c r="X240" s="148"/>
      <c r="Y240" s="156"/>
      <c r="Z240" s="148"/>
      <c r="AA240" s="148"/>
      <c r="AB240" s="156"/>
      <c r="AC240" s="156"/>
      <c r="AD240" s="156"/>
      <c r="AE240" s="148"/>
      <c r="AF240" s="148"/>
      <c r="AG240" s="156"/>
      <c r="AH240" s="156"/>
      <c r="AI240" s="156"/>
      <c r="AJ240" s="148"/>
      <c r="AK240" s="148"/>
      <c r="AL240" s="156"/>
      <c r="AM240" s="156"/>
      <c r="AN240" s="156"/>
      <c r="AO240" s="148"/>
      <c r="AP240" s="148"/>
      <c r="AQ240" s="156"/>
      <c r="AR240" s="156"/>
      <c r="AS240" s="156"/>
      <c r="AT240" s="148"/>
      <c r="AU240" s="148"/>
      <c r="AV240" s="156"/>
      <c r="AW240" s="156"/>
      <c r="AX240" s="156"/>
      <c r="AY240" s="178"/>
      <c r="AZ240" s="156"/>
      <c r="BA240" s="156"/>
    </row>
    <row r="241" spans="1:53" ht="50.25" customHeight="1">
      <c r="A241" s="313"/>
      <c r="B241" s="315"/>
      <c r="C241" s="315"/>
      <c r="D241" s="158" t="s">
        <v>2</v>
      </c>
      <c r="E241" s="178">
        <f t="shared" si="646"/>
        <v>849.32583</v>
      </c>
      <c r="F241" s="178">
        <f t="shared" si="650"/>
        <v>849.32583</v>
      </c>
      <c r="G241" s="156"/>
      <c r="H241" s="148"/>
      <c r="I241" s="148"/>
      <c r="J241" s="156"/>
      <c r="K241" s="148"/>
      <c r="L241" s="148"/>
      <c r="M241" s="156"/>
      <c r="N241" s="148"/>
      <c r="O241" s="148"/>
      <c r="P241" s="156"/>
      <c r="Q241" s="148"/>
      <c r="R241" s="148"/>
      <c r="S241" s="156"/>
      <c r="T241" s="148"/>
      <c r="U241" s="148"/>
      <c r="V241" s="156"/>
      <c r="W241" s="148"/>
      <c r="X241" s="148"/>
      <c r="Y241" s="156"/>
      <c r="Z241" s="148"/>
      <c r="AA241" s="148"/>
      <c r="AB241" s="156"/>
      <c r="AC241" s="156"/>
      <c r="AD241" s="156"/>
      <c r="AE241" s="148"/>
      <c r="AF241" s="148"/>
      <c r="AG241" s="156"/>
      <c r="AH241" s="156"/>
      <c r="AI241" s="156"/>
      <c r="AJ241" s="148">
        <v>428.2337</v>
      </c>
      <c r="AK241" s="148"/>
      <c r="AL241" s="156"/>
      <c r="AM241" s="148">
        <v>428.2337</v>
      </c>
      <c r="AN241" s="156"/>
      <c r="AO241" s="148">
        <v>421.09213</v>
      </c>
      <c r="AP241" s="148"/>
      <c r="AQ241" s="156"/>
      <c r="AR241" s="148">
        <v>421.09213</v>
      </c>
      <c r="AS241" s="156"/>
      <c r="AT241" s="148"/>
      <c r="AU241" s="148"/>
      <c r="AV241" s="156"/>
      <c r="AW241" s="156"/>
      <c r="AX241" s="156"/>
      <c r="AY241" s="148"/>
      <c r="AZ241" s="156"/>
      <c r="BA241" s="156"/>
    </row>
    <row r="242" spans="1:53" ht="22.5" customHeight="1">
      <c r="A242" s="313"/>
      <c r="B242" s="315"/>
      <c r="C242" s="315"/>
      <c r="D242" s="241" t="s">
        <v>273</v>
      </c>
      <c r="E242" s="178">
        <f>H242+K242+N242+Q242+T242+W242+Z242+AE242+AJ242+AO242+AT242+AY242</f>
        <v>44.701360000000022</v>
      </c>
      <c r="F242" s="178">
        <f t="shared" si="650"/>
        <v>44.701360000000022</v>
      </c>
      <c r="G242" s="156"/>
      <c r="H242" s="148"/>
      <c r="I242" s="148"/>
      <c r="J242" s="156"/>
      <c r="K242" s="148"/>
      <c r="L242" s="148"/>
      <c r="M242" s="156"/>
      <c r="N242" s="148"/>
      <c r="O242" s="148"/>
      <c r="P242" s="156"/>
      <c r="Q242" s="148"/>
      <c r="R242" s="148"/>
      <c r="S242" s="156"/>
      <c r="T242" s="148"/>
      <c r="U242" s="148"/>
      <c r="V242" s="156"/>
      <c r="W242" s="148"/>
      <c r="X242" s="148"/>
      <c r="Y242" s="156"/>
      <c r="Z242" s="148">
        <v>22.538650000000001</v>
      </c>
      <c r="AA242" s="148">
        <v>22.538650000000001</v>
      </c>
      <c r="AB242" s="156"/>
      <c r="AC242" s="148">
        <v>22.538650000000001</v>
      </c>
      <c r="AD242" s="156"/>
      <c r="AE242" s="148">
        <v>398.76175000000001</v>
      </c>
      <c r="AF242" s="148"/>
      <c r="AG242" s="156"/>
      <c r="AH242" s="148">
        <v>398.76175000000001</v>
      </c>
      <c r="AI242" s="156"/>
      <c r="AJ242" s="148">
        <v>-22.162710000000001</v>
      </c>
      <c r="AK242" s="148"/>
      <c r="AL242" s="156"/>
      <c r="AM242" s="148">
        <v>-22.162710000000001</v>
      </c>
      <c r="AN242" s="156"/>
      <c r="AO242" s="148">
        <v>-354.43633</v>
      </c>
      <c r="AP242" s="148"/>
      <c r="AQ242" s="156"/>
      <c r="AR242" s="148">
        <v>-354.43633</v>
      </c>
      <c r="AS242" s="156"/>
      <c r="AT242" s="148"/>
      <c r="AU242" s="148"/>
      <c r="AV242" s="156"/>
      <c r="AW242" s="156"/>
      <c r="AX242" s="156"/>
      <c r="AY242" s="148"/>
      <c r="AZ242" s="156"/>
      <c r="BA242" s="156"/>
    </row>
    <row r="243" spans="1:53" ht="82.5" customHeight="1">
      <c r="A243" s="313"/>
      <c r="B243" s="315"/>
      <c r="C243" s="315"/>
      <c r="D243" s="241" t="s">
        <v>279</v>
      </c>
      <c r="E243" s="178">
        <f t="shared" ref="E243:E245" si="651">H243+K243+N243+Q243+T243+W243+Z243+AE243+AJ243+AO243+AT243+AY243</f>
        <v>0</v>
      </c>
      <c r="F243" s="178">
        <f t="shared" si="650"/>
        <v>0</v>
      </c>
      <c r="G243" s="156"/>
      <c r="H243" s="148"/>
      <c r="I243" s="148"/>
      <c r="J243" s="156"/>
      <c r="K243" s="148"/>
      <c r="L243" s="148"/>
      <c r="M243" s="156"/>
      <c r="N243" s="148"/>
      <c r="O243" s="148"/>
      <c r="P243" s="156"/>
      <c r="Q243" s="148"/>
      <c r="R243" s="148"/>
      <c r="S243" s="156"/>
      <c r="T243" s="148"/>
      <c r="U243" s="148"/>
      <c r="V243" s="156"/>
      <c r="W243" s="148"/>
      <c r="X243" s="148"/>
      <c r="Y243" s="156"/>
      <c r="Z243" s="148"/>
      <c r="AA243" s="148"/>
      <c r="AB243" s="156"/>
      <c r="AC243" s="156"/>
      <c r="AD243" s="156"/>
      <c r="AE243" s="148"/>
      <c r="AF243" s="148"/>
      <c r="AG243" s="156"/>
      <c r="AH243" s="156"/>
      <c r="AI243" s="156"/>
      <c r="AJ243" s="148"/>
      <c r="AK243" s="148"/>
      <c r="AL243" s="156"/>
      <c r="AM243" s="156"/>
      <c r="AN243" s="156"/>
      <c r="AO243" s="148"/>
      <c r="AP243" s="148"/>
      <c r="AQ243" s="156"/>
      <c r="AR243" s="156"/>
      <c r="AS243" s="156"/>
      <c r="AT243" s="148"/>
      <c r="AU243" s="148"/>
      <c r="AV243" s="156"/>
      <c r="AW243" s="156"/>
      <c r="AX243" s="156"/>
      <c r="AY243" s="156"/>
      <c r="AZ243" s="156"/>
      <c r="BA243" s="156"/>
    </row>
    <row r="244" spans="1:53" ht="22.5" customHeight="1">
      <c r="A244" s="313"/>
      <c r="B244" s="315"/>
      <c r="C244" s="315"/>
      <c r="D244" s="241" t="s">
        <v>274</v>
      </c>
      <c r="E244" s="178">
        <f t="shared" si="651"/>
        <v>0</v>
      </c>
      <c r="F244" s="178">
        <f t="shared" si="650"/>
        <v>0</v>
      </c>
      <c r="G244" s="156"/>
      <c r="H244" s="148"/>
      <c r="I244" s="148"/>
      <c r="J244" s="156"/>
      <c r="K244" s="148"/>
      <c r="L244" s="148"/>
      <c r="M244" s="156"/>
      <c r="N244" s="148"/>
      <c r="O244" s="148"/>
      <c r="P244" s="156"/>
      <c r="Q244" s="148"/>
      <c r="R244" s="148"/>
      <c r="S244" s="156"/>
      <c r="T244" s="148"/>
      <c r="U244" s="148"/>
      <c r="V244" s="156"/>
      <c r="W244" s="148"/>
      <c r="X244" s="148"/>
      <c r="Y244" s="156"/>
      <c r="Z244" s="148"/>
      <c r="AA244" s="148"/>
      <c r="AB244" s="156"/>
      <c r="AC244" s="156"/>
      <c r="AD244" s="156"/>
      <c r="AE244" s="148"/>
      <c r="AF244" s="148"/>
      <c r="AG244" s="156"/>
      <c r="AH244" s="156"/>
      <c r="AI244" s="156"/>
      <c r="AJ244" s="148"/>
      <c r="AK244" s="148"/>
      <c r="AL244" s="156"/>
      <c r="AM244" s="156"/>
      <c r="AN244" s="156"/>
      <c r="AO244" s="148"/>
      <c r="AP244" s="148"/>
      <c r="AQ244" s="156"/>
      <c r="AR244" s="156"/>
      <c r="AS244" s="156"/>
      <c r="AT244" s="148"/>
      <c r="AU244" s="148"/>
      <c r="AV244" s="156"/>
      <c r="AW244" s="156"/>
      <c r="AX244" s="156"/>
      <c r="AY244" s="156"/>
      <c r="AZ244" s="156"/>
      <c r="BA244" s="156"/>
    </row>
    <row r="245" spans="1:53" ht="31.2">
      <c r="A245" s="313"/>
      <c r="B245" s="315"/>
      <c r="C245" s="315"/>
      <c r="D245" s="153" t="s">
        <v>43</v>
      </c>
      <c r="E245" s="178">
        <f t="shared" si="651"/>
        <v>0</v>
      </c>
      <c r="F245" s="178">
        <f t="shared" si="650"/>
        <v>0</v>
      </c>
      <c r="G245" s="156"/>
      <c r="H245" s="148"/>
      <c r="I245" s="148"/>
      <c r="J245" s="156"/>
      <c r="K245" s="148"/>
      <c r="L245" s="148"/>
      <c r="M245" s="156"/>
      <c r="N245" s="148"/>
      <c r="O245" s="148"/>
      <c r="P245" s="156"/>
      <c r="Q245" s="148"/>
      <c r="R245" s="148"/>
      <c r="S245" s="156"/>
      <c r="T245" s="148"/>
      <c r="U245" s="148"/>
      <c r="V245" s="156"/>
      <c r="W245" s="148"/>
      <c r="X245" s="148"/>
      <c r="Y245" s="156"/>
      <c r="Z245" s="148"/>
      <c r="AA245" s="148"/>
      <c r="AB245" s="156"/>
      <c r="AC245" s="156"/>
      <c r="AD245" s="156"/>
      <c r="AE245" s="148"/>
      <c r="AF245" s="148"/>
      <c r="AG245" s="156"/>
      <c r="AH245" s="156"/>
      <c r="AI245" s="156"/>
      <c r="AJ245" s="148"/>
      <c r="AK245" s="148"/>
      <c r="AL245" s="156"/>
      <c r="AM245" s="156"/>
      <c r="AN245" s="156"/>
      <c r="AO245" s="148"/>
      <c r="AP245" s="148"/>
      <c r="AQ245" s="156"/>
      <c r="AR245" s="156"/>
      <c r="AS245" s="156"/>
      <c r="AT245" s="148"/>
      <c r="AU245" s="148"/>
      <c r="AV245" s="156"/>
      <c r="AW245" s="156"/>
      <c r="AX245" s="156"/>
      <c r="AY245" s="156"/>
      <c r="AZ245" s="156"/>
      <c r="BA245" s="156"/>
    </row>
    <row r="246" spans="1:53" ht="22.5" customHeight="1">
      <c r="A246" s="313" t="s">
        <v>482</v>
      </c>
      <c r="B246" s="314" t="s">
        <v>464</v>
      </c>
      <c r="C246" s="314" t="s">
        <v>324</v>
      </c>
      <c r="D246" s="159" t="s">
        <v>41</v>
      </c>
      <c r="E246" s="178">
        <f t="shared" ref="E246:E248" si="652">H246+K246+N246+Q246+T246+W246+Z246+AE246+AJ246+AO246+AT246+AY246</f>
        <v>4621.7209999999995</v>
      </c>
      <c r="F246" s="178">
        <f t="shared" si="650"/>
        <v>4621.7209999999995</v>
      </c>
      <c r="G246" s="156">
        <f>F246/E246</f>
        <v>1</v>
      </c>
      <c r="H246" s="148"/>
      <c r="I246" s="148"/>
      <c r="J246" s="156"/>
      <c r="K246" s="148"/>
      <c r="L246" s="148"/>
      <c r="M246" s="156"/>
      <c r="N246" s="148"/>
      <c r="O246" s="148"/>
      <c r="P246" s="156"/>
      <c r="Q246" s="148"/>
      <c r="R246" s="148"/>
      <c r="S246" s="156"/>
      <c r="T246" s="148"/>
      <c r="U246" s="148"/>
      <c r="V246" s="156"/>
      <c r="W246" s="148"/>
      <c r="X246" s="148"/>
      <c r="Y246" s="156"/>
      <c r="Z246" s="148">
        <f>Z247+Z248+Z249+Z250+Z251+Z252</f>
        <v>0</v>
      </c>
      <c r="AA246" s="148"/>
      <c r="AB246" s="156"/>
      <c r="AC246" s="156"/>
      <c r="AD246" s="156"/>
      <c r="AE246" s="148">
        <f>AE249</f>
        <v>231.08605</v>
      </c>
      <c r="AF246" s="148">
        <f t="shared" ref="AF246:AH246" si="653">AF249</f>
        <v>0</v>
      </c>
      <c r="AG246" s="148">
        <f t="shared" si="653"/>
        <v>0</v>
      </c>
      <c r="AH246" s="148">
        <f t="shared" si="653"/>
        <v>231.08605</v>
      </c>
      <c r="AI246" s="156"/>
      <c r="AJ246" s="148">
        <f>SUM(AJ248:AJ249)</f>
        <v>4390.6349499999997</v>
      </c>
      <c r="AK246" s="148">
        <f t="shared" ref="AK246:AZ246" si="654">SUM(AK248:AK249)</f>
        <v>0</v>
      </c>
      <c r="AL246" s="148">
        <f t="shared" si="654"/>
        <v>0</v>
      </c>
      <c r="AM246" s="148">
        <f t="shared" si="654"/>
        <v>4390.6349499999997</v>
      </c>
      <c r="AN246" s="148">
        <f t="shared" si="654"/>
        <v>0</v>
      </c>
      <c r="AO246" s="148">
        <f t="shared" si="654"/>
        <v>0</v>
      </c>
      <c r="AP246" s="148">
        <f t="shared" si="654"/>
        <v>0</v>
      </c>
      <c r="AQ246" s="148">
        <f t="shared" si="654"/>
        <v>0</v>
      </c>
      <c r="AR246" s="148">
        <f t="shared" si="654"/>
        <v>0</v>
      </c>
      <c r="AS246" s="148">
        <f t="shared" si="654"/>
        <v>0</v>
      </c>
      <c r="AT246" s="148">
        <f t="shared" si="654"/>
        <v>0</v>
      </c>
      <c r="AU246" s="148">
        <f t="shared" si="654"/>
        <v>0</v>
      </c>
      <c r="AV246" s="148">
        <f t="shared" si="654"/>
        <v>0</v>
      </c>
      <c r="AW246" s="148">
        <f t="shared" si="654"/>
        <v>0</v>
      </c>
      <c r="AX246" s="148">
        <f t="shared" si="654"/>
        <v>0</v>
      </c>
      <c r="AY246" s="148">
        <f t="shared" si="654"/>
        <v>0</v>
      </c>
      <c r="AZ246" s="148">
        <f t="shared" si="654"/>
        <v>0</v>
      </c>
      <c r="BA246" s="156"/>
    </row>
    <row r="247" spans="1:53" ht="32.25" customHeight="1">
      <c r="A247" s="313"/>
      <c r="B247" s="315"/>
      <c r="C247" s="315"/>
      <c r="D247" s="157" t="s">
        <v>37</v>
      </c>
      <c r="E247" s="178">
        <f t="shared" si="652"/>
        <v>0</v>
      </c>
      <c r="F247" s="178">
        <f t="shared" si="650"/>
        <v>0</v>
      </c>
      <c r="G247" s="156"/>
      <c r="H247" s="148"/>
      <c r="I247" s="148"/>
      <c r="J247" s="156"/>
      <c r="K247" s="148"/>
      <c r="L247" s="148"/>
      <c r="M247" s="156"/>
      <c r="N247" s="148"/>
      <c r="O247" s="148"/>
      <c r="P247" s="156"/>
      <c r="Q247" s="148"/>
      <c r="R247" s="148"/>
      <c r="S247" s="156"/>
      <c r="T247" s="148"/>
      <c r="U247" s="148"/>
      <c r="V247" s="156"/>
      <c r="W247" s="148"/>
      <c r="X247" s="148"/>
      <c r="Y247" s="156"/>
      <c r="Z247" s="148"/>
      <c r="AA247" s="148"/>
      <c r="AB247" s="156"/>
      <c r="AC247" s="156"/>
      <c r="AD247" s="156"/>
      <c r="AE247" s="148"/>
      <c r="AF247" s="148"/>
      <c r="AG247" s="156"/>
      <c r="AH247" s="156"/>
      <c r="AI247" s="156"/>
      <c r="AJ247" s="188"/>
      <c r="AK247" s="148"/>
      <c r="AL247" s="156"/>
      <c r="AM247" s="156"/>
      <c r="AN247" s="156"/>
      <c r="AO247" s="148"/>
      <c r="AP247" s="148"/>
      <c r="AQ247" s="156"/>
      <c r="AR247" s="156"/>
      <c r="AS247" s="156"/>
      <c r="AT247" s="148"/>
      <c r="AU247" s="148"/>
      <c r="AV247" s="156"/>
      <c r="AW247" s="156"/>
      <c r="AX247" s="156"/>
      <c r="AY247" s="156"/>
      <c r="AZ247" s="156"/>
      <c r="BA247" s="156"/>
    </row>
    <row r="248" spans="1:53" ht="50.25" customHeight="1">
      <c r="A248" s="313"/>
      <c r="B248" s="315"/>
      <c r="C248" s="315"/>
      <c r="D248" s="158" t="s">
        <v>2</v>
      </c>
      <c r="E248" s="178">
        <f t="shared" si="652"/>
        <v>4390.6349499999997</v>
      </c>
      <c r="F248" s="178">
        <f t="shared" si="650"/>
        <v>4390.6349499999997</v>
      </c>
      <c r="G248" s="156"/>
      <c r="H248" s="148"/>
      <c r="I248" s="148"/>
      <c r="J248" s="156"/>
      <c r="K248" s="148"/>
      <c r="L248" s="148"/>
      <c r="M248" s="156"/>
      <c r="N248" s="148"/>
      <c r="O248" s="148"/>
      <c r="P248" s="156"/>
      <c r="Q248" s="148"/>
      <c r="R248" s="148"/>
      <c r="S248" s="156"/>
      <c r="T248" s="148"/>
      <c r="U248" s="148"/>
      <c r="V248" s="156"/>
      <c r="W248" s="148"/>
      <c r="X248" s="148"/>
      <c r="Y248" s="156"/>
      <c r="Z248" s="148"/>
      <c r="AA248" s="148"/>
      <c r="AB248" s="156"/>
      <c r="AC248" s="156"/>
      <c r="AD248" s="156"/>
      <c r="AE248" s="148"/>
      <c r="AF248" s="148"/>
      <c r="AG248" s="156"/>
      <c r="AH248" s="156"/>
      <c r="AI248" s="156"/>
      <c r="AJ248" s="148">
        <v>1335.8362999999999</v>
      </c>
      <c r="AK248" s="148"/>
      <c r="AL248" s="156"/>
      <c r="AM248" s="148">
        <v>1335.8362999999999</v>
      </c>
      <c r="AN248" s="156"/>
      <c r="AO248" s="148">
        <v>3054.7986500000002</v>
      </c>
      <c r="AP248" s="148"/>
      <c r="AQ248" s="156"/>
      <c r="AR248" s="148">
        <v>3054.7986500000002</v>
      </c>
      <c r="AS248" s="156"/>
      <c r="AT248" s="148"/>
      <c r="AU248" s="148"/>
      <c r="AV248" s="156"/>
      <c r="AW248" s="156"/>
      <c r="AX248" s="156"/>
      <c r="AY248" s="148"/>
      <c r="AZ248" s="156"/>
      <c r="BA248" s="156"/>
    </row>
    <row r="249" spans="1:53" ht="22.5" customHeight="1">
      <c r="A249" s="313"/>
      <c r="B249" s="315"/>
      <c r="C249" s="315"/>
      <c r="D249" s="241" t="s">
        <v>273</v>
      </c>
      <c r="E249" s="178">
        <f>H249+K249+N249+Q249+T249+W249+Z249+AE249+AJ249+AO249+AT249+AY249</f>
        <v>231.08604999999989</v>
      </c>
      <c r="F249" s="178">
        <f t="shared" si="650"/>
        <v>231.08604999999989</v>
      </c>
      <c r="G249" s="156"/>
      <c r="H249" s="148"/>
      <c r="I249" s="148"/>
      <c r="J249" s="156"/>
      <c r="K249" s="148"/>
      <c r="L249" s="148"/>
      <c r="M249" s="156"/>
      <c r="N249" s="148"/>
      <c r="O249" s="148"/>
      <c r="P249" s="156"/>
      <c r="Q249" s="148"/>
      <c r="R249" s="148"/>
      <c r="S249" s="156"/>
      <c r="T249" s="148"/>
      <c r="U249" s="148"/>
      <c r="V249" s="156"/>
      <c r="W249" s="148"/>
      <c r="X249" s="148"/>
      <c r="Y249" s="156"/>
      <c r="Z249" s="148"/>
      <c r="AA249" s="148"/>
      <c r="AB249" s="156"/>
      <c r="AC249" s="156"/>
      <c r="AD249" s="156"/>
      <c r="AE249" s="148">
        <v>231.08605</v>
      </c>
      <c r="AF249" s="148"/>
      <c r="AG249" s="156"/>
      <c r="AH249" s="148">
        <v>231.08605</v>
      </c>
      <c r="AI249" s="156"/>
      <c r="AJ249" s="148">
        <v>3054.7986500000002</v>
      </c>
      <c r="AK249" s="148"/>
      <c r="AL249" s="156"/>
      <c r="AM249" s="148">
        <v>3054.7986500000002</v>
      </c>
      <c r="AN249" s="156"/>
      <c r="AO249" s="148">
        <v>-3054.7986500000002</v>
      </c>
      <c r="AP249" s="148"/>
      <c r="AQ249" s="156"/>
      <c r="AR249" s="148">
        <v>-3054.7986500000002</v>
      </c>
      <c r="AS249" s="156"/>
      <c r="AT249" s="148"/>
      <c r="AU249" s="148"/>
      <c r="AV249" s="156"/>
      <c r="AW249" s="156"/>
      <c r="AX249" s="156"/>
      <c r="AY249" s="156"/>
      <c r="AZ249" s="156"/>
      <c r="BA249" s="156"/>
    </row>
    <row r="250" spans="1:53" ht="82.5" customHeight="1">
      <c r="A250" s="313"/>
      <c r="B250" s="315"/>
      <c r="C250" s="315"/>
      <c r="D250" s="241" t="s">
        <v>279</v>
      </c>
      <c r="E250" s="178">
        <f t="shared" ref="E250:E252" si="655">H250+K250+N250+Q250+T250+W250+Z250+AE250+AJ250+AO250+AT250+AY250</f>
        <v>0</v>
      </c>
      <c r="F250" s="178">
        <f t="shared" si="650"/>
        <v>0</v>
      </c>
      <c r="G250" s="156"/>
      <c r="H250" s="148"/>
      <c r="I250" s="148"/>
      <c r="J250" s="156"/>
      <c r="K250" s="148"/>
      <c r="L250" s="148"/>
      <c r="M250" s="156"/>
      <c r="N250" s="148"/>
      <c r="O250" s="148"/>
      <c r="P250" s="156"/>
      <c r="Q250" s="148"/>
      <c r="R250" s="148"/>
      <c r="S250" s="156"/>
      <c r="T250" s="148"/>
      <c r="U250" s="148"/>
      <c r="V250" s="156"/>
      <c r="W250" s="148"/>
      <c r="X250" s="148"/>
      <c r="Y250" s="156"/>
      <c r="Z250" s="148"/>
      <c r="AA250" s="148"/>
      <c r="AB250" s="156"/>
      <c r="AC250" s="156"/>
      <c r="AD250" s="156"/>
      <c r="AE250" s="148"/>
      <c r="AF250" s="148"/>
      <c r="AG250" s="156"/>
      <c r="AH250" s="156"/>
      <c r="AI250" s="156"/>
      <c r="AJ250" s="148"/>
      <c r="AK250" s="148"/>
      <c r="AL250" s="156"/>
      <c r="AM250" s="156"/>
      <c r="AN250" s="156"/>
      <c r="AO250" s="148"/>
      <c r="AP250" s="148"/>
      <c r="AQ250" s="156"/>
      <c r="AR250" s="156"/>
      <c r="AS250" s="156"/>
      <c r="AT250" s="148"/>
      <c r="AU250" s="148"/>
      <c r="AV250" s="156"/>
      <c r="AW250" s="156"/>
      <c r="AX250" s="156"/>
      <c r="AY250" s="156"/>
      <c r="AZ250" s="156"/>
      <c r="BA250" s="156"/>
    </row>
    <row r="251" spans="1:53" ht="22.5" customHeight="1">
      <c r="A251" s="313"/>
      <c r="B251" s="315"/>
      <c r="C251" s="315"/>
      <c r="D251" s="241" t="s">
        <v>274</v>
      </c>
      <c r="E251" s="178">
        <f t="shared" si="655"/>
        <v>0</v>
      </c>
      <c r="F251" s="178">
        <f t="shared" si="650"/>
        <v>0</v>
      </c>
      <c r="G251" s="156"/>
      <c r="H251" s="148"/>
      <c r="I251" s="148"/>
      <c r="J251" s="156"/>
      <c r="K251" s="148"/>
      <c r="L251" s="148"/>
      <c r="M251" s="156"/>
      <c r="N251" s="148"/>
      <c r="O251" s="148"/>
      <c r="P251" s="156"/>
      <c r="Q251" s="148"/>
      <c r="R251" s="148"/>
      <c r="S251" s="156"/>
      <c r="T251" s="148"/>
      <c r="U251" s="148"/>
      <c r="V251" s="156"/>
      <c r="W251" s="148"/>
      <c r="X251" s="148"/>
      <c r="Y251" s="156"/>
      <c r="Z251" s="148"/>
      <c r="AA251" s="148"/>
      <c r="AB251" s="156"/>
      <c r="AC251" s="156"/>
      <c r="AD251" s="156"/>
      <c r="AE251" s="148"/>
      <c r="AF251" s="148"/>
      <c r="AG251" s="156"/>
      <c r="AH251" s="156"/>
      <c r="AI251" s="156"/>
      <c r="AJ251" s="148"/>
      <c r="AK251" s="148"/>
      <c r="AL251" s="156"/>
      <c r="AM251" s="156"/>
      <c r="AN251" s="156"/>
      <c r="AO251" s="148"/>
      <c r="AP251" s="148"/>
      <c r="AQ251" s="156"/>
      <c r="AR251" s="156"/>
      <c r="AS251" s="156"/>
      <c r="AT251" s="148"/>
      <c r="AU251" s="148"/>
      <c r="AV251" s="156"/>
      <c r="AW251" s="156"/>
      <c r="AX251" s="156"/>
      <c r="AY251" s="156"/>
      <c r="AZ251" s="156"/>
      <c r="BA251" s="156"/>
    </row>
    <row r="252" spans="1:53" ht="31.2">
      <c r="A252" s="313"/>
      <c r="B252" s="315"/>
      <c r="C252" s="315"/>
      <c r="D252" s="153" t="s">
        <v>43</v>
      </c>
      <c r="E252" s="178">
        <f t="shared" si="655"/>
        <v>0</v>
      </c>
      <c r="F252" s="178">
        <f t="shared" si="650"/>
        <v>0</v>
      </c>
      <c r="G252" s="156"/>
      <c r="H252" s="148"/>
      <c r="I252" s="148"/>
      <c r="J252" s="156"/>
      <c r="K252" s="148"/>
      <c r="L252" s="148"/>
      <c r="M252" s="156"/>
      <c r="N252" s="148"/>
      <c r="O252" s="148"/>
      <c r="P252" s="156"/>
      <c r="Q252" s="148"/>
      <c r="R252" s="148"/>
      <c r="S252" s="156"/>
      <c r="T252" s="148"/>
      <c r="U252" s="148"/>
      <c r="V252" s="156"/>
      <c r="W252" s="148"/>
      <c r="X252" s="148"/>
      <c r="Y252" s="156"/>
      <c r="Z252" s="148"/>
      <c r="AA252" s="148"/>
      <c r="AB252" s="156"/>
      <c r="AC252" s="156"/>
      <c r="AD252" s="156"/>
      <c r="AE252" s="148"/>
      <c r="AF252" s="148"/>
      <c r="AG252" s="156"/>
      <c r="AH252" s="156"/>
      <c r="AI252" s="156"/>
      <c r="AJ252" s="148"/>
      <c r="AK252" s="148"/>
      <c r="AL252" s="156"/>
      <c r="AM252" s="156"/>
      <c r="AN252" s="156"/>
      <c r="AO252" s="148"/>
      <c r="AP252" s="148"/>
      <c r="AQ252" s="156"/>
      <c r="AR252" s="156"/>
      <c r="AS252" s="156"/>
      <c r="AT252" s="148"/>
      <c r="AU252" s="148"/>
      <c r="AV252" s="156"/>
      <c r="AW252" s="156"/>
      <c r="AX252" s="156"/>
      <c r="AY252" s="156"/>
      <c r="AZ252" s="156"/>
      <c r="BA252" s="156"/>
    </row>
    <row r="253" spans="1:53" ht="22.5" customHeight="1">
      <c r="A253" s="312" t="s">
        <v>483</v>
      </c>
      <c r="B253" s="314" t="s">
        <v>465</v>
      </c>
      <c r="C253" s="314" t="s">
        <v>324</v>
      </c>
      <c r="D253" s="159" t="s">
        <v>41</v>
      </c>
      <c r="E253" s="178">
        <f t="shared" ref="E253:E255" si="656">H253+K253+N253+Q253+T253+W253+Z253+AE253+AJ253+AO253+AT253+AY253</f>
        <v>596.08000000000004</v>
      </c>
      <c r="F253" s="178">
        <f t="shared" si="650"/>
        <v>596.08000000000004</v>
      </c>
      <c r="G253" s="156">
        <f>F253/E253</f>
        <v>1</v>
      </c>
      <c r="H253" s="148"/>
      <c r="I253" s="148"/>
      <c r="J253" s="156"/>
      <c r="K253" s="148"/>
      <c r="L253" s="148"/>
      <c r="M253" s="156"/>
      <c r="N253" s="148"/>
      <c r="O253" s="148"/>
      <c r="P253" s="156"/>
      <c r="Q253" s="148"/>
      <c r="R253" s="148"/>
      <c r="S253" s="156"/>
      <c r="T253" s="148"/>
      <c r="U253" s="148"/>
      <c r="V253" s="156"/>
      <c r="W253" s="148"/>
      <c r="X253" s="148"/>
      <c r="Y253" s="156"/>
      <c r="Z253" s="148">
        <f>Z254+Z255+Z256+Z257+Z258+Z259</f>
        <v>431.03942999999998</v>
      </c>
      <c r="AA253" s="148">
        <f t="shared" ref="AA253:AC253" si="657">AA254+AA255+AA256+AA257+AA258+AA259</f>
        <v>0</v>
      </c>
      <c r="AB253" s="148">
        <f t="shared" si="657"/>
        <v>0</v>
      </c>
      <c r="AC253" s="148">
        <f t="shared" si="657"/>
        <v>431.03942999999998</v>
      </c>
      <c r="AD253" s="156"/>
      <c r="AE253" s="148">
        <f t="shared" ref="AE253:AH253" si="658">AE256</f>
        <v>149.35484</v>
      </c>
      <c r="AF253" s="148">
        <f t="shared" si="658"/>
        <v>0</v>
      </c>
      <c r="AG253" s="148">
        <f t="shared" si="658"/>
        <v>0</v>
      </c>
      <c r="AH253" s="148">
        <f t="shared" si="658"/>
        <v>149.35484</v>
      </c>
      <c r="AI253" s="156"/>
      <c r="AJ253" s="148">
        <f>AJ256</f>
        <v>15.685730000000063</v>
      </c>
      <c r="AK253" s="148">
        <f t="shared" ref="AK253:AM253" si="659">AK256</f>
        <v>0</v>
      </c>
      <c r="AL253" s="148">
        <f t="shared" si="659"/>
        <v>0</v>
      </c>
      <c r="AM253" s="148">
        <f t="shared" si="659"/>
        <v>15.685730000000063</v>
      </c>
      <c r="AN253" s="156"/>
      <c r="AO253" s="148"/>
      <c r="AP253" s="148"/>
      <c r="AQ253" s="156"/>
      <c r="AR253" s="156"/>
      <c r="AS253" s="156"/>
      <c r="AT253" s="148"/>
      <c r="AU253" s="148"/>
      <c r="AV253" s="156"/>
      <c r="AW253" s="156"/>
      <c r="AX253" s="156"/>
      <c r="AY253" s="156"/>
      <c r="AZ253" s="156"/>
      <c r="BA253" s="156"/>
    </row>
    <row r="254" spans="1:53" ht="32.25" customHeight="1">
      <c r="A254" s="313"/>
      <c r="B254" s="315"/>
      <c r="C254" s="315"/>
      <c r="D254" s="157" t="s">
        <v>37</v>
      </c>
      <c r="E254" s="178">
        <f t="shared" si="656"/>
        <v>0</v>
      </c>
      <c r="F254" s="178">
        <f t="shared" si="650"/>
        <v>0</v>
      </c>
      <c r="G254" s="156"/>
      <c r="H254" s="148"/>
      <c r="I254" s="148"/>
      <c r="J254" s="156"/>
      <c r="K254" s="148"/>
      <c r="L254" s="148"/>
      <c r="M254" s="156"/>
      <c r="N254" s="148"/>
      <c r="O254" s="148"/>
      <c r="P254" s="156"/>
      <c r="Q254" s="148"/>
      <c r="R254" s="148"/>
      <c r="S254" s="156"/>
      <c r="T254" s="148"/>
      <c r="U254" s="148"/>
      <c r="V254" s="156"/>
      <c r="W254" s="148"/>
      <c r="X254" s="148"/>
      <c r="Y254" s="156"/>
      <c r="Z254" s="148"/>
      <c r="AA254" s="148"/>
      <c r="AB254" s="156"/>
      <c r="AC254" s="156"/>
      <c r="AD254" s="156"/>
      <c r="AE254" s="148"/>
      <c r="AF254" s="148"/>
      <c r="AG254" s="156"/>
      <c r="AH254" s="156"/>
      <c r="AI254" s="156"/>
      <c r="AJ254" s="148"/>
      <c r="AK254" s="148"/>
      <c r="AL254" s="156"/>
      <c r="AM254" s="156"/>
      <c r="AN254" s="156"/>
      <c r="AO254" s="148"/>
      <c r="AP254" s="148"/>
      <c r="AQ254" s="156"/>
      <c r="AR254" s="156"/>
      <c r="AS254" s="156"/>
      <c r="AT254" s="148"/>
      <c r="AU254" s="148"/>
      <c r="AV254" s="156"/>
      <c r="AW254" s="156"/>
      <c r="AX254" s="156"/>
      <c r="AY254" s="156"/>
      <c r="AZ254" s="156"/>
      <c r="BA254" s="156"/>
    </row>
    <row r="255" spans="1:53" ht="50.25" customHeight="1">
      <c r="A255" s="313"/>
      <c r="B255" s="315"/>
      <c r="C255" s="315"/>
      <c r="D255" s="158" t="s">
        <v>2</v>
      </c>
      <c r="E255" s="178">
        <f t="shared" si="656"/>
        <v>0</v>
      </c>
      <c r="F255" s="178">
        <f t="shared" si="650"/>
        <v>0</v>
      </c>
      <c r="G255" s="156"/>
      <c r="H255" s="148"/>
      <c r="I255" s="148"/>
      <c r="J255" s="156"/>
      <c r="K255" s="148"/>
      <c r="L255" s="148"/>
      <c r="M255" s="156"/>
      <c r="N255" s="148"/>
      <c r="O255" s="148"/>
      <c r="P255" s="156"/>
      <c r="Q255" s="148"/>
      <c r="R255" s="148"/>
      <c r="S255" s="156"/>
      <c r="T255" s="148"/>
      <c r="U255" s="148"/>
      <c r="V255" s="156"/>
      <c r="W255" s="148"/>
      <c r="X255" s="148"/>
      <c r="Y255" s="156"/>
      <c r="Z255" s="148"/>
      <c r="AA255" s="148"/>
      <c r="AB255" s="156"/>
      <c r="AC255" s="156"/>
      <c r="AD255" s="156"/>
      <c r="AE255" s="148"/>
      <c r="AF255" s="148"/>
      <c r="AG255" s="156"/>
      <c r="AH255" s="156"/>
      <c r="AI255" s="156"/>
      <c r="AJ255" s="148"/>
      <c r="AK255" s="148"/>
      <c r="AL255" s="156"/>
      <c r="AM255" s="156"/>
      <c r="AN255" s="156"/>
      <c r="AO255" s="148"/>
      <c r="AP255" s="148"/>
      <c r="AQ255" s="156"/>
      <c r="AR255" s="156"/>
      <c r="AS255" s="156"/>
      <c r="AT255" s="148"/>
      <c r="AU255" s="148"/>
      <c r="AV255" s="156"/>
      <c r="AW255" s="156"/>
      <c r="AX255" s="156"/>
      <c r="AY255" s="156"/>
      <c r="AZ255" s="156"/>
      <c r="BA255" s="156"/>
    </row>
    <row r="256" spans="1:53" ht="22.5" customHeight="1">
      <c r="A256" s="313"/>
      <c r="B256" s="315"/>
      <c r="C256" s="315"/>
      <c r="D256" s="241" t="s">
        <v>273</v>
      </c>
      <c r="E256" s="178">
        <f>H256+K256+N256+Q256+T256+W256+Z256+AE256+AJ256+AO256+AT256+AY256</f>
        <v>596.08000000000004</v>
      </c>
      <c r="F256" s="178">
        <f t="shared" si="650"/>
        <v>596.08000000000004</v>
      </c>
      <c r="G256" s="156"/>
      <c r="H256" s="148"/>
      <c r="I256" s="148"/>
      <c r="J256" s="156"/>
      <c r="K256" s="148"/>
      <c r="L256" s="148"/>
      <c r="M256" s="156"/>
      <c r="N256" s="148"/>
      <c r="O256" s="148"/>
      <c r="P256" s="156"/>
      <c r="Q256" s="148"/>
      <c r="R256" s="148"/>
      <c r="S256" s="156"/>
      <c r="T256" s="148"/>
      <c r="U256" s="148"/>
      <c r="V256" s="156"/>
      <c r="W256" s="148"/>
      <c r="X256" s="148"/>
      <c r="Y256" s="156"/>
      <c r="Z256" s="148">
        <v>431.03942999999998</v>
      </c>
      <c r="AA256" s="148"/>
      <c r="AB256" s="156"/>
      <c r="AC256" s="148">
        <v>431.03942999999998</v>
      </c>
      <c r="AD256" s="156"/>
      <c r="AE256" s="148">
        <v>149.35484</v>
      </c>
      <c r="AF256" s="148"/>
      <c r="AG256" s="156"/>
      <c r="AH256" s="148">
        <v>149.35484</v>
      </c>
      <c r="AI256" s="156"/>
      <c r="AJ256" s="148">
        <f>596.08-431.03943-149.35484</f>
        <v>15.685730000000063</v>
      </c>
      <c r="AK256" s="148"/>
      <c r="AL256" s="156"/>
      <c r="AM256" s="148">
        <f>596.08-431.03943-149.35484</f>
        <v>15.685730000000063</v>
      </c>
      <c r="AN256" s="156"/>
      <c r="AO256" s="148"/>
      <c r="AP256" s="148"/>
      <c r="AQ256" s="156"/>
      <c r="AR256" s="156"/>
      <c r="AS256" s="156"/>
      <c r="AT256" s="148"/>
      <c r="AU256" s="148"/>
      <c r="AV256" s="156"/>
      <c r="AW256" s="156"/>
      <c r="AX256" s="156"/>
      <c r="AY256" s="156"/>
      <c r="AZ256" s="156"/>
      <c r="BA256" s="156"/>
    </row>
    <row r="257" spans="1:53" ht="82.5" customHeight="1">
      <c r="A257" s="313"/>
      <c r="B257" s="315"/>
      <c r="C257" s="315"/>
      <c r="D257" s="241" t="s">
        <v>279</v>
      </c>
      <c r="E257" s="178">
        <f t="shared" ref="E257:E259" si="660">H257+K257+N257+Q257+T257+W257+Z257+AE257+AJ257+AO257+AT257+AY257</f>
        <v>0</v>
      </c>
      <c r="F257" s="178">
        <f t="shared" si="650"/>
        <v>0</v>
      </c>
      <c r="G257" s="156"/>
      <c r="H257" s="148"/>
      <c r="I257" s="148"/>
      <c r="J257" s="156"/>
      <c r="K257" s="148"/>
      <c r="L257" s="148"/>
      <c r="M257" s="156"/>
      <c r="N257" s="148"/>
      <c r="O257" s="148"/>
      <c r="P257" s="156"/>
      <c r="Q257" s="148"/>
      <c r="R257" s="148"/>
      <c r="S257" s="156"/>
      <c r="T257" s="148"/>
      <c r="U257" s="148"/>
      <c r="V257" s="156"/>
      <c r="W257" s="148"/>
      <c r="X257" s="148"/>
      <c r="Y257" s="156"/>
      <c r="Z257" s="148"/>
      <c r="AA257" s="148"/>
      <c r="AB257" s="156"/>
      <c r="AC257" s="156"/>
      <c r="AD257" s="156"/>
      <c r="AE257" s="148"/>
      <c r="AF257" s="148"/>
      <c r="AG257" s="156"/>
      <c r="AH257" s="156"/>
      <c r="AI257" s="156"/>
      <c r="AJ257" s="148"/>
      <c r="AK257" s="148"/>
      <c r="AL257" s="156"/>
      <c r="AM257" s="156"/>
      <c r="AN257" s="156"/>
      <c r="AO257" s="148"/>
      <c r="AP257" s="148"/>
      <c r="AQ257" s="156"/>
      <c r="AR257" s="156"/>
      <c r="AS257" s="156"/>
      <c r="AT257" s="148"/>
      <c r="AU257" s="148"/>
      <c r="AV257" s="156"/>
      <c r="AW257" s="156"/>
      <c r="AX257" s="156"/>
      <c r="AY257" s="156"/>
      <c r="AZ257" s="156"/>
      <c r="BA257" s="156"/>
    </row>
    <row r="258" spans="1:53" ht="22.5" customHeight="1">
      <c r="A258" s="313"/>
      <c r="B258" s="315"/>
      <c r="C258" s="315"/>
      <c r="D258" s="241" t="s">
        <v>274</v>
      </c>
      <c r="E258" s="178">
        <f t="shared" si="660"/>
        <v>0</v>
      </c>
      <c r="F258" s="178">
        <f t="shared" si="650"/>
        <v>0</v>
      </c>
      <c r="G258" s="156"/>
      <c r="H258" s="148"/>
      <c r="I258" s="148"/>
      <c r="J258" s="156"/>
      <c r="K258" s="148"/>
      <c r="L258" s="148"/>
      <c r="M258" s="156"/>
      <c r="N258" s="148"/>
      <c r="O258" s="148"/>
      <c r="P258" s="156"/>
      <c r="Q258" s="148"/>
      <c r="R258" s="148"/>
      <c r="S258" s="156"/>
      <c r="T258" s="148"/>
      <c r="U258" s="148"/>
      <c r="V258" s="156"/>
      <c r="W258" s="148"/>
      <c r="X258" s="148"/>
      <c r="Y258" s="156"/>
      <c r="Z258" s="148"/>
      <c r="AA258" s="148"/>
      <c r="AB258" s="156"/>
      <c r="AC258" s="156"/>
      <c r="AD258" s="156"/>
      <c r="AE258" s="148"/>
      <c r="AF258" s="148"/>
      <c r="AG258" s="156"/>
      <c r="AH258" s="156"/>
      <c r="AI258" s="156"/>
      <c r="AJ258" s="148"/>
      <c r="AK258" s="148"/>
      <c r="AL258" s="156"/>
      <c r="AM258" s="156"/>
      <c r="AN258" s="156"/>
      <c r="AO258" s="148"/>
      <c r="AP258" s="148"/>
      <c r="AQ258" s="156"/>
      <c r="AR258" s="156"/>
      <c r="AS258" s="156"/>
      <c r="AT258" s="148"/>
      <c r="AU258" s="148"/>
      <c r="AV258" s="156"/>
      <c r="AW258" s="156"/>
      <c r="AX258" s="156"/>
      <c r="AY258" s="156"/>
      <c r="AZ258" s="156"/>
      <c r="BA258" s="156"/>
    </row>
    <row r="259" spans="1:53" ht="31.2">
      <c r="A259" s="313"/>
      <c r="B259" s="315"/>
      <c r="C259" s="315"/>
      <c r="D259" s="153" t="s">
        <v>43</v>
      </c>
      <c r="E259" s="178">
        <f t="shared" si="660"/>
        <v>0</v>
      </c>
      <c r="F259" s="178">
        <f t="shared" si="650"/>
        <v>0</v>
      </c>
      <c r="G259" s="156"/>
      <c r="H259" s="148"/>
      <c r="I259" s="148"/>
      <c r="J259" s="156"/>
      <c r="K259" s="148"/>
      <c r="L259" s="148"/>
      <c r="M259" s="156"/>
      <c r="N259" s="148"/>
      <c r="O259" s="148"/>
      <c r="P259" s="156"/>
      <c r="Q259" s="148"/>
      <c r="R259" s="148"/>
      <c r="S259" s="156"/>
      <c r="T259" s="148"/>
      <c r="U259" s="148"/>
      <c r="V259" s="156"/>
      <c r="W259" s="148"/>
      <c r="X259" s="148"/>
      <c r="Y259" s="156"/>
      <c r="Z259" s="148"/>
      <c r="AA259" s="148"/>
      <c r="AB259" s="156"/>
      <c r="AC259" s="156"/>
      <c r="AD259" s="156"/>
      <c r="AE259" s="148"/>
      <c r="AF259" s="148"/>
      <c r="AG259" s="156"/>
      <c r="AH259" s="173"/>
      <c r="AI259" s="156"/>
      <c r="AJ259" s="148"/>
      <c r="AK259" s="148"/>
      <c r="AL259" s="156"/>
      <c r="AM259" s="156"/>
      <c r="AN259" s="156"/>
      <c r="AO259" s="148"/>
      <c r="AP259" s="148"/>
      <c r="AQ259" s="156"/>
      <c r="AR259" s="156"/>
      <c r="AS259" s="156"/>
      <c r="AT259" s="148"/>
      <c r="AU259" s="148"/>
      <c r="AV259" s="156"/>
      <c r="AW259" s="156"/>
      <c r="AX259" s="156"/>
      <c r="AY259" s="156"/>
      <c r="AZ259" s="156"/>
      <c r="BA259" s="156"/>
    </row>
    <row r="260" spans="1:53" ht="22.5" customHeight="1">
      <c r="A260" s="312" t="s">
        <v>484</v>
      </c>
      <c r="B260" s="314" t="s">
        <v>466</v>
      </c>
      <c r="C260" s="314" t="s">
        <v>324</v>
      </c>
      <c r="D260" s="159" t="s">
        <v>41</v>
      </c>
      <c r="E260" s="178">
        <f t="shared" ref="E260:E262" si="661">H260+K260+N260+Q260+T260+W260+Z260+AE260+AJ260+AO260+AT260+AY260</f>
        <v>4818.6710000000003</v>
      </c>
      <c r="F260" s="178">
        <f t="shared" si="650"/>
        <v>4818.6710000000003</v>
      </c>
      <c r="G260" s="156">
        <f>F260/E260</f>
        <v>1</v>
      </c>
      <c r="H260" s="148"/>
      <c r="I260" s="148"/>
      <c r="J260" s="156"/>
      <c r="K260" s="148"/>
      <c r="L260" s="148"/>
      <c r="M260" s="156"/>
      <c r="N260" s="148"/>
      <c r="O260" s="148"/>
      <c r="P260" s="156"/>
      <c r="Q260" s="148"/>
      <c r="R260" s="148"/>
      <c r="S260" s="156"/>
      <c r="T260" s="148"/>
      <c r="U260" s="148"/>
      <c r="V260" s="156"/>
      <c r="W260" s="148"/>
      <c r="X260" s="148"/>
      <c r="Y260" s="156"/>
      <c r="Z260" s="148">
        <f>Z261+Z262+Z263+Z264+Z265+Z266</f>
        <v>0</v>
      </c>
      <c r="AA260" s="148"/>
      <c r="AB260" s="156"/>
      <c r="AC260" s="156"/>
      <c r="AD260" s="156"/>
      <c r="AE260" s="178">
        <f>AE263</f>
        <v>4818.6710000000003</v>
      </c>
      <c r="AF260" s="178"/>
      <c r="AG260" s="178"/>
      <c r="AH260" s="178">
        <f>AH263</f>
        <v>4818.6710000000003</v>
      </c>
      <c r="AI260" s="156"/>
      <c r="AJ260" s="148">
        <f>SUM(AJ262:AJ263)</f>
        <v>0</v>
      </c>
      <c r="AK260" s="148">
        <f t="shared" ref="AK260:AM260" si="662">SUM(AK262:AK263)</f>
        <v>0</v>
      </c>
      <c r="AL260" s="148">
        <f t="shared" si="662"/>
        <v>0</v>
      </c>
      <c r="AM260" s="148">
        <f t="shared" si="662"/>
        <v>0</v>
      </c>
      <c r="AN260" s="156"/>
      <c r="AO260" s="148"/>
      <c r="AP260" s="148"/>
      <c r="AQ260" s="156"/>
      <c r="AR260" s="156"/>
      <c r="AS260" s="156"/>
      <c r="AT260" s="148"/>
      <c r="AU260" s="148"/>
      <c r="AV260" s="156"/>
      <c r="AW260" s="156"/>
      <c r="AX260" s="156"/>
      <c r="AY260" s="156"/>
      <c r="AZ260" s="156"/>
      <c r="BA260" s="156"/>
    </row>
    <row r="261" spans="1:53" ht="32.25" customHeight="1">
      <c r="A261" s="313"/>
      <c r="B261" s="315"/>
      <c r="C261" s="315"/>
      <c r="D261" s="157" t="s">
        <v>37</v>
      </c>
      <c r="E261" s="178">
        <f t="shared" si="661"/>
        <v>0</v>
      </c>
      <c r="F261" s="178">
        <f t="shared" si="650"/>
        <v>0</v>
      </c>
      <c r="G261" s="156"/>
      <c r="H261" s="148"/>
      <c r="I261" s="148"/>
      <c r="J261" s="156"/>
      <c r="K261" s="148"/>
      <c r="L261" s="148"/>
      <c r="M261" s="156"/>
      <c r="N261" s="148"/>
      <c r="O261" s="148"/>
      <c r="P261" s="156"/>
      <c r="Q261" s="148"/>
      <c r="R261" s="148"/>
      <c r="S261" s="156"/>
      <c r="T261" s="148"/>
      <c r="U261" s="148"/>
      <c r="V261" s="156"/>
      <c r="W261" s="148"/>
      <c r="X261" s="148"/>
      <c r="Y261" s="156"/>
      <c r="Z261" s="148"/>
      <c r="AA261" s="148"/>
      <c r="AB261" s="156"/>
      <c r="AC261" s="156"/>
      <c r="AD261" s="156"/>
      <c r="AE261" s="178"/>
      <c r="AF261" s="178"/>
      <c r="AG261" s="178"/>
      <c r="AH261" s="178"/>
      <c r="AI261" s="156"/>
      <c r="AJ261" s="148"/>
      <c r="AK261" s="148"/>
      <c r="AL261" s="156"/>
      <c r="AM261" s="156"/>
      <c r="AN261" s="156"/>
      <c r="AO261" s="148"/>
      <c r="AP261" s="148"/>
      <c r="AQ261" s="156"/>
      <c r="AR261" s="156"/>
      <c r="AS261" s="156"/>
      <c r="AT261" s="148"/>
      <c r="AU261" s="148"/>
      <c r="AV261" s="156"/>
      <c r="AW261" s="156"/>
      <c r="AX261" s="156"/>
      <c r="AY261" s="156"/>
      <c r="AZ261" s="156"/>
      <c r="BA261" s="156"/>
    </row>
    <row r="262" spans="1:53" ht="50.25" customHeight="1">
      <c r="A262" s="313"/>
      <c r="B262" s="315"/>
      <c r="C262" s="315"/>
      <c r="D262" s="158" t="s">
        <v>2</v>
      </c>
      <c r="E262" s="178">
        <f t="shared" si="661"/>
        <v>4538.0392199999997</v>
      </c>
      <c r="F262" s="178">
        <f t="shared" si="650"/>
        <v>4538.0392199999997</v>
      </c>
      <c r="G262" s="156"/>
      <c r="H262" s="148"/>
      <c r="I262" s="148"/>
      <c r="J262" s="156"/>
      <c r="K262" s="148"/>
      <c r="L262" s="148"/>
      <c r="M262" s="156"/>
      <c r="N262" s="148"/>
      <c r="O262" s="148"/>
      <c r="P262" s="156"/>
      <c r="Q262" s="148"/>
      <c r="R262" s="148"/>
      <c r="S262" s="156"/>
      <c r="T262" s="148"/>
      <c r="U262" s="148"/>
      <c r="V262" s="156"/>
      <c r="W262" s="148"/>
      <c r="X262" s="148"/>
      <c r="Y262" s="156"/>
      <c r="Z262" s="148"/>
      <c r="AA262" s="148"/>
      <c r="AB262" s="156"/>
      <c r="AC262" s="156"/>
      <c r="AD262" s="156"/>
      <c r="AE262" s="178"/>
      <c r="AF262" s="178"/>
      <c r="AG262" s="178"/>
      <c r="AH262" s="178"/>
      <c r="AI262" s="156"/>
      <c r="AJ262" s="148">
        <v>4538.0392199999997</v>
      </c>
      <c r="AK262" s="148"/>
      <c r="AL262" s="156"/>
      <c r="AM262" s="148">
        <v>4538.0392199999997</v>
      </c>
      <c r="AN262" s="156"/>
      <c r="AO262" s="148"/>
      <c r="AP262" s="148"/>
      <c r="AQ262" s="156"/>
      <c r="AR262" s="156"/>
      <c r="AS262" s="156"/>
      <c r="AT262" s="148"/>
      <c r="AU262" s="148"/>
      <c r="AV262" s="156"/>
      <c r="AW262" s="156"/>
      <c r="AX262" s="156"/>
      <c r="AY262" s="156"/>
      <c r="AZ262" s="156"/>
      <c r="BA262" s="156"/>
    </row>
    <row r="263" spans="1:53" ht="22.5" customHeight="1">
      <c r="A263" s="313"/>
      <c r="B263" s="315"/>
      <c r="C263" s="315"/>
      <c r="D263" s="241" t="s">
        <v>273</v>
      </c>
      <c r="E263" s="178">
        <f>H263+K263+N263+Q263+T263+W263+Z263+AE263+AJ263+AO263+AT263+AY263</f>
        <v>280.63178000000062</v>
      </c>
      <c r="F263" s="178">
        <f t="shared" si="650"/>
        <v>280.63178000000062</v>
      </c>
      <c r="G263" s="156"/>
      <c r="H263" s="148"/>
      <c r="I263" s="148"/>
      <c r="J263" s="156"/>
      <c r="K263" s="148"/>
      <c r="L263" s="148"/>
      <c r="M263" s="156"/>
      <c r="N263" s="148"/>
      <c r="O263" s="148"/>
      <c r="P263" s="156"/>
      <c r="Q263" s="148"/>
      <c r="R263" s="148"/>
      <c r="S263" s="156"/>
      <c r="T263" s="148"/>
      <c r="U263" s="148"/>
      <c r="V263" s="156"/>
      <c r="W263" s="148"/>
      <c r="X263" s="148"/>
      <c r="Y263" s="156"/>
      <c r="Z263" s="148"/>
      <c r="AA263" s="148"/>
      <c r="AB263" s="156"/>
      <c r="AC263" s="156"/>
      <c r="AD263" s="156"/>
      <c r="AE263" s="178">
        <v>4818.6710000000003</v>
      </c>
      <c r="AF263" s="178"/>
      <c r="AG263" s="178"/>
      <c r="AH263" s="178">
        <v>4818.6710000000003</v>
      </c>
      <c r="AI263" s="156"/>
      <c r="AJ263" s="148">
        <v>-4538.0392199999997</v>
      </c>
      <c r="AK263" s="148"/>
      <c r="AL263" s="156"/>
      <c r="AM263" s="148">
        <v>-4538.0392199999997</v>
      </c>
      <c r="AN263" s="156"/>
      <c r="AO263" s="148"/>
      <c r="AP263" s="148"/>
      <c r="AQ263" s="156"/>
      <c r="AR263" s="156"/>
      <c r="AS263" s="156"/>
      <c r="AT263" s="148"/>
      <c r="AU263" s="148"/>
      <c r="AV263" s="156"/>
      <c r="AW263" s="156"/>
      <c r="AX263" s="156"/>
      <c r="AY263" s="156"/>
      <c r="AZ263" s="156"/>
      <c r="BA263" s="156"/>
    </row>
    <row r="264" spans="1:53" ht="82.5" customHeight="1">
      <c r="A264" s="313"/>
      <c r="B264" s="315"/>
      <c r="C264" s="315"/>
      <c r="D264" s="241" t="s">
        <v>279</v>
      </c>
      <c r="E264" s="178">
        <f t="shared" ref="E264:E266" si="663">H264+K264+N264+Q264+T264+W264+Z264+AE264+AJ264+AO264+AT264+AY264</f>
        <v>0</v>
      </c>
      <c r="F264" s="178">
        <f t="shared" si="650"/>
        <v>0</v>
      </c>
      <c r="G264" s="156"/>
      <c r="H264" s="148"/>
      <c r="I264" s="148"/>
      <c r="J264" s="156"/>
      <c r="K264" s="148"/>
      <c r="L264" s="148"/>
      <c r="M264" s="156"/>
      <c r="N264" s="148"/>
      <c r="O264" s="148"/>
      <c r="P264" s="156"/>
      <c r="Q264" s="148"/>
      <c r="R264" s="148"/>
      <c r="S264" s="156"/>
      <c r="T264" s="148"/>
      <c r="U264" s="148"/>
      <c r="V264" s="156"/>
      <c r="W264" s="148"/>
      <c r="X264" s="148"/>
      <c r="Y264" s="156"/>
      <c r="Z264" s="148"/>
      <c r="AA264" s="148"/>
      <c r="AB264" s="156"/>
      <c r="AC264" s="156"/>
      <c r="AD264" s="156"/>
      <c r="AE264" s="148"/>
      <c r="AF264" s="148"/>
      <c r="AG264" s="156"/>
      <c r="AH264" s="173"/>
      <c r="AI264" s="156"/>
      <c r="AJ264" s="148"/>
      <c r="AK264" s="148"/>
      <c r="AL264" s="156"/>
      <c r="AM264" s="156"/>
      <c r="AN264" s="156"/>
      <c r="AO264" s="148"/>
      <c r="AP264" s="148"/>
      <c r="AQ264" s="156"/>
      <c r="AR264" s="156"/>
      <c r="AS264" s="156"/>
      <c r="AT264" s="148"/>
      <c r="AU264" s="148"/>
      <c r="AV264" s="156"/>
      <c r="AW264" s="156"/>
      <c r="AX264" s="156"/>
      <c r="AY264" s="156"/>
      <c r="AZ264" s="156"/>
      <c r="BA264" s="156"/>
    </row>
    <row r="265" spans="1:53" ht="22.5" customHeight="1">
      <c r="A265" s="313"/>
      <c r="B265" s="315"/>
      <c r="C265" s="315"/>
      <c r="D265" s="241" t="s">
        <v>274</v>
      </c>
      <c r="E265" s="178">
        <f t="shared" si="663"/>
        <v>0</v>
      </c>
      <c r="F265" s="178">
        <f t="shared" si="650"/>
        <v>0</v>
      </c>
      <c r="G265" s="156"/>
      <c r="H265" s="148"/>
      <c r="I265" s="148"/>
      <c r="J265" s="156"/>
      <c r="K265" s="148"/>
      <c r="L265" s="148"/>
      <c r="M265" s="156"/>
      <c r="N265" s="148"/>
      <c r="O265" s="148"/>
      <c r="P265" s="156"/>
      <c r="Q265" s="148"/>
      <c r="R265" s="148"/>
      <c r="S265" s="156"/>
      <c r="T265" s="148"/>
      <c r="U265" s="148"/>
      <c r="V265" s="156"/>
      <c r="W265" s="148"/>
      <c r="X265" s="148"/>
      <c r="Y265" s="156"/>
      <c r="Z265" s="148"/>
      <c r="AA265" s="148"/>
      <c r="AB265" s="156"/>
      <c r="AC265" s="156"/>
      <c r="AD265" s="156"/>
      <c r="AE265" s="148"/>
      <c r="AF265" s="148"/>
      <c r="AG265" s="156"/>
      <c r="AH265" s="156"/>
      <c r="AI265" s="156"/>
      <c r="AJ265" s="148"/>
      <c r="AK265" s="148"/>
      <c r="AL265" s="156"/>
      <c r="AM265" s="156"/>
      <c r="AN265" s="156"/>
      <c r="AO265" s="148"/>
      <c r="AP265" s="148"/>
      <c r="AQ265" s="156"/>
      <c r="AR265" s="156"/>
      <c r="AS265" s="156"/>
      <c r="AT265" s="148"/>
      <c r="AU265" s="148"/>
      <c r="AV265" s="156"/>
      <c r="AW265" s="156"/>
      <c r="AX265" s="156"/>
      <c r="AY265" s="156"/>
      <c r="AZ265" s="156"/>
      <c r="BA265" s="156"/>
    </row>
    <row r="266" spans="1:53" ht="31.2">
      <c r="A266" s="313"/>
      <c r="B266" s="315"/>
      <c r="C266" s="315"/>
      <c r="D266" s="153" t="s">
        <v>43</v>
      </c>
      <c r="E266" s="178">
        <f t="shared" si="663"/>
        <v>0</v>
      </c>
      <c r="F266" s="178">
        <f t="shared" si="650"/>
        <v>0</v>
      </c>
      <c r="G266" s="156"/>
      <c r="H266" s="148"/>
      <c r="I266" s="148"/>
      <c r="J266" s="156"/>
      <c r="K266" s="148"/>
      <c r="L266" s="148"/>
      <c r="M266" s="156"/>
      <c r="N266" s="148"/>
      <c r="O266" s="148"/>
      <c r="P266" s="156"/>
      <c r="Q266" s="148"/>
      <c r="R266" s="148"/>
      <c r="S266" s="156"/>
      <c r="T266" s="148"/>
      <c r="U266" s="148"/>
      <c r="V266" s="156"/>
      <c r="W266" s="148"/>
      <c r="X266" s="148"/>
      <c r="Y266" s="156"/>
      <c r="Z266" s="148"/>
      <c r="AA266" s="148"/>
      <c r="AB266" s="156"/>
      <c r="AC266" s="156"/>
      <c r="AD266" s="156"/>
      <c r="AE266" s="148"/>
      <c r="AF266" s="148"/>
      <c r="AG266" s="156"/>
      <c r="AH266" s="156"/>
      <c r="AI266" s="156"/>
      <c r="AJ266" s="148"/>
      <c r="AK266" s="148"/>
      <c r="AL266" s="156"/>
      <c r="AM266" s="156"/>
      <c r="AN266" s="156"/>
      <c r="AO266" s="148"/>
      <c r="AP266" s="148"/>
      <c r="AQ266" s="156"/>
      <c r="AR266" s="156"/>
      <c r="AS266" s="156"/>
      <c r="AT266" s="148"/>
      <c r="AU266" s="148"/>
      <c r="AV266" s="156"/>
      <c r="AW266" s="156"/>
      <c r="AX266" s="156"/>
      <c r="AY266" s="156"/>
      <c r="AZ266" s="156"/>
      <c r="BA266" s="156"/>
    </row>
    <row r="267" spans="1:53" ht="22.5" customHeight="1">
      <c r="A267" s="313" t="s">
        <v>485</v>
      </c>
      <c r="B267" s="314" t="s">
        <v>467</v>
      </c>
      <c r="C267" s="314" t="s">
        <v>324</v>
      </c>
      <c r="D267" s="159" t="s">
        <v>41</v>
      </c>
      <c r="E267" s="178">
        <f t="shared" ref="E267:E269" si="664">H267+K267+N267+Q267+T267+W267+Z267+AE267+AJ267+AO267+AT267+AY267</f>
        <v>1602.934</v>
      </c>
      <c r="F267" s="178">
        <f t="shared" si="650"/>
        <v>1602.934</v>
      </c>
      <c r="G267" s="156">
        <f>F267/E267</f>
        <v>1</v>
      </c>
      <c r="H267" s="148"/>
      <c r="I267" s="148"/>
      <c r="J267" s="156"/>
      <c r="K267" s="148"/>
      <c r="L267" s="148"/>
      <c r="M267" s="156"/>
      <c r="N267" s="148"/>
      <c r="O267" s="148"/>
      <c r="P267" s="156"/>
      <c r="Q267" s="148"/>
      <c r="R267" s="148"/>
      <c r="S267" s="156"/>
      <c r="T267" s="148"/>
      <c r="U267" s="148"/>
      <c r="V267" s="156"/>
      <c r="W267" s="148"/>
      <c r="X267" s="148"/>
      <c r="Y267" s="156"/>
      <c r="Z267" s="148">
        <f>Z268+Z269+Z270+Z271+Z272+Z273</f>
        <v>1602.934</v>
      </c>
      <c r="AA267" s="148">
        <f t="shared" ref="AA267:AC267" si="665">AA268+AA269+AA270+AA271+AA272+AA273</f>
        <v>0</v>
      </c>
      <c r="AB267" s="148">
        <f t="shared" si="665"/>
        <v>0</v>
      </c>
      <c r="AC267" s="148">
        <f t="shared" si="665"/>
        <v>1602.934</v>
      </c>
      <c r="AD267" s="156"/>
      <c r="AE267" s="148"/>
      <c r="AF267" s="148"/>
      <c r="AG267" s="156"/>
      <c r="AH267" s="156"/>
      <c r="AI267" s="156"/>
      <c r="AJ267" s="148">
        <f>AJ270</f>
        <v>0</v>
      </c>
      <c r="AK267" s="148"/>
      <c r="AL267" s="156"/>
      <c r="AM267" s="156"/>
      <c r="AN267" s="156"/>
      <c r="AO267" s="148"/>
      <c r="AP267" s="148"/>
      <c r="AQ267" s="156"/>
      <c r="AR267" s="156"/>
      <c r="AS267" s="156"/>
      <c r="AT267" s="148"/>
      <c r="AU267" s="148"/>
      <c r="AV267" s="156"/>
      <c r="AW267" s="156"/>
      <c r="AX267" s="156"/>
      <c r="AY267" s="156"/>
      <c r="AZ267" s="156"/>
      <c r="BA267" s="156"/>
    </row>
    <row r="268" spans="1:53" ht="32.25" customHeight="1">
      <c r="A268" s="313"/>
      <c r="B268" s="315"/>
      <c r="C268" s="315"/>
      <c r="D268" s="157" t="s">
        <v>37</v>
      </c>
      <c r="E268" s="178">
        <f t="shared" si="664"/>
        <v>0</v>
      </c>
      <c r="F268" s="178">
        <f t="shared" si="650"/>
        <v>0</v>
      </c>
      <c r="G268" s="156"/>
      <c r="H268" s="148"/>
      <c r="I268" s="148"/>
      <c r="J268" s="156"/>
      <c r="K268" s="148"/>
      <c r="L268" s="148"/>
      <c r="M268" s="156"/>
      <c r="N268" s="148"/>
      <c r="O268" s="148"/>
      <c r="P268" s="156"/>
      <c r="Q268" s="148"/>
      <c r="R268" s="148"/>
      <c r="S268" s="156"/>
      <c r="T268" s="148"/>
      <c r="U268" s="148"/>
      <c r="V268" s="156"/>
      <c r="W268" s="148"/>
      <c r="X268" s="148"/>
      <c r="Y268" s="156"/>
      <c r="Z268" s="148"/>
      <c r="AA268" s="148"/>
      <c r="AB268" s="156"/>
      <c r="AC268" s="156"/>
      <c r="AD268" s="156"/>
      <c r="AE268" s="148"/>
      <c r="AF268" s="148"/>
      <c r="AG268" s="156"/>
      <c r="AH268" s="156"/>
      <c r="AI268" s="156"/>
      <c r="AJ268" s="148"/>
      <c r="AK268" s="148"/>
      <c r="AL268" s="156"/>
      <c r="AM268" s="156"/>
      <c r="AN268" s="156"/>
      <c r="AO268" s="148"/>
      <c r="AP268" s="148"/>
      <c r="AQ268" s="156"/>
      <c r="AR268" s="156"/>
      <c r="AS268" s="156"/>
      <c r="AT268" s="148"/>
      <c r="AU268" s="148"/>
      <c r="AV268" s="156"/>
      <c r="AW268" s="156"/>
      <c r="AX268" s="156"/>
      <c r="AY268" s="156"/>
      <c r="AZ268" s="156"/>
      <c r="BA268" s="156"/>
    </row>
    <row r="269" spans="1:53" ht="50.25" customHeight="1">
      <c r="A269" s="313"/>
      <c r="B269" s="315"/>
      <c r="C269" s="315"/>
      <c r="D269" s="158" t="s">
        <v>2</v>
      </c>
      <c r="E269" s="178">
        <f t="shared" si="664"/>
        <v>0</v>
      </c>
      <c r="F269" s="178">
        <f t="shared" si="650"/>
        <v>0</v>
      </c>
      <c r="G269" s="156"/>
      <c r="H269" s="148"/>
      <c r="I269" s="148"/>
      <c r="J269" s="156"/>
      <c r="K269" s="148"/>
      <c r="L269" s="148"/>
      <c r="M269" s="156"/>
      <c r="N269" s="148"/>
      <c r="O269" s="148"/>
      <c r="P269" s="156"/>
      <c r="Q269" s="148"/>
      <c r="R269" s="148"/>
      <c r="S269" s="156"/>
      <c r="T269" s="148"/>
      <c r="U269" s="148"/>
      <c r="V269" s="156"/>
      <c r="W269" s="148"/>
      <c r="X269" s="148"/>
      <c r="Y269" s="156"/>
      <c r="Z269" s="148"/>
      <c r="AA269" s="148"/>
      <c r="AB269" s="156"/>
      <c r="AC269" s="156"/>
      <c r="AD269" s="156"/>
      <c r="AE269" s="148"/>
      <c r="AF269" s="148"/>
      <c r="AG269" s="156"/>
      <c r="AH269" s="156"/>
      <c r="AI269" s="156"/>
      <c r="AJ269" s="148"/>
      <c r="AK269" s="148"/>
      <c r="AL269" s="156"/>
      <c r="AM269" s="156"/>
      <c r="AN269" s="156"/>
      <c r="AO269" s="148"/>
      <c r="AP269" s="148"/>
      <c r="AQ269" s="156"/>
      <c r="AR269" s="156"/>
      <c r="AS269" s="156"/>
      <c r="AT269" s="148"/>
      <c r="AU269" s="148"/>
      <c r="AV269" s="156"/>
      <c r="AW269" s="156"/>
      <c r="AX269" s="156"/>
      <c r="AY269" s="156"/>
      <c r="AZ269" s="156"/>
      <c r="BA269" s="156"/>
    </row>
    <row r="270" spans="1:53" ht="22.5" customHeight="1">
      <c r="A270" s="313"/>
      <c r="B270" s="315"/>
      <c r="C270" s="315"/>
      <c r="D270" s="241" t="s">
        <v>273</v>
      </c>
      <c r="E270" s="178">
        <f>H270+K270+N270+Q270+T270+W270+Z270+AE270+AJ270+AO270+AT270+AY270</f>
        <v>1602.934</v>
      </c>
      <c r="F270" s="178">
        <f t="shared" si="650"/>
        <v>1602.934</v>
      </c>
      <c r="G270" s="156"/>
      <c r="H270" s="148"/>
      <c r="I270" s="148"/>
      <c r="J270" s="156"/>
      <c r="K270" s="148"/>
      <c r="L270" s="148"/>
      <c r="M270" s="156"/>
      <c r="N270" s="148"/>
      <c r="O270" s="148"/>
      <c r="P270" s="156"/>
      <c r="Q270" s="148"/>
      <c r="R270" s="148"/>
      <c r="S270" s="156"/>
      <c r="T270" s="148"/>
      <c r="U270" s="148"/>
      <c r="V270" s="156"/>
      <c r="W270" s="148"/>
      <c r="X270" s="148"/>
      <c r="Y270" s="156"/>
      <c r="Z270" s="148">
        <v>1602.934</v>
      </c>
      <c r="AA270" s="148"/>
      <c r="AB270" s="156"/>
      <c r="AC270" s="148">
        <v>1602.934</v>
      </c>
      <c r="AD270" s="156"/>
      <c r="AE270" s="148"/>
      <c r="AF270" s="148"/>
      <c r="AG270" s="156"/>
      <c r="AH270" s="156"/>
      <c r="AI270" s="156"/>
      <c r="AJ270" s="148"/>
      <c r="AK270" s="148"/>
      <c r="AL270" s="156"/>
      <c r="AM270" s="156"/>
      <c r="AN270" s="156"/>
      <c r="AO270" s="148"/>
      <c r="AP270" s="148"/>
      <c r="AQ270" s="156"/>
      <c r="AR270" s="156"/>
      <c r="AS270" s="156"/>
      <c r="AT270" s="148"/>
      <c r="AU270" s="148"/>
      <c r="AV270" s="156"/>
      <c r="AW270" s="156"/>
      <c r="AX270" s="156"/>
      <c r="AY270" s="156"/>
      <c r="AZ270" s="156"/>
      <c r="BA270" s="156"/>
    </row>
    <row r="271" spans="1:53" ht="82.5" customHeight="1">
      <c r="A271" s="313"/>
      <c r="B271" s="315"/>
      <c r="C271" s="315"/>
      <c r="D271" s="241" t="s">
        <v>279</v>
      </c>
      <c r="E271" s="178">
        <f t="shared" ref="E271:E273" si="666">H271+K271+N271+Q271+T271+W271+Z271+AE271+AJ271+AO271+AT271+AY271</f>
        <v>0</v>
      </c>
      <c r="F271" s="178">
        <f t="shared" si="650"/>
        <v>0</v>
      </c>
      <c r="G271" s="156"/>
      <c r="H271" s="148"/>
      <c r="I271" s="148"/>
      <c r="J271" s="156"/>
      <c r="K271" s="148"/>
      <c r="L271" s="148"/>
      <c r="M271" s="156"/>
      <c r="N271" s="148"/>
      <c r="O271" s="148"/>
      <c r="P271" s="156"/>
      <c r="Q271" s="148"/>
      <c r="R271" s="148"/>
      <c r="S271" s="156"/>
      <c r="T271" s="148"/>
      <c r="U271" s="148"/>
      <c r="V271" s="156"/>
      <c r="W271" s="148"/>
      <c r="X271" s="148"/>
      <c r="Y271" s="156"/>
      <c r="Z271" s="148"/>
      <c r="AA271" s="148"/>
      <c r="AB271" s="156"/>
      <c r="AC271" s="156"/>
      <c r="AD271" s="156"/>
      <c r="AE271" s="148"/>
      <c r="AF271" s="148"/>
      <c r="AG271" s="156"/>
      <c r="AH271" s="156"/>
      <c r="AI271" s="156"/>
      <c r="AJ271" s="148"/>
      <c r="AK271" s="148"/>
      <c r="AL271" s="156"/>
      <c r="AM271" s="156"/>
      <c r="AN271" s="156"/>
      <c r="AO271" s="148"/>
      <c r="AP271" s="148"/>
      <c r="AQ271" s="156"/>
      <c r="AR271" s="156"/>
      <c r="AS271" s="156"/>
      <c r="AT271" s="148"/>
      <c r="AU271" s="148"/>
      <c r="AV271" s="156"/>
      <c r="AW271" s="156"/>
      <c r="AX271" s="156"/>
      <c r="AY271" s="156"/>
      <c r="AZ271" s="156"/>
      <c r="BA271" s="156"/>
    </row>
    <row r="272" spans="1:53" ht="22.5" customHeight="1">
      <c r="A272" s="313"/>
      <c r="B272" s="315"/>
      <c r="C272" s="315"/>
      <c r="D272" s="241" t="s">
        <v>274</v>
      </c>
      <c r="E272" s="178">
        <f t="shared" si="666"/>
        <v>0</v>
      </c>
      <c r="F272" s="178">
        <f t="shared" si="650"/>
        <v>0</v>
      </c>
      <c r="G272" s="156"/>
      <c r="H272" s="148"/>
      <c r="I272" s="148"/>
      <c r="J272" s="156"/>
      <c r="K272" s="148"/>
      <c r="L272" s="148"/>
      <c r="M272" s="156"/>
      <c r="N272" s="148"/>
      <c r="O272" s="148"/>
      <c r="P272" s="156"/>
      <c r="Q272" s="148"/>
      <c r="R272" s="148"/>
      <c r="S272" s="156"/>
      <c r="T272" s="148"/>
      <c r="U272" s="148"/>
      <c r="V272" s="156"/>
      <c r="W272" s="148"/>
      <c r="X272" s="148"/>
      <c r="Y272" s="156"/>
      <c r="Z272" s="148"/>
      <c r="AA272" s="148"/>
      <c r="AB272" s="156"/>
      <c r="AC272" s="156"/>
      <c r="AD272" s="156"/>
      <c r="AE272" s="148"/>
      <c r="AF272" s="148"/>
      <c r="AG272" s="156"/>
      <c r="AH272" s="156"/>
      <c r="AI272" s="156"/>
      <c r="AJ272" s="148"/>
      <c r="AK272" s="148"/>
      <c r="AL272" s="156"/>
      <c r="AM272" s="156"/>
      <c r="AN272" s="156"/>
      <c r="AO272" s="148"/>
      <c r="AP272" s="148"/>
      <c r="AQ272" s="156"/>
      <c r="AR272" s="156"/>
      <c r="AS272" s="156"/>
      <c r="AT272" s="148"/>
      <c r="AU272" s="148"/>
      <c r="AV272" s="156"/>
      <c r="AW272" s="156"/>
      <c r="AX272" s="156"/>
      <c r="AY272" s="156"/>
      <c r="AZ272" s="156"/>
      <c r="BA272" s="156"/>
    </row>
    <row r="273" spans="1:53" ht="31.2">
      <c r="A273" s="313"/>
      <c r="B273" s="315"/>
      <c r="C273" s="315"/>
      <c r="D273" s="153" t="s">
        <v>43</v>
      </c>
      <c r="E273" s="178">
        <f t="shared" si="666"/>
        <v>0</v>
      </c>
      <c r="F273" s="178">
        <f t="shared" si="650"/>
        <v>0</v>
      </c>
      <c r="G273" s="156"/>
      <c r="H273" s="148"/>
      <c r="I273" s="148"/>
      <c r="J273" s="156"/>
      <c r="K273" s="148"/>
      <c r="L273" s="148"/>
      <c r="M273" s="156"/>
      <c r="N273" s="148"/>
      <c r="O273" s="148"/>
      <c r="P273" s="156"/>
      <c r="Q273" s="148"/>
      <c r="R273" s="148"/>
      <c r="S273" s="156"/>
      <c r="T273" s="148"/>
      <c r="U273" s="148"/>
      <c r="V273" s="156"/>
      <c r="W273" s="148"/>
      <c r="X273" s="148"/>
      <c r="Y273" s="156"/>
      <c r="Z273" s="148"/>
      <c r="AA273" s="148"/>
      <c r="AB273" s="156"/>
      <c r="AC273" s="156"/>
      <c r="AD273" s="156"/>
      <c r="AE273" s="148"/>
      <c r="AF273" s="148"/>
      <c r="AG273" s="156"/>
      <c r="AH273" s="156"/>
      <c r="AI273" s="156"/>
      <c r="AJ273" s="148"/>
      <c r="AK273" s="148"/>
      <c r="AL273" s="156"/>
      <c r="AM273" s="156"/>
      <c r="AN273" s="156"/>
      <c r="AO273" s="148"/>
      <c r="AP273" s="148"/>
      <c r="AQ273" s="156"/>
      <c r="AR273" s="156"/>
      <c r="AS273" s="156"/>
      <c r="AT273" s="148"/>
      <c r="AU273" s="148"/>
      <c r="AV273" s="156"/>
      <c r="AW273" s="156"/>
      <c r="AX273" s="156"/>
      <c r="AY273" s="156"/>
      <c r="AZ273" s="156"/>
      <c r="BA273" s="156"/>
    </row>
    <row r="274" spans="1:53" ht="22.5" customHeight="1">
      <c r="A274" s="312" t="s">
        <v>486</v>
      </c>
      <c r="B274" s="314" t="s">
        <v>468</v>
      </c>
      <c r="C274" s="314" t="s">
        <v>324</v>
      </c>
      <c r="D274" s="159" t="s">
        <v>41</v>
      </c>
      <c r="E274" s="178">
        <f t="shared" ref="E274:E276" si="667">H274+K274+N274+Q274+T274+W274+Z274+AE274+AJ274+AO274+AT274+AY274</f>
        <v>651.88099999999997</v>
      </c>
      <c r="F274" s="178">
        <f t="shared" si="650"/>
        <v>651.88099999999997</v>
      </c>
      <c r="G274" s="156">
        <f>F274/E274</f>
        <v>1</v>
      </c>
      <c r="H274" s="148"/>
      <c r="I274" s="148"/>
      <c r="J274" s="156"/>
      <c r="K274" s="148"/>
      <c r="L274" s="148"/>
      <c r="M274" s="156"/>
      <c r="N274" s="148"/>
      <c r="O274" s="148"/>
      <c r="P274" s="156"/>
      <c r="Q274" s="148"/>
      <c r="R274" s="148"/>
      <c r="S274" s="156"/>
      <c r="T274" s="148"/>
      <c r="U274" s="148"/>
      <c r="V274" s="156"/>
      <c r="W274" s="148"/>
      <c r="X274" s="148"/>
      <c r="Y274" s="156"/>
      <c r="Z274" s="148">
        <f>Z275+Z276+Z277+Z278+Z279+Z280</f>
        <v>651.88099999999997</v>
      </c>
      <c r="AA274" s="148">
        <f t="shared" ref="AA274:AC274" si="668">AA275+AA276+AA277+AA278+AA279+AA280</f>
        <v>0</v>
      </c>
      <c r="AB274" s="148">
        <f t="shared" si="668"/>
        <v>0</v>
      </c>
      <c r="AC274" s="148">
        <f t="shared" si="668"/>
        <v>651.88099999999997</v>
      </c>
      <c r="AD274" s="156"/>
      <c r="AE274" s="148"/>
      <c r="AF274" s="148"/>
      <c r="AG274" s="156"/>
      <c r="AH274" s="156"/>
      <c r="AI274" s="156"/>
      <c r="AJ274" s="148">
        <f>AJ277</f>
        <v>0</v>
      </c>
      <c r="AK274" s="148"/>
      <c r="AL274" s="156"/>
      <c r="AM274" s="156"/>
      <c r="AN274" s="156"/>
      <c r="AO274" s="148"/>
      <c r="AP274" s="148"/>
      <c r="AQ274" s="156"/>
      <c r="AR274" s="156"/>
      <c r="AS274" s="156"/>
      <c r="AT274" s="148"/>
      <c r="AU274" s="148"/>
      <c r="AV274" s="156"/>
      <c r="AW274" s="156"/>
      <c r="AX274" s="156"/>
      <c r="AY274" s="156"/>
      <c r="AZ274" s="156"/>
      <c r="BA274" s="156"/>
    </row>
    <row r="275" spans="1:53" ht="32.25" customHeight="1">
      <c r="A275" s="313"/>
      <c r="B275" s="315"/>
      <c r="C275" s="315"/>
      <c r="D275" s="157" t="s">
        <v>37</v>
      </c>
      <c r="E275" s="178">
        <f t="shared" si="667"/>
        <v>0</v>
      </c>
      <c r="F275" s="178">
        <f t="shared" si="650"/>
        <v>0</v>
      </c>
      <c r="G275" s="156"/>
      <c r="H275" s="148"/>
      <c r="I275" s="148"/>
      <c r="J275" s="156"/>
      <c r="K275" s="148"/>
      <c r="L275" s="148"/>
      <c r="M275" s="156"/>
      <c r="N275" s="148"/>
      <c r="O275" s="148"/>
      <c r="P275" s="156"/>
      <c r="Q275" s="148"/>
      <c r="R275" s="148"/>
      <c r="S275" s="156"/>
      <c r="T275" s="148"/>
      <c r="U275" s="148"/>
      <c r="V275" s="156"/>
      <c r="W275" s="148"/>
      <c r="X275" s="148"/>
      <c r="Y275" s="156"/>
      <c r="Z275" s="148"/>
      <c r="AA275" s="148"/>
      <c r="AB275" s="156"/>
      <c r="AC275" s="156"/>
      <c r="AD275" s="156"/>
      <c r="AE275" s="148"/>
      <c r="AF275" s="148"/>
      <c r="AG275" s="156"/>
      <c r="AH275" s="156"/>
      <c r="AI275" s="156"/>
      <c r="AJ275" s="148"/>
      <c r="AK275" s="148"/>
      <c r="AL275" s="156"/>
      <c r="AM275" s="156"/>
      <c r="AN275" s="156"/>
      <c r="AO275" s="148"/>
      <c r="AP275" s="148"/>
      <c r="AQ275" s="156"/>
      <c r="AR275" s="156"/>
      <c r="AS275" s="156"/>
      <c r="AT275" s="148"/>
      <c r="AU275" s="148"/>
      <c r="AV275" s="156"/>
      <c r="AW275" s="156"/>
      <c r="AX275" s="156"/>
      <c r="AY275" s="156"/>
      <c r="AZ275" s="156"/>
      <c r="BA275" s="156"/>
    </row>
    <row r="276" spans="1:53" ht="50.25" customHeight="1">
      <c r="A276" s="313"/>
      <c r="B276" s="315"/>
      <c r="C276" s="315"/>
      <c r="D276" s="158" t="s">
        <v>2</v>
      </c>
      <c r="E276" s="178">
        <f t="shared" si="667"/>
        <v>0</v>
      </c>
      <c r="F276" s="178">
        <f t="shared" si="650"/>
        <v>0</v>
      </c>
      <c r="G276" s="156"/>
      <c r="H276" s="148"/>
      <c r="I276" s="148"/>
      <c r="J276" s="156"/>
      <c r="K276" s="148"/>
      <c r="L276" s="148"/>
      <c r="M276" s="156"/>
      <c r="N276" s="148"/>
      <c r="O276" s="148"/>
      <c r="P276" s="156"/>
      <c r="Q276" s="148"/>
      <c r="R276" s="148"/>
      <c r="S276" s="156"/>
      <c r="T276" s="148"/>
      <c r="U276" s="148"/>
      <c r="V276" s="156"/>
      <c r="W276" s="148"/>
      <c r="X276" s="148"/>
      <c r="Y276" s="156"/>
      <c r="Z276" s="148"/>
      <c r="AA276" s="148"/>
      <c r="AB276" s="156"/>
      <c r="AC276" s="156"/>
      <c r="AD276" s="156"/>
      <c r="AE276" s="148"/>
      <c r="AF276" s="148"/>
      <c r="AG276" s="156"/>
      <c r="AH276" s="156"/>
      <c r="AI276" s="156"/>
      <c r="AJ276" s="148"/>
      <c r="AK276" s="148"/>
      <c r="AL276" s="156"/>
      <c r="AM276" s="156"/>
      <c r="AN276" s="156"/>
      <c r="AO276" s="148"/>
      <c r="AP276" s="148"/>
      <c r="AQ276" s="156"/>
      <c r="AR276" s="156"/>
      <c r="AS276" s="156"/>
      <c r="AT276" s="148"/>
      <c r="AU276" s="148"/>
      <c r="AV276" s="156"/>
      <c r="AW276" s="156"/>
      <c r="AX276" s="156"/>
      <c r="AY276" s="156"/>
      <c r="AZ276" s="156"/>
      <c r="BA276" s="156"/>
    </row>
    <row r="277" spans="1:53" ht="22.5" customHeight="1">
      <c r="A277" s="313"/>
      <c r="B277" s="315"/>
      <c r="C277" s="315"/>
      <c r="D277" s="241" t="s">
        <v>273</v>
      </c>
      <c r="E277" s="178">
        <f>H277+K277+N277+Q277+T277+W277+Z277+AE277+AJ277+AO277+AT277+AY277</f>
        <v>651.88099999999997</v>
      </c>
      <c r="F277" s="178">
        <f t="shared" si="650"/>
        <v>651.88099999999997</v>
      </c>
      <c r="G277" s="156"/>
      <c r="H277" s="148"/>
      <c r="I277" s="148"/>
      <c r="J277" s="156"/>
      <c r="K277" s="148"/>
      <c r="L277" s="148"/>
      <c r="M277" s="156"/>
      <c r="N277" s="148"/>
      <c r="O277" s="148"/>
      <c r="P277" s="156"/>
      <c r="Q277" s="148"/>
      <c r="R277" s="148"/>
      <c r="S277" s="156"/>
      <c r="T277" s="148"/>
      <c r="U277" s="148"/>
      <c r="V277" s="156"/>
      <c r="W277" s="148"/>
      <c r="X277" s="148"/>
      <c r="Y277" s="156"/>
      <c r="Z277" s="148">
        <v>651.88099999999997</v>
      </c>
      <c r="AA277" s="148"/>
      <c r="AB277" s="156"/>
      <c r="AC277" s="148">
        <v>651.88099999999997</v>
      </c>
      <c r="AD277" s="156"/>
      <c r="AE277" s="148"/>
      <c r="AF277" s="148"/>
      <c r="AG277" s="156"/>
      <c r="AH277" s="156"/>
      <c r="AI277" s="156"/>
      <c r="AJ277" s="148"/>
      <c r="AK277" s="148"/>
      <c r="AL277" s="156"/>
      <c r="AM277" s="156"/>
      <c r="AN277" s="156"/>
      <c r="AO277" s="148"/>
      <c r="AP277" s="148"/>
      <c r="AQ277" s="156"/>
      <c r="AR277" s="156"/>
      <c r="AS277" s="156"/>
      <c r="AT277" s="148"/>
      <c r="AU277" s="148"/>
      <c r="AV277" s="156"/>
      <c r="AW277" s="156"/>
      <c r="AX277" s="156"/>
      <c r="AY277" s="156"/>
      <c r="AZ277" s="156"/>
      <c r="BA277" s="156"/>
    </row>
    <row r="278" spans="1:53" ht="82.5" customHeight="1">
      <c r="A278" s="313"/>
      <c r="B278" s="315"/>
      <c r="C278" s="315"/>
      <c r="D278" s="241" t="s">
        <v>279</v>
      </c>
      <c r="E278" s="178">
        <f t="shared" ref="E278:E280" si="669">H278+K278+N278+Q278+T278+W278+Z278+AE278+AJ278+AO278+AT278+AY278</f>
        <v>0</v>
      </c>
      <c r="F278" s="178">
        <f t="shared" si="650"/>
        <v>0</v>
      </c>
      <c r="G278" s="156"/>
      <c r="H278" s="148"/>
      <c r="I278" s="148"/>
      <c r="J278" s="156"/>
      <c r="K278" s="148"/>
      <c r="L278" s="148"/>
      <c r="M278" s="156"/>
      <c r="N278" s="148"/>
      <c r="O278" s="148"/>
      <c r="P278" s="156"/>
      <c r="Q278" s="148"/>
      <c r="R278" s="148"/>
      <c r="S278" s="156"/>
      <c r="T278" s="148"/>
      <c r="U278" s="148"/>
      <c r="V278" s="156"/>
      <c r="W278" s="148"/>
      <c r="X278" s="148"/>
      <c r="Y278" s="156"/>
      <c r="Z278" s="148"/>
      <c r="AA278" s="148"/>
      <c r="AB278" s="156"/>
      <c r="AC278" s="156"/>
      <c r="AD278" s="156"/>
      <c r="AE278" s="148"/>
      <c r="AF278" s="148"/>
      <c r="AG278" s="156"/>
      <c r="AH278" s="156"/>
      <c r="AI278" s="156"/>
      <c r="AJ278" s="148"/>
      <c r="AK278" s="148"/>
      <c r="AL278" s="156"/>
      <c r="AM278" s="156"/>
      <c r="AN278" s="156"/>
      <c r="AO278" s="148"/>
      <c r="AP278" s="148"/>
      <c r="AQ278" s="156"/>
      <c r="AR278" s="156"/>
      <c r="AS278" s="156"/>
      <c r="AT278" s="148"/>
      <c r="AU278" s="148"/>
      <c r="AV278" s="156"/>
      <c r="AW278" s="156"/>
      <c r="AX278" s="156"/>
      <c r="AY278" s="156"/>
      <c r="AZ278" s="156"/>
      <c r="BA278" s="156"/>
    </row>
    <row r="279" spans="1:53" ht="22.5" customHeight="1">
      <c r="A279" s="313"/>
      <c r="B279" s="315"/>
      <c r="C279" s="315"/>
      <c r="D279" s="241" t="s">
        <v>274</v>
      </c>
      <c r="E279" s="178">
        <f t="shared" si="669"/>
        <v>0</v>
      </c>
      <c r="F279" s="178">
        <f t="shared" si="650"/>
        <v>0</v>
      </c>
      <c r="G279" s="156"/>
      <c r="H279" s="148"/>
      <c r="I279" s="148"/>
      <c r="J279" s="156"/>
      <c r="K279" s="148"/>
      <c r="L279" s="148"/>
      <c r="M279" s="156"/>
      <c r="N279" s="148"/>
      <c r="O279" s="148"/>
      <c r="P279" s="156"/>
      <c r="Q279" s="148"/>
      <c r="R279" s="148"/>
      <c r="S279" s="156"/>
      <c r="T279" s="148"/>
      <c r="U279" s="148"/>
      <c r="V279" s="156"/>
      <c r="W279" s="148"/>
      <c r="X279" s="148"/>
      <c r="Y279" s="156"/>
      <c r="Z279" s="148"/>
      <c r="AA279" s="148"/>
      <c r="AB279" s="156"/>
      <c r="AC279" s="156"/>
      <c r="AD279" s="156"/>
      <c r="AE279" s="148"/>
      <c r="AF279" s="148"/>
      <c r="AG279" s="156"/>
      <c r="AH279" s="156"/>
      <c r="AI279" s="156"/>
      <c r="AJ279" s="148"/>
      <c r="AK279" s="148"/>
      <c r="AL279" s="156"/>
      <c r="AM279" s="156"/>
      <c r="AN279" s="156"/>
      <c r="AO279" s="148"/>
      <c r="AP279" s="148"/>
      <c r="AQ279" s="156"/>
      <c r="AR279" s="156"/>
      <c r="AS279" s="156"/>
      <c r="AT279" s="148"/>
      <c r="AU279" s="148"/>
      <c r="AV279" s="156"/>
      <c r="AW279" s="156"/>
      <c r="AX279" s="156"/>
      <c r="AY279" s="156"/>
      <c r="AZ279" s="156"/>
      <c r="BA279" s="156"/>
    </row>
    <row r="280" spans="1:53" ht="31.2">
      <c r="A280" s="313"/>
      <c r="B280" s="315"/>
      <c r="C280" s="315"/>
      <c r="D280" s="153" t="s">
        <v>43</v>
      </c>
      <c r="E280" s="178">
        <f t="shared" si="669"/>
        <v>0</v>
      </c>
      <c r="F280" s="178">
        <f t="shared" si="650"/>
        <v>0</v>
      </c>
      <c r="G280" s="156"/>
      <c r="H280" s="148"/>
      <c r="I280" s="148"/>
      <c r="J280" s="156"/>
      <c r="K280" s="148"/>
      <c r="L280" s="148"/>
      <c r="M280" s="156"/>
      <c r="N280" s="148"/>
      <c r="O280" s="148"/>
      <c r="P280" s="156"/>
      <c r="Q280" s="148"/>
      <c r="R280" s="148"/>
      <c r="S280" s="156"/>
      <c r="T280" s="148"/>
      <c r="U280" s="148"/>
      <c r="V280" s="156"/>
      <c r="W280" s="148"/>
      <c r="X280" s="148"/>
      <c r="Y280" s="156"/>
      <c r="Z280" s="148"/>
      <c r="AA280" s="148"/>
      <c r="AB280" s="156"/>
      <c r="AC280" s="156"/>
      <c r="AD280" s="156"/>
      <c r="AE280" s="148"/>
      <c r="AF280" s="148"/>
      <c r="AG280" s="156"/>
      <c r="AH280" s="156"/>
      <c r="AI280" s="156"/>
      <c r="AJ280" s="148"/>
      <c r="AK280" s="148"/>
      <c r="AL280" s="156"/>
      <c r="AM280" s="156"/>
      <c r="AN280" s="156"/>
      <c r="AO280" s="148"/>
      <c r="AP280" s="148"/>
      <c r="AQ280" s="156"/>
      <c r="AR280" s="156"/>
      <c r="AS280" s="156"/>
      <c r="AT280" s="148"/>
      <c r="AU280" s="148"/>
      <c r="AV280" s="156"/>
      <c r="AW280" s="156"/>
      <c r="AX280" s="156"/>
      <c r="AY280" s="156"/>
      <c r="AZ280" s="156"/>
      <c r="BA280" s="156"/>
    </row>
    <row r="281" spans="1:53" ht="22.5" customHeight="1">
      <c r="A281" s="312" t="s">
        <v>487</v>
      </c>
      <c r="B281" s="314" t="s">
        <v>469</v>
      </c>
      <c r="C281" s="314" t="s">
        <v>324</v>
      </c>
      <c r="D281" s="159" t="s">
        <v>41</v>
      </c>
      <c r="E281" s="178">
        <f t="shared" ref="E281:E283" si="670">H281+K281+N281+Q281+T281+W281+Z281+AE281+AJ281+AO281+AT281+AY281</f>
        <v>150</v>
      </c>
      <c r="F281" s="178">
        <f t="shared" si="650"/>
        <v>150</v>
      </c>
      <c r="G281" s="156">
        <f>F281/E281</f>
        <v>1</v>
      </c>
      <c r="H281" s="148"/>
      <c r="I281" s="148"/>
      <c r="J281" s="156"/>
      <c r="K281" s="148"/>
      <c r="L281" s="148"/>
      <c r="M281" s="156"/>
      <c r="N281" s="148"/>
      <c r="O281" s="148"/>
      <c r="P281" s="156"/>
      <c r="Q281" s="148"/>
      <c r="R281" s="148"/>
      <c r="S281" s="156"/>
      <c r="T281" s="148"/>
      <c r="U281" s="148"/>
      <c r="V281" s="156"/>
      <c r="W281" s="148"/>
      <c r="X281" s="148"/>
      <c r="Y281" s="156"/>
      <c r="Z281" s="148">
        <f>Z282+Z283+Z284+Z285+Z286+Z287</f>
        <v>150</v>
      </c>
      <c r="AA281" s="148">
        <f t="shared" ref="AA281:AC281" si="671">AA282+AA283+AA284+AA285+AA286+AA287</f>
        <v>0</v>
      </c>
      <c r="AB281" s="148">
        <f t="shared" si="671"/>
        <v>0</v>
      </c>
      <c r="AC281" s="148">
        <f t="shared" si="671"/>
        <v>150</v>
      </c>
      <c r="AD281" s="156"/>
      <c r="AE281" s="148"/>
      <c r="AF281" s="148"/>
      <c r="AG281" s="156"/>
      <c r="AH281" s="156"/>
      <c r="AI281" s="156"/>
      <c r="AJ281" s="148">
        <f>AJ284</f>
        <v>0</v>
      </c>
      <c r="AK281" s="148"/>
      <c r="AL281" s="156"/>
      <c r="AM281" s="156"/>
      <c r="AN281" s="156"/>
      <c r="AO281" s="148"/>
      <c r="AP281" s="148"/>
      <c r="AQ281" s="156"/>
      <c r="AR281" s="156"/>
      <c r="AS281" s="156"/>
      <c r="AT281" s="148"/>
      <c r="AU281" s="148"/>
      <c r="AV281" s="156"/>
      <c r="AW281" s="156"/>
      <c r="AX281" s="156"/>
      <c r="AY281" s="156"/>
      <c r="AZ281" s="156"/>
      <c r="BA281" s="156"/>
    </row>
    <row r="282" spans="1:53" ht="32.25" customHeight="1">
      <c r="A282" s="313"/>
      <c r="B282" s="315"/>
      <c r="C282" s="315"/>
      <c r="D282" s="157" t="s">
        <v>37</v>
      </c>
      <c r="E282" s="178">
        <f t="shared" si="670"/>
        <v>0</v>
      </c>
      <c r="F282" s="178">
        <f t="shared" si="650"/>
        <v>0</v>
      </c>
      <c r="G282" s="156"/>
      <c r="H282" s="148"/>
      <c r="I282" s="148"/>
      <c r="J282" s="156"/>
      <c r="K282" s="148"/>
      <c r="L282" s="148"/>
      <c r="M282" s="156"/>
      <c r="N282" s="148"/>
      <c r="O282" s="148"/>
      <c r="P282" s="156"/>
      <c r="Q282" s="148"/>
      <c r="R282" s="148"/>
      <c r="S282" s="156"/>
      <c r="T282" s="148"/>
      <c r="U282" s="148"/>
      <c r="V282" s="156"/>
      <c r="W282" s="148"/>
      <c r="X282" s="148"/>
      <c r="Y282" s="156"/>
      <c r="Z282" s="148"/>
      <c r="AA282" s="148"/>
      <c r="AB282" s="156"/>
      <c r="AC282" s="156"/>
      <c r="AD282" s="156"/>
      <c r="AE282" s="148"/>
      <c r="AF282" s="148"/>
      <c r="AG282" s="156"/>
      <c r="AH282" s="156"/>
      <c r="AI282" s="156"/>
      <c r="AJ282" s="148"/>
      <c r="AK282" s="148"/>
      <c r="AL282" s="156"/>
      <c r="AM282" s="156"/>
      <c r="AN282" s="156"/>
      <c r="AO282" s="148"/>
      <c r="AP282" s="148"/>
      <c r="AQ282" s="156"/>
      <c r="AR282" s="156"/>
      <c r="AS282" s="156"/>
      <c r="AT282" s="148"/>
      <c r="AU282" s="148"/>
      <c r="AV282" s="156"/>
      <c r="AW282" s="156"/>
      <c r="AX282" s="156"/>
      <c r="AY282" s="156"/>
      <c r="AZ282" s="156"/>
      <c r="BA282" s="156"/>
    </row>
    <row r="283" spans="1:53" ht="50.25" customHeight="1">
      <c r="A283" s="313"/>
      <c r="B283" s="315"/>
      <c r="C283" s="315"/>
      <c r="D283" s="158" t="s">
        <v>2</v>
      </c>
      <c r="E283" s="178">
        <f t="shared" si="670"/>
        <v>0</v>
      </c>
      <c r="F283" s="178">
        <f t="shared" si="650"/>
        <v>0</v>
      </c>
      <c r="G283" s="156"/>
      <c r="H283" s="148"/>
      <c r="I283" s="148"/>
      <c r="J283" s="156"/>
      <c r="K283" s="148"/>
      <c r="L283" s="148"/>
      <c r="M283" s="156"/>
      <c r="N283" s="148"/>
      <c r="O283" s="148"/>
      <c r="P283" s="156"/>
      <c r="Q283" s="148"/>
      <c r="R283" s="148"/>
      <c r="S283" s="156"/>
      <c r="T283" s="148"/>
      <c r="U283" s="148"/>
      <c r="V283" s="156"/>
      <c r="W283" s="148"/>
      <c r="X283" s="148"/>
      <c r="Y283" s="156"/>
      <c r="Z283" s="148"/>
      <c r="AA283" s="148"/>
      <c r="AB283" s="156"/>
      <c r="AC283" s="156"/>
      <c r="AD283" s="156"/>
      <c r="AE283" s="148"/>
      <c r="AF283" s="148"/>
      <c r="AG283" s="156"/>
      <c r="AH283" s="156"/>
      <c r="AI283" s="156"/>
      <c r="AJ283" s="148"/>
      <c r="AK283" s="148"/>
      <c r="AL283" s="156"/>
      <c r="AM283" s="156"/>
      <c r="AN283" s="156"/>
      <c r="AO283" s="148"/>
      <c r="AP283" s="148"/>
      <c r="AQ283" s="156"/>
      <c r="AR283" s="156"/>
      <c r="AS283" s="156"/>
      <c r="AT283" s="148"/>
      <c r="AU283" s="148"/>
      <c r="AV283" s="156"/>
      <c r="AW283" s="156"/>
      <c r="AX283" s="156"/>
      <c r="AY283" s="156"/>
      <c r="AZ283" s="156"/>
      <c r="BA283" s="156"/>
    </row>
    <row r="284" spans="1:53" ht="22.5" customHeight="1">
      <c r="A284" s="313"/>
      <c r="B284" s="315"/>
      <c r="C284" s="315"/>
      <c r="D284" s="241" t="s">
        <v>273</v>
      </c>
      <c r="E284" s="178">
        <f>H284+K284+N284+Q284+T284+W284+Z284+AE284+AJ284+AO284+AT284+AY284</f>
        <v>150</v>
      </c>
      <c r="F284" s="178">
        <f t="shared" si="650"/>
        <v>150</v>
      </c>
      <c r="G284" s="156"/>
      <c r="H284" s="148"/>
      <c r="I284" s="148"/>
      <c r="J284" s="156"/>
      <c r="K284" s="148"/>
      <c r="L284" s="148"/>
      <c r="M284" s="156"/>
      <c r="N284" s="148"/>
      <c r="O284" s="148"/>
      <c r="P284" s="156"/>
      <c r="Q284" s="148"/>
      <c r="R284" s="148"/>
      <c r="S284" s="156"/>
      <c r="T284" s="148"/>
      <c r="U284" s="148"/>
      <c r="V284" s="156"/>
      <c r="W284" s="148"/>
      <c r="X284" s="148"/>
      <c r="Y284" s="156"/>
      <c r="Z284" s="148">
        <v>150</v>
      </c>
      <c r="AA284" s="148"/>
      <c r="AB284" s="156"/>
      <c r="AC284" s="173">
        <v>150</v>
      </c>
      <c r="AD284" s="156"/>
      <c r="AE284" s="148"/>
      <c r="AF284" s="148"/>
      <c r="AG284" s="156"/>
      <c r="AH284" s="156"/>
      <c r="AI284" s="156"/>
      <c r="AJ284" s="148"/>
      <c r="AK284" s="148"/>
      <c r="AL284" s="156"/>
      <c r="AM284" s="156"/>
      <c r="AN284" s="156"/>
      <c r="AO284" s="148"/>
      <c r="AP284" s="148"/>
      <c r="AQ284" s="156"/>
      <c r="AR284" s="156"/>
      <c r="AS284" s="156"/>
      <c r="AT284" s="148"/>
      <c r="AU284" s="148"/>
      <c r="AV284" s="156"/>
      <c r="AW284" s="156"/>
      <c r="AX284" s="156"/>
      <c r="AY284" s="156"/>
      <c r="AZ284" s="156"/>
      <c r="BA284" s="156"/>
    </row>
    <row r="285" spans="1:53" ht="82.5" customHeight="1">
      <c r="A285" s="313"/>
      <c r="B285" s="315"/>
      <c r="C285" s="315"/>
      <c r="D285" s="241" t="s">
        <v>279</v>
      </c>
      <c r="E285" s="178">
        <f t="shared" ref="E285:E290" si="672">H285+K285+N285+Q285+T285+W285+Z285+AE285+AJ285+AO285+AT285+AY285</f>
        <v>0</v>
      </c>
      <c r="F285" s="178">
        <f t="shared" si="650"/>
        <v>0</v>
      </c>
      <c r="G285" s="156"/>
      <c r="H285" s="148"/>
      <c r="I285" s="148"/>
      <c r="J285" s="156"/>
      <c r="K285" s="148"/>
      <c r="L285" s="148"/>
      <c r="M285" s="156"/>
      <c r="N285" s="148"/>
      <c r="O285" s="148"/>
      <c r="P285" s="156"/>
      <c r="Q285" s="148"/>
      <c r="R285" s="148"/>
      <c r="S285" s="156"/>
      <c r="T285" s="148"/>
      <c r="U285" s="148"/>
      <c r="V285" s="156"/>
      <c r="W285" s="148"/>
      <c r="X285" s="148"/>
      <c r="Y285" s="156"/>
      <c r="Z285" s="148"/>
      <c r="AA285" s="148"/>
      <c r="AB285" s="156"/>
      <c r="AC285" s="156"/>
      <c r="AD285" s="156"/>
      <c r="AE285" s="148"/>
      <c r="AF285" s="148"/>
      <c r="AG285" s="156"/>
      <c r="AH285" s="156"/>
      <c r="AI285" s="156"/>
      <c r="AJ285" s="148"/>
      <c r="AK285" s="148"/>
      <c r="AL285" s="156"/>
      <c r="AM285" s="156"/>
      <c r="AN285" s="156"/>
      <c r="AO285" s="148"/>
      <c r="AP285" s="148"/>
      <c r="AQ285" s="156"/>
      <c r="AR285" s="156"/>
      <c r="AS285" s="156"/>
      <c r="AT285" s="148"/>
      <c r="AU285" s="148"/>
      <c r="AV285" s="156"/>
      <c r="AW285" s="156"/>
      <c r="AX285" s="156"/>
      <c r="AY285" s="156"/>
      <c r="AZ285" s="156"/>
      <c r="BA285" s="156"/>
    </row>
    <row r="286" spans="1:53" ht="22.5" customHeight="1">
      <c r="A286" s="313"/>
      <c r="B286" s="315"/>
      <c r="C286" s="315"/>
      <c r="D286" s="241" t="s">
        <v>274</v>
      </c>
      <c r="E286" s="178">
        <f t="shared" si="672"/>
        <v>0</v>
      </c>
      <c r="F286" s="178">
        <f t="shared" si="650"/>
        <v>0</v>
      </c>
      <c r="G286" s="156"/>
      <c r="H286" s="148"/>
      <c r="I286" s="148"/>
      <c r="J286" s="156"/>
      <c r="K286" s="148"/>
      <c r="L286" s="148"/>
      <c r="M286" s="156"/>
      <c r="N286" s="148"/>
      <c r="O286" s="148"/>
      <c r="P286" s="156"/>
      <c r="Q286" s="148"/>
      <c r="R286" s="148"/>
      <c r="S286" s="156"/>
      <c r="T286" s="148"/>
      <c r="U286" s="148"/>
      <c r="V286" s="156"/>
      <c r="W286" s="148"/>
      <c r="X286" s="148"/>
      <c r="Y286" s="156"/>
      <c r="Z286" s="148"/>
      <c r="AA286" s="148"/>
      <c r="AB286" s="156"/>
      <c r="AC286" s="156"/>
      <c r="AD286" s="156"/>
      <c r="AE286" s="148"/>
      <c r="AF286" s="148"/>
      <c r="AG286" s="156"/>
      <c r="AH286" s="156"/>
      <c r="AI286" s="156"/>
      <c r="AJ286" s="148"/>
      <c r="AK286" s="148"/>
      <c r="AL286" s="156"/>
      <c r="AM286" s="156"/>
      <c r="AN286" s="156"/>
      <c r="AO286" s="148"/>
      <c r="AP286" s="148"/>
      <c r="AQ286" s="156"/>
      <c r="AR286" s="156"/>
      <c r="AS286" s="156"/>
      <c r="AT286" s="148"/>
      <c r="AU286" s="148"/>
      <c r="AV286" s="156"/>
      <c r="AW286" s="156"/>
      <c r="AX286" s="156"/>
      <c r="AY286" s="156"/>
      <c r="AZ286" s="156"/>
      <c r="BA286" s="156"/>
    </row>
    <row r="287" spans="1:53" ht="33" customHeight="1">
      <c r="A287" s="313"/>
      <c r="B287" s="315"/>
      <c r="C287" s="315"/>
      <c r="D287" s="153" t="s">
        <v>43</v>
      </c>
      <c r="E287" s="178">
        <f t="shared" si="672"/>
        <v>0</v>
      </c>
      <c r="F287" s="178">
        <f t="shared" si="650"/>
        <v>0</v>
      </c>
      <c r="G287" s="156"/>
      <c r="H287" s="148"/>
      <c r="I287" s="148"/>
      <c r="J287" s="156"/>
      <c r="K287" s="148"/>
      <c r="L287" s="148"/>
      <c r="M287" s="156"/>
      <c r="N287" s="148"/>
      <c r="O287" s="148"/>
      <c r="P287" s="156"/>
      <c r="Q287" s="148"/>
      <c r="R287" s="148"/>
      <c r="S287" s="156"/>
      <c r="T287" s="148"/>
      <c r="U287" s="148"/>
      <c r="V287" s="156"/>
      <c r="W287" s="148"/>
      <c r="X287" s="148"/>
      <c r="Y287" s="156"/>
      <c r="Z287" s="148"/>
      <c r="AA287" s="148"/>
      <c r="AB287" s="156"/>
      <c r="AC287" s="156"/>
      <c r="AD287" s="156"/>
      <c r="AE287" s="148"/>
      <c r="AF287" s="148"/>
      <c r="AG287" s="156"/>
      <c r="AH287" s="156"/>
      <c r="AI287" s="156"/>
      <c r="AJ287" s="148"/>
      <c r="AK287" s="148"/>
      <c r="AL287" s="156"/>
      <c r="AM287" s="156"/>
      <c r="AN287" s="156"/>
      <c r="AO287" s="148"/>
      <c r="AP287" s="148"/>
      <c r="AQ287" s="156"/>
      <c r="AR287" s="156"/>
      <c r="AS287" s="156"/>
      <c r="AT287" s="148"/>
      <c r="AU287" s="148"/>
      <c r="AV287" s="156"/>
      <c r="AW287" s="156"/>
      <c r="AX287" s="156"/>
      <c r="AY287" s="156"/>
      <c r="AZ287" s="156"/>
      <c r="BA287" s="156"/>
    </row>
    <row r="288" spans="1:53" ht="22.5" customHeight="1">
      <c r="A288" s="313" t="s">
        <v>488</v>
      </c>
      <c r="B288" s="314" t="s">
        <v>478</v>
      </c>
      <c r="C288" s="314" t="s">
        <v>324</v>
      </c>
      <c r="D288" s="159" t="s">
        <v>41</v>
      </c>
      <c r="E288" s="178">
        <f t="shared" si="672"/>
        <v>2075.848</v>
      </c>
      <c r="F288" s="178">
        <f t="shared" si="650"/>
        <v>2075.848</v>
      </c>
      <c r="G288" s="156">
        <f>F288/E288</f>
        <v>1</v>
      </c>
      <c r="H288" s="148">
        <f>H289+H290+H291+H293+H294</f>
        <v>0</v>
      </c>
      <c r="I288" s="148">
        <f t="shared" ref="I288" si="673">I289+I290+I291+I293+I294</f>
        <v>0</v>
      </c>
      <c r="J288" s="148"/>
      <c r="K288" s="148">
        <f t="shared" ref="K288:L288" si="674">K289+K290+K291+K293+K294</f>
        <v>0</v>
      </c>
      <c r="L288" s="148">
        <f t="shared" si="674"/>
        <v>0</v>
      </c>
      <c r="M288" s="148"/>
      <c r="N288" s="148">
        <f t="shared" ref="N288:O288" si="675">N289+N290+N291+N293+N294</f>
        <v>0</v>
      </c>
      <c r="O288" s="148">
        <f t="shared" si="675"/>
        <v>0</v>
      </c>
      <c r="P288" s="148"/>
      <c r="Q288" s="148">
        <f t="shared" ref="Q288:R288" si="676">Q289+Q290+Q291+Q293+Q294</f>
        <v>0</v>
      </c>
      <c r="R288" s="148">
        <f t="shared" si="676"/>
        <v>0</v>
      </c>
      <c r="S288" s="148"/>
      <c r="T288" s="148">
        <f t="shared" ref="T288:U288" si="677">T289+T290+T291+T293+T294</f>
        <v>0</v>
      </c>
      <c r="U288" s="148">
        <f t="shared" si="677"/>
        <v>0</v>
      </c>
      <c r="V288" s="148"/>
      <c r="W288" s="148">
        <f t="shared" ref="W288:X288" si="678">W289+W290+W291+W293+W294</f>
        <v>0</v>
      </c>
      <c r="X288" s="148">
        <f t="shared" si="678"/>
        <v>0</v>
      </c>
      <c r="Y288" s="148"/>
      <c r="Z288" s="148">
        <f t="shared" ref="Z288:AC288" si="679">Z289+Z290+Z291+Z293+Z294</f>
        <v>0</v>
      </c>
      <c r="AA288" s="148">
        <f t="shared" si="679"/>
        <v>0</v>
      </c>
      <c r="AB288" s="148">
        <f t="shared" si="679"/>
        <v>0</v>
      </c>
      <c r="AC288" s="148">
        <f t="shared" si="679"/>
        <v>0</v>
      </c>
      <c r="AD288" s="148"/>
      <c r="AE288" s="148">
        <f t="shared" ref="AE288:AH288" si="680">AE289+AE290+AE291+AE293+AE294</f>
        <v>1343.0173500000001</v>
      </c>
      <c r="AF288" s="148">
        <f t="shared" si="680"/>
        <v>0</v>
      </c>
      <c r="AG288" s="148">
        <f t="shared" si="680"/>
        <v>0</v>
      </c>
      <c r="AH288" s="148">
        <f t="shared" si="680"/>
        <v>1343.0173500000001</v>
      </c>
      <c r="AI288" s="148"/>
      <c r="AJ288" s="148">
        <f t="shared" ref="AJ288:AM288" si="681">AJ289+AJ290+AJ291+AJ293+AJ294</f>
        <v>732.83064999999988</v>
      </c>
      <c r="AK288" s="148">
        <f t="shared" si="681"/>
        <v>0</v>
      </c>
      <c r="AL288" s="148">
        <f t="shared" si="681"/>
        <v>0</v>
      </c>
      <c r="AM288" s="148">
        <f t="shared" si="681"/>
        <v>732.83064999999988</v>
      </c>
      <c r="AN288" s="148"/>
      <c r="AO288" s="148">
        <f t="shared" ref="AO288:AR288" si="682">AO289+AO290+AO291+AO293+AO294</f>
        <v>0</v>
      </c>
      <c r="AP288" s="148">
        <f t="shared" si="682"/>
        <v>0</v>
      </c>
      <c r="AQ288" s="148">
        <f t="shared" si="682"/>
        <v>0</v>
      </c>
      <c r="AR288" s="148">
        <f t="shared" si="682"/>
        <v>0</v>
      </c>
      <c r="AS288" s="148"/>
      <c r="AT288" s="148">
        <f t="shared" ref="AT288:AW288" si="683">AT289+AT290+AT291+AT293+AT294</f>
        <v>0</v>
      </c>
      <c r="AU288" s="148">
        <f t="shared" si="683"/>
        <v>0</v>
      </c>
      <c r="AV288" s="148">
        <f t="shared" si="683"/>
        <v>0</v>
      </c>
      <c r="AW288" s="148">
        <f t="shared" si="683"/>
        <v>0</v>
      </c>
      <c r="AX288" s="148"/>
      <c r="AY288" s="173">
        <f t="shared" ref="AY288:AZ288" si="684">AY289+AY290+AY291+AY293+AY294</f>
        <v>0</v>
      </c>
      <c r="AZ288" s="173">
        <f t="shared" si="684"/>
        <v>0</v>
      </c>
      <c r="BA288" s="156"/>
    </row>
    <row r="289" spans="1:53" ht="32.25" customHeight="1">
      <c r="A289" s="313"/>
      <c r="B289" s="315"/>
      <c r="C289" s="315"/>
      <c r="D289" s="157" t="s">
        <v>37</v>
      </c>
      <c r="E289" s="178">
        <f t="shared" si="672"/>
        <v>0</v>
      </c>
      <c r="F289" s="178">
        <f t="shared" si="650"/>
        <v>0</v>
      </c>
      <c r="G289" s="156"/>
      <c r="H289" s="148"/>
      <c r="I289" s="148"/>
      <c r="J289" s="156"/>
      <c r="K289" s="148"/>
      <c r="L289" s="148"/>
      <c r="M289" s="156"/>
      <c r="N289" s="148"/>
      <c r="O289" s="148"/>
      <c r="P289" s="156"/>
      <c r="Q289" s="148"/>
      <c r="R289" s="148"/>
      <c r="S289" s="156"/>
      <c r="T289" s="148"/>
      <c r="U289" s="148"/>
      <c r="V289" s="156"/>
      <c r="W289" s="148"/>
      <c r="X289" s="148"/>
      <c r="Y289" s="156"/>
      <c r="Z289" s="148"/>
      <c r="AA289" s="148"/>
      <c r="AB289" s="156"/>
      <c r="AC289" s="156"/>
      <c r="AD289" s="156"/>
      <c r="AE289" s="148"/>
      <c r="AF289" s="148"/>
      <c r="AG289" s="156"/>
      <c r="AH289" s="156"/>
      <c r="AI289" s="156"/>
      <c r="AJ289" s="148"/>
      <c r="AK289" s="148"/>
      <c r="AL289" s="156"/>
      <c r="AM289" s="156"/>
      <c r="AN289" s="156"/>
      <c r="AO289" s="148"/>
      <c r="AP289" s="148"/>
      <c r="AQ289" s="156"/>
      <c r="AR289" s="156"/>
      <c r="AS289" s="156"/>
      <c r="AT289" s="148"/>
      <c r="AU289" s="148"/>
      <c r="AV289" s="156"/>
      <c r="AW289" s="156"/>
      <c r="AX289" s="156"/>
      <c r="AY289" s="173"/>
      <c r="AZ289" s="173"/>
      <c r="BA289" s="156"/>
    </row>
    <row r="290" spans="1:53" ht="50.25" customHeight="1">
      <c r="A290" s="313"/>
      <c r="B290" s="315"/>
      <c r="C290" s="315"/>
      <c r="D290" s="158" t="s">
        <v>2</v>
      </c>
      <c r="E290" s="178">
        <f t="shared" si="672"/>
        <v>1972.0555999999999</v>
      </c>
      <c r="F290" s="178">
        <f t="shared" si="650"/>
        <v>1972.0555999999999</v>
      </c>
      <c r="G290" s="156"/>
      <c r="H290" s="148"/>
      <c r="I290" s="148"/>
      <c r="J290" s="156"/>
      <c r="K290" s="148"/>
      <c r="L290" s="148"/>
      <c r="M290" s="156"/>
      <c r="N290" s="148"/>
      <c r="O290" s="148"/>
      <c r="P290" s="156"/>
      <c r="Q290" s="148"/>
      <c r="R290" s="148"/>
      <c r="S290" s="156"/>
      <c r="T290" s="148"/>
      <c r="U290" s="148"/>
      <c r="V290" s="156"/>
      <c r="W290" s="148"/>
      <c r="X290" s="148"/>
      <c r="Y290" s="156"/>
      <c r="Z290" s="148"/>
      <c r="AA290" s="148"/>
      <c r="AB290" s="156"/>
      <c r="AC290" s="156"/>
      <c r="AD290" s="156"/>
      <c r="AE290" s="148"/>
      <c r="AF290" s="148"/>
      <c r="AG290" s="156"/>
      <c r="AH290" s="156"/>
      <c r="AI290" s="156"/>
      <c r="AJ290" s="148"/>
      <c r="AK290" s="148"/>
      <c r="AL290" s="156"/>
      <c r="AM290" s="156"/>
      <c r="AN290" s="156"/>
      <c r="AO290" s="148"/>
      <c r="AP290" s="148"/>
      <c r="AQ290" s="156"/>
      <c r="AR290" s="156"/>
      <c r="AS290" s="156"/>
      <c r="AT290" s="148"/>
      <c r="AU290" s="148"/>
      <c r="AV290" s="156"/>
      <c r="AW290" s="156"/>
      <c r="AX290" s="156"/>
      <c r="AY290" s="178">
        <v>1972.0555999999999</v>
      </c>
      <c r="AZ290" s="178">
        <v>1972.0555999999999</v>
      </c>
      <c r="BA290" s="156"/>
    </row>
    <row r="291" spans="1:53" ht="22.5" customHeight="1">
      <c r="A291" s="313"/>
      <c r="B291" s="315"/>
      <c r="C291" s="315"/>
      <c r="D291" s="241" t="s">
        <v>273</v>
      </c>
      <c r="E291" s="178">
        <f>H291+K291+N291+Q291+T291+W291+Z291+AE291+AJ291+AO291+AT291+AY291</f>
        <v>103.79240000000004</v>
      </c>
      <c r="F291" s="178">
        <f t="shared" si="650"/>
        <v>103.79240000000004</v>
      </c>
      <c r="G291" s="156"/>
      <c r="H291" s="148"/>
      <c r="I291" s="148"/>
      <c r="J291" s="156"/>
      <c r="K291" s="148"/>
      <c r="L291" s="148"/>
      <c r="M291" s="156"/>
      <c r="N291" s="148"/>
      <c r="O291" s="148"/>
      <c r="P291" s="156"/>
      <c r="Q291" s="148"/>
      <c r="R291" s="148"/>
      <c r="S291" s="156"/>
      <c r="T291" s="148"/>
      <c r="U291" s="148"/>
      <c r="V291" s="156"/>
      <c r="W291" s="148"/>
      <c r="X291" s="148"/>
      <c r="Y291" s="156"/>
      <c r="Z291" s="148"/>
      <c r="AA291" s="148"/>
      <c r="AB291" s="156"/>
      <c r="AC291" s="156"/>
      <c r="AD291" s="156"/>
      <c r="AE291" s="148">
        <v>1343.0173500000001</v>
      </c>
      <c r="AF291" s="148"/>
      <c r="AG291" s="156"/>
      <c r="AH291" s="148">
        <v>1343.0173500000001</v>
      </c>
      <c r="AI291" s="156"/>
      <c r="AJ291" s="148">
        <f>2075.848-1343.01735</f>
        <v>732.83064999999988</v>
      </c>
      <c r="AK291" s="148"/>
      <c r="AL291" s="156"/>
      <c r="AM291" s="148">
        <f>2075.848-1343.01735</f>
        <v>732.83064999999988</v>
      </c>
      <c r="AN291" s="156"/>
      <c r="AO291" s="148"/>
      <c r="AP291" s="148"/>
      <c r="AQ291" s="156"/>
      <c r="AR291" s="156"/>
      <c r="AS291" s="156"/>
      <c r="AT291" s="148"/>
      <c r="AU291" s="148"/>
      <c r="AV291" s="156"/>
      <c r="AW291" s="156"/>
      <c r="AX291" s="156"/>
      <c r="AY291" s="178">
        <v>-1972.0555999999999</v>
      </c>
      <c r="AZ291" s="178">
        <v>-1972.0555999999999</v>
      </c>
      <c r="BA291" s="156"/>
    </row>
    <row r="292" spans="1:53" ht="82.5" customHeight="1">
      <c r="A292" s="313"/>
      <c r="B292" s="315"/>
      <c r="C292" s="315"/>
      <c r="D292" s="241" t="s">
        <v>279</v>
      </c>
      <c r="E292" s="178">
        <f t="shared" ref="E292:E297" si="685">H292+K292+N292+Q292+T292+W292+Z292+AE292+AJ292+AO292+AT292+AY292</f>
        <v>0</v>
      </c>
      <c r="F292" s="178">
        <f t="shared" si="650"/>
        <v>0</v>
      </c>
      <c r="G292" s="156"/>
      <c r="H292" s="148"/>
      <c r="I292" s="148"/>
      <c r="J292" s="156"/>
      <c r="K292" s="148"/>
      <c r="L292" s="148"/>
      <c r="M292" s="156"/>
      <c r="N292" s="148"/>
      <c r="O292" s="148"/>
      <c r="P292" s="156"/>
      <c r="Q292" s="148"/>
      <c r="R292" s="148"/>
      <c r="S292" s="156"/>
      <c r="T292" s="148"/>
      <c r="U292" s="148"/>
      <c r="V292" s="156"/>
      <c r="W292" s="148"/>
      <c r="X292" s="148"/>
      <c r="Y292" s="156"/>
      <c r="Z292" s="148"/>
      <c r="AA292" s="148"/>
      <c r="AB292" s="156"/>
      <c r="AC292" s="156"/>
      <c r="AD292" s="156"/>
      <c r="AE292" s="148"/>
      <c r="AF292" s="148"/>
      <c r="AG292" s="156"/>
      <c r="AH292" s="156"/>
      <c r="AI292" s="156"/>
      <c r="AJ292" s="148"/>
      <c r="AK292" s="148"/>
      <c r="AL292" s="156"/>
      <c r="AM292" s="156"/>
      <c r="AN292" s="156"/>
      <c r="AO292" s="148"/>
      <c r="AP292" s="148"/>
      <c r="AQ292" s="156"/>
      <c r="AR292" s="156"/>
      <c r="AS292" s="156"/>
      <c r="AT292" s="148"/>
      <c r="AU292" s="148"/>
      <c r="AV292" s="156"/>
      <c r="AW292" s="156"/>
      <c r="AX292" s="156"/>
      <c r="AY292" s="173"/>
      <c r="AZ292" s="173"/>
      <c r="BA292" s="156"/>
    </row>
    <row r="293" spans="1:53" ht="22.5" customHeight="1">
      <c r="A293" s="313"/>
      <c r="B293" s="315"/>
      <c r="C293" s="315"/>
      <c r="D293" s="241" t="s">
        <v>274</v>
      </c>
      <c r="E293" s="178">
        <f t="shared" si="685"/>
        <v>0</v>
      </c>
      <c r="F293" s="178">
        <f t="shared" si="650"/>
        <v>0</v>
      </c>
      <c r="G293" s="156"/>
      <c r="H293" s="148"/>
      <c r="I293" s="148"/>
      <c r="J293" s="156"/>
      <c r="K293" s="148"/>
      <c r="L293" s="148"/>
      <c r="M293" s="156"/>
      <c r="N293" s="148"/>
      <c r="O293" s="148"/>
      <c r="P293" s="156"/>
      <c r="Q293" s="148"/>
      <c r="R293" s="148"/>
      <c r="S293" s="156"/>
      <c r="T293" s="148"/>
      <c r="U293" s="148"/>
      <c r="V293" s="156"/>
      <c r="W293" s="148"/>
      <c r="X293" s="148"/>
      <c r="Y293" s="156"/>
      <c r="Z293" s="148"/>
      <c r="AA293" s="148"/>
      <c r="AB293" s="156"/>
      <c r="AC293" s="156"/>
      <c r="AD293" s="156"/>
      <c r="AE293" s="148"/>
      <c r="AF293" s="148"/>
      <c r="AG293" s="156"/>
      <c r="AH293" s="156"/>
      <c r="AI293" s="156"/>
      <c r="AJ293" s="148"/>
      <c r="AK293" s="148"/>
      <c r="AL293" s="156"/>
      <c r="AM293" s="156"/>
      <c r="AN293" s="156"/>
      <c r="AO293" s="148"/>
      <c r="AP293" s="148"/>
      <c r="AQ293" s="156"/>
      <c r="AR293" s="156"/>
      <c r="AS293" s="156"/>
      <c r="AT293" s="148"/>
      <c r="AU293" s="148"/>
      <c r="AV293" s="156"/>
      <c r="AW293" s="156"/>
      <c r="AX293" s="156"/>
      <c r="AY293" s="156"/>
      <c r="AZ293" s="156"/>
      <c r="BA293" s="156"/>
    </row>
    <row r="294" spans="1:53" ht="31.2">
      <c r="A294" s="313"/>
      <c r="B294" s="315"/>
      <c r="C294" s="315"/>
      <c r="D294" s="153" t="s">
        <v>43</v>
      </c>
      <c r="E294" s="178">
        <f t="shared" si="685"/>
        <v>0</v>
      </c>
      <c r="F294" s="178">
        <f t="shared" si="650"/>
        <v>0</v>
      </c>
      <c r="G294" s="156"/>
      <c r="H294" s="148"/>
      <c r="I294" s="148"/>
      <c r="J294" s="156"/>
      <c r="K294" s="148"/>
      <c r="L294" s="148"/>
      <c r="M294" s="156"/>
      <c r="N294" s="148"/>
      <c r="O294" s="148"/>
      <c r="P294" s="156"/>
      <c r="Q294" s="148"/>
      <c r="R294" s="148"/>
      <c r="S294" s="156"/>
      <c r="T294" s="148"/>
      <c r="U294" s="148"/>
      <c r="V294" s="156"/>
      <c r="W294" s="148"/>
      <c r="X294" s="148"/>
      <c r="Y294" s="156"/>
      <c r="Z294" s="148"/>
      <c r="AA294" s="148"/>
      <c r="AB294" s="156"/>
      <c r="AC294" s="156"/>
      <c r="AD294" s="156"/>
      <c r="AE294" s="148"/>
      <c r="AF294" s="148"/>
      <c r="AG294" s="156"/>
      <c r="AH294" s="156"/>
      <c r="AI294" s="156"/>
      <c r="AJ294" s="148"/>
      <c r="AK294" s="148"/>
      <c r="AL294" s="156"/>
      <c r="AM294" s="156"/>
      <c r="AN294" s="156"/>
      <c r="AO294" s="148"/>
      <c r="AP294" s="148"/>
      <c r="AQ294" s="156"/>
      <c r="AR294" s="156"/>
      <c r="AS294" s="156"/>
      <c r="AT294" s="148"/>
      <c r="AU294" s="148"/>
      <c r="AV294" s="156"/>
      <c r="AW294" s="156"/>
      <c r="AX294" s="156"/>
      <c r="AY294" s="156"/>
      <c r="AZ294" s="156"/>
      <c r="BA294" s="156"/>
    </row>
    <row r="295" spans="1:53" ht="22.5" customHeight="1">
      <c r="A295" s="312" t="s">
        <v>489</v>
      </c>
      <c r="B295" s="314" t="s">
        <v>493</v>
      </c>
      <c r="C295" s="314" t="s">
        <v>324</v>
      </c>
      <c r="D295" s="159" t="s">
        <v>41</v>
      </c>
      <c r="E295" s="178">
        <f t="shared" si="685"/>
        <v>995.95087000000001</v>
      </c>
      <c r="F295" s="178">
        <f t="shared" si="650"/>
        <v>995.95087000000001</v>
      </c>
      <c r="G295" s="156">
        <f>F295/E295</f>
        <v>1</v>
      </c>
      <c r="H295" s="148">
        <f>H296+H297+H298+H300+H301</f>
        <v>0</v>
      </c>
      <c r="I295" s="148">
        <f t="shared" ref="I295" si="686">I296+I297+I298+I300+I301</f>
        <v>0</v>
      </c>
      <c r="J295" s="148"/>
      <c r="K295" s="148">
        <f t="shared" ref="K295:L295" si="687">K296+K297+K298+K300+K301</f>
        <v>0</v>
      </c>
      <c r="L295" s="148">
        <f t="shared" si="687"/>
        <v>0</v>
      </c>
      <c r="M295" s="148"/>
      <c r="N295" s="148">
        <f t="shared" ref="N295:O295" si="688">N296+N297+N298+N300+N301</f>
        <v>0</v>
      </c>
      <c r="O295" s="148">
        <f t="shared" si="688"/>
        <v>0</v>
      </c>
      <c r="P295" s="148"/>
      <c r="Q295" s="148">
        <f t="shared" ref="Q295:R295" si="689">Q296+Q297+Q298+Q300+Q301</f>
        <v>0</v>
      </c>
      <c r="R295" s="148">
        <f t="shared" si="689"/>
        <v>0</v>
      </c>
      <c r="S295" s="148"/>
      <c r="T295" s="148">
        <f t="shared" ref="T295:U295" si="690">T296+T297+T298+T300+T301</f>
        <v>0</v>
      </c>
      <c r="U295" s="148">
        <f t="shared" si="690"/>
        <v>0</v>
      </c>
      <c r="V295" s="148"/>
      <c r="W295" s="148">
        <f t="shared" ref="W295:X295" si="691">W296+W297+W298+W300+W301</f>
        <v>0</v>
      </c>
      <c r="X295" s="148">
        <f t="shared" si="691"/>
        <v>0</v>
      </c>
      <c r="Y295" s="148"/>
      <c r="Z295" s="148">
        <f t="shared" ref="Z295:AC295" si="692">Z296+Z297+Z298+Z300+Z301</f>
        <v>0</v>
      </c>
      <c r="AA295" s="148">
        <f t="shared" si="692"/>
        <v>0</v>
      </c>
      <c r="AB295" s="148">
        <f t="shared" si="692"/>
        <v>0</v>
      </c>
      <c r="AC295" s="148">
        <f t="shared" si="692"/>
        <v>0</v>
      </c>
      <c r="AD295" s="148"/>
      <c r="AE295" s="148">
        <f t="shared" ref="AE295:AH295" si="693">AE296+AE297+AE298+AE300+AE301</f>
        <v>995.95087000000001</v>
      </c>
      <c r="AF295" s="148">
        <f t="shared" si="693"/>
        <v>995.95087000000001</v>
      </c>
      <c r="AG295" s="148">
        <f t="shared" si="693"/>
        <v>995.95087000000001</v>
      </c>
      <c r="AH295" s="148">
        <f t="shared" si="693"/>
        <v>995.95087000000001</v>
      </c>
      <c r="AI295" s="148"/>
      <c r="AJ295" s="148">
        <f t="shared" ref="AJ295:AM295" si="694">AJ296+AJ297+AJ298+AJ300+AJ301</f>
        <v>0</v>
      </c>
      <c r="AK295" s="148">
        <f t="shared" si="694"/>
        <v>0</v>
      </c>
      <c r="AL295" s="148">
        <f t="shared" si="694"/>
        <v>0</v>
      </c>
      <c r="AM295" s="148">
        <f t="shared" si="694"/>
        <v>0</v>
      </c>
      <c r="AN295" s="148"/>
      <c r="AO295" s="148">
        <f t="shared" ref="AO295:AR295" si="695">AO296+AO297+AO298+AO300+AO301</f>
        <v>0</v>
      </c>
      <c r="AP295" s="148">
        <f t="shared" si="695"/>
        <v>0</v>
      </c>
      <c r="AQ295" s="148">
        <f t="shared" si="695"/>
        <v>0</v>
      </c>
      <c r="AR295" s="148">
        <f t="shared" si="695"/>
        <v>0</v>
      </c>
      <c r="AS295" s="148"/>
      <c r="AT295" s="148">
        <f t="shared" ref="AT295:AW295" si="696">AT296+AT297+AT298+AT300+AT301</f>
        <v>0</v>
      </c>
      <c r="AU295" s="148">
        <f t="shared" si="696"/>
        <v>0</v>
      </c>
      <c r="AV295" s="148">
        <f t="shared" si="696"/>
        <v>0</v>
      </c>
      <c r="AW295" s="148">
        <f t="shared" si="696"/>
        <v>0</v>
      </c>
      <c r="AX295" s="148"/>
      <c r="AY295" s="148">
        <f t="shared" ref="AY295:AZ295" si="697">AY296+AY297+AY298+AY300+AY301</f>
        <v>0</v>
      </c>
      <c r="AZ295" s="148">
        <f t="shared" si="697"/>
        <v>0</v>
      </c>
      <c r="BA295" s="156"/>
    </row>
    <row r="296" spans="1:53" ht="32.25" customHeight="1">
      <c r="A296" s="313"/>
      <c r="B296" s="315"/>
      <c r="C296" s="315"/>
      <c r="D296" s="157" t="s">
        <v>37</v>
      </c>
      <c r="E296" s="178">
        <f t="shared" si="685"/>
        <v>0</v>
      </c>
      <c r="F296" s="178">
        <f t="shared" si="650"/>
        <v>0</v>
      </c>
      <c r="G296" s="156"/>
      <c r="H296" s="148"/>
      <c r="I296" s="148"/>
      <c r="J296" s="156"/>
      <c r="K296" s="148"/>
      <c r="L296" s="148"/>
      <c r="M296" s="156"/>
      <c r="N296" s="148"/>
      <c r="O296" s="148"/>
      <c r="P296" s="156"/>
      <c r="Q296" s="148"/>
      <c r="R296" s="148"/>
      <c r="S296" s="156"/>
      <c r="T296" s="148"/>
      <c r="U296" s="148"/>
      <c r="V296" s="156"/>
      <c r="W296" s="148"/>
      <c r="X296" s="148"/>
      <c r="Y296" s="156"/>
      <c r="Z296" s="148"/>
      <c r="AA296" s="148"/>
      <c r="AB296" s="156"/>
      <c r="AC296" s="156"/>
      <c r="AD296" s="156"/>
      <c r="AE296" s="148"/>
      <c r="AF296" s="148"/>
      <c r="AG296" s="156"/>
      <c r="AH296" s="156"/>
      <c r="AI296" s="156"/>
      <c r="AJ296" s="148"/>
      <c r="AK296" s="148"/>
      <c r="AL296" s="156"/>
      <c r="AM296" s="156"/>
      <c r="AN296" s="156"/>
      <c r="AO296" s="148"/>
      <c r="AP296" s="148"/>
      <c r="AQ296" s="156"/>
      <c r="AR296" s="156"/>
      <c r="AS296" s="156"/>
      <c r="AT296" s="148"/>
      <c r="AU296" s="148"/>
      <c r="AV296" s="156"/>
      <c r="AW296" s="156"/>
      <c r="AX296" s="156"/>
      <c r="AY296" s="156"/>
      <c r="AZ296" s="156"/>
      <c r="BA296" s="156"/>
    </row>
    <row r="297" spans="1:53" ht="50.25" customHeight="1">
      <c r="A297" s="313"/>
      <c r="B297" s="315"/>
      <c r="C297" s="315"/>
      <c r="D297" s="158" t="s">
        <v>2</v>
      </c>
      <c r="E297" s="178">
        <f t="shared" si="685"/>
        <v>0</v>
      </c>
      <c r="F297" s="178">
        <f t="shared" si="650"/>
        <v>0</v>
      </c>
      <c r="G297" s="156"/>
      <c r="H297" s="148"/>
      <c r="I297" s="148"/>
      <c r="J297" s="156"/>
      <c r="K297" s="148"/>
      <c r="L297" s="148"/>
      <c r="M297" s="156"/>
      <c r="N297" s="148"/>
      <c r="O297" s="148"/>
      <c r="P297" s="156"/>
      <c r="Q297" s="148"/>
      <c r="R297" s="148"/>
      <c r="S297" s="156"/>
      <c r="T297" s="148"/>
      <c r="U297" s="148"/>
      <c r="V297" s="156"/>
      <c r="W297" s="148"/>
      <c r="X297" s="148"/>
      <c r="Y297" s="156"/>
      <c r="Z297" s="148"/>
      <c r="AA297" s="148"/>
      <c r="AB297" s="156"/>
      <c r="AC297" s="156"/>
      <c r="AD297" s="156"/>
      <c r="AE297" s="148"/>
      <c r="AF297" s="148"/>
      <c r="AG297" s="156"/>
      <c r="AH297" s="156"/>
      <c r="AI297" s="156"/>
      <c r="AJ297" s="148"/>
      <c r="AK297" s="148"/>
      <c r="AL297" s="156"/>
      <c r="AM297" s="156"/>
      <c r="AN297" s="156"/>
      <c r="AO297" s="148"/>
      <c r="AP297" s="148"/>
      <c r="AQ297" s="156"/>
      <c r="AR297" s="156"/>
      <c r="AS297" s="156"/>
      <c r="AT297" s="148"/>
      <c r="AU297" s="148"/>
      <c r="AV297" s="156"/>
      <c r="AW297" s="156"/>
      <c r="AX297" s="156"/>
      <c r="AY297" s="156"/>
      <c r="AZ297" s="156"/>
      <c r="BA297" s="156"/>
    </row>
    <row r="298" spans="1:53" ht="22.5" customHeight="1">
      <c r="A298" s="313"/>
      <c r="B298" s="315"/>
      <c r="C298" s="315"/>
      <c r="D298" s="241" t="s">
        <v>273</v>
      </c>
      <c r="E298" s="178">
        <f>H298+K298+N298+Q298+T298+W298+Z298+AE298+AJ298+AO298+AT298+AY298</f>
        <v>995.95087000000001</v>
      </c>
      <c r="F298" s="178">
        <f t="shared" si="650"/>
        <v>995.95087000000001</v>
      </c>
      <c r="G298" s="156"/>
      <c r="H298" s="148"/>
      <c r="I298" s="148"/>
      <c r="J298" s="156"/>
      <c r="K298" s="148"/>
      <c r="L298" s="148"/>
      <c r="M298" s="156"/>
      <c r="N298" s="148"/>
      <c r="O298" s="148"/>
      <c r="P298" s="156"/>
      <c r="Q298" s="148"/>
      <c r="R298" s="148"/>
      <c r="S298" s="156"/>
      <c r="T298" s="148"/>
      <c r="U298" s="148"/>
      <c r="V298" s="156"/>
      <c r="W298" s="148"/>
      <c r="X298" s="148"/>
      <c r="Y298" s="156"/>
      <c r="Z298" s="148"/>
      <c r="AA298" s="148"/>
      <c r="AB298" s="156"/>
      <c r="AC298" s="156"/>
      <c r="AD298" s="156"/>
      <c r="AE298" s="148">
        <v>995.95087000000001</v>
      </c>
      <c r="AF298" s="148">
        <v>995.95087000000001</v>
      </c>
      <c r="AG298" s="148">
        <v>995.95087000000001</v>
      </c>
      <c r="AH298" s="148">
        <v>995.95087000000001</v>
      </c>
      <c r="AI298" s="156"/>
      <c r="AJ298" s="148"/>
      <c r="AK298" s="148"/>
      <c r="AL298" s="156"/>
      <c r="AM298" s="156"/>
      <c r="AN298" s="156"/>
      <c r="AO298" s="148"/>
      <c r="AP298" s="148"/>
      <c r="AQ298" s="156"/>
      <c r="AR298" s="156"/>
      <c r="AS298" s="156"/>
      <c r="AT298" s="148"/>
      <c r="AU298" s="148"/>
      <c r="AV298" s="156"/>
      <c r="AW298" s="156"/>
      <c r="AX298" s="156"/>
      <c r="AY298" s="156"/>
      <c r="AZ298" s="156"/>
      <c r="BA298" s="156"/>
    </row>
    <row r="299" spans="1:53" ht="82.5" customHeight="1">
      <c r="A299" s="313"/>
      <c r="B299" s="315"/>
      <c r="C299" s="315"/>
      <c r="D299" s="241" t="s">
        <v>279</v>
      </c>
      <c r="E299" s="178">
        <f t="shared" ref="E299:E304" si="698">H299+K299+N299+Q299+T299+W299+Z299+AE299+AJ299+AO299+AT299+AY299</f>
        <v>0</v>
      </c>
      <c r="F299" s="178">
        <f t="shared" si="650"/>
        <v>0</v>
      </c>
      <c r="G299" s="156"/>
      <c r="H299" s="148"/>
      <c r="I299" s="148"/>
      <c r="J299" s="156"/>
      <c r="K299" s="148"/>
      <c r="L299" s="148"/>
      <c r="M299" s="156"/>
      <c r="N299" s="148"/>
      <c r="O299" s="148"/>
      <c r="P299" s="156"/>
      <c r="Q299" s="148"/>
      <c r="R299" s="148"/>
      <c r="S299" s="156"/>
      <c r="T299" s="148"/>
      <c r="U299" s="148"/>
      <c r="V299" s="156"/>
      <c r="W299" s="148"/>
      <c r="X299" s="148"/>
      <c r="Y299" s="156"/>
      <c r="Z299" s="148"/>
      <c r="AA299" s="148"/>
      <c r="AB299" s="156"/>
      <c r="AC299" s="156"/>
      <c r="AD299" s="156"/>
      <c r="AE299" s="148"/>
      <c r="AF299" s="148"/>
      <c r="AG299" s="156"/>
      <c r="AH299" s="156"/>
      <c r="AI299" s="156"/>
      <c r="AJ299" s="148"/>
      <c r="AK299" s="148"/>
      <c r="AL299" s="156"/>
      <c r="AM299" s="156"/>
      <c r="AN299" s="156"/>
      <c r="AO299" s="148"/>
      <c r="AP299" s="148"/>
      <c r="AQ299" s="156"/>
      <c r="AR299" s="156"/>
      <c r="AS299" s="156"/>
      <c r="AT299" s="148"/>
      <c r="AU299" s="148"/>
      <c r="AV299" s="156"/>
      <c r="AW299" s="156"/>
      <c r="AX299" s="156"/>
      <c r="AY299" s="156"/>
      <c r="AZ299" s="156"/>
      <c r="BA299" s="156"/>
    </row>
    <row r="300" spans="1:53" ht="22.5" customHeight="1">
      <c r="A300" s="313"/>
      <c r="B300" s="315"/>
      <c r="C300" s="315"/>
      <c r="D300" s="241" t="s">
        <v>274</v>
      </c>
      <c r="E300" s="178">
        <f t="shared" si="698"/>
        <v>0</v>
      </c>
      <c r="F300" s="178">
        <f t="shared" si="650"/>
        <v>0</v>
      </c>
      <c r="G300" s="156"/>
      <c r="H300" s="148"/>
      <c r="I300" s="148"/>
      <c r="J300" s="156"/>
      <c r="K300" s="148"/>
      <c r="L300" s="148"/>
      <c r="M300" s="156"/>
      <c r="N300" s="148"/>
      <c r="O300" s="148"/>
      <c r="P300" s="156"/>
      <c r="Q300" s="148"/>
      <c r="R300" s="148"/>
      <c r="S300" s="156"/>
      <c r="T300" s="148"/>
      <c r="U300" s="148"/>
      <c r="V300" s="156"/>
      <c r="W300" s="148"/>
      <c r="X300" s="148"/>
      <c r="Y300" s="156"/>
      <c r="Z300" s="148"/>
      <c r="AA300" s="148"/>
      <c r="AB300" s="156"/>
      <c r="AC300" s="156"/>
      <c r="AD300" s="156"/>
      <c r="AE300" s="148"/>
      <c r="AF300" s="148"/>
      <c r="AG300" s="156"/>
      <c r="AH300" s="156"/>
      <c r="AI300" s="156"/>
      <c r="AJ300" s="148"/>
      <c r="AK300" s="148"/>
      <c r="AL300" s="156"/>
      <c r="AM300" s="156"/>
      <c r="AN300" s="156"/>
      <c r="AO300" s="148"/>
      <c r="AP300" s="148"/>
      <c r="AQ300" s="156"/>
      <c r="AR300" s="156"/>
      <c r="AS300" s="156"/>
      <c r="AT300" s="148"/>
      <c r="AU300" s="148"/>
      <c r="AV300" s="156"/>
      <c r="AW300" s="156"/>
      <c r="AX300" s="156"/>
      <c r="AY300" s="156"/>
      <c r="AZ300" s="156"/>
      <c r="BA300" s="156"/>
    </row>
    <row r="301" spans="1:53" ht="31.2">
      <c r="A301" s="313"/>
      <c r="B301" s="315"/>
      <c r="C301" s="315"/>
      <c r="D301" s="153" t="s">
        <v>43</v>
      </c>
      <c r="E301" s="178">
        <f t="shared" si="698"/>
        <v>0</v>
      </c>
      <c r="F301" s="178">
        <f t="shared" si="650"/>
        <v>0</v>
      </c>
      <c r="G301" s="156"/>
      <c r="H301" s="148"/>
      <c r="I301" s="148"/>
      <c r="J301" s="156"/>
      <c r="K301" s="148"/>
      <c r="L301" s="148"/>
      <c r="M301" s="156"/>
      <c r="N301" s="148"/>
      <c r="O301" s="148"/>
      <c r="P301" s="156"/>
      <c r="Q301" s="148"/>
      <c r="R301" s="148"/>
      <c r="S301" s="156"/>
      <c r="T301" s="148"/>
      <c r="U301" s="148"/>
      <c r="V301" s="156"/>
      <c r="W301" s="148"/>
      <c r="X301" s="148"/>
      <c r="Y301" s="156"/>
      <c r="Z301" s="148"/>
      <c r="AA301" s="148"/>
      <c r="AB301" s="156"/>
      <c r="AC301" s="156"/>
      <c r="AD301" s="156"/>
      <c r="AE301" s="148"/>
      <c r="AF301" s="148"/>
      <c r="AG301" s="156"/>
      <c r="AH301" s="156"/>
      <c r="AI301" s="156"/>
      <c r="AJ301" s="148"/>
      <c r="AK301" s="148"/>
      <c r="AL301" s="156"/>
      <c r="AM301" s="156"/>
      <c r="AN301" s="156"/>
      <c r="AO301" s="148"/>
      <c r="AP301" s="148"/>
      <c r="AQ301" s="156"/>
      <c r="AR301" s="156"/>
      <c r="AS301" s="156"/>
      <c r="AT301" s="148"/>
      <c r="AU301" s="148"/>
      <c r="AV301" s="156"/>
      <c r="AW301" s="156"/>
      <c r="AX301" s="156"/>
      <c r="AY301" s="156"/>
      <c r="AZ301" s="156"/>
      <c r="BA301" s="156"/>
    </row>
    <row r="302" spans="1:53" ht="22.5" customHeight="1">
      <c r="A302" s="312" t="s">
        <v>490</v>
      </c>
      <c r="B302" s="314" t="s">
        <v>494</v>
      </c>
      <c r="C302" s="314" t="s">
        <v>324</v>
      </c>
      <c r="D302" s="159" t="s">
        <v>41</v>
      </c>
      <c r="E302" s="178">
        <f t="shared" si="698"/>
        <v>2347.5348899999999</v>
      </c>
      <c r="F302" s="178">
        <f t="shared" si="650"/>
        <v>2347.5348899999999</v>
      </c>
      <c r="G302" s="156">
        <f>F302/E302</f>
        <v>1</v>
      </c>
      <c r="H302" s="148">
        <f>H303+H304+H305+H307+H308</f>
        <v>0</v>
      </c>
      <c r="I302" s="148">
        <f t="shared" ref="I302" si="699">I303+I304+I305+I307+I308</f>
        <v>0</v>
      </c>
      <c r="J302" s="148"/>
      <c r="K302" s="148">
        <f t="shared" ref="K302:L302" si="700">K303+K304+K305+K307+K308</f>
        <v>0</v>
      </c>
      <c r="L302" s="148">
        <f t="shared" si="700"/>
        <v>0</v>
      </c>
      <c r="M302" s="148"/>
      <c r="N302" s="148">
        <f t="shared" ref="N302:O302" si="701">N303+N304+N305+N307+N308</f>
        <v>0</v>
      </c>
      <c r="O302" s="148">
        <f t="shared" si="701"/>
        <v>0</v>
      </c>
      <c r="P302" s="148"/>
      <c r="Q302" s="148">
        <f t="shared" ref="Q302:R302" si="702">Q303+Q304+Q305+Q307+Q308</f>
        <v>0</v>
      </c>
      <c r="R302" s="148">
        <f t="shared" si="702"/>
        <v>0</v>
      </c>
      <c r="S302" s="148"/>
      <c r="T302" s="148">
        <f t="shared" ref="T302:U302" si="703">T303+T304+T305+T307+T308</f>
        <v>0</v>
      </c>
      <c r="U302" s="148">
        <f t="shared" si="703"/>
        <v>0</v>
      </c>
      <c r="V302" s="148"/>
      <c r="W302" s="148">
        <f t="shared" ref="W302:X302" si="704">W303+W304+W305+W307+W308</f>
        <v>0</v>
      </c>
      <c r="X302" s="148">
        <f t="shared" si="704"/>
        <v>0</v>
      </c>
      <c r="Y302" s="148"/>
      <c r="Z302" s="148">
        <f t="shared" ref="Z302:AC302" si="705">Z303+Z304+Z305+Z307+Z308</f>
        <v>0</v>
      </c>
      <c r="AA302" s="148">
        <f t="shared" si="705"/>
        <v>0</v>
      </c>
      <c r="AB302" s="148">
        <f t="shared" si="705"/>
        <v>0</v>
      </c>
      <c r="AC302" s="148">
        <f t="shared" si="705"/>
        <v>0</v>
      </c>
      <c r="AD302" s="148"/>
      <c r="AE302" s="148">
        <f t="shared" ref="AE302:AH302" si="706">AE303+AE304+AE305+AE307+AE308</f>
        <v>120.07366999999977</v>
      </c>
      <c r="AF302" s="148">
        <f t="shared" si="706"/>
        <v>120.07366999999977</v>
      </c>
      <c r="AG302" s="148">
        <f t="shared" si="706"/>
        <v>120.07366999999977</v>
      </c>
      <c r="AH302" s="148">
        <f t="shared" si="706"/>
        <v>120.07366999999977</v>
      </c>
      <c r="AI302" s="148"/>
      <c r="AJ302" s="148">
        <f t="shared" ref="AJ302:AM302" si="707">AJ303+AJ304+AJ305+AJ307+AJ308</f>
        <v>2227.4612200000001</v>
      </c>
      <c r="AK302" s="148">
        <f t="shared" si="707"/>
        <v>0</v>
      </c>
      <c r="AL302" s="148">
        <f t="shared" si="707"/>
        <v>0</v>
      </c>
      <c r="AM302" s="148">
        <f t="shared" si="707"/>
        <v>2227.4612200000001</v>
      </c>
      <c r="AN302" s="148"/>
      <c r="AO302" s="148">
        <f t="shared" ref="AO302:AR302" si="708">AO303+AO304+AO305+AO307+AO308</f>
        <v>0</v>
      </c>
      <c r="AP302" s="148">
        <f t="shared" si="708"/>
        <v>0</v>
      </c>
      <c r="AQ302" s="148">
        <f t="shared" si="708"/>
        <v>0</v>
      </c>
      <c r="AR302" s="148">
        <f t="shared" si="708"/>
        <v>0</v>
      </c>
      <c r="AS302" s="148"/>
      <c r="AT302" s="148">
        <f t="shared" ref="AT302:AW302" si="709">AT303+AT304+AT305+AT307+AT308</f>
        <v>0</v>
      </c>
      <c r="AU302" s="148">
        <f t="shared" si="709"/>
        <v>0</v>
      </c>
      <c r="AV302" s="148">
        <f t="shared" si="709"/>
        <v>0</v>
      </c>
      <c r="AW302" s="148">
        <f t="shared" si="709"/>
        <v>0</v>
      </c>
      <c r="AX302" s="148"/>
      <c r="AY302" s="179">
        <f t="shared" ref="AY302:AZ302" si="710">AY303+AY304+AY305+AY307+AY308</f>
        <v>0</v>
      </c>
      <c r="AZ302" s="173">
        <f t="shared" si="710"/>
        <v>0</v>
      </c>
      <c r="BA302" s="156"/>
    </row>
    <row r="303" spans="1:53" ht="32.25" customHeight="1">
      <c r="A303" s="313"/>
      <c r="B303" s="315"/>
      <c r="C303" s="315"/>
      <c r="D303" s="157" t="s">
        <v>37</v>
      </c>
      <c r="E303" s="178">
        <f t="shared" si="698"/>
        <v>0</v>
      </c>
      <c r="F303" s="178">
        <f t="shared" si="650"/>
        <v>0</v>
      </c>
      <c r="G303" s="156"/>
      <c r="H303" s="148"/>
      <c r="I303" s="148"/>
      <c r="J303" s="156"/>
      <c r="K303" s="148"/>
      <c r="L303" s="148"/>
      <c r="M303" s="156"/>
      <c r="N303" s="148"/>
      <c r="O303" s="148"/>
      <c r="P303" s="156"/>
      <c r="Q303" s="148"/>
      <c r="R303" s="148"/>
      <c r="S303" s="156"/>
      <c r="T303" s="148"/>
      <c r="U303" s="148"/>
      <c r="V303" s="156"/>
      <c r="W303" s="148"/>
      <c r="X303" s="148"/>
      <c r="Y303" s="156"/>
      <c r="Z303" s="148"/>
      <c r="AA303" s="148"/>
      <c r="AB303" s="156"/>
      <c r="AC303" s="156"/>
      <c r="AD303" s="156"/>
      <c r="AE303" s="148"/>
      <c r="AF303" s="148"/>
      <c r="AG303" s="156"/>
      <c r="AH303" s="156"/>
      <c r="AI303" s="156"/>
      <c r="AJ303" s="148"/>
      <c r="AK303" s="148"/>
      <c r="AL303" s="156"/>
      <c r="AM303" s="156"/>
      <c r="AN303" s="156"/>
      <c r="AO303" s="148"/>
      <c r="AP303" s="148"/>
      <c r="AQ303" s="156"/>
      <c r="AR303" s="156"/>
      <c r="AS303" s="156"/>
      <c r="AT303" s="148"/>
      <c r="AU303" s="148"/>
      <c r="AV303" s="156"/>
      <c r="AW303" s="156"/>
      <c r="AX303" s="156"/>
      <c r="AY303" s="179"/>
      <c r="AZ303" s="173"/>
      <c r="BA303" s="156"/>
    </row>
    <row r="304" spans="1:53" ht="50.25" customHeight="1">
      <c r="A304" s="313"/>
      <c r="B304" s="315"/>
      <c r="C304" s="315"/>
      <c r="D304" s="158" t="s">
        <v>2</v>
      </c>
      <c r="E304" s="178">
        <f t="shared" si="698"/>
        <v>2230.1581500000002</v>
      </c>
      <c r="F304" s="178">
        <f t="shared" ref="F304:F367" si="711">I304+L304+O304+R304+U304+X304+AC304+AH304+AM304+AR304+AW304+AZ304</f>
        <v>2230.1581500000002</v>
      </c>
      <c r="G304" s="156"/>
      <c r="H304" s="148"/>
      <c r="I304" s="148"/>
      <c r="J304" s="156"/>
      <c r="K304" s="148"/>
      <c r="L304" s="148"/>
      <c r="M304" s="156"/>
      <c r="N304" s="148"/>
      <c r="O304" s="148"/>
      <c r="P304" s="156"/>
      <c r="Q304" s="148"/>
      <c r="R304" s="148"/>
      <c r="S304" s="156"/>
      <c r="T304" s="148"/>
      <c r="U304" s="148"/>
      <c r="V304" s="156"/>
      <c r="W304" s="148"/>
      <c r="X304" s="148"/>
      <c r="Y304" s="156"/>
      <c r="Z304" s="148"/>
      <c r="AA304" s="148"/>
      <c r="AB304" s="156"/>
      <c r="AC304" s="156"/>
      <c r="AD304" s="156"/>
      <c r="AE304" s="148"/>
      <c r="AF304" s="148"/>
      <c r="AG304" s="156"/>
      <c r="AH304" s="156"/>
      <c r="AI304" s="156"/>
      <c r="AJ304" s="148"/>
      <c r="AK304" s="148"/>
      <c r="AL304" s="156"/>
      <c r="AM304" s="156"/>
      <c r="AN304" s="156"/>
      <c r="AO304" s="148"/>
      <c r="AP304" s="148"/>
      <c r="AQ304" s="156"/>
      <c r="AR304" s="156"/>
      <c r="AS304" s="156"/>
      <c r="AT304" s="148"/>
      <c r="AU304" s="148"/>
      <c r="AV304" s="156"/>
      <c r="AW304" s="156"/>
      <c r="AX304" s="156"/>
      <c r="AY304" s="178">
        <v>2230.1581500000002</v>
      </c>
      <c r="AZ304" s="178">
        <v>2230.1581500000002</v>
      </c>
      <c r="BA304" s="156"/>
    </row>
    <row r="305" spans="1:53" ht="22.5" customHeight="1">
      <c r="A305" s="313"/>
      <c r="B305" s="315"/>
      <c r="C305" s="315"/>
      <c r="D305" s="241" t="s">
        <v>273</v>
      </c>
      <c r="E305" s="178">
        <f>H305+K305+N305+Q305+T305+W305+Z305+AE305+AJ305+AO305+AT305+AY305</f>
        <v>117.3767399999997</v>
      </c>
      <c r="F305" s="178">
        <f t="shared" si="711"/>
        <v>117.3767399999997</v>
      </c>
      <c r="G305" s="156"/>
      <c r="H305" s="148"/>
      <c r="I305" s="148"/>
      <c r="J305" s="156"/>
      <c r="K305" s="148"/>
      <c r="L305" s="148"/>
      <c r="M305" s="156"/>
      <c r="N305" s="148"/>
      <c r="O305" s="148"/>
      <c r="P305" s="156"/>
      <c r="Q305" s="148"/>
      <c r="R305" s="148"/>
      <c r="S305" s="156"/>
      <c r="T305" s="148"/>
      <c r="U305" s="148"/>
      <c r="V305" s="156"/>
      <c r="W305" s="148"/>
      <c r="X305" s="148"/>
      <c r="Y305" s="156"/>
      <c r="Z305" s="148"/>
      <c r="AA305" s="148"/>
      <c r="AB305" s="156"/>
      <c r="AC305" s="156"/>
      <c r="AD305" s="156"/>
      <c r="AE305" s="148">
        <f t="shared" ref="AE305:AH305" si="712">2347.53489-2227.46122</f>
        <v>120.07366999999977</v>
      </c>
      <c r="AF305" s="148">
        <f t="shared" si="712"/>
        <v>120.07366999999977</v>
      </c>
      <c r="AG305" s="148">
        <f t="shared" si="712"/>
        <v>120.07366999999977</v>
      </c>
      <c r="AH305" s="148">
        <f t="shared" si="712"/>
        <v>120.07366999999977</v>
      </c>
      <c r="AI305" s="156"/>
      <c r="AJ305" s="148">
        <v>2227.4612200000001</v>
      </c>
      <c r="AK305" s="148"/>
      <c r="AL305" s="156"/>
      <c r="AM305" s="148">
        <v>2227.4612200000001</v>
      </c>
      <c r="AN305" s="156"/>
      <c r="AO305" s="148"/>
      <c r="AP305" s="148"/>
      <c r="AQ305" s="156"/>
      <c r="AR305" s="148"/>
      <c r="AS305" s="156"/>
      <c r="AT305" s="148"/>
      <c r="AU305" s="148"/>
      <c r="AV305" s="156"/>
      <c r="AW305" s="156"/>
      <c r="AX305" s="156"/>
      <c r="AY305" s="178">
        <v>-2230.1581500000002</v>
      </c>
      <c r="AZ305" s="178">
        <v>-2230.1581500000002</v>
      </c>
      <c r="BA305" s="156"/>
    </row>
    <row r="306" spans="1:53" ht="82.5" customHeight="1">
      <c r="A306" s="313"/>
      <c r="B306" s="315"/>
      <c r="C306" s="315"/>
      <c r="D306" s="241" t="s">
        <v>279</v>
      </c>
      <c r="E306" s="178">
        <f t="shared" ref="E306:E311" si="713">H306+K306+N306+Q306+T306+W306+Z306+AE306+AJ306+AO306+AT306+AY306</f>
        <v>0</v>
      </c>
      <c r="F306" s="178">
        <f t="shared" si="711"/>
        <v>0</v>
      </c>
      <c r="G306" s="156"/>
      <c r="H306" s="148"/>
      <c r="I306" s="148"/>
      <c r="J306" s="156"/>
      <c r="K306" s="148"/>
      <c r="L306" s="148"/>
      <c r="M306" s="156"/>
      <c r="N306" s="148"/>
      <c r="O306" s="148"/>
      <c r="P306" s="156"/>
      <c r="Q306" s="148"/>
      <c r="R306" s="148"/>
      <c r="S306" s="156"/>
      <c r="T306" s="148"/>
      <c r="U306" s="148"/>
      <c r="V306" s="156"/>
      <c r="W306" s="148"/>
      <c r="X306" s="148"/>
      <c r="Y306" s="156"/>
      <c r="Z306" s="148"/>
      <c r="AA306" s="148"/>
      <c r="AB306" s="156"/>
      <c r="AC306" s="156"/>
      <c r="AD306" s="156"/>
      <c r="AE306" s="148"/>
      <c r="AF306" s="148"/>
      <c r="AG306" s="156"/>
      <c r="AH306" s="156"/>
      <c r="AI306" s="156"/>
      <c r="AJ306" s="148"/>
      <c r="AK306" s="148"/>
      <c r="AL306" s="156"/>
      <c r="AM306" s="156"/>
      <c r="AN306" s="156"/>
      <c r="AO306" s="148"/>
      <c r="AP306" s="148"/>
      <c r="AQ306" s="156"/>
      <c r="AR306" s="156"/>
      <c r="AS306" s="156"/>
      <c r="AT306" s="148"/>
      <c r="AU306" s="148"/>
      <c r="AV306" s="156"/>
      <c r="AW306" s="156"/>
      <c r="AX306" s="156"/>
      <c r="AY306" s="173"/>
      <c r="AZ306" s="173"/>
      <c r="BA306" s="156"/>
    </row>
    <row r="307" spans="1:53" ht="22.5" customHeight="1">
      <c r="A307" s="313"/>
      <c r="B307" s="315"/>
      <c r="C307" s="315"/>
      <c r="D307" s="241" t="s">
        <v>274</v>
      </c>
      <c r="E307" s="178">
        <f t="shared" si="713"/>
        <v>0</v>
      </c>
      <c r="F307" s="178">
        <f t="shared" si="711"/>
        <v>0</v>
      </c>
      <c r="G307" s="156"/>
      <c r="H307" s="148"/>
      <c r="I307" s="148"/>
      <c r="J307" s="156"/>
      <c r="K307" s="148"/>
      <c r="L307" s="148"/>
      <c r="M307" s="156"/>
      <c r="N307" s="148"/>
      <c r="O307" s="148"/>
      <c r="P307" s="156"/>
      <c r="Q307" s="148"/>
      <c r="R307" s="148"/>
      <c r="S307" s="156"/>
      <c r="T307" s="148"/>
      <c r="U307" s="148"/>
      <c r="V307" s="156"/>
      <c r="W307" s="148"/>
      <c r="X307" s="148"/>
      <c r="Y307" s="156"/>
      <c r="Z307" s="148"/>
      <c r="AA307" s="148"/>
      <c r="AB307" s="156"/>
      <c r="AC307" s="156"/>
      <c r="AD307" s="156"/>
      <c r="AE307" s="148"/>
      <c r="AF307" s="148"/>
      <c r="AG307" s="156"/>
      <c r="AH307" s="156"/>
      <c r="AI307" s="156"/>
      <c r="AJ307" s="148"/>
      <c r="AK307" s="148"/>
      <c r="AL307" s="156"/>
      <c r="AM307" s="156"/>
      <c r="AN307" s="156"/>
      <c r="AO307" s="148"/>
      <c r="AP307" s="148"/>
      <c r="AQ307" s="156"/>
      <c r="AR307" s="156"/>
      <c r="AS307" s="156"/>
      <c r="AT307" s="148"/>
      <c r="AU307" s="148"/>
      <c r="AV307" s="156"/>
      <c r="AW307" s="156"/>
      <c r="AX307" s="156"/>
      <c r="AY307" s="173"/>
      <c r="AZ307" s="173"/>
      <c r="BA307" s="156"/>
    </row>
    <row r="308" spans="1:53" ht="31.2">
      <c r="A308" s="313"/>
      <c r="B308" s="315"/>
      <c r="C308" s="315"/>
      <c r="D308" s="153" t="s">
        <v>43</v>
      </c>
      <c r="E308" s="178">
        <f t="shared" si="713"/>
        <v>0</v>
      </c>
      <c r="F308" s="178">
        <f t="shared" si="711"/>
        <v>0</v>
      </c>
      <c r="G308" s="156"/>
      <c r="H308" s="148"/>
      <c r="I308" s="148"/>
      <c r="J308" s="156"/>
      <c r="K308" s="148"/>
      <c r="L308" s="148"/>
      <c r="M308" s="156"/>
      <c r="N308" s="148"/>
      <c r="O308" s="148"/>
      <c r="P308" s="156"/>
      <c r="Q308" s="148"/>
      <c r="R308" s="148"/>
      <c r="S308" s="156"/>
      <c r="T308" s="148"/>
      <c r="U308" s="148"/>
      <c r="V308" s="156"/>
      <c r="W308" s="148"/>
      <c r="X308" s="148"/>
      <c r="Y308" s="156"/>
      <c r="Z308" s="148"/>
      <c r="AA308" s="148"/>
      <c r="AB308" s="156"/>
      <c r="AC308" s="156"/>
      <c r="AD308" s="156"/>
      <c r="AE308" s="148"/>
      <c r="AF308" s="148"/>
      <c r="AG308" s="156"/>
      <c r="AH308" s="156"/>
      <c r="AI308" s="156"/>
      <c r="AJ308" s="148"/>
      <c r="AK308" s="148"/>
      <c r="AL308" s="156"/>
      <c r="AM308" s="156"/>
      <c r="AN308" s="156"/>
      <c r="AO308" s="148"/>
      <c r="AP308" s="148"/>
      <c r="AQ308" s="156"/>
      <c r="AR308" s="156"/>
      <c r="AS308" s="156"/>
      <c r="AT308" s="148"/>
      <c r="AU308" s="148"/>
      <c r="AV308" s="156"/>
      <c r="AW308" s="156"/>
      <c r="AX308" s="156"/>
      <c r="AY308" s="156"/>
      <c r="AZ308" s="156"/>
      <c r="BA308" s="156"/>
    </row>
    <row r="309" spans="1:53" ht="22.5" customHeight="1">
      <c r="A309" s="313" t="s">
        <v>491</v>
      </c>
      <c r="B309" s="314" t="s">
        <v>495</v>
      </c>
      <c r="C309" s="314" t="s">
        <v>324</v>
      </c>
      <c r="D309" s="159" t="s">
        <v>41</v>
      </c>
      <c r="E309" s="178">
        <f t="shared" si="713"/>
        <v>3310.57791</v>
      </c>
      <c r="F309" s="178">
        <f t="shared" si="711"/>
        <v>3310.57791</v>
      </c>
      <c r="G309" s="156">
        <f>F309/E309</f>
        <v>1</v>
      </c>
      <c r="H309" s="148">
        <f>H310+H311+H312+H314+H315</f>
        <v>0</v>
      </c>
      <c r="I309" s="148">
        <f t="shared" ref="I309" si="714">I310+I311+I312+I314+I315</f>
        <v>0</v>
      </c>
      <c r="J309" s="148"/>
      <c r="K309" s="148">
        <f t="shared" ref="K309:L309" si="715">K310+K311+K312+K314+K315</f>
        <v>0</v>
      </c>
      <c r="L309" s="148">
        <f t="shared" si="715"/>
        <v>0</v>
      </c>
      <c r="M309" s="148"/>
      <c r="N309" s="148">
        <f t="shared" ref="N309:O309" si="716">N310+N311+N312+N314+N315</f>
        <v>0</v>
      </c>
      <c r="O309" s="148">
        <f t="shared" si="716"/>
        <v>0</v>
      </c>
      <c r="P309" s="148"/>
      <c r="Q309" s="148">
        <f t="shared" ref="Q309:R309" si="717">Q310+Q311+Q312+Q314+Q315</f>
        <v>0</v>
      </c>
      <c r="R309" s="148">
        <f t="shared" si="717"/>
        <v>0</v>
      </c>
      <c r="S309" s="148"/>
      <c r="T309" s="148">
        <f t="shared" ref="T309:U309" si="718">T310+T311+T312+T314+T315</f>
        <v>0</v>
      </c>
      <c r="U309" s="148">
        <f t="shared" si="718"/>
        <v>0</v>
      </c>
      <c r="V309" s="148"/>
      <c r="W309" s="148">
        <f t="shared" ref="W309:X309" si="719">W310+W311+W312+W314+W315</f>
        <v>0</v>
      </c>
      <c r="X309" s="148">
        <f t="shared" si="719"/>
        <v>0</v>
      </c>
      <c r="Y309" s="148"/>
      <c r="Z309" s="148">
        <f t="shared" ref="Z309:AC309" si="720">Z310+Z311+Z312+Z314+Z315</f>
        <v>0</v>
      </c>
      <c r="AA309" s="148">
        <f t="shared" si="720"/>
        <v>0</v>
      </c>
      <c r="AB309" s="148">
        <f t="shared" si="720"/>
        <v>0</v>
      </c>
      <c r="AC309" s="148">
        <f t="shared" si="720"/>
        <v>0</v>
      </c>
      <c r="AD309" s="148"/>
      <c r="AE309" s="148">
        <f t="shared" ref="AE309:AH309" si="721">AE310+AE311+AE312+AE314+AE315</f>
        <v>1000</v>
      </c>
      <c r="AF309" s="148">
        <f t="shared" si="721"/>
        <v>1000</v>
      </c>
      <c r="AG309" s="148">
        <f t="shared" si="721"/>
        <v>1000</v>
      </c>
      <c r="AH309" s="148">
        <f t="shared" si="721"/>
        <v>1000</v>
      </c>
      <c r="AI309" s="148"/>
      <c r="AJ309" s="148">
        <f t="shared" ref="AJ309:AM309" si="722">AJ310+AJ311+AJ312+AJ314+AJ315</f>
        <v>2310.578</v>
      </c>
      <c r="AK309" s="148">
        <f t="shared" si="722"/>
        <v>0</v>
      </c>
      <c r="AL309" s="148">
        <f t="shared" si="722"/>
        <v>0</v>
      </c>
      <c r="AM309" s="148">
        <f t="shared" si="722"/>
        <v>2310.578</v>
      </c>
      <c r="AN309" s="148"/>
      <c r="AO309" s="148">
        <f t="shared" ref="AO309:AR309" si="723">AO310+AO311+AO312+AO314+AO315</f>
        <v>0</v>
      </c>
      <c r="AP309" s="148">
        <f t="shared" si="723"/>
        <v>0</v>
      </c>
      <c r="AQ309" s="148">
        <f t="shared" si="723"/>
        <v>0</v>
      </c>
      <c r="AR309" s="148">
        <f t="shared" si="723"/>
        <v>0</v>
      </c>
      <c r="AS309" s="148"/>
      <c r="AT309" s="148">
        <f t="shared" ref="AT309:AW309" si="724">AT310+AT311+AT312+AT314+AT315</f>
        <v>0</v>
      </c>
      <c r="AU309" s="148">
        <f t="shared" si="724"/>
        <v>0</v>
      </c>
      <c r="AV309" s="148">
        <f t="shared" si="724"/>
        <v>0</v>
      </c>
      <c r="AW309" s="148">
        <f t="shared" si="724"/>
        <v>0</v>
      </c>
      <c r="AX309" s="148"/>
      <c r="AY309" s="178">
        <f t="shared" ref="AY309:AZ309" si="725">AY310+AY311+AY312+AY314+AY315</f>
        <v>-9.0000000000145519E-5</v>
      </c>
      <c r="AZ309" s="178">
        <f t="shared" si="725"/>
        <v>-9.0000000000145519E-5</v>
      </c>
      <c r="BA309" s="156"/>
    </row>
    <row r="310" spans="1:53" ht="32.25" customHeight="1">
      <c r="A310" s="313"/>
      <c r="B310" s="315"/>
      <c r="C310" s="315"/>
      <c r="D310" s="157" t="s">
        <v>37</v>
      </c>
      <c r="E310" s="178">
        <f t="shared" si="713"/>
        <v>0</v>
      </c>
      <c r="F310" s="178">
        <f t="shared" si="711"/>
        <v>0</v>
      </c>
      <c r="G310" s="156"/>
      <c r="H310" s="148"/>
      <c r="I310" s="148"/>
      <c r="J310" s="156"/>
      <c r="K310" s="148"/>
      <c r="L310" s="148"/>
      <c r="M310" s="156"/>
      <c r="N310" s="148"/>
      <c r="O310" s="148"/>
      <c r="P310" s="156"/>
      <c r="Q310" s="148"/>
      <c r="R310" s="148"/>
      <c r="S310" s="156"/>
      <c r="T310" s="148"/>
      <c r="U310" s="148"/>
      <c r="V310" s="156"/>
      <c r="W310" s="148"/>
      <c r="X310" s="148"/>
      <c r="Y310" s="156"/>
      <c r="Z310" s="148"/>
      <c r="AA310" s="148"/>
      <c r="AB310" s="156"/>
      <c r="AC310" s="156"/>
      <c r="AD310" s="156"/>
      <c r="AE310" s="148"/>
      <c r="AF310" s="148"/>
      <c r="AG310" s="156"/>
      <c r="AH310" s="156"/>
      <c r="AI310" s="156"/>
      <c r="AJ310" s="148"/>
      <c r="AK310" s="148"/>
      <c r="AL310" s="156"/>
      <c r="AM310" s="156"/>
      <c r="AN310" s="156"/>
      <c r="AO310" s="148"/>
      <c r="AP310" s="148"/>
      <c r="AQ310" s="156"/>
      <c r="AR310" s="156"/>
      <c r="AS310" s="156"/>
      <c r="AT310" s="148"/>
      <c r="AU310" s="148"/>
      <c r="AV310" s="156"/>
      <c r="AW310" s="156"/>
      <c r="AX310" s="156"/>
      <c r="AY310" s="178"/>
      <c r="AZ310" s="173"/>
      <c r="BA310" s="156"/>
    </row>
    <row r="311" spans="1:53" ht="50.25" customHeight="1">
      <c r="A311" s="313"/>
      <c r="B311" s="315"/>
      <c r="C311" s="315"/>
      <c r="D311" s="158" t="s">
        <v>2</v>
      </c>
      <c r="E311" s="178">
        <f t="shared" si="713"/>
        <v>3141.1637999999998</v>
      </c>
      <c r="F311" s="178">
        <f t="shared" si="711"/>
        <v>3141.1637999999998</v>
      </c>
      <c r="G311" s="156"/>
      <c r="H311" s="148"/>
      <c r="I311" s="148"/>
      <c r="J311" s="156"/>
      <c r="K311" s="148"/>
      <c r="L311" s="148"/>
      <c r="M311" s="156"/>
      <c r="N311" s="148"/>
      <c r="O311" s="148"/>
      <c r="P311" s="156"/>
      <c r="Q311" s="148"/>
      <c r="R311" s="148"/>
      <c r="S311" s="156"/>
      <c r="T311" s="148"/>
      <c r="U311" s="148"/>
      <c r="V311" s="156"/>
      <c r="W311" s="148"/>
      <c r="X311" s="148"/>
      <c r="Y311" s="156"/>
      <c r="Z311" s="148"/>
      <c r="AA311" s="148"/>
      <c r="AB311" s="156"/>
      <c r="AC311" s="156"/>
      <c r="AD311" s="156"/>
      <c r="AE311" s="148"/>
      <c r="AF311" s="148"/>
      <c r="AG311" s="156"/>
      <c r="AH311" s="156"/>
      <c r="AI311" s="156"/>
      <c r="AJ311" s="148"/>
      <c r="AK311" s="148"/>
      <c r="AL311" s="156"/>
      <c r="AM311" s="156"/>
      <c r="AN311" s="156"/>
      <c r="AO311" s="148"/>
      <c r="AP311" s="148"/>
      <c r="AQ311" s="156"/>
      <c r="AR311" s="156"/>
      <c r="AS311" s="156"/>
      <c r="AT311" s="148"/>
      <c r="AU311" s="148"/>
      <c r="AV311" s="156"/>
      <c r="AW311" s="156"/>
      <c r="AX311" s="156"/>
      <c r="AY311" s="178">
        <v>3141.1637999999998</v>
      </c>
      <c r="AZ311" s="178">
        <v>3141.1637999999998</v>
      </c>
      <c r="BA311" s="156"/>
    </row>
    <row r="312" spans="1:53" ht="22.5" customHeight="1">
      <c r="A312" s="313"/>
      <c r="B312" s="315"/>
      <c r="C312" s="315"/>
      <c r="D312" s="241" t="s">
        <v>273</v>
      </c>
      <c r="E312" s="178">
        <f>H312+K312+N312+Q312+T312+W312+Z312+AE312+AJ312+AO312+AT312+AY312</f>
        <v>169.41411000000016</v>
      </c>
      <c r="F312" s="178">
        <f t="shared" si="711"/>
        <v>169.41411000000016</v>
      </c>
      <c r="G312" s="156"/>
      <c r="H312" s="148"/>
      <c r="I312" s="148"/>
      <c r="J312" s="156"/>
      <c r="K312" s="148"/>
      <c r="L312" s="148"/>
      <c r="M312" s="156"/>
      <c r="N312" s="148"/>
      <c r="O312" s="148"/>
      <c r="P312" s="156"/>
      <c r="Q312" s="148"/>
      <c r="R312" s="148"/>
      <c r="S312" s="156"/>
      <c r="T312" s="148"/>
      <c r="U312" s="148"/>
      <c r="V312" s="156"/>
      <c r="W312" s="148"/>
      <c r="X312" s="148"/>
      <c r="Y312" s="156"/>
      <c r="Z312" s="148"/>
      <c r="AA312" s="148"/>
      <c r="AB312" s="156"/>
      <c r="AC312" s="156"/>
      <c r="AD312" s="156"/>
      <c r="AE312" s="148">
        <f t="shared" ref="AE312:AH312" si="726">3310.578-2310.578</f>
        <v>1000</v>
      </c>
      <c r="AF312" s="148">
        <f t="shared" si="726"/>
        <v>1000</v>
      </c>
      <c r="AG312" s="148">
        <f t="shared" si="726"/>
        <v>1000</v>
      </c>
      <c r="AH312" s="172">
        <f t="shared" si="726"/>
        <v>1000</v>
      </c>
      <c r="AI312" s="156"/>
      <c r="AJ312" s="148">
        <v>2310.578</v>
      </c>
      <c r="AK312" s="148"/>
      <c r="AL312" s="148"/>
      <c r="AM312" s="148">
        <v>2310.578</v>
      </c>
      <c r="AN312" s="156"/>
      <c r="AO312" s="148"/>
      <c r="AP312" s="148"/>
      <c r="AQ312" s="156"/>
      <c r="AR312" s="148"/>
      <c r="AS312" s="156"/>
      <c r="AT312" s="148"/>
      <c r="AU312" s="148"/>
      <c r="AV312" s="156"/>
      <c r="AW312" s="156"/>
      <c r="AX312" s="156"/>
      <c r="AY312" s="178">
        <v>-3141.1638899999998</v>
      </c>
      <c r="AZ312" s="178">
        <v>-3141.1638899999998</v>
      </c>
      <c r="BA312" s="156"/>
    </row>
    <row r="313" spans="1:53" ht="82.5" customHeight="1">
      <c r="A313" s="313"/>
      <c r="B313" s="315"/>
      <c r="C313" s="315"/>
      <c r="D313" s="241" t="s">
        <v>279</v>
      </c>
      <c r="E313" s="178">
        <f t="shared" ref="E313:E318" si="727">H313+K313+N313+Q313+T313+W313+Z313+AE313+AJ313+AO313+AT313+AY313</f>
        <v>0</v>
      </c>
      <c r="F313" s="178">
        <f t="shared" si="711"/>
        <v>0</v>
      </c>
      <c r="G313" s="156"/>
      <c r="H313" s="148"/>
      <c r="I313" s="148"/>
      <c r="J313" s="156"/>
      <c r="K313" s="148"/>
      <c r="L313" s="148"/>
      <c r="M313" s="156"/>
      <c r="N313" s="148"/>
      <c r="O313" s="148"/>
      <c r="P313" s="156"/>
      <c r="Q313" s="148"/>
      <c r="R313" s="148"/>
      <c r="S313" s="156"/>
      <c r="T313" s="148"/>
      <c r="U313" s="148"/>
      <c r="V313" s="156"/>
      <c r="W313" s="148"/>
      <c r="X313" s="148"/>
      <c r="Y313" s="156"/>
      <c r="Z313" s="148"/>
      <c r="AA313" s="148"/>
      <c r="AB313" s="156"/>
      <c r="AC313" s="156"/>
      <c r="AD313" s="156"/>
      <c r="AE313" s="148"/>
      <c r="AF313" s="148"/>
      <c r="AG313" s="156"/>
      <c r="AH313" s="156"/>
      <c r="AI313" s="156"/>
      <c r="AJ313" s="148"/>
      <c r="AK313" s="148"/>
      <c r="AL313" s="156"/>
      <c r="AM313" s="156"/>
      <c r="AN313" s="156"/>
      <c r="AO313" s="148"/>
      <c r="AP313" s="148"/>
      <c r="AQ313" s="156"/>
      <c r="AR313" s="156"/>
      <c r="AS313" s="156"/>
      <c r="AT313" s="148"/>
      <c r="AU313" s="148"/>
      <c r="AV313" s="156"/>
      <c r="AW313" s="156"/>
      <c r="AX313" s="156"/>
      <c r="AY313" s="173"/>
      <c r="AZ313" s="173"/>
      <c r="BA313" s="156"/>
    </row>
    <row r="314" spans="1:53" ht="22.5" customHeight="1">
      <c r="A314" s="313"/>
      <c r="B314" s="315"/>
      <c r="C314" s="315"/>
      <c r="D314" s="241" t="s">
        <v>274</v>
      </c>
      <c r="E314" s="178">
        <f t="shared" si="727"/>
        <v>0</v>
      </c>
      <c r="F314" s="178">
        <f t="shared" si="711"/>
        <v>0</v>
      </c>
      <c r="G314" s="156"/>
      <c r="H314" s="148"/>
      <c r="I314" s="148"/>
      <c r="J314" s="156"/>
      <c r="K314" s="148"/>
      <c r="L314" s="148"/>
      <c r="M314" s="156"/>
      <c r="N314" s="148"/>
      <c r="O314" s="148"/>
      <c r="P314" s="156"/>
      <c r="Q314" s="148"/>
      <c r="R314" s="148"/>
      <c r="S314" s="156"/>
      <c r="T314" s="148"/>
      <c r="U314" s="148"/>
      <c r="V314" s="156"/>
      <c r="W314" s="148"/>
      <c r="X314" s="148"/>
      <c r="Y314" s="156"/>
      <c r="Z314" s="148"/>
      <c r="AA314" s="148"/>
      <c r="AB314" s="156"/>
      <c r="AC314" s="156"/>
      <c r="AD314" s="156"/>
      <c r="AE314" s="148"/>
      <c r="AF314" s="148"/>
      <c r="AG314" s="156"/>
      <c r="AH314" s="156"/>
      <c r="AI314" s="156"/>
      <c r="AJ314" s="148"/>
      <c r="AK314" s="148"/>
      <c r="AL314" s="156"/>
      <c r="AM314" s="156"/>
      <c r="AN314" s="156"/>
      <c r="AO314" s="148"/>
      <c r="AP314" s="148"/>
      <c r="AQ314" s="156"/>
      <c r="AR314" s="156"/>
      <c r="AS314" s="156"/>
      <c r="AT314" s="148"/>
      <c r="AU314" s="148"/>
      <c r="AV314" s="156"/>
      <c r="AW314" s="156"/>
      <c r="AX314" s="156"/>
      <c r="AY314" s="156"/>
      <c r="AZ314" s="156"/>
      <c r="BA314" s="156"/>
    </row>
    <row r="315" spans="1:53" ht="31.2">
      <c r="A315" s="313"/>
      <c r="B315" s="315"/>
      <c r="C315" s="315"/>
      <c r="D315" s="153" t="s">
        <v>43</v>
      </c>
      <c r="E315" s="178">
        <f t="shared" si="727"/>
        <v>0</v>
      </c>
      <c r="F315" s="178">
        <f t="shared" si="711"/>
        <v>0</v>
      </c>
      <c r="G315" s="156"/>
      <c r="H315" s="148"/>
      <c r="I315" s="148"/>
      <c r="J315" s="156"/>
      <c r="K315" s="148"/>
      <c r="L315" s="148"/>
      <c r="M315" s="156"/>
      <c r="N315" s="148"/>
      <c r="O315" s="148"/>
      <c r="P315" s="156"/>
      <c r="Q315" s="148"/>
      <c r="R315" s="148"/>
      <c r="S315" s="156"/>
      <c r="T315" s="148"/>
      <c r="U315" s="148"/>
      <c r="V315" s="156"/>
      <c r="W315" s="148"/>
      <c r="X315" s="148"/>
      <c r="Y315" s="156"/>
      <c r="Z315" s="148"/>
      <c r="AA315" s="148"/>
      <c r="AB315" s="156"/>
      <c r="AC315" s="156"/>
      <c r="AD315" s="156"/>
      <c r="AE315" s="148"/>
      <c r="AF315" s="148"/>
      <c r="AG315" s="156"/>
      <c r="AH315" s="156"/>
      <c r="AI315" s="156"/>
      <c r="AJ315" s="148"/>
      <c r="AK315" s="148"/>
      <c r="AL315" s="156"/>
      <c r="AM315" s="156"/>
      <c r="AN315" s="156"/>
      <c r="AO315" s="148"/>
      <c r="AP315" s="148"/>
      <c r="AQ315" s="156"/>
      <c r="AR315" s="156"/>
      <c r="AS315" s="156"/>
      <c r="AT315" s="148"/>
      <c r="AU315" s="148"/>
      <c r="AV315" s="156"/>
      <c r="AW315" s="156"/>
      <c r="AX315" s="156"/>
      <c r="AY315" s="156"/>
      <c r="AZ315" s="156"/>
      <c r="BA315" s="156"/>
    </row>
    <row r="316" spans="1:53" ht="22.5" customHeight="1">
      <c r="A316" s="312" t="s">
        <v>492</v>
      </c>
      <c r="B316" s="314" t="s">
        <v>500</v>
      </c>
      <c r="C316" s="314" t="s">
        <v>324</v>
      </c>
      <c r="D316" s="159" t="s">
        <v>41</v>
      </c>
      <c r="E316" s="178">
        <f t="shared" si="727"/>
        <v>814.45</v>
      </c>
      <c r="F316" s="178">
        <f t="shared" si="711"/>
        <v>814.45</v>
      </c>
      <c r="G316" s="156">
        <f>F316/E316</f>
        <v>1</v>
      </c>
      <c r="H316" s="148">
        <f>H317+H318+H319+H321+H322</f>
        <v>0</v>
      </c>
      <c r="I316" s="148">
        <f t="shared" ref="I316" si="728">I317+I318+I319+I321+I322</f>
        <v>0</v>
      </c>
      <c r="J316" s="148"/>
      <c r="K316" s="148">
        <f t="shared" ref="K316:L316" si="729">K317+K318+K319+K321+K322</f>
        <v>0</v>
      </c>
      <c r="L316" s="148">
        <f t="shared" si="729"/>
        <v>0</v>
      </c>
      <c r="M316" s="148"/>
      <c r="N316" s="148">
        <f t="shared" ref="N316:O316" si="730">N317+N318+N319+N321+N322</f>
        <v>0</v>
      </c>
      <c r="O316" s="148">
        <f t="shared" si="730"/>
        <v>0</v>
      </c>
      <c r="P316" s="148"/>
      <c r="Q316" s="148">
        <f t="shared" ref="Q316:R316" si="731">Q317+Q318+Q319+Q321+Q322</f>
        <v>0</v>
      </c>
      <c r="R316" s="148">
        <f t="shared" si="731"/>
        <v>0</v>
      </c>
      <c r="S316" s="148"/>
      <c r="T316" s="148">
        <f t="shared" ref="T316:U316" si="732">T317+T318+T319+T321+T322</f>
        <v>0</v>
      </c>
      <c r="U316" s="148">
        <f t="shared" si="732"/>
        <v>0</v>
      </c>
      <c r="V316" s="148"/>
      <c r="W316" s="148">
        <f t="shared" ref="W316:X316" si="733">W317+W318+W319+W321+W322</f>
        <v>0</v>
      </c>
      <c r="X316" s="148">
        <f t="shared" si="733"/>
        <v>0</v>
      </c>
      <c r="Y316" s="148"/>
      <c r="Z316" s="148">
        <f t="shared" ref="Z316:AC316" si="734">Z317+Z318+Z319+Z321+Z322</f>
        <v>0</v>
      </c>
      <c r="AA316" s="148">
        <f t="shared" si="734"/>
        <v>0</v>
      </c>
      <c r="AB316" s="148">
        <f t="shared" si="734"/>
        <v>0</v>
      </c>
      <c r="AC316" s="148">
        <f t="shared" si="734"/>
        <v>0</v>
      </c>
      <c r="AD316" s="148"/>
      <c r="AE316" s="148">
        <f t="shared" ref="AE316:AH316" si="735">AE317+AE318+AE319+AE321+AE322</f>
        <v>814.45</v>
      </c>
      <c r="AF316" s="148">
        <f t="shared" si="735"/>
        <v>814.45</v>
      </c>
      <c r="AG316" s="148">
        <f t="shared" si="735"/>
        <v>814.45</v>
      </c>
      <c r="AH316" s="148">
        <f t="shared" si="735"/>
        <v>814.45</v>
      </c>
      <c r="AI316" s="148"/>
      <c r="AJ316" s="148">
        <f t="shared" ref="AJ316:AM316" si="736">AJ317+AJ318+AJ319+AJ321+AJ322</f>
        <v>0</v>
      </c>
      <c r="AK316" s="148">
        <f t="shared" si="736"/>
        <v>0</v>
      </c>
      <c r="AL316" s="148">
        <f t="shared" si="736"/>
        <v>0</v>
      </c>
      <c r="AM316" s="148">
        <f t="shared" si="736"/>
        <v>0</v>
      </c>
      <c r="AN316" s="148"/>
      <c r="AO316" s="148">
        <f t="shared" ref="AO316:AR316" si="737">AO317+AO318+AO319+AO321+AO322</f>
        <v>0</v>
      </c>
      <c r="AP316" s="148">
        <f t="shared" si="737"/>
        <v>0</v>
      </c>
      <c r="AQ316" s="148">
        <f t="shared" si="737"/>
        <v>0</v>
      </c>
      <c r="AR316" s="148">
        <f t="shared" si="737"/>
        <v>0</v>
      </c>
      <c r="AS316" s="148"/>
      <c r="AT316" s="148">
        <f t="shared" ref="AT316:AW316" si="738">AT317+AT318+AT319+AT321+AT322</f>
        <v>0</v>
      </c>
      <c r="AU316" s="148">
        <f t="shared" si="738"/>
        <v>0</v>
      </c>
      <c r="AV316" s="148">
        <f t="shared" si="738"/>
        <v>0</v>
      </c>
      <c r="AW316" s="148">
        <f t="shared" si="738"/>
        <v>0</v>
      </c>
      <c r="AX316" s="148"/>
      <c r="AY316" s="173">
        <f t="shared" ref="AY316:AZ316" si="739">AY317+AY318+AY319+AY321+AY322</f>
        <v>0</v>
      </c>
      <c r="AZ316" s="173">
        <f t="shared" si="739"/>
        <v>0</v>
      </c>
      <c r="BA316" s="156"/>
    </row>
    <row r="317" spans="1:53" ht="32.25" customHeight="1">
      <c r="A317" s="313"/>
      <c r="B317" s="315"/>
      <c r="C317" s="315"/>
      <c r="D317" s="157" t="s">
        <v>37</v>
      </c>
      <c r="E317" s="178">
        <f t="shared" si="727"/>
        <v>0</v>
      </c>
      <c r="F317" s="178">
        <f t="shared" si="711"/>
        <v>0</v>
      </c>
      <c r="G317" s="156"/>
      <c r="H317" s="148"/>
      <c r="I317" s="148"/>
      <c r="J317" s="156"/>
      <c r="K317" s="148"/>
      <c r="L317" s="148"/>
      <c r="M317" s="156"/>
      <c r="N317" s="148"/>
      <c r="O317" s="148"/>
      <c r="P317" s="156"/>
      <c r="Q317" s="148"/>
      <c r="R317" s="148"/>
      <c r="S317" s="156"/>
      <c r="T317" s="148"/>
      <c r="U317" s="148"/>
      <c r="V317" s="156"/>
      <c r="W317" s="148"/>
      <c r="X317" s="148"/>
      <c r="Y317" s="156"/>
      <c r="Z317" s="148"/>
      <c r="AA317" s="148"/>
      <c r="AB317" s="156"/>
      <c r="AC317" s="156"/>
      <c r="AD317" s="156"/>
      <c r="AE317" s="148"/>
      <c r="AF317" s="148"/>
      <c r="AG317" s="156"/>
      <c r="AH317" s="156"/>
      <c r="AI317" s="156"/>
      <c r="AJ317" s="148"/>
      <c r="AK317" s="148"/>
      <c r="AL317" s="156"/>
      <c r="AM317" s="156"/>
      <c r="AN317" s="156"/>
      <c r="AO317" s="148"/>
      <c r="AP317" s="148"/>
      <c r="AQ317" s="156"/>
      <c r="AR317" s="156"/>
      <c r="AS317" s="156"/>
      <c r="AT317" s="148"/>
      <c r="AU317" s="148"/>
      <c r="AV317" s="156"/>
      <c r="AW317" s="156"/>
      <c r="AX317" s="156"/>
      <c r="AY317" s="173"/>
      <c r="AZ317" s="173"/>
      <c r="BA317" s="156"/>
    </row>
    <row r="318" spans="1:53" ht="50.25" customHeight="1">
      <c r="A318" s="313"/>
      <c r="B318" s="315"/>
      <c r="C318" s="315"/>
      <c r="D318" s="158" t="s">
        <v>2</v>
      </c>
      <c r="E318" s="178">
        <f t="shared" si="727"/>
        <v>773.72749999999996</v>
      </c>
      <c r="F318" s="178">
        <f t="shared" si="711"/>
        <v>773.72749999999996</v>
      </c>
      <c r="G318" s="156"/>
      <c r="H318" s="148"/>
      <c r="I318" s="148"/>
      <c r="J318" s="156"/>
      <c r="K318" s="148"/>
      <c r="L318" s="148"/>
      <c r="M318" s="156"/>
      <c r="N318" s="148"/>
      <c r="O318" s="148"/>
      <c r="P318" s="156"/>
      <c r="Q318" s="148"/>
      <c r="R318" s="148"/>
      <c r="S318" s="156"/>
      <c r="T318" s="148"/>
      <c r="U318" s="148"/>
      <c r="V318" s="156"/>
      <c r="W318" s="148"/>
      <c r="X318" s="148"/>
      <c r="Y318" s="156"/>
      <c r="Z318" s="148"/>
      <c r="AA318" s="148"/>
      <c r="AB318" s="156"/>
      <c r="AC318" s="156"/>
      <c r="AD318" s="156"/>
      <c r="AE318" s="148"/>
      <c r="AF318" s="148"/>
      <c r="AG318" s="156"/>
      <c r="AH318" s="156"/>
      <c r="AI318" s="156"/>
      <c r="AJ318" s="148"/>
      <c r="AK318" s="148"/>
      <c r="AL318" s="156"/>
      <c r="AM318" s="156"/>
      <c r="AN318" s="156"/>
      <c r="AO318" s="148"/>
      <c r="AP318" s="148"/>
      <c r="AQ318" s="156"/>
      <c r="AR318" s="156"/>
      <c r="AS318" s="156"/>
      <c r="AT318" s="148"/>
      <c r="AU318" s="148"/>
      <c r="AV318" s="156"/>
      <c r="AW318" s="156"/>
      <c r="AX318" s="156"/>
      <c r="AY318" s="173">
        <v>773.72749999999996</v>
      </c>
      <c r="AZ318" s="173">
        <v>773.72749999999996</v>
      </c>
      <c r="BA318" s="156"/>
    </row>
    <row r="319" spans="1:53" ht="22.5" customHeight="1">
      <c r="A319" s="313"/>
      <c r="B319" s="315"/>
      <c r="C319" s="315"/>
      <c r="D319" s="241" t="s">
        <v>273</v>
      </c>
      <c r="E319" s="178">
        <f>H319+K319+N319+Q319+T319+W319+Z319+AE319+AJ319+AO319+AT319+AY319</f>
        <v>40.722500000000082</v>
      </c>
      <c r="F319" s="178">
        <f t="shared" si="711"/>
        <v>40.722500000000082</v>
      </c>
      <c r="G319" s="156"/>
      <c r="H319" s="148"/>
      <c r="I319" s="148"/>
      <c r="J319" s="156"/>
      <c r="K319" s="148"/>
      <c r="L319" s="148"/>
      <c r="M319" s="156"/>
      <c r="N319" s="148"/>
      <c r="O319" s="148"/>
      <c r="P319" s="156"/>
      <c r="Q319" s="148"/>
      <c r="R319" s="148"/>
      <c r="S319" s="156"/>
      <c r="T319" s="148"/>
      <c r="U319" s="148"/>
      <c r="V319" s="156"/>
      <c r="W319" s="148"/>
      <c r="X319" s="148"/>
      <c r="Y319" s="156"/>
      <c r="Z319" s="148"/>
      <c r="AA319" s="148"/>
      <c r="AB319" s="156"/>
      <c r="AC319" s="156"/>
      <c r="AD319" s="156"/>
      <c r="AE319" s="148">
        <v>814.45</v>
      </c>
      <c r="AF319" s="148">
        <v>814.45</v>
      </c>
      <c r="AG319" s="148">
        <v>814.45</v>
      </c>
      <c r="AH319" s="148">
        <v>814.45</v>
      </c>
      <c r="AI319" s="156"/>
      <c r="AJ319" s="148"/>
      <c r="AK319" s="148"/>
      <c r="AL319" s="156"/>
      <c r="AM319" s="156"/>
      <c r="AN319" s="156"/>
      <c r="AO319" s="148"/>
      <c r="AP319" s="148"/>
      <c r="AQ319" s="156"/>
      <c r="AR319" s="156"/>
      <c r="AS319" s="156"/>
      <c r="AT319" s="148"/>
      <c r="AU319" s="148"/>
      <c r="AV319" s="156"/>
      <c r="AW319" s="156"/>
      <c r="AX319" s="156"/>
      <c r="AY319" s="173">
        <v>-773.72749999999996</v>
      </c>
      <c r="AZ319" s="173">
        <v>-773.72749999999996</v>
      </c>
      <c r="BA319" s="156"/>
    </row>
    <row r="320" spans="1:53" ht="82.5" customHeight="1">
      <c r="A320" s="313"/>
      <c r="B320" s="315"/>
      <c r="C320" s="315"/>
      <c r="D320" s="241" t="s">
        <v>279</v>
      </c>
      <c r="E320" s="178">
        <f t="shared" ref="E320:E325" si="740">H320+K320+N320+Q320+T320+W320+Z320+AE320+AJ320+AO320+AT320+AY320</f>
        <v>0</v>
      </c>
      <c r="F320" s="178">
        <f t="shared" si="711"/>
        <v>0</v>
      </c>
      <c r="G320" s="156"/>
      <c r="H320" s="148"/>
      <c r="I320" s="148"/>
      <c r="J320" s="156"/>
      <c r="K320" s="148"/>
      <c r="L320" s="148"/>
      <c r="M320" s="156"/>
      <c r="N320" s="148"/>
      <c r="O320" s="148"/>
      <c r="P320" s="156"/>
      <c r="Q320" s="148"/>
      <c r="R320" s="148"/>
      <c r="S320" s="156"/>
      <c r="T320" s="148"/>
      <c r="U320" s="148"/>
      <c r="V320" s="156"/>
      <c r="W320" s="148"/>
      <c r="X320" s="148"/>
      <c r="Y320" s="156"/>
      <c r="Z320" s="148"/>
      <c r="AA320" s="148"/>
      <c r="AB320" s="156"/>
      <c r="AC320" s="156"/>
      <c r="AD320" s="156"/>
      <c r="AE320" s="148"/>
      <c r="AF320" s="148"/>
      <c r="AG320" s="156"/>
      <c r="AH320" s="156"/>
      <c r="AI320" s="156"/>
      <c r="AJ320" s="148"/>
      <c r="AK320" s="148"/>
      <c r="AL320" s="156"/>
      <c r="AM320" s="156"/>
      <c r="AN320" s="156"/>
      <c r="AO320" s="148"/>
      <c r="AP320" s="148"/>
      <c r="AQ320" s="156"/>
      <c r="AR320" s="156"/>
      <c r="AS320" s="156"/>
      <c r="AT320" s="148"/>
      <c r="AU320" s="148"/>
      <c r="AV320" s="156"/>
      <c r="AW320" s="156"/>
      <c r="AX320" s="156"/>
      <c r="AY320" s="173"/>
      <c r="AZ320" s="173"/>
      <c r="BA320" s="156"/>
    </row>
    <row r="321" spans="1:53" ht="22.5" customHeight="1">
      <c r="A321" s="313"/>
      <c r="B321" s="315"/>
      <c r="C321" s="315"/>
      <c r="D321" s="241" t="s">
        <v>274</v>
      </c>
      <c r="E321" s="178">
        <f t="shared" si="740"/>
        <v>0</v>
      </c>
      <c r="F321" s="178">
        <f t="shared" si="711"/>
        <v>0</v>
      </c>
      <c r="G321" s="156"/>
      <c r="H321" s="148"/>
      <c r="I321" s="148"/>
      <c r="J321" s="156"/>
      <c r="K321" s="148"/>
      <c r="L321" s="148"/>
      <c r="M321" s="156"/>
      <c r="N321" s="148"/>
      <c r="O321" s="148"/>
      <c r="P321" s="156"/>
      <c r="Q321" s="148"/>
      <c r="R321" s="148"/>
      <c r="S321" s="156"/>
      <c r="T321" s="148"/>
      <c r="U321" s="148"/>
      <c r="V321" s="156"/>
      <c r="W321" s="148"/>
      <c r="X321" s="148"/>
      <c r="Y321" s="156"/>
      <c r="Z321" s="148"/>
      <c r="AA321" s="148"/>
      <c r="AB321" s="156"/>
      <c r="AC321" s="156"/>
      <c r="AD321" s="156"/>
      <c r="AE321" s="148"/>
      <c r="AF321" s="148"/>
      <c r="AG321" s="156"/>
      <c r="AH321" s="156"/>
      <c r="AI321" s="156"/>
      <c r="AJ321" s="148"/>
      <c r="AK321" s="148"/>
      <c r="AL321" s="156"/>
      <c r="AM321" s="156"/>
      <c r="AN321" s="156"/>
      <c r="AO321" s="148"/>
      <c r="AP321" s="148"/>
      <c r="AQ321" s="156"/>
      <c r="AR321" s="156"/>
      <c r="AS321" s="156"/>
      <c r="AT321" s="148"/>
      <c r="AU321" s="148"/>
      <c r="AV321" s="156"/>
      <c r="AW321" s="156"/>
      <c r="AX321" s="156"/>
      <c r="AY321" s="173"/>
      <c r="AZ321" s="173"/>
      <c r="BA321" s="156"/>
    </row>
    <row r="322" spans="1:53" ht="31.2">
      <c r="A322" s="313"/>
      <c r="B322" s="315"/>
      <c r="C322" s="315"/>
      <c r="D322" s="153" t="s">
        <v>43</v>
      </c>
      <c r="E322" s="178">
        <f t="shared" si="740"/>
        <v>0</v>
      </c>
      <c r="F322" s="178">
        <f t="shared" si="711"/>
        <v>0</v>
      </c>
      <c r="G322" s="156"/>
      <c r="H322" s="148"/>
      <c r="I322" s="148"/>
      <c r="J322" s="156"/>
      <c r="K322" s="148"/>
      <c r="L322" s="148"/>
      <c r="M322" s="156"/>
      <c r="N322" s="148"/>
      <c r="O322" s="148"/>
      <c r="P322" s="156"/>
      <c r="Q322" s="148"/>
      <c r="R322" s="148"/>
      <c r="S322" s="156"/>
      <c r="T322" s="148"/>
      <c r="U322" s="148"/>
      <c r="V322" s="156"/>
      <c r="W322" s="148"/>
      <c r="X322" s="148"/>
      <c r="Y322" s="156"/>
      <c r="Z322" s="148"/>
      <c r="AA322" s="148"/>
      <c r="AB322" s="156"/>
      <c r="AC322" s="156"/>
      <c r="AD322" s="156"/>
      <c r="AE322" s="148"/>
      <c r="AF322" s="148"/>
      <c r="AG322" s="156"/>
      <c r="AH322" s="156"/>
      <c r="AI322" s="156"/>
      <c r="AJ322" s="148"/>
      <c r="AK322" s="148"/>
      <c r="AL322" s="156"/>
      <c r="AM322" s="156"/>
      <c r="AN322" s="156"/>
      <c r="AO322" s="148"/>
      <c r="AP322" s="148"/>
      <c r="AQ322" s="156"/>
      <c r="AR322" s="156"/>
      <c r="AS322" s="156"/>
      <c r="AT322" s="148"/>
      <c r="AU322" s="148"/>
      <c r="AV322" s="156"/>
      <c r="AW322" s="156"/>
      <c r="AX322" s="156"/>
      <c r="AY322" s="156"/>
      <c r="AZ322" s="156"/>
      <c r="BA322" s="156"/>
    </row>
    <row r="323" spans="1:53" ht="22.5" customHeight="1">
      <c r="A323" s="312" t="s">
        <v>496</v>
      </c>
      <c r="B323" s="314" t="s">
        <v>501</v>
      </c>
      <c r="C323" s="314" t="s">
        <v>324</v>
      </c>
      <c r="D323" s="159" t="s">
        <v>41</v>
      </c>
      <c r="E323" s="178">
        <f t="shared" si="740"/>
        <v>505.74</v>
      </c>
      <c r="F323" s="178">
        <f t="shared" si="711"/>
        <v>505.74</v>
      </c>
      <c r="G323" s="156">
        <f>F323/E323</f>
        <v>1</v>
      </c>
      <c r="H323" s="148">
        <f>H324+H325+H326+H328+H329</f>
        <v>0</v>
      </c>
      <c r="I323" s="148">
        <f t="shared" ref="I323" si="741">I324+I325+I326+I328+I329</f>
        <v>0</v>
      </c>
      <c r="J323" s="148"/>
      <c r="K323" s="148">
        <f t="shared" ref="K323:L323" si="742">K324+K325+K326+K328+K329</f>
        <v>0</v>
      </c>
      <c r="L323" s="148">
        <f t="shared" si="742"/>
        <v>0</v>
      </c>
      <c r="M323" s="148"/>
      <c r="N323" s="148">
        <f t="shared" ref="N323:O323" si="743">N324+N325+N326+N328+N329</f>
        <v>0</v>
      </c>
      <c r="O323" s="148">
        <f t="shared" si="743"/>
        <v>0</v>
      </c>
      <c r="P323" s="148"/>
      <c r="Q323" s="148">
        <f t="shared" ref="Q323:R323" si="744">Q324+Q325+Q326+Q328+Q329</f>
        <v>0</v>
      </c>
      <c r="R323" s="148">
        <f t="shared" si="744"/>
        <v>0</v>
      </c>
      <c r="S323" s="148"/>
      <c r="T323" s="148">
        <f t="shared" ref="T323:U323" si="745">T324+T325+T326+T328+T329</f>
        <v>0</v>
      </c>
      <c r="U323" s="148">
        <f t="shared" si="745"/>
        <v>0</v>
      </c>
      <c r="V323" s="148"/>
      <c r="W323" s="148">
        <f t="shared" ref="W323:X323" si="746">W324+W325+W326+W328+W329</f>
        <v>0</v>
      </c>
      <c r="X323" s="148">
        <f t="shared" si="746"/>
        <v>0</v>
      </c>
      <c r="Y323" s="148"/>
      <c r="Z323" s="148">
        <f t="shared" ref="Z323:AC323" si="747">Z324+Z325+Z326+Z328+Z329</f>
        <v>0</v>
      </c>
      <c r="AA323" s="148">
        <f t="shared" si="747"/>
        <v>0</v>
      </c>
      <c r="AB323" s="148">
        <f t="shared" si="747"/>
        <v>0</v>
      </c>
      <c r="AC323" s="148">
        <f t="shared" si="747"/>
        <v>0</v>
      </c>
      <c r="AD323" s="148"/>
      <c r="AE323" s="148">
        <f t="shared" ref="AE323:AH323" si="748">AE324+AE325+AE326+AE328+AE329</f>
        <v>0</v>
      </c>
      <c r="AF323" s="148">
        <f t="shared" si="748"/>
        <v>0</v>
      </c>
      <c r="AG323" s="148">
        <f t="shared" si="748"/>
        <v>0</v>
      </c>
      <c r="AH323" s="148">
        <f t="shared" si="748"/>
        <v>0</v>
      </c>
      <c r="AI323" s="148"/>
      <c r="AJ323" s="148">
        <f t="shared" ref="AJ323:AM323" si="749">AJ324+AJ325+AJ326+AJ328+AJ329</f>
        <v>505.74</v>
      </c>
      <c r="AK323" s="148">
        <f t="shared" si="749"/>
        <v>0</v>
      </c>
      <c r="AL323" s="148">
        <f t="shared" si="749"/>
        <v>0</v>
      </c>
      <c r="AM323" s="148">
        <f t="shared" si="749"/>
        <v>505.74</v>
      </c>
      <c r="AN323" s="148"/>
      <c r="AO323" s="148">
        <f t="shared" ref="AO323:AR323" si="750">AO324+AO325+AO326+AO328+AO329</f>
        <v>0</v>
      </c>
      <c r="AP323" s="148">
        <f t="shared" si="750"/>
        <v>0</v>
      </c>
      <c r="AQ323" s="148">
        <f t="shared" si="750"/>
        <v>0</v>
      </c>
      <c r="AR323" s="148">
        <f t="shared" si="750"/>
        <v>0</v>
      </c>
      <c r="AS323" s="148"/>
      <c r="AT323" s="148">
        <f t="shared" ref="AT323:AW323" si="751">AT324+AT325+AT326+AT328+AT329</f>
        <v>0</v>
      </c>
      <c r="AU323" s="148">
        <f t="shared" si="751"/>
        <v>0</v>
      </c>
      <c r="AV323" s="148">
        <f t="shared" si="751"/>
        <v>0</v>
      </c>
      <c r="AW323" s="148">
        <f t="shared" si="751"/>
        <v>0</v>
      </c>
      <c r="AX323" s="148"/>
      <c r="AY323" s="148">
        <f t="shared" ref="AY323:AZ323" si="752">AY324+AY325+AY326+AY328+AY329</f>
        <v>0</v>
      </c>
      <c r="AZ323" s="148">
        <f t="shared" si="752"/>
        <v>0</v>
      </c>
      <c r="BA323" s="156"/>
    </row>
    <row r="324" spans="1:53" ht="32.25" customHeight="1">
      <c r="A324" s="313"/>
      <c r="B324" s="315"/>
      <c r="C324" s="315"/>
      <c r="D324" s="157" t="s">
        <v>37</v>
      </c>
      <c r="E324" s="178">
        <f t="shared" si="740"/>
        <v>0</v>
      </c>
      <c r="F324" s="178">
        <f t="shared" si="711"/>
        <v>0</v>
      </c>
      <c r="G324" s="156"/>
      <c r="H324" s="148"/>
      <c r="I324" s="148"/>
      <c r="J324" s="156"/>
      <c r="K324" s="148"/>
      <c r="L324" s="148"/>
      <c r="M324" s="156"/>
      <c r="N324" s="148"/>
      <c r="O324" s="148"/>
      <c r="P324" s="156"/>
      <c r="Q324" s="148"/>
      <c r="R324" s="148"/>
      <c r="S324" s="156"/>
      <c r="T324" s="148"/>
      <c r="U324" s="148"/>
      <c r="V324" s="156"/>
      <c r="W324" s="148"/>
      <c r="X324" s="148"/>
      <c r="Y324" s="156"/>
      <c r="Z324" s="148"/>
      <c r="AA324" s="148"/>
      <c r="AB324" s="156"/>
      <c r="AC324" s="156"/>
      <c r="AD324" s="156"/>
      <c r="AE324" s="148"/>
      <c r="AF324" s="148"/>
      <c r="AG324" s="156"/>
      <c r="AH324" s="156"/>
      <c r="AI324" s="156"/>
      <c r="AJ324" s="148"/>
      <c r="AK324" s="148"/>
      <c r="AL324" s="156"/>
      <c r="AM324" s="156"/>
      <c r="AN324" s="156"/>
      <c r="AO324" s="148"/>
      <c r="AP324" s="148"/>
      <c r="AQ324" s="156"/>
      <c r="AR324" s="156"/>
      <c r="AS324" s="156"/>
      <c r="AT324" s="148"/>
      <c r="AU324" s="148"/>
      <c r="AV324" s="156"/>
      <c r="AW324" s="156"/>
      <c r="AX324" s="156"/>
      <c r="AY324" s="156"/>
      <c r="AZ324" s="156"/>
      <c r="BA324" s="156"/>
    </row>
    <row r="325" spans="1:53" ht="50.25" customHeight="1">
      <c r="A325" s="313"/>
      <c r="B325" s="315"/>
      <c r="C325" s="315"/>
      <c r="D325" s="158" t="s">
        <v>2</v>
      </c>
      <c r="E325" s="178">
        <f t="shared" si="740"/>
        <v>0</v>
      </c>
      <c r="F325" s="178">
        <f t="shared" si="711"/>
        <v>0</v>
      </c>
      <c r="G325" s="156"/>
      <c r="H325" s="148"/>
      <c r="I325" s="148"/>
      <c r="J325" s="156"/>
      <c r="K325" s="148"/>
      <c r="L325" s="148"/>
      <c r="M325" s="156"/>
      <c r="N325" s="148"/>
      <c r="O325" s="148"/>
      <c r="P325" s="156"/>
      <c r="Q325" s="148"/>
      <c r="R325" s="148"/>
      <c r="S325" s="156"/>
      <c r="T325" s="148"/>
      <c r="U325" s="148"/>
      <c r="V325" s="156"/>
      <c r="W325" s="148"/>
      <c r="X325" s="148"/>
      <c r="Y325" s="156"/>
      <c r="Z325" s="148"/>
      <c r="AA325" s="148"/>
      <c r="AB325" s="156"/>
      <c r="AC325" s="156"/>
      <c r="AD325" s="156"/>
      <c r="AE325" s="148"/>
      <c r="AF325" s="148"/>
      <c r="AG325" s="156"/>
      <c r="AH325" s="156"/>
      <c r="AI325" s="156"/>
      <c r="AJ325" s="148"/>
      <c r="AK325" s="148"/>
      <c r="AL325" s="156"/>
      <c r="AM325" s="156"/>
      <c r="AN325" s="156"/>
      <c r="AO325" s="148"/>
      <c r="AP325" s="148"/>
      <c r="AQ325" s="156"/>
      <c r="AR325" s="156"/>
      <c r="AS325" s="156"/>
      <c r="AT325" s="148"/>
      <c r="AU325" s="148"/>
      <c r="AV325" s="156"/>
      <c r="AW325" s="156"/>
      <c r="AX325" s="156"/>
      <c r="AY325" s="156"/>
      <c r="AZ325" s="156"/>
      <c r="BA325" s="156"/>
    </row>
    <row r="326" spans="1:53" ht="22.5" customHeight="1">
      <c r="A326" s="313"/>
      <c r="B326" s="315"/>
      <c r="C326" s="315"/>
      <c r="D326" s="241" t="s">
        <v>273</v>
      </c>
      <c r="E326" s="178">
        <f>H326+K326+N326+Q326+T326+W326+Z326+AE326+AJ326+AO326+AT326+AY326</f>
        <v>505.74</v>
      </c>
      <c r="F326" s="178">
        <f t="shared" si="711"/>
        <v>505.74</v>
      </c>
      <c r="G326" s="156"/>
      <c r="H326" s="148"/>
      <c r="I326" s="148"/>
      <c r="J326" s="156"/>
      <c r="K326" s="148"/>
      <c r="L326" s="148"/>
      <c r="M326" s="156"/>
      <c r="N326" s="148"/>
      <c r="O326" s="148"/>
      <c r="P326" s="156"/>
      <c r="Q326" s="148"/>
      <c r="R326" s="148"/>
      <c r="S326" s="156"/>
      <c r="T326" s="148"/>
      <c r="U326" s="148"/>
      <c r="V326" s="156"/>
      <c r="W326" s="148"/>
      <c r="X326" s="148"/>
      <c r="Y326" s="156"/>
      <c r="Z326" s="148"/>
      <c r="AA326" s="148"/>
      <c r="AB326" s="156"/>
      <c r="AC326" s="156"/>
      <c r="AD326" s="156"/>
      <c r="AE326" s="148"/>
      <c r="AF326" s="148"/>
      <c r="AG326" s="156"/>
      <c r="AH326" s="156"/>
      <c r="AI326" s="156"/>
      <c r="AJ326" s="148">
        <v>505.74</v>
      </c>
      <c r="AK326" s="148"/>
      <c r="AL326" s="156"/>
      <c r="AM326" s="148">
        <v>505.74</v>
      </c>
      <c r="AN326" s="156"/>
      <c r="AO326" s="148"/>
      <c r="AP326" s="148"/>
      <c r="AQ326" s="156"/>
      <c r="AR326" s="156"/>
      <c r="AS326" s="156"/>
      <c r="AT326" s="148"/>
      <c r="AU326" s="148"/>
      <c r="AV326" s="156"/>
      <c r="AW326" s="156"/>
      <c r="AX326" s="156"/>
      <c r="AY326" s="156"/>
      <c r="AZ326" s="156"/>
      <c r="BA326" s="156"/>
    </row>
    <row r="327" spans="1:53" ht="82.5" customHeight="1">
      <c r="A327" s="313"/>
      <c r="B327" s="315"/>
      <c r="C327" s="315"/>
      <c r="D327" s="241" t="s">
        <v>279</v>
      </c>
      <c r="E327" s="178">
        <f t="shared" ref="E327:E332" si="753">H327+K327+N327+Q327+T327+W327+Z327+AE327+AJ327+AO327+AT327+AY327</f>
        <v>0</v>
      </c>
      <c r="F327" s="178">
        <f t="shared" si="711"/>
        <v>0</v>
      </c>
      <c r="G327" s="156"/>
      <c r="H327" s="148"/>
      <c r="I327" s="148"/>
      <c r="J327" s="156"/>
      <c r="K327" s="148"/>
      <c r="L327" s="148"/>
      <c r="M327" s="156"/>
      <c r="N327" s="148"/>
      <c r="O327" s="148"/>
      <c r="P327" s="156"/>
      <c r="Q327" s="148"/>
      <c r="R327" s="148"/>
      <c r="S327" s="156"/>
      <c r="T327" s="148"/>
      <c r="U327" s="148"/>
      <c r="V327" s="156"/>
      <c r="W327" s="148"/>
      <c r="X327" s="148"/>
      <c r="Y327" s="156"/>
      <c r="Z327" s="148"/>
      <c r="AA327" s="148"/>
      <c r="AB327" s="156"/>
      <c r="AC327" s="156"/>
      <c r="AD327" s="156"/>
      <c r="AE327" s="148"/>
      <c r="AF327" s="148"/>
      <c r="AG327" s="156"/>
      <c r="AH327" s="156"/>
      <c r="AI327" s="156"/>
      <c r="AJ327" s="148"/>
      <c r="AK327" s="148"/>
      <c r="AL327" s="156"/>
      <c r="AM327" s="156"/>
      <c r="AN327" s="156"/>
      <c r="AO327" s="148"/>
      <c r="AP327" s="148"/>
      <c r="AQ327" s="156"/>
      <c r="AR327" s="156"/>
      <c r="AS327" s="156"/>
      <c r="AT327" s="148"/>
      <c r="AU327" s="148"/>
      <c r="AV327" s="156"/>
      <c r="AW327" s="156"/>
      <c r="AX327" s="156"/>
      <c r="AY327" s="156"/>
      <c r="AZ327" s="156"/>
      <c r="BA327" s="156"/>
    </row>
    <row r="328" spans="1:53" ht="22.5" customHeight="1">
      <c r="A328" s="313"/>
      <c r="B328" s="315"/>
      <c r="C328" s="315"/>
      <c r="D328" s="241" t="s">
        <v>274</v>
      </c>
      <c r="E328" s="178">
        <f t="shared" si="753"/>
        <v>0</v>
      </c>
      <c r="F328" s="178">
        <f t="shared" si="711"/>
        <v>0</v>
      </c>
      <c r="G328" s="156"/>
      <c r="H328" s="148"/>
      <c r="I328" s="148"/>
      <c r="J328" s="156"/>
      <c r="K328" s="148"/>
      <c r="L328" s="148"/>
      <c r="M328" s="156"/>
      <c r="N328" s="148"/>
      <c r="O328" s="148"/>
      <c r="P328" s="156"/>
      <c r="Q328" s="148"/>
      <c r="R328" s="148"/>
      <c r="S328" s="156"/>
      <c r="T328" s="148"/>
      <c r="U328" s="148"/>
      <c r="V328" s="156"/>
      <c r="W328" s="148"/>
      <c r="X328" s="148"/>
      <c r="Y328" s="156"/>
      <c r="Z328" s="148"/>
      <c r="AA328" s="148"/>
      <c r="AB328" s="156"/>
      <c r="AC328" s="156"/>
      <c r="AD328" s="156"/>
      <c r="AE328" s="148"/>
      <c r="AF328" s="148"/>
      <c r="AG328" s="156"/>
      <c r="AH328" s="156"/>
      <c r="AI328" s="156"/>
      <c r="AJ328" s="148"/>
      <c r="AK328" s="148"/>
      <c r="AL328" s="156"/>
      <c r="AM328" s="156"/>
      <c r="AN328" s="156"/>
      <c r="AO328" s="148"/>
      <c r="AP328" s="148"/>
      <c r="AQ328" s="156"/>
      <c r="AR328" s="156"/>
      <c r="AS328" s="156"/>
      <c r="AT328" s="148"/>
      <c r="AU328" s="148"/>
      <c r="AV328" s="156"/>
      <c r="AW328" s="156"/>
      <c r="AX328" s="156"/>
      <c r="AY328" s="156"/>
      <c r="AZ328" s="156"/>
      <c r="BA328" s="156"/>
    </row>
    <row r="329" spans="1:53" ht="31.2">
      <c r="A329" s="313"/>
      <c r="B329" s="315"/>
      <c r="C329" s="315"/>
      <c r="D329" s="153" t="s">
        <v>43</v>
      </c>
      <c r="E329" s="178">
        <f t="shared" si="753"/>
        <v>0</v>
      </c>
      <c r="F329" s="178">
        <f t="shared" si="711"/>
        <v>0</v>
      </c>
      <c r="G329" s="156"/>
      <c r="H329" s="148"/>
      <c r="I329" s="148"/>
      <c r="J329" s="156"/>
      <c r="K329" s="148"/>
      <c r="L329" s="148"/>
      <c r="M329" s="156"/>
      <c r="N329" s="148"/>
      <c r="O329" s="148"/>
      <c r="P329" s="156"/>
      <c r="Q329" s="148"/>
      <c r="R329" s="148"/>
      <c r="S329" s="156"/>
      <c r="T329" s="148"/>
      <c r="U329" s="148"/>
      <c r="V329" s="156"/>
      <c r="W329" s="148"/>
      <c r="X329" s="148"/>
      <c r="Y329" s="156"/>
      <c r="Z329" s="148"/>
      <c r="AA329" s="148"/>
      <c r="AB329" s="156"/>
      <c r="AC329" s="156"/>
      <c r="AD329" s="156"/>
      <c r="AE329" s="148"/>
      <c r="AF329" s="148"/>
      <c r="AG329" s="156"/>
      <c r="AH329" s="156"/>
      <c r="AI329" s="156"/>
      <c r="AJ329" s="148"/>
      <c r="AK329" s="148"/>
      <c r="AL329" s="156"/>
      <c r="AM329" s="156"/>
      <c r="AN329" s="156"/>
      <c r="AO329" s="148"/>
      <c r="AP329" s="148"/>
      <c r="AQ329" s="156"/>
      <c r="AR329" s="156"/>
      <c r="AS329" s="156"/>
      <c r="AT329" s="148"/>
      <c r="AU329" s="148"/>
      <c r="AV329" s="156"/>
      <c r="AW329" s="156"/>
      <c r="AX329" s="156"/>
      <c r="AY329" s="156"/>
      <c r="AZ329" s="156"/>
      <c r="BA329" s="156"/>
    </row>
    <row r="330" spans="1:53" ht="22.5" customHeight="1">
      <c r="A330" s="312" t="s">
        <v>497</v>
      </c>
      <c r="B330" s="314" t="s">
        <v>502</v>
      </c>
      <c r="C330" s="314" t="s">
        <v>324</v>
      </c>
      <c r="D330" s="159" t="s">
        <v>41</v>
      </c>
      <c r="E330" s="178">
        <f t="shared" si="753"/>
        <v>880.70820000000003</v>
      </c>
      <c r="F330" s="178">
        <f t="shared" si="711"/>
        <v>880.70820000000003</v>
      </c>
      <c r="G330" s="156">
        <f>F330/E330</f>
        <v>1</v>
      </c>
      <c r="H330" s="148">
        <f>H331+H332+H333+H335+H336</f>
        <v>0</v>
      </c>
      <c r="I330" s="148">
        <f t="shared" ref="I330" si="754">I331+I332+I333+I335+I336</f>
        <v>0</v>
      </c>
      <c r="J330" s="148"/>
      <c r="K330" s="148">
        <f t="shared" ref="K330:L330" si="755">K331+K332+K333+K335+K336</f>
        <v>0</v>
      </c>
      <c r="L330" s="148">
        <f t="shared" si="755"/>
        <v>0</v>
      </c>
      <c r="M330" s="148"/>
      <c r="N330" s="148">
        <f t="shared" ref="N330:O330" si="756">N331+N332+N333+N335+N336</f>
        <v>0</v>
      </c>
      <c r="O330" s="148">
        <f t="shared" si="756"/>
        <v>0</v>
      </c>
      <c r="P330" s="148"/>
      <c r="Q330" s="148">
        <f t="shared" ref="Q330:R330" si="757">Q331+Q332+Q333+Q335+Q336</f>
        <v>0</v>
      </c>
      <c r="R330" s="148">
        <f t="shared" si="757"/>
        <v>0</v>
      </c>
      <c r="S330" s="148"/>
      <c r="T330" s="148">
        <f t="shared" ref="T330:U330" si="758">T331+T332+T333+T335+T336</f>
        <v>0</v>
      </c>
      <c r="U330" s="148">
        <f t="shared" si="758"/>
        <v>0</v>
      </c>
      <c r="V330" s="148"/>
      <c r="W330" s="148">
        <f t="shared" ref="W330:X330" si="759">W331+W332+W333+W335+W336</f>
        <v>0</v>
      </c>
      <c r="X330" s="148">
        <f t="shared" si="759"/>
        <v>0</v>
      </c>
      <c r="Y330" s="148"/>
      <c r="Z330" s="148">
        <f t="shared" ref="Z330:AC330" si="760">Z331+Z332+Z333+Z335+Z336</f>
        <v>0</v>
      </c>
      <c r="AA330" s="148">
        <f t="shared" si="760"/>
        <v>0</v>
      </c>
      <c r="AB330" s="148">
        <f t="shared" si="760"/>
        <v>0</v>
      </c>
      <c r="AC330" s="148">
        <f t="shared" si="760"/>
        <v>0</v>
      </c>
      <c r="AD330" s="148"/>
      <c r="AE330" s="148">
        <f t="shared" ref="AE330:AH330" si="761">AE331+AE332+AE333+AE335+AE336</f>
        <v>0</v>
      </c>
      <c r="AF330" s="148">
        <f t="shared" si="761"/>
        <v>0</v>
      </c>
      <c r="AG330" s="148">
        <f t="shared" si="761"/>
        <v>0</v>
      </c>
      <c r="AH330" s="148">
        <f t="shared" si="761"/>
        <v>0</v>
      </c>
      <c r="AI330" s="148"/>
      <c r="AJ330" s="148">
        <f t="shared" ref="AJ330:AM330" si="762">AJ331+AJ332+AJ333+AJ335+AJ336</f>
        <v>880.70820000000003</v>
      </c>
      <c r="AK330" s="148">
        <f t="shared" si="762"/>
        <v>0</v>
      </c>
      <c r="AL330" s="148">
        <f t="shared" si="762"/>
        <v>0</v>
      </c>
      <c r="AM330" s="148">
        <f t="shared" si="762"/>
        <v>880.70820000000003</v>
      </c>
      <c r="AN330" s="148"/>
      <c r="AO330" s="148">
        <f t="shared" ref="AO330:AR330" si="763">AO331+AO332+AO333+AO335+AO336</f>
        <v>0</v>
      </c>
      <c r="AP330" s="148">
        <f t="shared" si="763"/>
        <v>0</v>
      </c>
      <c r="AQ330" s="148">
        <f t="shared" si="763"/>
        <v>0</v>
      </c>
      <c r="AR330" s="148">
        <f t="shared" si="763"/>
        <v>0</v>
      </c>
      <c r="AS330" s="148"/>
      <c r="AT330" s="148">
        <f t="shared" ref="AT330:AW330" si="764">AT331+AT332+AT333+AT335+AT336</f>
        <v>0</v>
      </c>
      <c r="AU330" s="148">
        <f t="shared" si="764"/>
        <v>0</v>
      </c>
      <c r="AV330" s="148">
        <f t="shared" si="764"/>
        <v>0</v>
      </c>
      <c r="AW330" s="148">
        <f t="shared" si="764"/>
        <v>0</v>
      </c>
      <c r="AX330" s="148"/>
      <c r="AY330" s="148">
        <f t="shared" ref="AY330:AZ330" si="765">AY331+AY332+AY333+AY335+AY336</f>
        <v>0</v>
      </c>
      <c r="AZ330" s="148">
        <f t="shared" si="765"/>
        <v>0</v>
      </c>
      <c r="BA330" s="156"/>
    </row>
    <row r="331" spans="1:53" ht="32.25" customHeight="1">
      <c r="A331" s="313"/>
      <c r="B331" s="315"/>
      <c r="C331" s="315"/>
      <c r="D331" s="157" t="s">
        <v>37</v>
      </c>
      <c r="E331" s="178">
        <f t="shared" si="753"/>
        <v>0</v>
      </c>
      <c r="F331" s="178">
        <f t="shared" si="711"/>
        <v>0</v>
      </c>
      <c r="G331" s="156"/>
      <c r="H331" s="148"/>
      <c r="I331" s="148"/>
      <c r="J331" s="156"/>
      <c r="K331" s="148"/>
      <c r="L331" s="148"/>
      <c r="M331" s="156"/>
      <c r="N331" s="148"/>
      <c r="O331" s="148"/>
      <c r="P331" s="156"/>
      <c r="Q331" s="148"/>
      <c r="R331" s="148"/>
      <c r="S331" s="156"/>
      <c r="T331" s="148"/>
      <c r="U331" s="148"/>
      <c r="V331" s="156"/>
      <c r="W331" s="148"/>
      <c r="X331" s="148"/>
      <c r="Y331" s="156"/>
      <c r="Z331" s="148"/>
      <c r="AA331" s="148"/>
      <c r="AB331" s="156"/>
      <c r="AC331" s="156"/>
      <c r="AD331" s="156"/>
      <c r="AE331" s="148"/>
      <c r="AF331" s="148"/>
      <c r="AG331" s="156"/>
      <c r="AH331" s="156"/>
      <c r="AI331" s="156"/>
      <c r="AJ331" s="148"/>
      <c r="AK331" s="148"/>
      <c r="AL331" s="156"/>
      <c r="AM331" s="156"/>
      <c r="AN331" s="156"/>
      <c r="AO331" s="148"/>
      <c r="AP331" s="148"/>
      <c r="AQ331" s="156"/>
      <c r="AR331" s="156"/>
      <c r="AS331" s="156"/>
      <c r="AT331" s="148"/>
      <c r="AU331" s="148"/>
      <c r="AV331" s="156"/>
      <c r="AW331" s="156"/>
      <c r="AX331" s="156"/>
      <c r="AY331" s="156"/>
      <c r="AZ331" s="156"/>
      <c r="BA331" s="156"/>
    </row>
    <row r="332" spans="1:53" ht="50.25" customHeight="1">
      <c r="A332" s="313"/>
      <c r="B332" s="315"/>
      <c r="C332" s="315"/>
      <c r="D332" s="158" t="s">
        <v>2</v>
      </c>
      <c r="E332" s="178">
        <f t="shared" si="753"/>
        <v>0</v>
      </c>
      <c r="F332" s="178">
        <f t="shared" si="711"/>
        <v>0</v>
      </c>
      <c r="G332" s="156"/>
      <c r="H332" s="148"/>
      <c r="I332" s="148"/>
      <c r="J332" s="156"/>
      <c r="K332" s="148"/>
      <c r="L332" s="148"/>
      <c r="M332" s="156"/>
      <c r="N332" s="148"/>
      <c r="O332" s="148"/>
      <c r="P332" s="156"/>
      <c r="Q332" s="148"/>
      <c r="R332" s="148"/>
      <c r="S332" s="156"/>
      <c r="T332" s="148"/>
      <c r="U332" s="148"/>
      <c r="V332" s="156"/>
      <c r="W332" s="148"/>
      <c r="X332" s="148"/>
      <c r="Y332" s="156"/>
      <c r="Z332" s="148"/>
      <c r="AA332" s="148"/>
      <c r="AB332" s="156"/>
      <c r="AC332" s="156"/>
      <c r="AD332" s="156"/>
      <c r="AE332" s="148"/>
      <c r="AF332" s="148"/>
      <c r="AG332" s="156"/>
      <c r="AH332" s="156"/>
      <c r="AI332" s="156"/>
      <c r="AJ332" s="148"/>
      <c r="AK332" s="148"/>
      <c r="AL332" s="156"/>
      <c r="AM332" s="156"/>
      <c r="AN332" s="156"/>
      <c r="AO332" s="148"/>
      <c r="AP332" s="148"/>
      <c r="AQ332" s="156"/>
      <c r="AR332" s="156"/>
      <c r="AS332" s="156"/>
      <c r="AT332" s="148"/>
      <c r="AU332" s="148"/>
      <c r="AV332" s="156"/>
      <c r="AW332" s="156"/>
      <c r="AX332" s="156"/>
      <c r="AY332" s="156"/>
      <c r="AZ332" s="156"/>
      <c r="BA332" s="156"/>
    </row>
    <row r="333" spans="1:53" ht="22.5" customHeight="1">
      <c r="A333" s="313"/>
      <c r="B333" s="315"/>
      <c r="C333" s="315"/>
      <c r="D333" s="241" t="s">
        <v>273</v>
      </c>
      <c r="E333" s="178">
        <f>H333+K333+N333+Q333+T333+W333+Z333+AE333+AJ333+AO333+AT333+AY333</f>
        <v>880.70820000000003</v>
      </c>
      <c r="F333" s="178">
        <f t="shared" si="711"/>
        <v>880.70820000000003</v>
      </c>
      <c r="G333" s="156"/>
      <c r="H333" s="148"/>
      <c r="I333" s="148"/>
      <c r="J333" s="156"/>
      <c r="K333" s="148"/>
      <c r="L333" s="148"/>
      <c r="M333" s="156"/>
      <c r="N333" s="148"/>
      <c r="O333" s="148"/>
      <c r="P333" s="156"/>
      <c r="Q333" s="148"/>
      <c r="R333" s="148"/>
      <c r="S333" s="156"/>
      <c r="T333" s="148"/>
      <c r="U333" s="148"/>
      <c r="V333" s="156"/>
      <c r="W333" s="148"/>
      <c r="X333" s="148"/>
      <c r="Y333" s="156"/>
      <c r="Z333" s="148"/>
      <c r="AA333" s="148"/>
      <c r="AB333" s="156"/>
      <c r="AC333" s="156"/>
      <c r="AD333" s="156"/>
      <c r="AE333" s="148"/>
      <c r="AF333" s="148"/>
      <c r="AG333" s="156"/>
      <c r="AH333" s="156"/>
      <c r="AI333" s="156"/>
      <c r="AJ333" s="148">
        <v>880.70820000000003</v>
      </c>
      <c r="AK333" s="148"/>
      <c r="AL333" s="156"/>
      <c r="AM333" s="148">
        <v>880.70820000000003</v>
      </c>
      <c r="AN333" s="156"/>
      <c r="AO333" s="148"/>
      <c r="AP333" s="148"/>
      <c r="AQ333" s="156"/>
      <c r="AR333" s="156"/>
      <c r="AS333" s="156"/>
      <c r="AT333" s="148"/>
      <c r="AU333" s="148"/>
      <c r="AV333" s="156"/>
      <c r="AW333" s="156"/>
      <c r="AX333" s="156"/>
      <c r="AY333" s="156"/>
      <c r="AZ333" s="156"/>
      <c r="BA333" s="156"/>
    </row>
    <row r="334" spans="1:53" ht="82.5" customHeight="1">
      <c r="A334" s="313"/>
      <c r="B334" s="315"/>
      <c r="C334" s="315"/>
      <c r="D334" s="241" t="s">
        <v>279</v>
      </c>
      <c r="E334" s="178">
        <f t="shared" ref="E334:E339" si="766">H334+K334+N334+Q334+T334+W334+Z334+AE334+AJ334+AO334+AT334+AY334</f>
        <v>0</v>
      </c>
      <c r="F334" s="178">
        <f t="shared" si="711"/>
        <v>0</v>
      </c>
      <c r="G334" s="156"/>
      <c r="H334" s="148"/>
      <c r="I334" s="148"/>
      <c r="J334" s="156"/>
      <c r="K334" s="148"/>
      <c r="L334" s="148"/>
      <c r="M334" s="156"/>
      <c r="N334" s="148"/>
      <c r="O334" s="148"/>
      <c r="P334" s="156"/>
      <c r="Q334" s="148"/>
      <c r="R334" s="148"/>
      <c r="S334" s="156"/>
      <c r="T334" s="148"/>
      <c r="U334" s="148"/>
      <c r="V334" s="156"/>
      <c r="W334" s="148"/>
      <c r="X334" s="148"/>
      <c r="Y334" s="156"/>
      <c r="Z334" s="148"/>
      <c r="AA334" s="148"/>
      <c r="AB334" s="156"/>
      <c r="AC334" s="156"/>
      <c r="AD334" s="156"/>
      <c r="AE334" s="148"/>
      <c r="AF334" s="148"/>
      <c r="AG334" s="156"/>
      <c r="AH334" s="156"/>
      <c r="AI334" s="156"/>
      <c r="AJ334" s="148"/>
      <c r="AK334" s="148"/>
      <c r="AL334" s="156"/>
      <c r="AM334" s="156"/>
      <c r="AN334" s="156"/>
      <c r="AO334" s="148"/>
      <c r="AP334" s="148"/>
      <c r="AQ334" s="156"/>
      <c r="AR334" s="156"/>
      <c r="AS334" s="156"/>
      <c r="AT334" s="148"/>
      <c r="AU334" s="148"/>
      <c r="AV334" s="156"/>
      <c r="AW334" s="156"/>
      <c r="AX334" s="156"/>
      <c r="AY334" s="156"/>
      <c r="AZ334" s="156"/>
      <c r="BA334" s="156"/>
    </row>
    <row r="335" spans="1:53" ht="22.5" customHeight="1">
      <c r="A335" s="313"/>
      <c r="B335" s="315"/>
      <c r="C335" s="315"/>
      <c r="D335" s="241" t="s">
        <v>274</v>
      </c>
      <c r="E335" s="178">
        <f t="shared" si="766"/>
        <v>0</v>
      </c>
      <c r="F335" s="178">
        <f t="shared" si="711"/>
        <v>0</v>
      </c>
      <c r="G335" s="156"/>
      <c r="H335" s="148"/>
      <c r="I335" s="148"/>
      <c r="J335" s="156"/>
      <c r="K335" s="148"/>
      <c r="L335" s="148"/>
      <c r="M335" s="156"/>
      <c r="N335" s="148"/>
      <c r="O335" s="148"/>
      <c r="P335" s="156"/>
      <c r="Q335" s="148"/>
      <c r="R335" s="148"/>
      <c r="S335" s="156"/>
      <c r="T335" s="148"/>
      <c r="U335" s="148"/>
      <c r="V335" s="156"/>
      <c r="W335" s="148"/>
      <c r="X335" s="148"/>
      <c r="Y335" s="156"/>
      <c r="Z335" s="148"/>
      <c r="AA335" s="148"/>
      <c r="AB335" s="156"/>
      <c r="AC335" s="156"/>
      <c r="AD335" s="156"/>
      <c r="AE335" s="148"/>
      <c r="AF335" s="148"/>
      <c r="AG335" s="156"/>
      <c r="AH335" s="156"/>
      <c r="AI335" s="156"/>
      <c r="AJ335" s="148"/>
      <c r="AK335" s="148"/>
      <c r="AL335" s="156"/>
      <c r="AM335" s="156"/>
      <c r="AN335" s="156"/>
      <c r="AO335" s="148"/>
      <c r="AP335" s="148"/>
      <c r="AQ335" s="156"/>
      <c r="AR335" s="156"/>
      <c r="AS335" s="156"/>
      <c r="AT335" s="148"/>
      <c r="AU335" s="148"/>
      <c r="AV335" s="156"/>
      <c r="AW335" s="156"/>
      <c r="AX335" s="156"/>
      <c r="AY335" s="156"/>
      <c r="AZ335" s="156"/>
      <c r="BA335" s="156"/>
    </row>
    <row r="336" spans="1:53" ht="31.2">
      <c r="A336" s="313"/>
      <c r="B336" s="315"/>
      <c r="C336" s="315"/>
      <c r="D336" s="153" t="s">
        <v>43</v>
      </c>
      <c r="E336" s="178">
        <f t="shared" si="766"/>
        <v>0</v>
      </c>
      <c r="F336" s="178">
        <f t="shared" si="711"/>
        <v>0</v>
      </c>
      <c r="G336" s="156"/>
      <c r="H336" s="148"/>
      <c r="I336" s="148"/>
      <c r="J336" s="156"/>
      <c r="K336" s="148"/>
      <c r="L336" s="148"/>
      <c r="M336" s="156"/>
      <c r="N336" s="148"/>
      <c r="O336" s="148"/>
      <c r="P336" s="156"/>
      <c r="Q336" s="148"/>
      <c r="R336" s="148"/>
      <c r="S336" s="156"/>
      <c r="T336" s="148"/>
      <c r="U336" s="148"/>
      <c r="V336" s="156"/>
      <c r="W336" s="148"/>
      <c r="X336" s="148"/>
      <c r="Y336" s="156"/>
      <c r="Z336" s="148"/>
      <c r="AA336" s="148"/>
      <c r="AB336" s="156"/>
      <c r="AC336" s="156"/>
      <c r="AD336" s="156"/>
      <c r="AE336" s="148"/>
      <c r="AF336" s="148"/>
      <c r="AG336" s="156"/>
      <c r="AH336" s="156"/>
      <c r="AI336" s="156"/>
      <c r="AJ336" s="148"/>
      <c r="AK336" s="148"/>
      <c r="AL336" s="156"/>
      <c r="AM336" s="156"/>
      <c r="AN336" s="156"/>
      <c r="AO336" s="148"/>
      <c r="AP336" s="148"/>
      <c r="AQ336" s="156"/>
      <c r="AR336" s="156"/>
      <c r="AS336" s="156"/>
      <c r="AT336" s="148"/>
      <c r="AU336" s="148"/>
      <c r="AV336" s="156"/>
      <c r="AW336" s="156"/>
      <c r="AX336" s="156"/>
      <c r="AY336" s="156"/>
      <c r="AZ336" s="156"/>
      <c r="BA336" s="156"/>
    </row>
    <row r="337" spans="1:53" ht="22.5" customHeight="1">
      <c r="A337" s="312" t="s">
        <v>498</v>
      </c>
      <c r="B337" s="314" t="s">
        <v>503</v>
      </c>
      <c r="C337" s="314" t="s">
        <v>324</v>
      </c>
      <c r="D337" s="159" t="s">
        <v>41</v>
      </c>
      <c r="E337" s="178">
        <f t="shared" si="766"/>
        <v>1341.18</v>
      </c>
      <c r="F337" s="178">
        <f t="shared" si="711"/>
        <v>1299.2859699999999</v>
      </c>
      <c r="G337" s="156">
        <f>F337/E337</f>
        <v>0.96876330544744171</v>
      </c>
      <c r="H337" s="148">
        <f>H338+H339+H340+H342+H343</f>
        <v>0</v>
      </c>
      <c r="I337" s="148">
        <f t="shared" ref="I337" si="767">I338+I339+I340+I342+I343</f>
        <v>0</v>
      </c>
      <c r="J337" s="148"/>
      <c r="K337" s="148">
        <f t="shared" ref="K337:L337" si="768">K338+K339+K340+K342+K343</f>
        <v>0</v>
      </c>
      <c r="L337" s="148">
        <f t="shared" si="768"/>
        <v>0</v>
      </c>
      <c r="M337" s="148"/>
      <c r="N337" s="148">
        <f t="shared" ref="N337:O337" si="769">N338+N339+N340+N342+N343</f>
        <v>0</v>
      </c>
      <c r="O337" s="148">
        <f t="shared" si="769"/>
        <v>0</v>
      </c>
      <c r="P337" s="148"/>
      <c r="Q337" s="148">
        <f t="shared" ref="Q337:R337" si="770">Q338+Q339+Q340+Q342+Q343</f>
        <v>0</v>
      </c>
      <c r="R337" s="148">
        <f t="shared" si="770"/>
        <v>0</v>
      </c>
      <c r="S337" s="148"/>
      <c r="T337" s="148">
        <f t="shared" ref="T337:U337" si="771">T338+T339+T340+T342+T343</f>
        <v>0</v>
      </c>
      <c r="U337" s="148">
        <f t="shared" si="771"/>
        <v>0</v>
      </c>
      <c r="V337" s="148"/>
      <c r="W337" s="148">
        <f t="shared" ref="W337:X337" si="772">W338+W339+W340+W342+W343</f>
        <v>0</v>
      </c>
      <c r="X337" s="148">
        <f t="shared" si="772"/>
        <v>0</v>
      </c>
      <c r="Y337" s="148"/>
      <c r="Z337" s="148">
        <f t="shared" ref="Z337:AC337" si="773">Z338+Z339+Z340+Z342+Z343</f>
        <v>0</v>
      </c>
      <c r="AA337" s="148">
        <f t="shared" si="773"/>
        <v>0</v>
      </c>
      <c r="AB337" s="148">
        <f t="shared" si="773"/>
        <v>0</v>
      </c>
      <c r="AC337" s="148">
        <f t="shared" si="773"/>
        <v>0</v>
      </c>
      <c r="AD337" s="148"/>
      <c r="AE337" s="148">
        <f t="shared" ref="AE337:AH337" si="774">AE338+AE339+AE340+AE342+AE343</f>
        <v>159.96164999999999</v>
      </c>
      <c r="AF337" s="148">
        <f t="shared" si="774"/>
        <v>0</v>
      </c>
      <c r="AG337" s="148">
        <f t="shared" si="774"/>
        <v>0</v>
      </c>
      <c r="AH337" s="148">
        <f t="shared" si="774"/>
        <v>159.96164999999999</v>
      </c>
      <c r="AI337" s="148"/>
      <c r="AJ337" s="148">
        <f t="shared" ref="AJ337:AM337" si="775">AJ338+AJ339+AJ340+AJ342+AJ343</f>
        <v>1139.3243199999999</v>
      </c>
      <c r="AK337" s="148">
        <f t="shared" si="775"/>
        <v>0</v>
      </c>
      <c r="AL337" s="148">
        <f t="shared" si="775"/>
        <v>0</v>
      </c>
      <c r="AM337" s="148">
        <f t="shared" si="775"/>
        <v>1139.3243199999999</v>
      </c>
      <c r="AN337" s="148"/>
      <c r="AO337" s="148">
        <f t="shared" ref="AO337:AR337" si="776">AO338+AO339+AO340+AO342+AO343</f>
        <v>0</v>
      </c>
      <c r="AP337" s="148">
        <f t="shared" si="776"/>
        <v>0</v>
      </c>
      <c r="AQ337" s="148">
        <f t="shared" si="776"/>
        <v>0</v>
      </c>
      <c r="AR337" s="148">
        <f t="shared" si="776"/>
        <v>0</v>
      </c>
      <c r="AS337" s="148"/>
      <c r="AT337" s="148">
        <f t="shared" ref="AT337:AW337" si="777">AT338+AT339+AT340+AT342+AT343</f>
        <v>0</v>
      </c>
      <c r="AU337" s="148">
        <f t="shared" si="777"/>
        <v>0</v>
      </c>
      <c r="AV337" s="148">
        <f t="shared" si="777"/>
        <v>0</v>
      </c>
      <c r="AW337" s="148">
        <f t="shared" si="777"/>
        <v>0</v>
      </c>
      <c r="AX337" s="148"/>
      <c r="AY337" s="148">
        <f t="shared" ref="AY337:AZ337" si="778">AY338+AY339+AY340+AY342+AY343</f>
        <v>41.894030000000157</v>
      </c>
      <c r="AZ337" s="148">
        <f t="shared" si="778"/>
        <v>0</v>
      </c>
      <c r="BA337" s="156"/>
    </row>
    <row r="338" spans="1:53" ht="32.25" customHeight="1">
      <c r="A338" s="313"/>
      <c r="B338" s="315"/>
      <c r="C338" s="315"/>
      <c r="D338" s="157" t="s">
        <v>37</v>
      </c>
      <c r="E338" s="178">
        <f t="shared" si="766"/>
        <v>0</v>
      </c>
      <c r="F338" s="178">
        <f t="shared" si="711"/>
        <v>0</v>
      </c>
      <c r="G338" s="156"/>
      <c r="H338" s="148"/>
      <c r="I338" s="148"/>
      <c r="J338" s="156"/>
      <c r="K338" s="148"/>
      <c r="L338" s="148"/>
      <c r="M338" s="156"/>
      <c r="N338" s="148"/>
      <c r="O338" s="148"/>
      <c r="P338" s="156"/>
      <c r="Q338" s="148"/>
      <c r="R338" s="148"/>
      <c r="S338" s="156"/>
      <c r="T338" s="148"/>
      <c r="U338" s="148"/>
      <c r="V338" s="156"/>
      <c r="W338" s="148"/>
      <c r="X338" s="148"/>
      <c r="Y338" s="156"/>
      <c r="Z338" s="148"/>
      <c r="AA338" s="148"/>
      <c r="AB338" s="156"/>
      <c r="AC338" s="156"/>
      <c r="AD338" s="156"/>
      <c r="AE338" s="148"/>
      <c r="AF338" s="148"/>
      <c r="AG338" s="156"/>
      <c r="AH338" s="156"/>
      <c r="AI338" s="156"/>
      <c r="AJ338" s="148"/>
      <c r="AK338" s="148"/>
      <c r="AL338" s="156"/>
      <c r="AM338" s="156"/>
      <c r="AN338" s="156"/>
      <c r="AO338" s="148"/>
      <c r="AP338" s="148"/>
      <c r="AQ338" s="156"/>
      <c r="AR338" s="156"/>
      <c r="AS338" s="156"/>
      <c r="AT338" s="148"/>
      <c r="AU338" s="148"/>
      <c r="AV338" s="156"/>
      <c r="AW338" s="156"/>
      <c r="AX338" s="156"/>
      <c r="AY338" s="156"/>
      <c r="AZ338" s="156"/>
      <c r="BA338" s="156"/>
    </row>
    <row r="339" spans="1:53" ht="50.25" customHeight="1">
      <c r="A339" s="313"/>
      <c r="B339" s="315"/>
      <c r="C339" s="315"/>
      <c r="D339" s="158" t="s">
        <v>2</v>
      </c>
      <c r="E339" s="178">
        <f t="shared" si="766"/>
        <v>0</v>
      </c>
      <c r="F339" s="178">
        <f t="shared" si="711"/>
        <v>0</v>
      </c>
      <c r="G339" s="156"/>
      <c r="H339" s="148"/>
      <c r="I339" s="148"/>
      <c r="J339" s="156"/>
      <c r="K339" s="148"/>
      <c r="L339" s="148"/>
      <c r="M339" s="156"/>
      <c r="N339" s="148"/>
      <c r="O339" s="148"/>
      <c r="P339" s="156"/>
      <c r="Q339" s="148"/>
      <c r="R339" s="148"/>
      <c r="S339" s="156"/>
      <c r="T339" s="148"/>
      <c r="U339" s="148"/>
      <c r="V339" s="156"/>
      <c r="W339" s="148"/>
      <c r="X339" s="148"/>
      <c r="Y339" s="156"/>
      <c r="Z339" s="148"/>
      <c r="AA339" s="148"/>
      <c r="AB339" s="156"/>
      <c r="AC339" s="156"/>
      <c r="AD339" s="156"/>
      <c r="AE339" s="148"/>
      <c r="AF339" s="148"/>
      <c r="AG339" s="156"/>
      <c r="AH339" s="156"/>
      <c r="AI339" s="156"/>
      <c r="AJ339" s="148"/>
      <c r="AK339" s="148"/>
      <c r="AL339" s="156"/>
      <c r="AM339" s="156"/>
      <c r="AN339" s="156"/>
      <c r="AO339" s="148"/>
      <c r="AP339" s="148"/>
      <c r="AQ339" s="156"/>
      <c r="AR339" s="156"/>
      <c r="AS339" s="156"/>
      <c r="AT339" s="148"/>
      <c r="AU339" s="148"/>
      <c r="AV339" s="156"/>
      <c r="AW339" s="156"/>
      <c r="AX339" s="156"/>
      <c r="AY339" s="156"/>
      <c r="AZ339" s="156"/>
      <c r="BA339" s="156"/>
    </row>
    <row r="340" spans="1:53" ht="22.5" customHeight="1">
      <c r="A340" s="313"/>
      <c r="B340" s="315"/>
      <c r="C340" s="315"/>
      <c r="D340" s="241" t="s">
        <v>273</v>
      </c>
      <c r="E340" s="178">
        <f>H340+K340+N340+Q340+T340+W340+Z340+AE340+AJ340+AO340+AT340+AY340</f>
        <v>1341.18</v>
      </c>
      <c r="F340" s="178">
        <f t="shared" si="711"/>
        <v>1299.2859699999999</v>
      </c>
      <c r="G340" s="156"/>
      <c r="H340" s="148"/>
      <c r="I340" s="148"/>
      <c r="J340" s="156"/>
      <c r="K340" s="148"/>
      <c r="L340" s="148"/>
      <c r="M340" s="156"/>
      <c r="N340" s="148"/>
      <c r="O340" s="148"/>
      <c r="P340" s="156"/>
      <c r="Q340" s="148"/>
      <c r="R340" s="148"/>
      <c r="S340" s="156"/>
      <c r="T340" s="148"/>
      <c r="U340" s="148"/>
      <c r="V340" s="156"/>
      <c r="W340" s="148"/>
      <c r="X340" s="148"/>
      <c r="Y340" s="156"/>
      <c r="Z340" s="148"/>
      <c r="AA340" s="148"/>
      <c r="AB340" s="156"/>
      <c r="AC340" s="156"/>
      <c r="AD340" s="156"/>
      <c r="AE340" s="148">
        <v>159.96164999999999</v>
      </c>
      <c r="AF340" s="148"/>
      <c r="AG340" s="156"/>
      <c r="AH340" s="148">
        <v>159.96164999999999</v>
      </c>
      <c r="AI340" s="156"/>
      <c r="AJ340" s="148">
        <v>1139.3243199999999</v>
      </c>
      <c r="AK340" s="148"/>
      <c r="AL340" s="156"/>
      <c r="AM340" s="148">
        <v>1139.3243199999999</v>
      </c>
      <c r="AN340" s="156"/>
      <c r="AO340" s="148"/>
      <c r="AP340" s="148"/>
      <c r="AQ340" s="156"/>
      <c r="AR340" s="156"/>
      <c r="AS340" s="156"/>
      <c r="AT340" s="148"/>
      <c r="AU340" s="148"/>
      <c r="AV340" s="156"/>
      <c r="AW340" s="156"/>
      <c r="AX340" s="156"/>
      <c r="AY340" s="148">
        <f>1341.18-159.96165-1139.32432</f>
        <v>41.894030000000157</v>
      </c>
      <c r="AZ340" s="148"/>
      <c r="BA340" s="156"/>
    </row>
    <row r="341" spans="1:53" ht="82.5" customHeight="1">
      <c r="A341" s="313"/>
      <c r="B341" s="315"/>
      <c r="C341" s="315"/>
      <c r="D341" s="241" t="s">
        <v>279</v>
      </c>
      <c r="E341" s="178">
        <f t="shared" ref="E341:E346" si="779">H341+K341+N341+Q341+T341+W341+Z341+AE341+AJ341+AO341+AT341+AY341</f>
        <v>0</v>
      </c>
      <c r="F341" s="178">
        <f t="shared" si="711"/>
        <v>0</v>
      </c>
      <c r="G341" s="156"/>
      <c r="H341" s="148"/>
      <c r="I341" s="148"/>
      <c r="J341" s="156"/>
      <c r="K341" s="148"/>
      <c r="L341" s="148"/>
      <c r="M341" s="156"/>
      <c r="N341" s="148"/>
      <c r="O341" s="148"/>
      <c r="P341" s="156"/>
      <c r="Q341" s="148"/>
      <c r="R341" s="148"/>
      <c r="S341" s="156"/>
      <c r="T341" s="148"/>
      <c r="U341" s="148"/>
      <c r="V341" s="156"/>
      <c r="W341" s="148"/>
      <c r="X341" s="148"/>
      <c r="Y341" s="156"/>
      <c r="Z341" s="148"/>
      <c r="AA341" s="148"/>
      <c r="AB341" s="156"/>
      <c r="AC341" s="156"/>
      <c r="AD341" s="156"/>
      <c r="AE341" s="148"/>
      <c r="AF341" s="148"/>
      <c r="AG341" s="156"/>
      <c r="AH341" s="156"/>
      <c r="AI341" s="156"/>
      <c r="AJ341" s="148"/>
      <c r="AK341" s="148"/>
      <c r="AL341" s="156"/>
      <c r="AM341" s="156"/>
      <c r="AN341" s="156"/>
      <c r="AO341" s="148"/>
      <c r="AP341" s="148"/>
      <c r="AQ341" s="156"/>
      <c r="AR341" s="156"/>
      <c r="AS341" s="156"/>
      <c r="AT341" s="148"/>
      <c r="AU341" s="148"/>
      <c r="AV341" s="156"/>
      <c r="AW341" s="156"/>
      <c r="AX341" s="156"/>
      <c r="AY341" s="156"/>
      <c r="AZ341" s="156"/>
      <c r="BA341" s="156"/>
    </row>
    <row r="342" spans="1:53" ht="22.5" customHeight="1">
      <c r="A342" s="313"/>
      <c r="B342" s="315"/>
      <c r="C342" s="315"/>
      <c r="D342" s="241" t="s">
        <v>274</v>
      </c>
      <c r="E342" s="178">
        <f t="shared" si="779"/>
        <v>0</v>
      </c>
      <c r="F342" s="178">
        <f t="shared" si="711"/>
        <v>0</v>
      </c>
      <c r="G342" s="156"/>
      <c r="H342" s="148"/>
      <c r="I342" s="148"/>
      <c r="J342" s="156"/>
      <c r="K342" s="148"/>
      <c r="L342" s="148"/>
      <c r="M342" s="156"/>
      <c r="N342" s="148"/>
      <c r="O342" s="148"/>
      <c r="P342" s="156"/>
      <c r="Q342" s="148"/>
      <c r="R342" s="148"/>
      <c r="S342" s="156"/>
      <c r="T342" s="148"/>
      <c r="U342" s="148"/>
      <c r="V342" s="156"/>
      <c r="W342" s="148"/>
      <c r="X342" s="148"/>
      <c r="Y342" s="156"/>
      <c r="Z342" s="148"/>
      <c r="AA342" s="148"/>
      <c r="AB342" s="156"/>
      <c r="AC342" s="156"/>
      <c r="AD342" s="156"/>
      <c r="AE342" s="148"/>
      <c r="AF342" s="148"/>
      <c r="AG342" s="156"/>
      <c r="AH342" s="156"/>
      <c r="AI342" s="156"/>
      <c r="AJ342" s="148"/>
      <c r="AK342" s="148"/>
      <c r="AL342" s="156"/>
      <c r="AM342" s="156"/>
      <c r="AN342" s="156"/>
      <c r="AO342" s="148"/>
      <c r="AP342" s="148"/>
      <c r="AQ342" s="156"/>
      <c r="AR342" s="156"/>
      <c r="AS342" s="156"/>
      <c r="AT342" s="148"/>
      <c r="AU342" s="148"/>
      <c r="AV342" s="156"/>
      <c r="AW342" s="156"/>
      <c r="AX342" s="156"/>
      <c r="AY342" s="156"/>
      <c r="AZ342" s="156"/>
      <c r="BA342" s="156"/>
    </row>
    <row r="343" spans="1:53" ht="31.2">
      <c r="A343" s="313"/>
      <c r="B343" s="315"/>
      <c r="C343" s="315"/>
      <c r="D343" s="153" t="s">
        <v>43</v>
      </c>
      <c r="E343" s="178">
        <f t="shared" si="779"/>
        <v>0</v>
      </c>
      <c r="F343" s="178">
        <f t="shared" si="711"/>
        <v>0</v>
      </c>
      <c r="G343" s="156"/>
      <c r="H343" s="148"/>
      <c r="I343" s="148"/>
      <c r="J343" s="156"/>
      <c r="K343" s="148"/>
      <c r="L343" s="148"/>
      <c r="M343" s="156"/>
      <c r="N343" s="148"/>
      <c r="O343" s="148"/>
      <c r="P343" s="156"/>
      <c r="Q343" s="148"/>
      <c r="R343" s="148"/>
      <c r="S343" s="156"/>
      <c r="T343" s="148"/>
      <c r="U343" s="148"/>
      <c r="V343" s="156"/>
      <c r="W343" s="148"/>
      <c r="X343" s="148"/>
      <c r="Y343" s="156"/>
      <c r="Z343" s="148"/>
      <c r="AA343" s="148"/>
      <c r="AB343" s="156"/>
      <c r="AC343" s="156"/>
      <c r="AD343" s="156"/>
      <c r="AE343" s="148"/>
      <c r="AF343" s="148"/>
      <c r="AG343" s="156"/>
      <c r="AH343" s="156"/>
      <c r="AI343" s="156"/>
      <c r="AJ343" s="148"/>
      <c r="AK343" s="148"/>
      <c r="AL343" s="156"/>
      <c r="AM343" s="156"/>
      <c r="AN343" s="156"/>
      <c r="AO343" s="148"/>
      <c r="AP343" s="148"/>
      <c r="AQ343" s="156"/>
      <c r="AR343" s="156"/>
      <c r="AS343" s="156"/>
      <c r="AT343" s="148"/>
      <c r="AU343" s="148"/>
      <c r="AV343" s="156"/>
      <c r="AW343" s="156"/>
      <c r="AX343" s="156"/>
      <c r="AY343" s="156"/>
      <c r="AZ343" s="156"/>
      <c r="BA343" s="156"/>
    </row>
    <row r="344" spans="1:53" ht="22.5" customHeight="1">
      <c r="A344" s="312" t="s">
        <v>499</v>
      </c>
      <c r="B344" s="314" t="s">
        <v>508</v>
      </c>
      <c r="C344" s="314" t="s">
        <v>324</v>
      </c>
      <c r="D344" s="159" t="s">
        <v>41</v>
      </c>
      <c r="E344" s="178">
        <f t="shared" si="779"/>
        <v>268.24</v>
      </c>
      <c r="F344" s="178">
        <f t="shared" si="711"/>
        <v>268.24</v>
      </c>
      <c r="G344" s="156">
        <f>F344/E344</f>
        <v>1</v>
      </c>
      <c r="H344" s="148">
        <f>H345+H346+H347+H349+H350</f>
        <v>0</v>
      </c>
      <c r="I344" s="148">
        <f t="shared" ref="I344" si="780">I345+I346+I347+I349+I350</f>
        <v>0</v>
      </c>
      <c r="J344" s="148"/>
      <c r="K344" s="148">
        <f t="shared" ref="K344:L344" si="781">K345+K346+K347+K349+K350</f>
        <v>0</v>
      </c>
      <c r="L344" s="148">
        <f t="shared" si="781"/>
        <v>0</v>
      </c>
      <c r="M344" s="148"/>
      <c r="N344" s="148">
        <f t="shared" ref="N344:O344" si="782">N345+N346+N347+N349+N350</f>
        <v>0</v>
      </c>
      <c r="O344" s="148">
        <f t="shared" si="782"/>
        <v>0</v>
      </c>
      <c r="P344" s="148"/>
      <c r="Q344" s="148">
        <f t="shared" ref="Q344:R344" si="783">Q345+Q346+Q347+Q349+Q350</f>
        <v>0</v>
      </c>
      <c r="R344" s="148">
        <f t="shared" si="783"/>
        <v>0</v>
      </c>
      <c r="S344" s="148"/>
      <c r="T344" s="148">
        <f t="shared" ref="T344:U344" si="784">T345+T346+T347+T349+T350</f>
        <v>0</v>
      </c>
      <c r="U344" s="148">
        <f t="shared" si="784"/>
        <v>0</v>
      </c>
      <c r="V344" s="148"/>
      <c r="W344" s="148">
        <f t="shared" ref="W344:X344" si="785">W345+W346+W347+W349+W350</f>
        <v>0</v>
      </c>
      <c r="X344" s="148">
        <f t="shared" si="785"/>
        <v>0</v>
      </c>
      <c r="Y344" s="148"/>
      <c r="Z344" s="148">
        <f t="shared" ref="Z344:AC344" si="786">Z345+Z346+Z347+Z349+Z350</f>
        <v>0</v>
      </c>
      <c r="AA344" s="148">
        <f t="shared" si="786"/>
        <v>0</v>
      </c>
      <c r="AB344" s="148">
        <f t="shared" si="786"/>
        <v>0</v>
      </c>
      <c r="AC344" s="148">
        <f t="shared" si="786"/>
        <v>0</v>
      </c>
      <c r="AD344" s="148"/>
      <c r="AE344" s="148">
        <f t="shared" ref="AE344:AH344" si="787">AE345+AE346+AE347+AE349+AE350</f>
        <v>0</v>
      </c>
      <c r="AF344" s="148">
        <f t="shared" si="787"/>
        <v>0</v>
      </c>
      <c r="AG344" s="148">
        <f t="shared" si="787"/>
        <v>0</v>
      </c>
      <c r="AH344" s="148">
        <f t="shared" si="787"/>
        <v>0</v>
      </c>
      <c r="AI344" s="148"/>
      <c r="AJ344" s="148">
        <f t="shared" ref="AJ344:AM344" si="788">AJ345+AJ346+AJ347+AJ349+AJ350</f>
        <v>268.24</v>
      </c>
      <c r="AK344" s="148">
        <f t="shared" si="788"/>
        <v>0</v>
      </c>
      <c r="AL344" s="148">
        <f t="shared" si="788"/>
        <v>0</v>
      </c>
      <c r="AM344" s="148">
        <f t="shared" si="788"/>
        <v>268.24</v>
      </c>
      <c r="AN344" s="148"/>
      <c r="AO344" s="148">
        <f t="shared" ref="AO344:AR344" si="789">AO345+AO346+AO347+AO349+AO350</f>
        <v>0</v>
      </c>
      <c r="AP344" s="148">
        <f t="shared" si="789"/>
        <v>0</v>
      </c>
      <c r="AQ344" s="148">
        <f t="shared" si="789"/>
        <v>0</v>
      </c>
      <c r="AR344" s="148">
        <f t="shared" si="789"/>
        <v>0</v>
      </c>
      <c r="AS344" s="148"/>
      <c r="AT344" s="148">
        <f t="shared" ref="AT344:AW344" si="790">AT345+AT346+AT347+AT349+AT350</f>
        <v>0</v>
      </c>
      <c r="AU344" s="148">
        <f t="shared" si="790"/>
        <v>0</v>
      </c>
      <c r="AV344" s="148">
        <f t="shared" si="790"/>
        <v>0</v>
      </c>
      <c r="AW344" s="148">
        <f t="shared" si="790"/>
        <v>0</v>
      </c>
      <c r="AX344" s="148"/>
      <c r="AY344" s="148">
        <f t="shared" ref="AY344:AZ344" si="791">AY345+AY346+AY347+AY349+AY350</f>
        <v>0</v>
      </c>
      <c r="AZ344" s="148">
        <f t="shared" si="791"/>
        <v>0</v>
      </c>
      <c r="BA344" s="156"/>
    </row>
    <row r="345" spans="1:53" ht="32.25" customHeight="1">
      <c r="A345" s="313"/>
      <c r="B345" s="315"/>
      <c r="C345" s="315"/>
      <c r="D345" s="157" t="s">
        <v>37</v>
      </c>
      <c r="E345" s="178">
        <f t="shared" si="779"/>
        <v>0</v>
      </c>
      <c r="F345" s="178">
        <f t="shared" si="711"/>
        <v>0</v>
      </c>
      <c r="G345" s="156"/>
      <c r="H345" s="148"/>
      <c r="I345" s="148"/>
      <c r="J345" s="156"/>
      <c r="K345" s="148"/>
      <c r="L345" s="148"/>
      <c r="M345" s="156"/>
      <c r="N345" s="148"/>
      <c r="O345" s="148"/>
      <c r="P345" s="156"/>
      <c r="Q345" s="148"/>
      <c r="R345" s="148"/>
      <c r="S345" s="156"/>
      <c r="T345" s="148"/>
      <c r="U345" s="148"/>
      <c r="V345" s="156"/>
      <c r="W345" s="148"/>
      <c r="X345" s="148"/>
      <c r="Y345" s="156"/>
      <c r="Z345" s="148"/>
      <c r="AA345" s="148"/>
      <c r="AB345" s="156"/>
      <c r="AC345" s="156"/>
      <c r="AD345" s="156"/>
      <c r="AE345" s="148"/>
      <c r="AF345" s="148"/>
      <c r="AG345" s="156"/>
      <c r="AH345" s="156"/>
      <c r="AI345" s="156"/>
      <c r="AJ345" s="148"/>
      <c r="AK345" s="148"/>
      <c r="AL345" s="156"/>
      <c r="AM345" s="156"/>
      <c r="AN345" s="156"/>
      <c r="AO345" s="148"/>
      <c r="AP345" s="148"/>
      <c r="AQ345" s="156"/>
      <c r="AR345" s="156"/>
      <c r="AS345" s="156"/>
      <c r="AT345" s="148"/>
      <c r="AU345" s="148"/>
      <c r="AV345" s="156"/>
      <c r="AW345" s="156"/>
      <c r="AX345" s="156"/>
      <c r="AY345" s="156"/>
      <c r="AZ345" s="156"/>
      <c r="BA345" s="156"/>
    </row>
    <row r="346" spans="1:53" ht="50.25" customHeight="1">
      <c r="A346" s="313"/>
      <c r="B346" s="315"/>
      <c r="C346" s="315"/>
      <c r="D346" s="158" t="s">
        <v>2</v>
      </c>
      <c r="E346" s="178">
        <f t="shared" si="779"/>
        <v>0</v>
      </c>
      <c r="F346" s="178">
        <f t="shared" si="711"/>
        <v>0</v>
      </c>
      <c r="G346" s="156"/>
      <c r="H346" s="148"/>
      <c r="I346" s="148"/>
      <c r="J346" s="156"/>
      <c r="K346" s="148"/>
      <c r="L346" s="148"/>
      <c r="M346" s="156"/>
      <c r="N346" s="148"/>
      <c r="O346" s="148"/>
      <c r="P346" s="156"/>
      <c r="Q346" s="148"/>
      <c r="R346" s="148"/>
      <c r="S346" s="156"/>
      <c r="T346" s="148"/>
      <c r="U346" s="148"/>
      <c r="V346" s="156"/>
      <c r="W346" s="148"/>
      <c r="X346" s="148"/>
      <c r="Y346" s="156"/>
      <c r="Z346" s="148"/>
      <c r="AA346" s="148"/>
      <c r="AB346" s="156"/>
      <c r="AC346" s="156"/>
      <c r="AD346" s="156"/>
      <c r="AE346" s="148"/>
      <c r="AF346" s="148"/>
      <c r="AG346" s="156"/>
      <c r="AH346" s="156"/>
      <c r="AI346" s="156"/>
      <c r="AJ346" s="148"/>
      <c r="AK346" s="148"/>
      <c r="AL346" s="156"/>
      <c r="AM346" s="156"/>
      <c r="AN346" s="156"/>
      <c r="AO346" s="148"/>
      <c r="AP346" s="148"/>
      <c r="AQ346" s="156"/>
      <c r="AR346" s="156"/>
      <c r="AS346" s="156"/>
      <c r="AT346" s="148"/>
      <c r="AU346" s="148"/>
      <c r="AV346" s="156"/>
      <c r="AW346" s="156"/>
      <c r="AX346" s="156"/>
      <c r="AY346" s="156"/>
      <c r="AZ346" s="156"/>
      <c r="BA346" s="156"/>
    </row>
    <row r="347" spans="1:53" ht="22.5" customHeight="1">
      <c r="A347" s="313"/>
      <c r="B347" s="315"/>
      <c r="C347" s="315"/>
      <c r="D347" s="241" t="s">
        <v>273</v>
      </c>
      <c r="E347" s="178">
        <f>H347+K347+N347+Q347+T347+W347+Z347+AE347+AJ347+AO347+AT347+AY347</f>
        <v>268.24</v>
      </c>
      <c r="F347" s="178">
        <f t="shared" si="711"/>
        <v>268.24</v>
      </c>
      <c r="G347" s="156"/>
      <c r="H347" s="148"/>
      <c r="I347" s="148"/>
      <c r="J347" s="156"/>
      <c r="K347" s="148"/>
      <c r="L347" s="148"/>
      <c r="M347" s="156"/>
      <c r="N347" s="148"/>
      <c r="O347" s="148"/>
      <c r="P347" s="156"/>
      <c r="Q347" s="148"/>
      <c r="R347" s="148"/>
      <c r="S347" s="156"/>
      <c r="T347" s="148"/>
      <c r="U347" s="148"/>
      <c r="V347" s="156"/>
      <c r="W347" s="148"/>
      <c r="X347" s="148"/>
      <c r="Y347" s="156"/>
      <c r="Z347" s="148"/>
      <c r="AA347" s="148"/>
      <c r="AB347" s="156"/>
      <c r="AC347" s="156"/>
      <c r="AD347" s="156"/>
      <c r="AE347" s="148"/>
      <c r="AF347" s="148"/>
      <c r="AG347" s="156"/>
      <c r="AH347" s="156"/>
      <c r="AI347" s="156"/>
      <c r="AJ347" s="148">
        <v>268.24</v>
      </c>
      <c r="AK347" s="148"/>
      <c r="AL347" s="156"/>
      <c r="AM347" s="148">
        <v>268.24</v>
      </c>
      <c r="AN347" s="156"/>
      <c r="AO347" s="148"/>
      <c r="AP347" s="148"/>
      <c r="AQ347" s="156"/>
      <c r="AR347" s="156"/>
      <c r="AS347" s="156"/>
      <c r="AT347" s="148"/>
      <c r="AU347" s="148"/>
      <c r="AV347" s="156"/>
      <c r="AW347" s="156"/>
      <c r="AX347" s="156"/>
      <c r="AY347" s="156"/>
      <c r="AZ347" s="156"/>
      <c r="BA347" s="156"/>
    </row>
    <row r="348" spans="1:53" ht="82.5" customHeight="1">
      <c r="A348" s="313"/>
      <c r="B348" s="315"/>
      <c r="C348" s="315"/>
      <c r="D348" s="241" t="s">
        <v>279</v>
      </c>
      <c r="E348" s="178">
        <f t="shared" ref="E348:E353" si="792">H348+K348+N348+Q348+T348+W348+Z348+AE348+AJ348+AO348+AT348+AY348</f>
        <v>0</v>
      </c>
      <c r="F348" s="178">
        <f t="shared" si="711"/>
        <v>0</v>
      </c>
      <c r="G348" s="156"/>
      <c r="H348" s="148"/>
      <c r="I348" s="148"/>
      <c r="J348" s="156"/>
      <c r="K348" s="148"/>
      <c r="L348" s="148"/>
      <c r="M348" s="156"/>
      <c r="N348" s="148"/>
      <c r="O348" s="148"/>
      <c r="P348" s="156"/>
      <c r="Q348" s="148"/>
      <c r="R348" s="148"/>
      <c r="S348" s="156"/>
      <c r="T348" s="148"/>
      <c r="U348" s="148"/>
      <c r="V348" s="156"/>
      <c r="W348" s="148"/>
      <c r="X348" s="148"/>
      <c r="Y348" s="156"/>
      <c r="Z348" s="148"/>
      <c r="AA348" s="148"/>
      <c r="AB348" s="156"/>
      <c r="AC348" s="156"/>
      <c r="AD348" s="156"/>
      <c r="AE348" s="148"/>
      <c r="AF348" s="148"/>
      <c r="AG348" s="156"/>
      <c r="AH348" s="156"/>
      <c r="AI348" s="156"/>
      <c r="AJ348" s="148"/>
      <c r="AK348" s="148"/>
      <c r="AL348" s="156"/>
      <c r="AM348" s="156"/>
      <c r="AN348" s="156"/>
      <c r="AO348" s="148"/>
      <c r="AP348" s="148"/>
      <c r="AQ348" s="156"/>
      <c r="AR348" s="156"/>
      <c r="AS348" s="156"/>
      <c r="AT348" s="148"/>
      <c r="AU348" s="148"/>
      <c r="AV348" s="156"/>
      <c r="AW348" s="156"/>
      <c r="AX348" s="156"/>
      <c r="AY348" s="156"/>
      <c r="AZ348" s="156"/>
      <c r="BA348" s="156"/>
    </row>
    <row r="349" spans="1:53" ht="22.5" customHeight="1">
      <c r="A349" s="313"/>
      <c r="B349" s="315"/>
      <c r="C349" s="315"/>
      <c r="D349" s="241" t="s">
        <v>274</v>
      </c>
      <c r="E349" s="178">
        <f t="shared" si="792"/>
        <v>0</v>
      </c>
      <c r="F349" s="178">
        <f t="shared" si="711"/>
        <v>0</v>
      </c>
      <c r="G349" s="156"/>
      <c r="H349" s="148"/>
      <c r="I349" s="148"/>
      <c r="J349" s="156"/>
      <c r="K349" s="148"/>
      <c r="L349" s="148"/>
      <c r="M349" s="156"/>
      <c r="N349" s="148"/>
      <c r="O349" s="148"/>
      <c r="P349" s="156"/>
      <c r="Q349" s="148"/>
      <c r="R349" s="148"/>
      <c r="S349" s="156"/>
      <c r="T349" s="148"/>
      <c r="U349" s="148"/>
      <c r="V349" s="156"/>
      <c r="W349" s="148"/>
      <c r="X349" s="148"/>
      <c r="Y349" s="156"/>
      <c r="Z349" s="148"/>
      <c r="AA349" s="148"/>
      <c r="AB349" s="156"/>
      <c r="AC349" s="156"/>
      <c r="AD349" s="156"/>
      <c r="AE349" s="148"/>
      <c r="AF349" s="148"/>
      <c r="AG349" s="156"/>
      <c r="AH349" s="156"/>
      <c r="AI349" s="156"/>
      <c r="AJ349" s="148"/>
      <c r="AK349" s="148"/>
      <c r="AL349" s="156"/>
      <c r="AM349" s="156"/>
      <c r="AN349" s="156"/>
      <c r="AO349" s="148"/>
      <c r="AP349" s="148"/>
      <c r="AQ349" s="156"/>
      <c r="AR349" s="156"/>
      <c r="AS349" s="156"/>
      <c r="AT349" s="148"/>
      <c r="AU349" s="148"/>
      <c r="AV349" s="156"/>
      <c r="AW349" s="156"/>
      <c r="AX349" s="156"/>
      <c r="AY349" s="156"/>
      <c r="AZ349" s="156"/>
      <c r="BA349" s="156"/>
    </row>
    <row r="350" spans="1:53" ht="33" customHeight="1">
      <c r="A350" s="313"/>
      <c r="B350" s="315"/>
      <c r="C350" s="315"/>
      <c r="D350" s="153" t="s">
        <v>43</v>
      </c>
      <c r="E350" s="178">
        <f t="shared" si="792"/>
        <v>0</v>
      </c>
      <c r="F350" s="178">
        <f t="shared" si="711"/>
        <v>0</v>
      </c>
      <c r="G350" s="156"/>
      <c r="H350" s="148"/>
      <c r="I350" s="148"/>
      <c r="J350" s="156"/>
      <c r="K350" s="148"/>
      <c r="L350" s="148"/>
      <c r="M350" s="156"/>
      <c r="N350" s="148"/>
      <c r="O350" s="148"/>
      <c r="P350" s="156"/>
      <c r="Q350" s="148"/>
      <c r="R350" s="148"/>
      <c r="S350" s="156"/>
      <c r="T350" s="148"/>
      <c r="U350" s="148"/>
      <c r="V350" s="156"/>
      <c r="W350" s="148"/>
      <c r="X350" s="148"/>
      <c r="Y350" s="156"/>
      <c r="Z350" s="148"/>
      <c r="AA350" s="148"/>
      <c r="AB350" s="156"/>
      <c r="AC350" s="156"/>
      <c r="AD350" s="156"/>
      <c r="AE350" s="148"/>
      <c r="AF350" s="148"/>
      <c r="AG350" s="156"/>
      <c r="AH350" s="156"/>
      <c r="AI350" s="156"/>
      <c r="AJ350" s="148"/>
      <c r="AK350" s="148"/>
      <c r="AL350" s="156"/>
      <c r="AM350" s="156"/>
      <c r="AN350" s="156"/>
      <c r="AO350" s="148"/>
      <c r="AP350" s="148"/>
      <c r="AQ350" s="156"/>
      <c r="AR350" s="156"/>
      <c r="AS350" s="156"/>
      <c r="AT350" s="148"/>
      <c r="AU350" s="148"/>
      <c r="AV350" s="156"/>
      <c r="AW350" s="156"/>
      <c r="AX350" s="156"/>
      <c r="AY350" s="156"/>
      <c r="AZ350" s="156"/>
      <c r="BA350" s="156"/>
    </row>
    <row r="351" spans="1:53" ht="22.5" customHeight="1">
      <c r="A351" s="312" t="s">
        <v>504</v>
      </c>
      <c r="B351" s="314" t="s">
        <v>509</v>
      </c>
      <c r="C351" s="314" t="s">
        <v>324</v>
      </c>
      <c r="D351" s="159" t="s">
        <v>41</v>
      </c>
      <c r="E351" s="178">
        <f t="shared" si="792"/>
        <v>621.72</v>
      </c>
      <c r="F351" s="178">
        <f t="shared" si="711"/>
        <v>621.72</v>
      </c>
      <c r="G351" s="156">
        <f>F351/E351</f>
        <v>1</v>
      </c>
      <c r="H351" s="148">
        <f>H352+H353+H354+H356+H357</f>
        <v>0</v>
      </c>
      <c r="I351" s="148">
        <f t="shared" ref="I351" si="793">I352+I353+I354+I356+I357</f>
        <v>0</v>
      </c>
      <c r="J351" s="148"/>
      <c r="K351" s="148">
        <f t="shared" ref="K351:L351" si="794">K352+K353+K354+K356+K357</f>
        <v>0</v>
      </c>
      <c r="L351" s="148">
        <f t="shared" si="794"/>
        <v>0</v>
      </c>
      <c r="M351" s="148"/>
      <c r="N351" s="148">
        <f t="shared" ref="N351:O351" si="795">N352+N353+N354+N356+N357</f>
        <v>0</v>
      </c>
      <c r="O351" s="148">
        <f t="shared" si="795"/>
        <v>0</v>
      </c>
      <c r="P351" s="148"/>
      <c r="Q351" s="148">
        <f t="shared" ref="Q351:R351" si="796">Q352+Q353+Q354+Q356+Q357</f>
        <v>0</v>
      </c>
      <c r="R351" s="148">
        <f t="shared" si="796"/>
        <v>0</v>
      </c>
      <c r="S351" s="148"/>
      <c r="T351" s="148">
        <f t="shared" ref="T351:U351" si="797">T352+T353+T354+T356+T357</f>
        <v>0</v>
      </c>
      <c r="U351" s="148">
        <f t="shared" si="797"/>
        <v>0</v>
      </c>
      <c r="V351" s="148"/>
      <c r="W351" s="148">
        <f t="shared" ref="W351:X351" si="798">W352+W353+W354+W356+W357</f>
        <v>0</v>
      </c>
      <c r="X351" s="148">
        <f t="shared" si="798"/>
        <v>0</v>
      </c>
      <c r="Y351" s="148"/>
      <c r="Z351" s="148">
        <f t="shared" ref="Z351:AC351" si="799">Z352+Z353+Z354+Z356+Z357</f>
        <v>0</v>
      </c>
      <c r="AA351" s="148">
        <f t="shared" si="799"/>
        <v>0</v>
      </c>
      <c r="AB351" s="148">
        <f t="shared" si="799"/>
        <v>0</v>
      </c>
      <c r="AC351" s="148">
        <f t="shared" si="799"/>
        <v>0</v>
      </c>
      <c r="AD351" s="148"/>
      <c r="AE351" s="148">
        <f t="shared" ref="AE351:AH351" si="800">AE352+AE353+AE354+AE356+AE357</f>
        <v>0</v>
      </c>
      <c r="AF351" s="148">
        <f t="shared" si="800"/>
        <v>0</v>
      </c>
      <c r="AG351" s="148">
        <f t="shared" si="800"/>
        <v>0</v>
      </c>
      <c r="AH351" s="148">
        <f t="shared" si="800"/>
        <v>0</v>
      </c>
      <c r="AI351" s="148"/>
      <c r="AJ351" s="148">
        <f t="shared" ref="AJ351:AM351" si="801">AJ352+AJ353+AJ354+AJ356+AJ357</f>
        <v>621.72</v>
      </c>
      <c r="AK351" s="148">
        <f t="shared" si="801"/>
        <v>0</v>
      </c>
      <c r="AL351" s="148">
        <f t="shared" si="801"/>
        <v>0</v>
      </c>
      <c r="AM351" s="148">
        <f t="shared" si="801"/>
        <v>621.72</v>
      </c>
      <c r="AN351" s="148"/>
      <c r="AO351" s="148">
        <f t="shared" ref="AO351:AR351" si="802">AO352+AO353+AO354+AO356+AO357</f>
        <v>0</v>
      </c>
      <c r="AP351" s="148">
        <f t="shared" si="802"/>
        <v>0</v>
      </c>
      <c r="AQ351" s="148">
        <f t="shared" si="802"/>
        <v>0</v>
      </c>
      <c r="AR351" s="148">
        <f t="shared" si="802"/>
        <v>0</v>
      </c>
      <c r="AS351" s="148"/>
      <c r="AT351" s="148">
        <f t="shared" ref="AT351:AW351" si="803">AT352+AT353+AT354+AT356+AT357</f>
        <v>0</v>
      </c>
      <c r="AU351" s="148">
        <f t="shared" si="803"/>
        <v>0</v>
      </c>
      <c r="AV351" s="148">
        <f t="shared" si="803"/>
        <v>0</v>
      </c>
      <c r="AW351" s="148">
        <f t="shared" si="803"/>
        <v>0</v>
      </c>
      <c r="AX351" s="148"/>
      <c r="AY351" s="148">
        <f t="shared" ref="AY351:AZ351" si="804">AY352+AY353+AY354+AY356+AY357</f>
        <v>0</v>
      </c>
      <c r="AZ351" s="148">
        <f t="shared" si="804"/>
        <v>0</v>
      </c>
      <c r="BA351" s="156"/>
    </row>
    <row r="352" spans="1:53" ht="32.25" customHeight="1">
      <c r="A352" s="313"/>
      <c r="B352" s="315"/>
      <c r="C352" s="315"/>
      <c r="D352" s="157" t="s">
        <v>37</v>
      </c>
      <c r="E352" s="178">
        <f t="shared" si="792"/>
        <v>0</v>
      </c>
      <c r="F352" s="178">
        <f t="shared" si="711"/>
        <v>0</v>
      </c>
      <c r="G352" s="156"/>
      <c r="H352" s="148"/>
      <c r="I352" s="148"/>
      <c r="J352" s="156"/>
      <c r="K352" s="148"/>
      <c r="L352" s="148"/>
      <c r="M352" s="156"/>
      <c r="N352" s="148"/>
      <c r="O352" s="148"/>
      <c r="P352" s="156"/>
      <c r="Q352" s="148"/>
      <c r="R352" s="148"/>
      <c r="S352" s="156"/>
      <c r="T352" s="148"/>
      <c r="U352" s="148"/>
      <c r="V352" s="156"/>
      <c r="W352" s="148"/>
      <c r="X352" s="148"/>
      <c r="Y352" s="156"/>
      <c r="Z352" s="148"/>
      <c r="AA352" s="148"/>
      <c r="AB352" s="156"/>
      <c r="AC352" s="156"/>
      <c r="AD352" s="156"/>
      <c r="AE352" s="148"/>
      <c r="AF352" s="148"/>
      <c r="AG352" s="156"/>
      <c r="AH352" s="156"/>
      <c r="AI352" s="156"/>
      <c r="AJ352" s="148"/>
      <c r="AK352" s="148"/>
      <c r="AL352" s="156"/>
      <c r="AM352" s="156"/>
      <c r="AN352" s="156"/>
      <c r="AO352" s="148"/>
      <c r="AP352" s="148"/>
      <c r="AQ352" s="156"/>
      <c r="AR352" s="156"/>
      <c r="AS352" s="156"/>
      <c r="AT352" s="148"/>
      <c r="AU352" s="148"/>
      <c r="AV352" s="156"/>
      <c r="AW352" s="156"/>
      <c r="AX352" s="156"/>
      <c r="AY352" s="156"/>
      <c r="AZ352" s="156"/>
      <c r="BA352" s="156"/>
    </row>
    <row r="353" spans="1:53" ht="50.25" customHeight="1">
      <c r="A353" s="313"/>
      <c r="B353" s="315"/>
      <c r="C353" s="315"/>
      <c r="D353" s="158" t="s">
        <v>2</v>
      </c>
      <c r="E353" s="178">
        <f t="shared" si="792"/>
        <v>0</v>
      </c>
      <c r="F353" s="178">
        <f t="shared" si="711"/>
        <v>0</v>
      </c>
      <c r="G353" s="156"/>
      <c r="H353" s="148"/>
      <c r="I353" s="148"/>
      <c r="J353" s="156"/>
      <c r="K353" s="148"/>
      <c r="L353" s="148"/>
      <c r="M353" s="156"/>
      <c r="N353" s="148"/>
      <c r="O353" s="148"/>
      <c r="P353" s="156"/>
      <c r="Q353" s="148"/>
      <c r="R353" s="148"/>
      <c r="S353" s="156"/>
      <c r="T353" s="148"/>
      <c r="U353" s="148"/>
      <c r="V353" s="156"/>
      <c r="W353" s="148"/>
      <c r="X353" s="148"/>
      <c r="Y353" s="156"/>
      <c r="Z353" s="148"/>
      <c r="AA353" s="148"/>
      <c r="AB353" s="156"/>
      <c r="AC353" s="156"/>
      <c r="AD353" s="156"/>
      <c r="AE353" s="148"/>
      <c r="AF353" s="148"/>
      <c r="AG353" s="156"/>
      <c r="AH353" s="156"/>
      <c r="AI353" s="156"/>
      <c r="AJ353" s="148"/>
      <c r="AK353" s="148"/>
      <c r="AL353" s="156"/>
      <c r="AM353" s="156"/>
      <c r="AN353" s="156"/>
      <c r="AO353" s="148"/>
      <c r="AP353" s="148"/>
      <c r="AQ353" s="156"/>
      <c r="AR353" s="156"/>
      <c r="AS353" s="156"/>
      <c r="AT353" s="148"/>
      <c r="AU353" s="148"/>
      <c r="AV353" s="156"/>
      <c r="AW353" s="156"/>
      <c r="AX353" s="156"/>
      <c r="AY353" s="156"/>
      <c r="AZ353" s="156"/>
      <c r="BA353" s="156"/>
    </row>
    <row r="354" spans="1:53" ht="22.5" customHeight="1">
      <c r="A354" s="313"/>
      <c r="B354" s="315"/>
      <c r="C354" s="315"/>
      <c r="D354" s="241" t="s">
        <v>273</v>
      </c>
      <c r="E354" s="178">
        <f>H354+K354+N354+Q354+T354+W354+Z354+AE354+AJ354+AO354+AT354+AY354</f>
        <v>621.72</v>
      </c>
      <c r="F354" s="178">
        <f t="shared" si="711"/>
        <v>621.72</v>
      </c>
      <c r="G354" s="156"/>
      <c r="H354" s="148"/>
      <c r="I354" s="148"/>
      <c r="J354" s="156"/>
      <c r="K354" s="148"/>
      <c r="L354" s="148"/>
      <c r="M354" s="156"/>
      <c r="N354" s="148"/>
      <c r="O354" s="148"/>
      <c r="P354" s="156"/>
      <c r="Q354" s="148"/>
      <c r="R354" s="148"/>
      <c r="S354" s="156"/>
      <c r="T354" s="148"/>
      <c r="U354" s="148"/>
      <c r="V354" s="156"/>
      <c r="W354" s="148"/>
      <c r="X354" s="148"/>
      <c r="Y354" s="156"/>
      <c r="Z354" s="148"/>
      <c r="AA354" s="148"/>
      <c r="AB354" s="156"/>
      <c r="AC354" s="156"/>
      <c r="AD354" s="156"/>
      <c r="AE354" s="148"/>
      <c r="AF354" s="148"/>
      <c r="AG354" s="156"/>
      <c r="AH354" s="156"/>
      <c r="AI354" s="156"/>
      <c r="AJ354" s="148">
        <v>621.72</v>
      </c>
      <c r="AK354" s="148"/>
      <c r="AL354" s="156"/>
      <c r="AM354" s="148">
        <v>621.72</v>
      </c>
      <c r="AN354" s="156"/>
      <c r="AO354" s="148"/>
      <c r="AP354" s="148"/>
      <c r="AQ354" s="156"/>
      <c r="AR354" s="156"/>
      <c r="AS354" s="156"/>
      <c r="AT354" s="148"/>
      <c r="AU354" s="148"/>
      <c r="AV354" s="156"/>
      <c r="AW354" s="156"/>
      <c r="AX354" s="156"/>
      <c r="AY354" s="156"/>
      <c r="AZ354" s="156"/>
      <c r="BA354" s="156"/>
    </row>
    <row r="355" spans="1:53" ht="82.5" customHeight="1">
      <c r="A355" s="313"/>
      <c r="B355" s="315"/>
      <c r="C355" s="315"/>
      <c r="D355" s="241" t="s">
        <v>279</v>
      </c>
      <c r="E355" s="178">
        <f t="shared" ref="E355:E360" si="805">H355+K355+N355+Q355+T355+W355+Z355+AE355+AJ355+AO355+AT355+AY355</f>
        <v>0</v>
      </c>
      <c r="F355" s="178">
        <f t="shared" si="711"/>
        <v>0</v>
      </c>
      <c r="G355" s="156"/>
      <c r="H355" s="148"/>
      <c r="I355" s="148"/>
      <c r="J355" s="156"/>
      <c r="K355" s="148"/>
      <c r="L355" s="148"/>
      <c r="M355" s="156"/>
      <c r="N355" s="148"/>
      <c r="O355" s="148"/>
      <c r="P355" s="156"/>
      <c r="Q355" s="148"/>
      <c r="R355" s="148"/>
      <c r="S355" s="156"/>
      <c r="T355" s="148"/>
      <c r="U355" s="148"/>
      <c r="V355" s="156"/>
      <c r="W355" s="148"/>
      <c r="X355" s="148"/>
      <c r="Y355" s="156"/>
      <c r="Z355" s="148"/>
      <c r="AA355" s="148"/>
      <c r="AB355" s="156"/>
      <c r="AC355" s="156"/>
      <c r="AD355" s="156"/>
      <c r="AE355" s="148"/>
      <c r="AF355" s="148"/>
      <c r="AG355" s="156"/>
      <c r="AH355" s="156"/>
      <c r="AI355" s="156"/>
      <c r="AJ355" s="148"/>
      <c r="AK355" s="148"/>
      <c r="AL355" s="156"/>
      <c r="AM355" s="156"/>
      <c r="AN355" s="156"/>
      <c r="AO355" s="148"/>
      <c r="AP355" s="148"/>
      <c r="AQ355" s="156"/>
      <c r="AR355" s="156"/>
      <c r="AS355" s="156"/>
      <c r="AT355" s="148"/>
      <c r="AU355" s="148"/>
      <c r="AV355" s="156"/>
      <c r="AW355" s="156"/>
      <c r="AX355" s="156"/>
      <c r="AY355" s="156"/>
      <c r="AZ355" s="156"/>
      <c r="BA355" s="156"/>
    </row>
    <row r="356" spans="1:53" ht="22.5" customHeight="1">
      <c r="A356" s="313"/>
      <c r="B356" s="315"/>
      <c r="C356" s="315"/>
      <c r="D356" s="241" t="s">
        <v>274</v>
      </c>
      <c r="E356" s="178">
        <f t="shared" si="805"/>
        <v>0</v>
      </c>
      <c r="F356" s="178">
        <f t="shared" si="711"/>
        <v>0</v>
      </c>
      <c r="G356" s="156"/>
      <c r="H356" s="148"/>
      <c r="I356" s="148"/>
      <c r="J356" s="156"/>
      <c r="K356" s="148"/>
      <c r="L356" s="148"/>
      <c r="M356" s="156"/>
      <c r="N356" s="148"/>
      <c r="O356" s="148"/>
      <c r="P356" s="156"/>
      <c r="Q356" s="148"/>
      <c r="R356" s="148"/>
      <c r="S356" s="156"/>
      <c r="T356" s="148"/>
      <c r="U356" s="148"/>
      <c r="V356" s="156"/>
      <c r="W356" s="148"/>
      <c r="X356" s="148"/>
      <c r="Y356" s="156"/>
      <c r="Z356" s="148"/>
      <c r="AA356" s="148"/>
      <c r="AB356" s="156"/>
      <c r="AC356" s="156"/>
      <c r="AD356" s="156"/>
      <c r="AE356" s="148"/>
      <c r="AF356" s="148"/>
      <c r="AG356" s="156"/>
      <c r="AH356" s="156"/>
      <c r="AI356" s="156"/>
      <c r="AJ356" s="148"/>
      <c r="AK356" s="148"/>
      <c r="AL356" s="156"/>
      <c r="AM356" s="156"/>
      <c r="AN356" s="156"/>
      <c r="AO356" s="148"/>
      <c r="AP356" s="148"/>
      <c r="AQ356" s="156"/>
      <c r="AR356" s="156"/>
      <c r="AS356" s="156"/>
      <c r="AT356" s="148"/>
      <c r="AU356" s="148"/>
      <c r="AV356" s="156"/>
      <c r="AW356" s="156"/>
      <c r="AX356" s="156"/>
      <c r="AY356" s="156"/>
      <c r="AZ356" s="156"/>
      <c r="BA356" s="156"/>
    </row>
    <row r="357" spans="1:53" ht="31.2">
      <c r="A357" s="313"/>
      <c r="B357" s="315"/>
      <c r="C357" s="315"/>
      <c r="D357" s="153" t="s">
        <v>43</v>
      </c>
      <c r="E357" s="178">
        <f t="shared" si="805"/>
        <v>0</v>
      </c>
      <c r="F357" s="178">
        <f t="shared" si="711"/>
        <v>0</v>
      </c>
      <c r="G357" s="156"/>
      <c r="H357" s="148"/>
      <c r="I357" s="148"/>
      <c r="J357" s="156"/>
      <c r="K357" s="148"/>
      <c r="L357" s="148"/>
      <c r="M357" s="156"/>
      <c r="N357" s="148"/>
      <c r="O357" s="148"/>
      <c r="P357" s="156"/>
      <c r="Q357" s="148"/>
      <c r="R357" s="148"/>
      <c r="S357" s="156"/>
      <c r="T357" s="148"/>
      <c r="U357" s="148"/>
      <c r="V357" s="156"/>
      <c r="W357" s="148"/>
      <c r="X357" s="148"/>
      <c r="Y357" s="156"/>
      <c r="Z357" s="148"/>
      <c r="AA357" s="148"/>
      <c r="AB357" s="156"/>
      <c r="AC357" s="156"/>
      <c r="AD357" s="156"/>
      <c r="AE357" s="148"/>
      <c r="AF357" s="148"/>
      <c r="AG357" s="156"/>
      <c r="AH357" s="156"/>
      <c r="AI357" s="156"/>
      <c r="AJ357" s="148"/>
      <c r="AK357" s="148"/>
      <c r="AL357" s="156"/>
      <c r="AM357" s="156"/>
      <c r="AN357" s="156"/>
      <c r="AO357" s="148"/>
      <c r="AP357" s="148"/>
      <c r="AQ357" s="156"/>
      <c r="AR357" s="156"/>
      <c r="AS357" s="156"/>
      <c r="AT357" s="148"/>
      <c r="AU357" s="148"/>
      <c r="AV357" s="156"/>
      <c r="AW357" s="156"/>
      <c r="AX357" s="156"/>
      <c r="AY357" s="156"/>
      <c r="AZ357" s="156"/>
      <c r="BA357" s="156"/>
    </row>
    <row r="358" spans="1:53" ht="22.5" customHeight="1">
      <c r="A358" s="312" t="s">
        <v>505</v>
      </c>
      <c r="B358" s="314" t="s">
        <v>510</v>
      </c>
      <c r="C358" s="314" t="s">
        <v>324</v>
      </c>
      <c r="D358" s="159" t="s">
        <v>41</v>
      </c>
      <c r="E358" s="178">
        <f t="shared" si="805"/>
        <v>3161.6350000000002</v>
      </c>
      <c r="F358" s="178">
        <f t="shared" si="711"/>
        <v>3161.6350000000002</v>
      </c>
      <c r="G358" s="156">
        <f>F358/E358</f>
        <v>1</v>
      </c>
      <c r="H358" s="148">
        <f>H359+H360+H361+H363+H364</f>
        <v>0</v>
      </c>
      <c r="I358" s="148">
        <f t="shared" ref="I358" si="806">I359+I360+I361+I363+I364</f>
        <v>0</v>
      </c>
      <c r="J358" s="148"/>
      <c r="K358" s="148">
        <f t="shared" ref="K358:L358" si="807">K359+K360+K361+K363+K364</f>
        <v>0</v>
      </c>
      <c r="L358" s="148">
        <f t="shared" si="807"/>
        <v>0</v>
      </c>
      <c r="M358" s="148"/>
      <c r="N358" s="148">
        <f t="shared" ref="N358:O358" si="808">N359+N360+N361+N363+N364</f>
        <v>0</v>
      </c>
      <c r="O358" s="148">
        <f t="shared" si="808"/>
        <v>0</v>
      </c>
      <c r="P358" s="148"/>
      <c r="Q358" s="148">
        <f t="shared" ref="Q358:R358" si="809">Q359+Q360+Q361+Q363+Q364</f>
        <v>0</v>
      </c>
      <c r="R358" s="148">
        <f t="shared" si="809"/>
        <v>0</v>
      </c>
      <c r="S358" s="148"/>
      <c r="T358" s="148">
        <f t="shared" ref="T358:U358" si="810">T359+T360+T361+T363+T364</f>
        <v>0</v>
      </c>
      <c r="U358" s="148">
        <f t="shared" si="810"/>
        <v>0</v>
      </c>
      <c r="V358" s="148"/>
      <c r="W358" s="148">
        <f t="shared" ref="W358:X358" si="811">W359+W360+W361+W363+W364</f>
        <v>0</v>
      </c>
      <c r="X358" s="148">
        <f t="shared" si="811"/>
        <v>0</v>
      </c>
      <c r="Y358" s="148"/>
      <c r="Z358" s="148">
        <f t="shared" ref="Z358:AC358" si="812">Z359+Z360+Z361+Z363+Z364</f>
        <v>0</v>
      </c>
      <c r="AA358" s="148">
        <f t="shared" si="812"/>
        <v>0</v>
      </c>
      <c r="AB358" s="148">
        <f t="shared" si="812"/>
        <v>0</v>
      </c>
      <c r="AC358" s="148">
        <f t="shared" si="812"/>
        <v>0</v>
      </c>
      <c r="AD358" s="148"/>
      <c r="AE358" s="148">
        <f t="shared" ref="AE358:AH358" si="813">AE359+AE360+AE361+AE363+AE364</f>
        <v>0</v>
      </c>
      <c r="AF358" s="148">
        <f t="shared" si="813"/>
        <v>0</v>
      </c>
      <c r="AG358" s="148">
        <f t="shared" si="813"/>
        <v>0</v>
      </c>
      <c r="AH358" s="148">
        <f t="shared" si="813"/>
        <v>0</v>
      </c>
      <c r="AI358" s="148"/>
      <c r="AJ358" s="148">
        <f t="shared" ref="AJ358:AM358" si="814">AJ359+AJ360+AJ361+AJ363+AJ364</f>
        <v>3161.6350000000002</v>
      </c>
      <c r="AK358" s="148">
        <f t="shared" si="814"/>
        <v>0</v>
      </c>
      <c r="AL358" s="148">
        <f t="shared" si="814"/>
        <v>0</v>
      </c>
      <c r="AM358" s="148">
        <f t="shared" si="814"/>
        <v>3161.6350000000002</v>
      </c>
      <c r="AN358" s="148"/>
      <c r="AO358" s="148">
        <f t="shared" ref="AO358:AR358" si="815">AO359+AO360+AO361+AO363+AO364</f>
        <v>0</v>
      </c>
      <c r="AP358" s="148">
        <f t="shared" si="815"/>
        <v>0</v>
      </c>
      <c r="AQ358" s="148">
        <f t="shared" si="815"/>
        <v>0</v>
      </c>
      <c r="AR358" s="148">
        <f t="shared" si="815"/>
        <v>0</v>
      </c>
      <c r="AS358" s="148"/>
      <c r="AT358" s="148">
        <f t="shared" ref="AT358:AW358" si="816">AT359+AT360+AT361+AT363+AT364</f>
        <v>0</v>
      </c>
      <c r="AU358" s="148">
        <f t="shared" si="816"/>
        <v>0</v>
      </c>
      <c r="AV358" s="148">
        <f t="shared" si="816"/>
        <v>0</v>
      </c>
      <c r="AW358" s="148">
        <f t="shared" si="816"/>
        <v>0</v>
      </c>
      <c r="AX358" s="148"/>
      <c r="AY358" s="178">
        <f t="shared" ref="AY358:AZ358" si="817">AY359+AY360+AY361+AY363+AY364</f>
        <v>0</v>
      </c>
      <c r="AZ358" s="173">
        <f t="shared" si="817"/>
        <v>0</v>
      </c>
      <c r="BA358" s="156"/>
    </row>
    <row r="359" spans="1:53" ht="32.25" customHeight="1">
      <c r="A359" s="313"/>
      <c r="B359" s="315"/>
      <c r="C359" s="315"/>
      <c r="D359" s="157" t="s">
        <v>37</v>
      </c>
      <c r="E359" s="178">
        <f t="shared" si="805"/>
        <v>0</v>
      </c>
      <c r="F359" s="178">
        <f t="shared" si="711"/>
        <v>0</v>
      </c>
      <c r="G359" s="156"/>
      <c r="H359" s="148"/>
      <c r="I359" s="148"/>
      <c r="J359" s="156"/>
      <c r="K359" s="148"/>
      <c r="L359" s="148"/>
      <c r="M359" s="156"/>
      <c r="N359" s="148"/>
      <c r="O359" s="148"/>
      <c r="P359" s="156"/>
      <c r="Q359" s="148"/>
      <c r="R359" s="148"/>
      <c r="S359" s="156"/>
      <c r="T359" s="148"/>
      <c r="U359" s="148"/>
      <c r="V359" s="156"/>
      <c r="W359" s="148"/>
      <c r="X359" s="148"/>
      <c r="Y359" s="156"/>
      <c r="Z359" s="148"/>
      <c r="AA359" s="148"/>
      <c r="AB359" s="156"/>
      <c r="AC359" s="156"/>
      <c r="AD359" s="156"/>
      <c r="AE359" s="148"/>
      <c r="AF359" s="148"/>
      <c r="AG359" s="156"/>
      <c r="AH359" s="156"/>
      <c r="AI359" s="156"/>
      <c r="AJ359" s="148"/>
      <c r="AK359" s="148"/>
      <c r="AL359" s="156"/>
      <c r="AM359" s="156"/>
      <c r="AN359" s="156"/>
      <c r="AO359" s="148"/>
      <c r="AP359" s="148"/>
      <c r="AQ359" s="156"/>
      <c r="AR359" s="156"/>
      <c r="AS359" s="156"/>
      <c r="AT359" s="148"/>
      <c r="AU359" s="148"/>
      <c r="AV359" s="156"/>
      <c r="AW359" s="156"/>
      <c r="AX359" s="156"/>
      <c r="AY359" s="178"/>
      <c r="AZ359" s="173"/>
      <c r="BA359" s="156"/>
    </row>
    <row r="360" spans="1:53" ht="50.25" customHeight="1">
      <c r="A360" s="313"/>
      <c r="B360" s="315"/>
      <c r="C360" s="315"/>
      <c r="D360" s="158" t="s">
        <v>2</v>
      </c>
      <c r="E360" s="178">
        <f t="shared" si="805"/>
        <v>3003.5532499999999</v>
      </c>
      <c r="F360" s="178">
        <f t="shared" si="711"/>
        <v>3003.5532499999999</v>
      </c>
      <c r="G360" s="156"/>
      <c r="H360" s="148"/>
      <c r="I360" s="148"/>
      <c r="J360" s="156"/>
      <c r="K360" s="148"/>
      <c r="L360" s="148"/>
      <c r="M360" s="156"/>
      <c r="N360" s="148"/>
      <c r="O360" s="148"/>
      <c r="P360" s="156"/>
      <c r="Q360" s="148"/>
      <c r="R360" s="148"/>
      <c r="S360" s="156"/>
      <c r="T360" s="148"/>
      <c r="U360" s="148"/>
      <c r="V360" s="156"/>
      <c r="W360" s="148"/>
      <c r="X360" s="148"/>
      <c r="Y360" s="156"/>
      <c r="Z360" s="148"/>
      <c r="AA360" s="148"/>
      <c r="AB360" s="156"/>
      <c r="AC360" s="156"/>
      <c r="AD360" s="156"/>
      <c r="AE360" s="148"/>
      <c r="AF360" s="148"/>
      <c r="AG360" s="156"/>
      <c r="AH360" s="156"/>
      <c r="AI360" s="156"/>
      <c r="AJ360" s="148"/>
      <c r="AK360" s="148"/>
      <c r="AL360" s="156"/>
      <c r="AM360" s="156"/>
      <c r="AN360" s="156"/>
      <c r="AO360" s="148"/>
      <c r="AP360" s="148"/>
      <c r="AQ360" s="156"/>
      <c r="AR360" s="156"/>
      <c r="AS360" s="156"/>
      <c r="AT360" s="148"/>
      <c r="AU360" s="148"/>
      <c r="AV360" s="156"/>
      <c r="AW360" s="156"/>
      <c r="AX360" s="156"/>
      <c r="AY360" s="178">
        <v>3003.5532499999999</v>
      </c>
      <c r="AZ360" s="178">
        <v>3003.5532499999999</v>
      </c>
      <c r="BA360" s="156"/>
    </row>
    <row r="361" spans="1:53" ht="22.5" customHeight="1">
      <c r="A361" s="313"/>
      <c r="B361" s="315"/>
      <c r="C361" s="315"/>
      <c r="D361" s="241" t="s">
        <v>273</v>
      </c>
      <c r="E361" s="178">
        <f>H361+K361+N361+Q361+T361+W361+Z361+AE361+AJ361+AO361+AT361+AY361</f>
        <v>158.08175000000028</v>
      </c>
      <c r="F361" s="178">
        <f t="shared" si="711"/>
        <v>158.08175000000028</v>
      </c>
      <c r="G361" s="156"/>
      <c r="H361" s="148"/>
      <c r="I361" s="148"/>
      <c r="J361" s="156"/>
      <c r="K361" s="148"/>
      <c r="L361" s="148"/>
      <c r="M361" s="156"/>
      <c r="N361" s="148"/>
      <c r="O361" s="148"/>
      <c r="P361" s="156"/>
      <c r="Q361" s="148"/>
      <c r="R361" s="148"/>
      <c r="S361" s="156"/>
      <c r="T361" s="148"/>
      <c r="U361" s="148"/>
      <c r="V361" s="156"/>
      <c r="W361" s="148"/>
      <c r="X361" s="148"/>
      <c r="Y361" s="156"/>
      <c r="Z361" s="148"/>
      <c r="AA361" s="148"/>
      <c r="AB361" s="156"/>
      <c r="AC361" s="156"/>
      <c r="AD361" s="156"/>
      <c r="AE361" s="148"/>
      <c r="AF361" s="148"/>
      <c r="AG361" s="156"/>
      <c r="AH361" s="156"/>
      <c r="AI361" s="156"/>
      <c r="AJ361" s="148">
        <v>3161.6350000000002</v>
      </c>
      <c r="AK361" s="148"/>
      <c r="AL361" s="156"/>
      <c r="AM361" s="148">
        <v>3161.6350000000002</v>
      </c>
      <c r="AN361" s="156"/>
      <c r="AO361" s="148"/>
      <c r="AP361" s="148"/>
      <c r="AQ361" s="156"/>
      <c r="AR361" s="156"/>
      <c r="AS361" s="156"/>
      <c r="AT361" s="148"/>
      <c r="AU361" s="148"/>
      <c r="AV361" s="156"/>
      <c r="AW361" s="156"/>
      <c r="AX361" s="156"/>
      <c r="AY361" s="178">
        <v>-3003.5532499999999</v>
      </c>
      <c r="AZ361" s="178">
        <v>-3003.5532499999999</v>
      </c>
      <c r="BA361" s="156"/>
    </row>
    <row r="362" spans="1:53" ht="82.5" customHeight="1">
      <c r="A362" s="313"/>
      <c r="B362" s="315"/>
      <c r="C362" s="315"/>
      <c r="D362" s="241" t="s">
        <v>279</v>
      </c>
      <c r="E362" s="178">
        <f t="shared" ref="E362:E364" si="818">H362+K362+N362+Q362+T362+W362+Z362+AE362+AJ362+AO362+AT362+AY362</f>
        <v>0</v>
      </c>
      <c r="F362" s="178">
        <f t="shared" si="711"/>
        <v>0</v>
      </c>
      <c r="G362" s="156"/>
      <c r="H362" s="148"/>
      <c r="I362" s="148"/>
      <c r="J362" s="156"/>
      <c r="K362" s="148"/>
      <c r="L362" s="148"/>
      <c r="M362" s="156"/>
      <c r="N362" s="148"/>
      <c r="O362" s="148"/>
      <c r="P362" s="156"/>
      <c r="Q362" s="148"/>
      <c r="R362" s="148"/>
      <c r="S362" s="156"/>
      <c r="T362" s="148"/>
      <c r="U362" s="148"/>
      <c r="V362" s="156"/>
      <c r="W362" s="148"/>
      <c r="X362" s="148"/>
      <c r="Y362" s="156"/>
      <c r="Z362" s="148"/>
      <c r="AA362" s="148"/>
      <c r="AB362" s="156"/>
      <c r="AC362" s="156"/>
      <c r="AD362" s="156"/>
      <c r="AE362" s="148"/>
      <c r="AF362" s="148"/>
      <c r="AG362" s="156"/>
      <c r="AH362" s="156"/>
      <c r="AI362" s="156"/>
      <c r="AJ362" s="148"/>
      <c r="AK362" s="148"/>
      <c r="AL362" s="156"/>
      <c r="AM362" s="156"/>
      <c r="AN362" s="156"/>
      <c r="AO362" s="148"/>
      <c r="AP362" s="148"/>
      <c r="AQ362" s="156"/>
      <c r="AR362" s="156"/>
      <c r="AS362" s="156"/>
      <c r="AT362" s="148"/>
      <c r="AU362" s="148"/>
      <c r="AV362" s="156"/>
      <c r="AW362" s="156"/>
      <c r="AX362" s="156"/>
      <c r="AY362" s="173"/>
      <c r="AZ362" s="173"/>
      <c r="BA362" s="156"/>
    </row>
    <row r="363" spans="1:53" ht="22.5" customHeight="1">
      <c r="A363" s="313"/>
      <c r="B363" s="315"/>
      <c r="C363" s="315"/>
      <c r="D363" s="241" t="s">
        <v>274</v>
      </c>
      <c r="E363" s="178">
        <f t="shared" si="818"/>
        <v>0</v>
      </c>
      <c r="F363" s="178">
        <f t="shared" si="711"/>
        <v>0</v>
      </c>
      <c r="G363" s="156"/>
      <c r="H363" s="148"/>
      <c r="I363" s="148"/>
      <c r="J363" s="156"/>
      <c r="K363" s="148"/>
      <c r="L363" s="148"/>
      <c r="M363" s="156"/>
      <c r="N363" s="148"/>
      <c r="O363" s="148"/>
      <c r="P363" s="156"/>
      <c r="Q363" s="148"/>
      <c r="R363" s="148"/>
      <c r="S363" s="156"/>
      <c r="T363" s="148"/>
      <c r="U363" s="148"/>
      <c r="V363" s="156"/>
      <c r="W363" s="148"/>
      <c r="X363" s="148"/>
      <c r="Y363" s="156"/>
      <c r="Z363" s="148"/>
      <c r="AA363" s="148"/>
      <c r="AB363" s="156"/>
      <c r="AC363" s="156"/>
      <c r="AD363" s="156"/>
      <c r="AE363" s="148"/>
      <c r="AF363" s="148"/>
      <c r="AG363" s="156"/>
      <c r="AH363" s="156"/>
      <c r="AI363" s="156"/>
      <c r="AJ363" s="148"/>
      <c r="AK363" s="148"/>
      <c r="AL363" s="156"/>
      <c r="AM363" s="156"/>
      <c r="AN363" s="156"/>
      <c r="AO363" s="148"/>
      <c r="AP363" s="148"/>
      <c r="AQ363" s="156"/>
      <c r="AR363" s="156"/>
      <c r="AS363" s="156"/>
      <c r="AT363" s="148"/>
      <c r="AU363" s="148"/>
      <c r="AV363" s="156"/>
      <c r="AW363" s="156"/>
      <c r="AX363" s="156"/>
      <c r="AY363" s="156"/>
      <c r="AZ363" s="156"/>
      <c r="BA363" s="156"/>
    </row>
    <row r="364" spans="1:53" ht="31.2">
      <c r="A364" s="313"/>
      <c r="B364" s="315"/>
      <c r="C364" s="315"/>
      <c r="D364" s="153" t="s">
        <v>43</v>
      </c>
      <c r="E364" s="178">
        <f t="shared" si="818"/>
        <v>0</v>
      </c>
      <c r="F364" s="178">
        <f t="shared" si="711"/>
        <v>0</v>
      </c>
      <c r="G364" s="156"/>
      <c r="H364" s="148"/>
      <c r="I364" s="148"/>
      <c r="J364" s="156"/>
      <c r="K364" s="148"/>
      <c r="L364" s="148"/>
      <c r="M364" s="156"/>
      <c r="N364" s="148"/>
      <c r="O364" s="148"/>
      <c r="P364" s="156"/>
      <c r="Q364" s="148"/>
      <c r="R364" s="148"/>
      <c r="S364" s="156"/>
      <c r="T364" s="148"/>
      <c r="U364" s="148"/>
      <c r="V364" s="156"/>
      <c r="W364" s="148"/>
      <c r="X364" s="148"/>
      <c r="Y364" s="156"/>
      <c r="Z364" s="148"/>
      <c r="AA364" s="148"/>
      <c r="AB364" s="156"/>
      <c r="AC364" s="156"/>
      <c r="AD364" s="156"/>
      <c r="AE364" s="148"/>
      <c r="AF364" s="148"/>
      <c r="AG364" s="156"/>
      <c r="AH364" s="156"/>
      <c r="AI364" s="156"/>
      <c r="AJ364" s="148"/>
      <c r="AK364" s="148"/>
      <c r="AL364" s="156"/>
      <c r="AM364" s="156"/>
      <c r="AN364" s="156"/>
      <c r="AO364" s="148"/>
      <c r="AP364" s="148"/>
      <c r="AQ364" s="156"/>
      <c r="AR364" s="156"/>
      <c r="AS364" s="156"/>
      <c r="AT364" s="148"/>
      <c r="AU364" s="148"/>
      <c r="AV364" s="156"/>
      <c r="AW364" s="156"/>
      <c r="AX364" s="156"/>
      <c r="AY364" s="156"/>
      <c r="AZ364" s="156"/>
      <c r="BA364" s="156"/>
    </row>
    <row r="365" spans="1:53" ht="22.5" customHeight="1">
      <c r="A365" s="312" t="s">
        <v>506</v>
      </c>
      <c r="B365" s="314" t="s">
        <v>511</v>
      </c>
      <c r="C365" s="314" t="s">
        <v>324</v>
      </c>
      <c r="D365" s="159" t="s">
        <v>41</v>
      </c>
      <c r="E365" s="178">
        <f t="shared" ref="E365:E367" si="819">H365+K365+N365+Q365+T365+W365+Z365+AE365+AJ365+AO365+AT365+AY365</f>
        <v>493.71899999999999</v>
      </c>
      <c r="F365" s="178">
        <f t="shared" si="711"/>
        <v>493.71899999999999</v>
      </c>
      <c r="G365" s="156">
        <f>F365/E365</f>
        <v>1</v>
      </c>
      <c r="H365" s="148">
        <f>H366+H367+H368+H370+H371</f>
        <v>0</v>
      </c>
      <c r="I365" s="148">
        <f t="shared" ref="I365" si="820">I366+I367+I368+I370+I371</f>
        <v>0</v>
      </c>
      <c r="J365" s="148"/>
      <c r="K365" s="148">
        <f t="shared" ref="K365:L365" si="821">K366+K367+K368+K370+K371</f>
        <v>0</v>
      </c>
      <c r="L365" s="148">
        <f t="shared" si="821"/>
        <v>0</v>
      </c>
      <c r="M365" s="148"/>
      <c r="N365" s="148">
        <f t="shared" ref="N365:O365" si="822">N366+N367+N368+N370+N371</f>
        <v>0</v>
      </c>
      <c r="O365" s="148">
        <f t="shared" si="822"/>
        <v>0</v>
      </c>
      <c r="P365" s="148"/>
      <c r="Q365" s="148">
        <f t="shared" ref="Q365:R365" si="823">Q366+Q367+Q368+Q370+Q371</f>
        <v>0</v>
      </c>
      <c r="R365" s="148">
        <f t="shared" si="823"/>
        <v>0</v>
      </c>
      <c r="S365" s="148"/>
      <c r="T365" s="148">
        <f t="shared" ref="T365:U365" si="824">T366+T367+T368+T370+T371</f>
        <v>0</v>
      </c>
      <c r="U365" s="148">
        <f t="shared" si="824"/>
        <v>0</v>
      </c>
      <c r="V365" s="148"/>
      <c r="W365" s="148">
        <f t="shared" ref="W365:X365" si="825">W366+W367+W368+W370+W371</f>
        <v>0</v>
      </c>
      <c r="X365" s="148">
        <f t="shared" si="825"/>
        <v>0</v>
      </c>
      <c r="Y365" s="148"/>
      <c r="Z365" s="148">
        <f t="shared" ref="Z365:AC365" si="826">Z366+Z367+Z368+Z370+Z371</f>
        <v>0</v>
      </c>
      <c r="AA365" s="148">
        <f t="shared" si="826"/>
        <v>0</v>
      </c>
      <c r="AB365" s="148">
        <f t="shared" si="826"/>
        <v>0</v>
      </c>
      <c r="AC365" s="148">
        <f t="shared" si="826"/>
        <v>0</v>
      </c>
      <c r="AD365" s="148"/>
      <c r="AE365" s="148">
        <f t="shared" ref="AE365:AH365" si="827">AE366+AE367+AE368+AE370+AE371</f>
        <v>493.71899999999999</v>
      </c>
      <c r="AF365" s="148">
        <f t="shared" si="827"/>
        <v>0</v>
      </c>
      <c r="AG365" s="148">
        <f t="shared" si="827"/>
        <v>0</v>
      </c>
      <c r="AH365" s="148">
        <f t="shared" si="827"/>
        <v>493.71899999999999</v>
      </c>
      <c r="AI365" s="148"/>
      <c r="AJ365" s="148">
        <f t="shared" ref="AJ365:AM365" si="828">AJ366+AJ367+AJ368+AJ370+AJ371</f>
        <v>0</v>
      </c>
      <c r="AK365" s="148">
        <f t="shared" si="828"/>
        <v>0</v>
      </c>
      <c r="AL365" s="148">
        <f t="shared" si="828"/>
        <v>0</v>
      </c>
      <c r="AM365" s="148">
        <f t="shared" si="828"/>
        <v>0</v>
      </c>
      <c r="AN365" s="148"/>
      <c r="AO365" s="148">
        <f t="shared" ref="AO365:AR365" si="829">AO366+AO367+AO368+AO370+AO371</f>
        <v>0</v>
      </c>
      <c r="AP365" s="148">
        <f t="shared" si="829"/>
        <v>0</v>
      </c>
      <c r="AQ365" s="148">
        <f t="shared" si="829"/>
        <v>0</v>
      </c>
      <c r="AR365" s="148">
        <f t="shared" si="829"/>
        <v>0</v>
      </c>
      <c r="AS365" s="148"/>
      <c r="AT365" s="148">
        <f t="shared" ref="AT365:AW365" si="830">AT366+AT367+AT368+AT370+AT371</f>
        <v>0</v>
      </c>
      <c r="AU365" s="148">
        <f t="shared" si="830"/>
        <v>0</v>
      </c>
      <c r="AV365" s="148">
        <f t="shared" si="830"/>
        <v>0</v>
      </c>
      <c r="AW365" s="148">
        <f t="shared" si="830"/>
        <v>0</v>
      </c>
      <c r="AX365" s="148"/>
      <c r="AY365" s="148">
        <f t="shared" ref="AY365:AZ365" si="831">AY366+AY367+AY368+AY370+AY371</f>
        <v>0</v>
      </c>
      <c r="AZ365" s="148">
        <f t="shared" si="831"/>
        <v>0</v>
      </c>
      <c r="BA365" s="156"/>
    </row>
    <row r="366" spans="1:53" ht="32.25" customHeight="1">
      <c r="A366" s="313"/>
      <c r="B366" s="315"/>
      <c r="C366" s="315"/>
      <c r="D366" s="157" t="s">
        <v>37</v>
      </c>
      <c r="E366" s="178">
        <f t="shared" si="819"/>
        <v>0</v>
      </c>
      <c r="F366" s="178">
        <f t="shared" si="711"/>
        <v>0</v>
      </c>
      <c r="G366" s="156"/>
      <c r="H366" s="148"/>
      <c r="I366" s="148"/>
      <c r="J366" s="156"/>
      <c r="K366" s="148"/>
      <c r="L366" s="148"/>
      <c r="M366" s="156"/>
      <c r="N366" s="148"/>
      <c r="O366" s="148"/>
      <c r="P366" s="156"/>
      <c r="Q366" s="148"/>
      <c r="R366" s="148"/>
      <c r="S366" s="156"/>
      <c r="T366" s="148"/>
      <c r="U366" s="148"/>
      <c r="V366" s="156"/>
      <c r="W366" s="148"/>
      <c r="X366" s="148"/>
      <c r="Y366" s="156"/>
      <c r="Z366" s="148"/>
      <c r="AA366" s="148"/>
      <c r="AB366" s="156"/>
      <c r="AC366" s="156"/>
      <c r="AD366" s="156"/>
      <c r="AE366" s="148"/>
      <c r="AF366" s="148"/>
      <c r="AG366" s="156"/>
      <c r="AH366" s="156"/>
      <c r="AI366" s="156"/>
      <c r="AJ366" s="148"/>
      <c r="AK366" s="148"/>
      <c r="AL366" s="156"/>
      <c r="AM366" s="156"/>
      <c r="AN366" s="156"/>
      <c r="AO366" s="148"/>
      <c r="AP366" s="148"/>
      <c r="AQ366" s="156"/>
      <c r="AR366" s="156"/>
      <c r="AS366" s="156"/>
      <c r="AT366" s="148"/>
      <c r="AU366" s="148"/>
      <c r="AV366" s="156"/>
      <c r="AW366" s="156"/>
      <c r="AX366" s="156"/>
      <c r="AY366" s="156"/>
      <c r="AZ366" s="156"/>
      <c r="BA366" s="156"/>
    </row>
    <row r="367" spans="1:53" ht="50.25" customHeight="1">
      <c r="A367" s="313"/>
      <c r="B367" s="315"/>
      <c r="C367" s="315"/>
      <c r="D367" s="158" t="s">
        <v>2</v>
      </c>
      <c r="E367" s="178">
        <f t="shared" si="819"/>
        <v>0</v>
      </c>
      <c r="F367" s="178">
        <f t="shared" si="711"/>
        <v>0</v>
      </c>
      <c r="G367" s="156"/>
      <c r="H367" s="148"/>
      <c r="I367" s="148"/>
      <c r="J367" s="156"/>
      <c r="K367" s="148"/>
      <c r="L367" s="148"/>
      <c r="M367" s="156"/>
      <c r="N367" s="148"/>
      <c r="O367" s="148"/>
      <c r="P367" s="156"/>
      <c r="Q367" s="148"/>
      <c r="R367" s="148"/>
      <c r="S367" s="156"/>
      <c r="T367" s="148"/>
      <c r="U367" s="148"/>
      <c r="V367" s="156"/>
      <c r="W367" s="148"/>
      <c r="X367" s="148"/>
      <c r="Y367" s="156"/>
      <c r="Z367" s="148"/>
      <c r="AA367" s="148"/>
      <c r="AB367" s="156"/>
      <c r="AC367" s="156"/>
      <c r="AD367" s="156"/>
      <c r="AE367" s="148"/>
      <c r="AF367" s="148"/>
      <c r="AG367" s="156"/>
      <c r="AH367" s="156"/>
      <c r="AI367" s="156"/>
      <c r="AJ367" s="148"/>
      <c r="AK367" s="148"/>
      <c r="AL367" s="156"/>
      <c r="AM367" s="156"/>
      <c r="AN367" s="156"/>
      <c r="AO367" s="148"/>
      <c r="AP367" s="148"/>
      <c r="AQ367" s="156"/>
      <c r="AR367" s="156"/>
      <c r="AS367" s="156"/>
      <c r="AT367" s="148"/>
      <c r="AU367" s="148"/>
      <c r="AV367" s="156"/>
      <c r="AW367" s="156"/>
      <c r="AX367" s="156"/>
      <c r="AY367" s="156"/>
      <c r="AZ367" s="156"/>
      <c r="BA367" s="156"/>
    </row>
    <row r="368" spans="1:53" ht="22.5" customHeight="1">
      <c r="A368" s="313"/>
      <c r="B368" s="315"/>
      <c r="C368" s="315"/>
      <c r="D368" s="241" t="s">
        <v>273</v>
      </c>
      <c r="E368" s="178">
        <f>H368+K368+N368+Q368+T368+W368+Z368+AE368+AJ368+AO368+AT368+AY368</f>
        <v>493.71899999999999</v>
      </c>
      <c r="F368" s="178">
        <f t="shared" ref="F368:F420" si="832">I368+L368+O368+R368+U368+X368+AC368+AH368+AM368+AR368+AW368+AZ368</f>
        <v>493.71899999999999</v>
      </c>
      <c r="G368" s="156"/>
      <c r="H368" s="148"/>
      <c r="I368" s="148"/>
      <c r="J368" s="156"/>
      <c r="K368" s="148"/>
      <c r="L368" s="148"/>
      <c r="M368" s="156"/>
      <c r="N368" s="148"/>
      <c r="O368" s="148"/>
      <c r="P368" s="156"/>
      <c r="Q368" s="148"/>
      <c r="R368" s="148"/>
      <c r="S368" s="156"/>
      <c r="T368" s="148"/>
      <c r="U368" s="148"/>
      <c r="V368" s="156"/>
      <c r="W368" s="148"/>
      <c r="X368" s="148"/>
      <c r="Y368" s="156"/>
      <c r="Z368" s="148"/>
      <c r="AA368" s="148"/>
      <c r="AB368" s="156"/>
      <c r="AC368" s="156"/>
      <c r="AD368" s="156"/>
      <c r="AE368" s="148">
        <v>493.71899999999999</v>
      </c>
      <c r="AF368" s="148"/>
      <c r="AG368" s="156"/>
      <c r="AH368" s="148">
        <v>493.71899999999999</v>
      </c>
      <c r="AI368" s="156"/>
      <c r="AJ368" s="148"/>
      <c r="AK368" s="148"/>
      <c r="AL368" s="156"/>
      <c r="AM368" s="156"/>
      <c r="AN368" s="156"/>
      <c r="AO368" s="148"/>
      <c r="AP368" s="148"/>
      <c r="AQ368" s="156"/>
      <c r="AR368" s="156"/>
      <c r="AS368" s="156"/>
      <c r="AT368" s="148"/>
      <c r="AU368" s="148"/>
      <c r="AV368" s="156"/>
      <c r="AW368" s="156"/>
      <c r="AX368" s="156"/>
      <c r="AY368" s="156"/>
      <c r="AZ368" s="156"/>
      <c r="BA368" s="156"/>
    </row>
    <row r="369" spans="1:53" ht="82.5" customHeight="1">
      <c r="A369" s="313"/>
      <c r="B369" s="315"/>
      <c r="C369" s="315"/>
      <c r="D369" s="241" t="s">
        <v>279</v>
      </c>
      <c r="E369" s="178">
        <f t="shared" ref="E369:E371" si="833">H369+K369+N369+Q369+T369+W369+Z369+AE369+AJ369+AO369+AT369+AY369</f>
        <v>0</v>
      </c>
      <c r="F369" s="178">
        <f t="shared" si="832"/>
        <v>0</v>
      </c>
      <c r="G369" s="156"/>
      <c r="H369" s="148"/>
      <c r="I369" s="148"/>
      <c r="J369" s="156"/>
      <c r="K369" s="148"/>
      <c r="L369" s="148"/>
      <c r="M369" s="156"/>
      <c r="N369" s="148"/>
      <c r="O369" s="148"/>
      <c r="P369" s="156"/>
      <c r="Q369" s="148"/>
      <c r="R369" s="148"/>
      <c r="S369" s="156"/>
      <c r="T369" s="148"/>
      <c r="U369" s="148"/>
      <c r="V369" s="156"/>
      <c r="W369" s="148"/>
      <c r="X369" s="148"/>
      <c r="Y369" s="156"/>
      <c r="Z369" s="148"/>
      <c r="AA369" s="148"/>
      <c r="AB369" s="156"/>
      <c r="AC369" s="156"/>
      <c r="AD369" s="156"/>
      <c r="AE369" s="148"/>
      <c r="AF369" s="148"/>
      <c r="AG369" s="156"/>
      <c r="AH369" s="156"/>
      <c r="AI369" s="156"/>
      <c r="AJ369" s="148"/>
      <c r="AK369" s="148"/>
      <c r="AL369" s="156"/>
      <c r="AM369" s="156"/>
      <c r="AN369" s="156"/>
      <c r="AO369" s="148"/>
      <c r="AP369" s="148"/>
      <c r="AQ369" s="156"/>
      <c r="AR369" s="156"/>
      <c r="AS369" s="156"/>
      <c r="AT369" s="148"/>
      <c r="AU369" s="148"/>
      <c r="AV369" s="156"/>
      <c r="AW369" s="156"/>
      <c r="AX369" s="156"/>
      <c r="AY369" s="156"/>
      <c r="AZ369" s="156"/>
      <c r="BA369" s="156"/>
    </row>
    <row r="370" spans="1:53" ht="22.5" customHeight="1">
      <c r="A370" s="313"/>
      <c r="B370" s="315"/>
      <c r="C370" s="315"/>
      <c r="D370" s="241" t="s">
        <v>274</v>
      </c>
      <c r="E370" s="178">
        <f t="shared" si="833"/>
        <v>0</v>
      </c>
      <c r="F370" s="178">
        <f t="shared" si="832"/>
        <v>0</v>
      </c>
      <c r="G370" s="156"/>
      <c r="H370" s="148"/>
      <c r="I370" s="148"/>
      <c r="J370" s="156"/>
      <c r="K370" s="148"/>
      <c r="L370" s="148"/>
      <c r="M370" s="156"/>
      <c r="N370" s="148"/>
      <c r="O370" s="148"/>
      <c r="P370" s="156"/>
      <c r="Q370" s="148"/>
      <c r="R370" s="148"/>
      <c r="S370" s="156"/>
      <c r="T370" s="148"/>
      <c r="U370" s="148"/>
      <c r="V370" s="156"/>
      <c r="W370" s="148"/>
      <c r="X370" s="148"/>
      <c r="Y370" s="156"/>
      <c r="Z370" s="148"/>
      <c r="AA370" s="148"/>
      <c r="AB370" s="156"/>
      <c r="AC370" s="156"/>
      <c r="AD370" s="156"/>
      <c r="AE370" s="148"/>
      <c r="AF370" s="148"/>
      <c r="AG370" s="156"/>
      <c r="AH370" s="156"/>
      <c r="AI370" s="156"/>
      <c r="AJ370" s="148"/>
      <c r="AK370" s="148"/>
      <c r="AL370" s="156"/>
      <c r="AM370" s="156"/>
      <c r="AN370" s="156"/>
      <c r="AO370" s="148"/>
      <c r="AP370" s="148"/>
      <c r="AQ370" s="156"/>
      <c r="AR370" s="156"/>
      <c r="AS370" s="156"/>
      <c r="AT370" s="148"/>
      <c r="AU370" s="148"/>
      <c r="AV370" s="156"/>
      <c r="AW370" s="156"/>
      <c r="AX370" s="156"/>
      <c r="AY370" s="156"/>
      <c r="AZ370" s="156"/>
      <c r="BA370" s="156"/>
    </row>
    <row r="371" spans="1:53" ht="31.2">
      <c r="A371" s="313"/>
      <c r="B371" s="315"/>
      <c r="C371" s="315"/>
      <c r="D371" s="153" t="s">
        <v>43</v>
      </c>
      <c r="E371" s="178">
        <f t="shared" si="833"/>
        <v>0</v>
      </c>
      <c r="F371" s="178">
        <f t="shared" si="832"/>
        <v>0</v>
      </c>
      <c r="G371" s="156"/>
      <c r="H371" s="148"/>
      <c r="I371" s="148"/>
      <c r="J371" s="156"/>
      <c r="K371" s="148"/>
      <c r="L371" s="148"/>
      <c r="M371" s="156"/>
      <c r="N371" s="148"/>
      <c r="O371" s="148"/>
      <c r="P371" s="156"/>
      <c r="Q371" s="148"/>
      <c r="R371" s="148"/>
      <c r="S371" s="156"/>
      <c r="T371" s="148"/>
      <c r="U371" s="148"/>
      <c r="V371" s="156"/>
      <c r="W371" s="148"/>
      <c r="X371" s="148"/>
      <c r="Y371" s="156"/>
      <c r="Z371" s="148"/>
      <c r="AA371" s="148"/>
      <c r="AB371" s="156"/>
      <c r="AC371" s="156"/>
      <c r="AD371" s="156"/>
      <c r="AE371" s="148"/>
      <c r="AF371" s="148"/>
      <c r="AG371" s="156"/>
      <c r="AH371" s="156"/>
      <c r="AI371" s="156"/>
      <c r="AJ371" s="148"/>
      <c r="AK371" s="148"/>
      <c r="AL371" s="156"/>
      <c r="AM371" s="156"/>
      <c r="AN371" s="156"/>
      <c r="AO371" s="148"/>
      <c r="AP371" s="148"/>
      <c r="AQ371" s="156"/>
      <c r="AR371" s="156"/>
      <c r="AS371" s="156"/>
      <c r="AT371" s="148"/>
      <c r="AU371" s="148"/>
      <c r="AV371" s="156"/>
      <c r="AW371" s="156"/>
      <c r="AX371" s="156"/>
      <c r="AY371" s="156"/>
      <c r="AZ371" s="156"/>
      <c r="BA371" s="156"/>
    </row>
    <row r="372" spans="1:53" ht="22.5" customHeight="1">
      <c r="A372" s="312" t="s">
        <v>507</v>
      </c>
      <c r="B372" s="314" t="s">
        <v>512</v>
      </c>
      <c r="C372" s="314" t="s">
        <v>324</v>
      </c>
      <c r="D372" s="159" t="s">
        <v>41</v>
      </c>
      <c r="E372" s="178">
        <f t="shared" ref="E372:E374" si="834">H372+K372+N372+Q372+T372+W372+Z372+AE372+AJ372+AO372+AT372+AY372</f>
        <v>540.78499999999997</v>
      </c>
      <c r="F372" s="178">
        <f t="shared" si="832"/>
        <v>540.78499999999997</v>
      </c>
      <c r="G372" s="156">
        <f>F372/E372</f>
        <v>1</v>
      </c>
      <c r="H372" s="148">
        <f>H373+H374+H375+H377+H378</f>
        <v>0</v>
      </c>
      <c r="I372" s="148">
        <f t="shared" ref="I372" si="835">I373+I374+I375+I377+I378</f>
        <v>0</v>
      </c>
      <c r="J372" s="148"/>
      <c r="K372" s="148">
        <f t="shared" ref="K372:L372" si="836">K373+K374+K375+K377+K378</f>
        <v>0</v>
      </c>
      <c r="L372" s="148">
        <f t="shared" si="836"/>
        <v>0</v>
      </c>
      <c r="M372" s="148"/>
      <c r="N372" s="148">
        <f t="shared" ref="N372:O372" si="837">N373+N374+N375+N377+N378</f>
        <v>0</v>
      </c>
      <c r="O372" s="148">
        <f t="shared" si="837"/>
        <v>0</v>
      </c>
      <c r="P372" s="148"/>
      <c r="Q372" s="148">
        <f t="shared" ref="Q372:R372" si="838">Q373+Q374+Q375+Q377+Q378</f>
        <v>0</v>
      </c>
      <c r="R372" s="148">
        <f t="shared" si="838"/>
        <v>0</v>
      </c>
      <c r="S372" s="148"/>
      <c r="T372" s="148">
        <f t="shared" ref="T372:U372" si="839">T373+T374+T375+T377+T378</f>
        <v>0</v>
      </c>
      <c r="U372" s="148">
        <f t="shared" si="839"/>
        <v>0</v>
      </c>
      <c r="V372" s="148"/>
      <c r="W372" s="148">
        <f t="shared" ref="W372:X372" si="840">W373+W374+W375+W377+W378</f>
        <v>0</v>
      </c>
      <c r="X372" s="148">
        <f t="shared" si="840"/>
        <v>0</v>
      </c>
      <c r="Y372" s="148"/>
      <c r="Z372" s="148">
        <f t="shared" ref="Z372:AC372" si="841">Z373+Z374+Z375+Z377+Z378</f>
        <v>0</v>
      </c>
      <c r="AA372" s="148">
        <f t="shared" si="841"/>
        <v>0</v>
      </c>
      <c r="AB372" s="148">
        <f t="shared" si="841"/>
        <v>0</v>
      </c>
      <c r="AC372" s="148">
        <f t="shared" si="841"/>
        <v>0</v>
      </c>
      <c r="AD372" s="148"/>
      <c r="AE372" s="148">
        <f t="shared" ref="AE372:AH372" si="842">AE373+AE374+AE375+AE377+AE378</f>
        <v>540.78499999999997</v>
      </c>
      <c r="AF372" s="148">
        <f t="shared" si="842"/>
        <v>0</v>
      </c>
      <c r="AG372" s="148">
        <f t="shared" si="842"/>
        <v>0</v>
      </c>
      <c r="AH372" s="148">
        <f t="shared" si="842"/>
        <v>540.78499999999997</v>
      </c>
      <c r="AI372" s="148"/>
      <c r="AJ372" s="148">
        <f t="shared" ref="AJ372:AM372" si="843">AJ373+AJ374+AJ375+AJ377+AJ378</f>
        <v>0</v>
      </c>
      <c r="AK372" s="148">
        <f t="shared" si="843"/>
        <v>0</v>
      </c>
      <c r="AL372" s="148">
        <f t="shared" si="843"/>
        <v>0</v>
      </c>
      <c r="AM372" s="148">
        <f t="shared" si="843"/>
        <v>0</v>
      </c>
      <c r="AN372" s="148"/>
      <c r="AO372" s="148">
        <f t="shared" ref="AO372:AR372" si="844">AO373+AO374+AO375+AO377+AO378</f>
        <v>0</v>
      </c>
      <c r="AP372" s="148">
        <f t="shared" si="844"/>
        <v>0</v>
      </c>
      <c r="AQ372" s="148">
        <f t="shared" si="844"/>
        <v>0</v>
      </c>
      <c r="AR372" s="148">
        <f t="shared" si="844"/>
        <v>0</v>
      </c>
      <c r="AS372" s="148"/>
      <c r="AT372" s="148">
        <f t="shared" ref="AT372:AW372" si="845">AT373+AT374+AT375+AT377+AT378</f>
        <v>0</v>
      </c>
      <c r="AU372" s="148">
        <f t="shared" si="845"/>
        <v>0</v>
      </c>
      <c r="AV372" s="148">
        <f t="shared" si="845"/>
        <v>0</v>
      </c>
      <c r="AW372" s="148">
        <f t="shared" si="845"/>
        <v>0</v>
      </c>
      <c r="AX372" s="148"/>
      <c r="AY372" s="148">
        <f t="shared" ref="AY372:AZ372" si="846">AY373+AY374+AY375+AY377+AY378</f>
        <v>0</v>
      </c>
      <c r="AZ372" s="148">
        <f t="shared" si="846"/>
        <v>0</v>
      </c>
      <c r="BA372" s="156"/>
    </row>
    <row r="373" spans="1:53" ht="32.25" customHeight="1">
      <c r="A373" s="313"/>
      <c r="B373" s="315"/>
      <c r="C373" s="315"/>
      <c r="D373" s="157" t="s">
        <v>37</v>
      </c>
      <c r="E373" s="178">
        <f t="shared" si="834"/>
        <v>0</v>
      </c>
      <c r="F373" s="178">
        <f t="shared" si="832"/>
        <v>0</v>
      </c>
      <c r="G373" s="156"/>
      <c r="H373" s="148"/>
      <c r="I373" s="148"/>
      <c r="J373" s="156"/>
      <c r="K373" s="148"/>
      <c r="L373" s="148"/>
      <c r="M373" s="156"/>
      <c r="N373" s="148"/>
      <c r="O373" s="148"/>
      <c r="P373" s="156"/>
      <c r="Q373" s="148"/>
      <c r="R373" s="148"/>
      <c r="S373" s="156"/>
      <c r="T373" s="148"/>
      <c r="U373" s="148"/>
      <c r="V373" s="156"/>
      <c r="W373" s="148"/>
      <c r="X373" s="148"/>
      <c r="Y373" s="156"/>
      <c r="Z373" s="148"/>
      <c r="AA373" s="148"/>
      <c r="AB373" s="156"/>
      <c r="AC373" s="156"/>
      <c r="AD373" s="156"/>
      <c r="AE373" s="148"/>
      <c r="AF373" s="148"/>
      <c r="AG373" s="156"/>
      <c r="AH373" s="156"/>
      <c r="AI373" s="156"/>
      <c r="AJ373" s="148"/>
      <c r="AK373" s="148"/>
      <c r="AL373" s="156"/>
      <c r="AM373" s="156"/>
      <c r="AN373" s="156"/>
      <c r="AO373" s="148"/>
      <c r="AP373" s="148"/>
      <c r="AQ373" s="156"/>
      <c r="AR373" s="156"/>
      <c r="AS373" s="156"/>
      <c r="AT373" s="148"/>
      <c r="AU373" s="148"/>
      <c r="AV373" s="156"/>
      <c r="AW373" s="156"/>
      <c r="AX373" s="156"/>
      <c r="AY373" s="156"/>
      <c r="AZ373" s="156"/>
      <c r="BA373" s="156"/>
    </row>
    <row r="374" spans="1:53" ht="50.25" customHeight="1">
      <c r="A374" s="313"/>
      <c r="B374" s="315"/>
      <c r="C374" s="315"/>
      <c r="D374" s="158" t="s">
        <v>2</v>
      </c>
      <c r="E374" s="178">
        <f t="shared" si="834"/>
        <v>0</v>
      </c>
      <c r="F374" s="178">
        <f t="shared" si="832"/>
        <v>0</v>
      </c>
      <c r="G374" s="156"/>
      <c r="H374" s="148"/>
      <c r="I374" s="148"/>
      <c r="J374" s="156"/>
      <c r="K374" s="148"/>
      <c r="L374" s="148"/>
      <c r="M374" s="156"/>
      <c r="N374" s="148"/>
      <c r="O374" s="148"/>
      <c r="P374" s="156"/>
      <c r="Q374" s="148"/>
      <c r="R374" s="148"/>
      <c r="S374" s="156"/>
      <c r="T374" s="148"/>
      <c r="U374" s="148"/>
      <c r="V374" s="156"/>
      <c r="W374" s="148"/>
      <c r="X374" s="148"/>
      <c r="Y374" s="156"/>
      <c r="Z374" s="148"/>
      <c r="AA374" s="148"/>
      <c r="AB374" s="156"/>
      <c r="AC374" s="156"/>
      <c r="AD374" s="156"/>
      <c r="AE374" s="148"/>
      <c r="AF374" s="148"/>
      <c r="AG374" s="156"/>
      <c r="AH374" s="156"/>
      <c r="AI374" s="156"/>
      <c r="AJ374" s="148"/>
      <c r="AK374" s="148"/>
      <c r="AL374" s="156"/>
      <c r="AM374" s="156"/>
      <c r="AN374" s="156"/>
      <c r="AO374" s="148"/>
      <c r="AP374" s="148"/>
      <c r="AQ374" s="156"/>
      <c r="AR374" s="156"/>
      <c r="AS374" s="156"/>
      <c r="AT374" s="148"/>
      <c r="AU374" s="148"/>
      <c r="AV374" s="156"/>
      <c r="AW374" s="156"/>
      <c r="AX374" s="156"/>
      <c r="AY374" s="156"/>
      <c r="AZ374" s="156"/>
      <c r="BA374" s="156"/>
    </row>
    <row r="375" spans="1:53" ht="22.5" customHeight="1">
      <c r="A375" s="313"/>
      <c r="B375" s="315"/>
      <c r="C375" s="315"/>
      <c r="D375" s="241" t="s">
        <v>273</v>
      </c>
      <c r="E375" s="178">
        <f>H375+K375+N375+Q375+T375+W375+Z375+AE375+AJ375+AO375+AT375+AY375</f>
        <v>540.78499999999997</v>
      </c>
      <c r="F375" s="178">
        <f t="shared" si="832"/>
        <v>540.78499999999997</v>
      </c>
      <c r="G375" s="156"/>
      <c r="H375" s="148"/>
      <c r="I375" s="148"/>
      <c r="J375" s="156"/>
      <c r="K375" s="148"/>
      <c r="L375" s="148"/>
      <c r="M375" s="156"/>
      <c r="N375" s="148"/>
      <c r="O375" s="148"/>
      <c r="P375" s="156"/>
      <c r="Q375" s="148"/>
      <c r="R375" s="148"/>
      <c r="S375" s="156"/>
      <c r="T375" s="148"/>
      <c r="U375" s="148"/>
      <c r="V375" s="156"/>
      <c r="W375" s="148"/>
      <c r="X375" s="148"/>
      <c r="Y375" s="156"/>
      <c r="Z375" s="148"/>
      <c r="AA375" s="148"/>
      <c r="AB375" s="156"/>
      <c r="AC375" s="156"/>
      <c r="AD375" s="156"/>
      <c r="AE375" s="148">
        <v>540.78499999999997</v>
      </c>
      <c r="AF375" s="148"/>
      <c r="AG375" s="156"/>
      <c r="AH375" s="148">
        <v>540.78499999999997</v>
      </c>
      <c r="AI375" s="156"/>
      <c r="AJ375" s="148"/>
      <c r="AK375" s="148"/>
      <c r="AL375" s="156"/>
      <c r="AM375" s="156"/>
      <c r="AN375" s="156"/>
      <c r="AO375" s="148"/>
      <c r="AP375" s="148"/>
      <c r="AQ375" s="156"/>
      <c r="AR375" s="156"/>
      <c r="AS375" s="156"/>
      <c r="AT375" s="148"/>
      <c r="AU375" s="148"/>
      <c r="AV375" s="156"/>
      <c r="AW375" s="156"/>
      <c r="AX375" s="156"/>
      <c r="AY375" s="156"/>
      <c r="AZ375" s="156"/>
      <c r="BA375" s="156"/>
    </row>
    <row r="376" spans="1:53" ht="82.5" customHeight="1">
      <c r="A376" s="313"/>
      <c r="B376" s="315"/>
      <c r="C376" s="315"/>
      <c r="D376" s="241" t="s">
        <v>279</v>
      </c>
      <c r="E376" s="178">
        <f t="shared" ref="E376:E381" si="847">H376+K376+N376+Q376+T376+W376+Z376+AE376+AJ376+AO376+AT376+AY376</f>
        <v>0</v>
      </c>
      <c r="F376" s="178">
        <f t="shared" si="832"/>
        <v>0</v>
      </c>
      <c r="G376" s="156"/>
      <c r="H376" s="148"/>
      <c r="I376" s="148"/>
      <c r="J376" s="156"/>
      <c r="K376" s="148"/>
      <c r="L376" s="148"/>
      <c r="M376" s="156"/>
      <c r="N376" s="148"/>
      <c r="O376" s="148"/>
      <c r="P376" s="156"/>
      <c r="Q376" s="148"/>
      <c r="R376" s="148"/>
      <c r="S376" s="156"/>
      <c r="T376" s="148"/>
      <c r="U376" s="148"/>
      <c r="V376" s="156"/>
      <c r="W376" s="148"/>
      <c r="X376" s="148"/>
      <c r="Y376" s="156"/>
      <c r="Z376" s="148"/>
      <c r="AA376" s="148"/>
      <c r="AB376" s="156"/>
      <c r="AC376" s="156"/>
      <c r="AD376" s="156"/>
      <c r="AE376" s="148"/>
      <c r="AF376" s="148"/>
      <c r="AG376" s="156"/>
      <c r="AH376" s="156"/>
      <c r="AI376" s="156"/>
      <c r="AJ376" s="148"/>
      <c r="AK376" s="148"/>
      <c r="AL376" s="156"/>
      <c r="AM376" s="156"/>
      <c r="AN376" s="156"/>
      <c r="AO376" s="148"/>
      <c r="AP376" s="148"/>
      <c r="AQ376" s="156"/>
      <c r="AR376" s="156"/>
      <c r="AS376" s="156"/>
      <c r="AT376" s="148"/>
      <c r="AU376" s="148"/>
      <c r="AV376" s="156"/>
      <c r="AW376" s="156"/>
      <c r="AX376" s="156"/>
      <c r="AY376" s="156"/>
      <c r="AZ376" s="156"/>
      <c r="BA376" s="156"/>
    </row>
    <row r="377" spans="1:53" ht="22.5" customHeight="1">
      <c r="A377" s="313"/>
      <c r="B377" s="315"/>
      <c r="C377" s="315"/>
      <c r="D377" s="241" t="s">
        <v>274</v>
      </c>
      <c r="E377" s="178">
        <f t="shared" si="847"/>
        <v>0</v>
      </c>
      <c r="F377" s="178">
        <f t="shared" si="832"/>
        <v>0</v>
      </c>
      <c r="G377" s="156"/>
      <c r="H377" s="148"/>
      <c r="I377" s="148"/>
      <c r="J377" s="156"/>
      <c r="K377" s="148"/>
      <c r="L377" s="148"/>
      <c r="M377" s="156"/>
      <c r="N377" s="148"/>
      <c r="O377" s="148"/>
      <c r="P377" s="156"/>
      <c r="Q377" s="148"/>
      <c r="R377" s="148"/>
      <c r="S377" s="156"/>
      <c r="T377" s="148"/>
      <c r="U377" s="148"/>
      <c r="V377" s="156"/>
      <c r="W377" s="148"/>
      <c r="X377" s="148"/>
      <c r="Y377" s="156"/>
      <c r="Z377" s="148"/>
      <c r="AA377" s="148"/>
      <c r="AB377" s="156"/>
      <c r="AC377" s="156"/>
      <c r="AD377" s="156"/>
      <c r="AE377" s="148"/>
      <c r="AF377" s="148"/>
      <c r="AG377" s="156"/>
      <c r="AH377" s="156"/>
      <c r="AI377" s="156"/>
      <c r="AJ377" s="148"/>
      <c r="AK377" s="148"/>
      <c r="AL377" s="156"/>
      <c r="AM377" s="156"/>
      <c r="AN377" s="156"/>
      <c r="AO377" s="148"/>
      <c r="AP377" s="148"/>
      <c r="AQ377" s="156"/>
      <c r="AR377" s="156"/>
      <c r="AS377" s="156"/>
      <c r="AT377" s="148"/>
      <c r="AU377" s="148"/>
      <c r="AV377" s="156"/>
      <c r="AW377" s="156"/>
      <c r="AX377" s="156"/>
      <c r="AY377" s="156"/>
      <c r="AZ377" s="156"/>
      <c r="BA377" s="156"/>
    </row>
    <row r="378" spans="1:53" ht="31.2">
      <c r="A378" s="313"/>
      <c r="B378" s="315"/>
      <c r="C378" s="315"/>
      <c r="D378" s="153" t="s">
        <v>43</v>
      </c>
      <c r="E378" s="178">
        <f t="shared" si="847"/>
        <v>0</v>
      </c>
      <c r="F378" s="178">
        <f t="shared" si="832"/>
        <v>0</v>
      </c>
      <c r="G378" s="156"/>
      <c r="H378" s="148"/>
      <c r="I378" s="148"/>
      <c r="J378" s="156"/>
      <c r="K378" s="148"/>
      <c r="L378" s="148"/>
      <c r="M378" s="156"/>
      <c r="N378" s="148"/>
      <c r="O378" s="148"/>
      <c r="P378" s="156"/>
      <c r="Q378" s="148"/>
      <c r="R378" s="148"/>
      <c r="S378" s="156"/>
      <c r="T378" s="148"/>
      <c r="U378" s="148"/>
      <c r="V378" s="156"/>
      <c r="W378" s="148"/>
      <c r="X378" s="148"/>
      <c r="Y378" s="156"/>
      <c r="Z378" s="148"/>
      <c r="AA378" s="148"/>
      <c r="AB378" s="156"/>
      <c r="AC378" s="156"/>
      <c r="AD378" s="156"/>
      <c r="AE378" s="148"/>
      <c r="AF378" s="148"/>
      <c r="AG378" s="156"/>
      <c r="AH378" s="156"/>
      <c r="AI378" s="156"/>
      <c r="AJ378" s="148"/>
      <c r="AK378" s="148"/>
      <c r="AL378" s="156"/>
      <c r="AM378" s="156"/>
      <c r="AN378" s="156"/>
      <c r="AO378" s="148"/>
      <c r="AP378" s="148"/>
      <c r="AQ378" s="156"/>
      <c r="AR378" s="156"/>
      <c r="AS378" s="156"/>
      <c r="AT378" s="148"/>
      <c r="AU378" s="148"/>
      <c r="AV378" s="156"/>
      <c r="AW378" s="156"/>
      <c r="AX378" s="156"/>
      <c r="AY378" s="156"/>
      <c r="AZ378" s="156"/>
      <c r="BA378" s="156"/>
    </row>
    <row r="379" spans="1:53" ht="22.5" customHeight="1">
      <c r="A379" s="312" t="s">
        <v>517</v>
      </c>
      <c r="B379" s="314" t="s">
        <v>519</v>
      </c>
      <c r="C379" s="314" t="s">
        <v>324</v>
      </c>
      <c r="D379" s="159" t="s">
        <v>41</v>
      </c>
      <c r="E379" s="178">
        <f t="shared" si="847"/>
        <v>1666.606</v>
      </c>
      <c r="F379" s="178">
        <f t="shared" si="832"/>
        <v>1666.606</v>
      </c>
      <c r="G379" s="156">
        <f>F379/E379</f>
        <v>1</v>
      </c>
      <c r="H379" s="148">
        <f>H380+H381+H382+H384+H385</f>
        <v>0</v>
      </c>
      <c r="I379" s="148">
        <f t="shared" ref="I379" si="848">I380+I381+I382+I384+I385</f>
        <v>0</v>
      </c>
      <c r="J379" s="148"/>
      <c r="K379" s="148">
        <f t="shared" ref="K379:L379" si="849">K380+K381+K382+K384+K385</f>
        <v>0</v>
      </c>
      <c r="L379" s="148">
        <f t="shared" si="849"/>
        <v>0</v>
      </c>
      <c r="M379" s="148"/>
      <c r="N379" s="148">
        <f t="shared" ref="N379:O379" si="850">N380+N381+N382+N384+N385</f>
        <v>0</v>
      </c>
      <c r="O379" s="148">
        <f t="shared" si="850"/>
        <v>0</v>
      </c>
      <c r="P379" s="148"/>
      <c r="Q379" s="148">
        <f t="shared" ref="Q379:R379" si="851">Q380+Q381+Q382+Q384+Q385</f>
        <v>0</v>
      </c>
      <c r="R379" s="148">
        <f t="shared" si="851"/>
        <v>0</v>
      </c>
      <c r="S379" s="148"/>
      <c r="T379" s="148">
        <f t="shared" ref="T379:U379" si="852">T380+T381+T382+T384+T385</f>
        <v>0</v>
      </c>
      <c r="U379" s="148">
        <f t="shared" si="852"/>
        <v>0</v>
      </c>
      <c r="V379" s="148"/>
      <c r="W379" s="148">
        <f t="shared" ref="W379:X379" si="853">W380+W381+W382+W384+W385</f>
        <v>0</v>
      </c>
      <c r="X379" s="148">
        <f t="shared" si="853"/>
        <v>0</v>
      </c>
      <c r="Y379" s="148"/>
      <c r="Z379" s="148">
        <f t="shared" ref="Z379:AC379" si="854">Z380+Z381+Z382+Z384+Z385</f>
        <v>0</v>
      </c>
      <c r="AA379" s="148">
        <f t="shared" si="854"/>
        <v>0</v>
      </c>
      <c r="AB379" s="148">
        <f t="shared" si="854"/>
        <v>0</v>
      </c>
      <c r="AC379" s="148">
        <f t="shared" si="854"/>
        <v>0</v>
      </c>
      <c r="AD379" s="148"/>
      <c r="AE379" s="148">
        <f t="shared" ref="AE379:AH379" si="855">AE380+AE381+AE382+AE384+AE385</f>
        <v>0</v>
      </c>
      <c r="AF379" s="148">
        <f t="shared" si="855"/>
        <v>0</v>
      </c>
      <c r="AG379" s="148">
        <f t="shared" si="855"/>
        <v>0</v>
      </c>
      <c r="AH379" s="148">
        <f t="shared" si="855"/>
        <v>0</v>
      </c>
      <c r="AI379" s="148"/>
      <c r="AJ379" s="148">
        <f t="shared" ref="AJ379:AM379" si="856">AJ380+AJ381+AJ382+AJ384+AJ385</f>
        <v>1666.606</v>
      </c>
      <c r="AK379" s="148">
        <f t="shared" si="856"/>
        <v>0</v>
      </c>
      <c r="AL379" s="148">
        <f t="shared" si="856"/>
        <v>0</v>
      </c>
      <c r="AM379" s="148">
        <f t="shared" si="856"/>
        <v>1666.606</v>
      </c>
      <c r="AN379" s="148"/>
      <c r="AO379" s="148">
        <f t="shared" ref="AO379:AR379" si="857">AO380+AO381+AO382+AO384+AO385</f>
        <v>0</v>
      </c>
      <c r="AP379" s="148">
        <f t="shared" si="857"/>
        <v>0</v>
      </c>
      <c r="AQ379" s="148">
        <f t="shared" si="857"/>
        <v>0</v>
      </c>
      <c r="AR379" s="148">
        <f t="shared" si="857"/>
        <v>0</v>
      </c>
      <c r="AS379" s="148"/>
      <c r="AT379" s="148">
        <f t="shared" ref="AT379:AW379" si="858">AT380+AT381+AT382+AT384+AT385</f>
        <v>0</v>
      </c>
      <c r="AU379" s="148">
        <f t="shared" si="858"/>
        <v>0</v>
      </c>
      <c r="AV379" s="148">
        <f t="shared" si="858"/>
        <v>0</v>
      </c>
      <c r="AW379" s="148">
        <f t="shared" si="858"/>
        <v>0</v>
      </c>
      <c r="AX379" s="148"/>
      <c r="AY379" s="173">
        <f t="shared" ref="AY379:AZ379" si="859">AY380+AY381+AY382+AY384+AY385</f>
        <v>0</v>
      </c>
      <c r="AZ379" s="173">
        <f t="shared" si="859"/>
        <v>0</v>
      </c>
      <c r="BA379" s="156"/>
    </row>
    <row r="380" spans="1:53" ht="32.25" customHeight="1">
      <c r="A380" s="313"/>
      <c r="B380" s="315"/>
      <c r="C380" s="315"/>
      <c r="D380" s="157" t="s">
        <v>37</v>
      </c>
      <c r="E380" s="178">
        <f t="shared" si="847"/>
        <v>0</v>
      </c>
      <c r="F380" s="178">
        <f t="shared" si="832"/>
        <v>0</v>
      </c>
      <c r="G380" s="156"/>
      <c r="H380" s="148"/>
      <c r="I380" s="148"/>
      <c r="J380" s="156"/>
      <c r="K380" s="148"/>
      <c r="L380" s="148"/>
      <c r="M380" s="156"/>
      <c r="N380" s="148"/>
      <c r="O380" s="148"/>
      <c r="P380" s="156"/>
      <c r="Q380" s="148"/>
      <c r="R380" s="148"/>
      <c r="S380" s="156"/>
      <c r="T380" s="148"/>
      <c r="U380" s="148"/>
      <c r="V380" s="156"/>
      <c r="W380" s="148"/>
      <c r="X380" s="148"/>
      <c r="Y380" s="156"/>
      <c r="Z380" s="148"/>
      <c r="AA380" s="148"/>
      <c r="AB380" s="156"/>
      <c r="AC380" s="156"/>
      <c r="AD380" s="156"/>
      <c r="AE380" s="148"/>
      <c r="AF380" s="148"/>
      <c r="AG380" s="156"/>
      <c r="AH380" s="156"/>
      <c r="AI380" s="156"/>
      <c r="AJ380" s="148"/>
      <c r="AK380" s="148"/>
      <c r="AL380" s="156"/>
      <c r="AM380" s="156"/>
      <c r="AN380" s="156"/>
      <c r="AO380" s="148"/>
      <c r="AP380" s="148"/>
      <c r="AQ380" s="156"/>
      <c r="AR380" s="156"/>
      <c r="AS380" s="156"/>
      <c r="AT380" s="148"/>
      <c r="AU380" s="148"/>
      <c r="AV380" s="156"/>
      <c r="AW380" s="156"/>
      <c r="AX380" s="156"/>
      <c r="AY380" s="173"/>
      <c r="AZ380" s="173"/>
      <c r="BA380" s="156"/>
    </row>
    <row r="381" spans="1:53" ht="50.25" customHeight="1">
      <c r="A381" s="313"/>
      <c r="B381" s="315"/>
      <c r="C381" s="315"/>
      <c r="D381" s="158" t="s">
        <v>2</v>
      </c>
      <c r="E381" s="178">
        <f t="shared" si="847"/>
        <v>1583.2756999999999</v>
      </c>
      <c r="F381" s="178">
        <f t="shared" si="832"/>
        <v>1583.2756999999999</v>
      </c>
      <c r="G381" s="156"/>
      <c r="H381" s="148"/>
      <c r="I381" s="148"/>
      <c r="J381" s="156"/>
      <c r="K381" s="148"/>
      <c r="L381" s="148"/>
      <c r="M381" s="156"/>
      <c r="N381" s="148"/>
      <c r="O381" s="148"/>
      <c r="P381" s="156"/>
      <c r="Q381" s="148"/>
      <c r="R381" s="148"/>
      <c r="S381" s="156"/>
      <c r="T381" s="148"/>
      <c r="U381" s="148"/>
      <c r="V381" s="156"/>
      <c r="W381" s="148"/>
      <c r="X381" s="148"/>
      <c r="Y381" s="156"/>
      <c r="Z381" s="148"/>
      <c r="AA381" s="148"/>
      <c r="AB381" s="156"/>
      <c r="AC381" s="156"/>
      <c r="AD381" s="156"/>
      <c r="AE381" s="148"/>
      <c r="AF381" s="148"/>
      <c r="AG381" s="156"/>
      <c r="AH381" s="156"/>
      <c r="AI381" s="156"/>
      <c r="AJ381" s="148"/>
      <c r="AK381" s="148"/>
      <c r="AL381" s="156"/>
      <c r="AM381" s="156"/>
      <c r="AN381" s="156"/>
      <c r="AO381" s="148"/>
      <c r="AP381" s="148"/>
      <c r="AQ381" s="156"/>
      <c r="AR381" s="156"/>
      <c r="AS381" s="156"/>
      <c r="AT381" s="148"/>
      <c r="AU381" s="148"/>
      <c r="AV381" s="156"/>
      <c r="AW381" s="156"/>
      <c r="AX381" s="156"/>
      <c r="AY381" s="178">
        <v>1583.2756999999999</v>
      </c>
      <c r="AZ381" s="178">
        <v>1583.2756999999999</v>
      </c>
      <c r="BA381" s="156"/>
    </row>
    <row r="382" spans="1:53" ht="22.5" customHeight="1">
      <c r="A382" s="313"/>
      <c r="B382" s="315"/>
      <c r="C382" s="315"/>
      <c r="D382" s="241" t="s">
        <v>273</v>
      </c>
      <c r="E382" s="178">
        <f>H382+K382+N382+Q382+T382+W382+Z382+AE382+AJ382+AO382+AT382+AY382</f>
        <v>83.330300000000079</v>
      </c>
      <c r="F382" s="178">
        <f t="shared" si="832"/>
        <v>83.330300000000079</v>
      </c>
      <c r="G382" s="156"/>
      <c r="H382" s="148"/>
      <c r="I382" s="148"/>
      <c r="J382" s="156"/>
      <c r="K382" s="148"/>
      <c r="L382" s="148"/>
      <c r="M382" s="156"/>
      <c r="N382" s="148"/>
      <c r="O382" s="148"/>
      <c r="P382" s="156"/>
      <c r="Q382" s="148"/>
      <c r="R382" s="148"/>
      <c r="S382" s="156"/>
      <c r="T382" s="148"/>
      <c r="U382" s="148"/>
      <c r="V382" s="156"/>
      <c r="W382" s="148"/>
      <c r="X382" s="148"/>
      <c r="Y382" s="156"/>
      <c r="Z382" s="148"/>
      <c r="AA382" s="148"/>
      <c r="AB382" s="156"/>
      <c r="AC382" s="156"/>
      <c r="AD382" s="156"/>
      <c r="AE382" s="148"/>
      <c r="AF382" s="148"/>
      <c r="AG382" s="156"/>
      <c r="AH382" s="156"/>
      <c r="AI382" s="156"/>
      <c r="AJ382" s="148">
        <v>1666.606</v>
      </c>
      <c r="AK382" s="148"/>
      <c r="AL382" s="156"/>
      <c r="AM382" s="148">
        <v>1666.606</v>
      </c>
      <c r="AN382" s="156"/>
      <c r="AO382" s="148"/>
      <c r="AP382" s="148"/>
      <c r="AQ382" s="156"/>
      <c r="AR382" s="156"/>
      <c r="AS382" s="156"/>
      <c r="AT382" s="148"/>
      <c r="AU382" s="148"/>
      <c r="AV382" s="156"/>
      <c r="AW382" s="156"/>
      <c r="AX382" s="156"/>
      <c r="AY382" s="178">
        <v>-1583.2756999999999</v>
      </c>
      <c r="AZ382" s="178">
        <v>-1583.2756999999999</v>
      </c>
      <c r="BA382" s="156"/>
    </row>
    <row r="383" spans="1:53" ht="82.5" customHeight="1">
      <c r="A383" s="313"/>
      <c r="B383" s="315"/>
      <c r="C383" s="315"/>
      <c r="D383" s="241" t="s">
        <v>279</v>
      </c>
      <c r="E383" s="178">
        <f t="shared" ref="E383:E388" si="860">H383+K383+N383+Q383+T383+W383+Z383+AE383+AJ383+AO383+AT383+AY383</f>
        <v>0</v>
      </c>
      <c r="F383" s="178">
        <f t="shared" si="832"/>
        <v>0</v>
      </c>
      <c r="G383" s="156"/>
      <c r="H383" s="148"/>
      <c r="I383" s="148"/>
      <c r="J383" s="156"/>
      <c r="K383" s="148"/>
      <c r="L383" s="148"/>
      <c r="M383" s="156"/>
      <c r="N383" s="148"/>
      <c r="O383" s="148"/>
      <c r="P383" s="156"/>
      <c r="Q383" s="148"/>
      <c r="R383" s="148"/>
      <c r="S383" s="156"/>
      <c r="T383" s="148"/>
      <c r="U383" s="148"/>
      <c r="V383" s="156"/>
      <c r="W383" s="148"/>
      <c r="X383" s="148"/>
      <c r="Y383" s="156"/>
      <c r="Z383" s="148"/>
      <c r="AA383" s="148"/>
      <c r="AB383" s="156"/>
      <c r="AC383" s="156"/>
      <c r="AD383" s="156"/>
      <c r="AE383" s="148"/>
      <c r="AF383" s="148"/>
      <c r="AG383" s="156"/>
      <c r="AH383" s="156"/>
      <c r="AI383" s="156"/>
      <c r="AJ383" s="148"/>
      <c r="AK383" s="148"/>
      <c r="AL383" s="156"/>
      <c r="AM383" s="156"/>
      <c r="AN383" s="156"/>
      <c r="AO383" s="148"/>
      <c r="AP383" s="148"/>
      <c r="AQ383" s="156"/>
      <c r="AR383" s="156"/>
      <c r="AS383" s="156"/>
      <c r="AT383" s="148"/>
      <c r="AU383" s="148"/>
      <c r="AV383" s="156"/>
      <c r="AW383" s="156"/>
      <c r="AX383" s="156"/>
      <c r="AY383" s="173"/>
      <c r="AZ383" s="173"/>
      <c r="BA383" s="156"/>
    </row>
    <row r="384" spans="1:53" ht="22.5" customHeight="1">
      <c r="A384" s="313"/>
      <c r="B384" s="315"/>
      <c r="C384" s="315"/>
      <c r="D384" s="241" t="s">
        <v>274</v>
      </c>
      <c r="E384" s="178">
        <f t="shared" si="860"/>
        <v>0</v>
      </c>
      <c r="F384" s="178">
        <f t="shared" si="832"/>
        <v>0</v>
      </c>
      <c r="G384" s="156"/>
      <c r="H384" s="148"/>
      <c r="I384" s="148"/>
      <c r="J384" s="156"/>
      <c r="K384" s="148"/>
      <c r="L384" s="148"/>
      <c r="M384" s="156"/>
      <c r="N384" s="148"/>
      <c r="O384" s="148"/>
      <c r="P384" s="156"/>
      <c r="Q384" s="148"/>
      <c r="R384" s="148"/>
      <c r="S384" s="156"/>
      <c r="T384" s="148"/>
      <c r="U384" s="148"/>
      <c r="V384" s="156"/>
      <c r="W384" s="148"/>
      <c r="X384" s="148"/>
      <c r="Y384" s="156"/>
      <c r="Z384" s="148"/>
      <c r="AA384" s="148"/>
      <c r="AB384" s="156"/>
      <c r="AC384" s="156"/>
      <c r="AD384" s="156"/>
      <c r="AE384" s="148"/>
      <c r="AF384" s="148"/>
      <c r="AG384" s="156"/>
      <c r="AH384" s="156"/>
      <c r="AI384" s="156"/>
      <c r="AJ384" s="148"/>
      <c r="AK384" s="148"/>
      <c r="AL384" s="156"/>
      <c r="AM384" s="156"/>
      <c r="AN384" s="156"/>
      <c r="AO384" s="148"/>
      <c r="AP384" s="148"/>
      <c r="AQ384" s="156"/>
      <c r="AR384" s="156"/>
      <c r="AS384" s="156"/>
      <c r="AT384" s="148"/>
      <c r="AU384" s="148"/>
      <c r="AV384" s="156"/>
      <c r="AW384" s="156"/>
      <c r="AX384" s="156"/>
      <c r="AY384" s="173"/>
      <c r="AZ384" s="173"/>
      <c r="BA384" s="156"/>
    </row>
    <row r="385" spans="1:53" ht="31.2">
      <c r="A385" s="313"/>
      <c r="B385" s="315"/>
      <c r="C385" s="315"/>
      <c r="D385" s="153" t="s">
        <v>43</v>
      </c>
      <c r="E385" s="178">
        <f t="shared" si="860"/>
        <v>0</v>
      </c>
      <c r="F385" s="178">
        <f t="shared" si="832"/>
        <v>0</v>
      </c>
      <c r="G385" s="156"/>
      <c r="H385" s="148"/>
      <c r="I385" s="148"/>
      <c r="J385" s="156"/>
      <c r="K385" s="148"/>
      <c r="L385" s="148"/>
      <c r="M385" s="156"/>
      <c r="N385" s="148"/>
      <c r="O385" s="148"/>
      <c r="P385" s="156"/>
      <c r="Q385" s="148"/>
      <c r="R385" s="148"/>
      <c r="S385" s="156"/>
      <c r="T385" s="148"/>
      <c r="U385" s="148"/>
      <c r="V385" s="156"/>
      <c r="W385" s="148"/>
      <c r="X385" s="148"/>
      <c r="Y385" s="156"/>
      <c r="Z385" s="148"/>
      <c r="AA385" s="148"/>
      <c r="AB385" s="156"/>
      <c r="AC385" s="156"/>
      <c r="AD385" s="156"/>
      <c r="AE385" s="148"/>
      <c r="AF385" s="148"/>
      <c r="AG385" s="156"/>
      <c r="AH385" s="156"/>
      <c r="AI385" s="156"/>
      <c r="AJ385" s="148"/>
      <c r="AK385" s="148"/>
      <c r="AL385" s="156"/>
      <c r="AM385" s="156"/>
      <c r="AN385" s="156"/>
      <c r="AO385" s="148"/>
      <c r="AP385" s="148"/>
      <c r="AQ385" s="156"/>
      <c r="AR385" s="156"/>
      <c r="AS385" s="156"/>
      <c r="AT385" s="148"/>
      <c r="AU385" s="148"/>
      <c r="AV385" s="156"/>
      <c r="AW385" s="156"/>
      <c r="AX385" s="156"/>
      <c r="AY385" s="156"/>
      <c r="AZ385" s="156"/>
      <c r="BA385" s="156"/>
    </row>
    <row r="386" spans="1:53" ht="22.5" customHeight="1">
      <c r="A386" s="312" t="s">
        <v>518</v>
      </c>
      <c r="B386" s="314" t="s">
        <v>552</v>
      </c>
      <c r="C386" s="314" t="s">
        <v>324</v>
      </c>
      <c r="D386" s="159" t="s">
        <v>41</v>
      </c>
      <c r="E386" s="178">
        <f t="shared" si="860"/>
        <v>1282.81</v>
      </c>
      <c r="F386" s="178">
        <f t="shared" si="832"/>
        <v>1282.81</v>
      </c>
      <c r="G386" s="156">
        <f>F386/E386</f>
        <v>1</v>
      </c>
      <c r="H386" s="148">
        <f>H387+H388+H389+H391+H392</f>
        <v>0</v>
      </c>
      <c r="I386" s="148">
        <f t="shared" ref="I386" si="861">I387+I388+I389+I391+I392</f>
        <v>0</v>
      </c>
      <c r="J386" s="148"/>
      <c r="K386" s="148">
        <f t="shared" ref="K386:L386" si="862">K387+K388+K389+K391+K392</f>
        <v>0</v>
      </c>
      <c r="L386" s="148">
        <f t="shared" si="862"/>
        <v>0</v>
      </c>
      <c r="M386" s="148"/>
      <c r="N386" s="148">
        <f t="shared" ref="N386:O386" si="863">N387+N388+N389+N391+N392</f>
        <v>0</v>
      </c>
      <c r="O386" s="148">
        <f t="shared" si="863"/>
        <v>0</v>
      </c>
      <c r="P386" s="148"/>
      <c r="Q386" s="148">
        <f t="shared" ref="Q386:R386" si="864">Q387+Q388+Q389+Q391+Q392</f>
        <v>0</v>
      </c>
      <c r="R386" s="148">
        <f t="shared" si="864"/>
        <v>0</v>
      </c>
      <c r="S386" s="148"/>
      <c r="T386" s="148">
        <f t="shared" ref="T386:U386" si="865">T387+T388+T389+T391+T392</f>
        <v>0</v>
      </c>
      <c r="U386" s="148">
        <f t="shared" si="865"/>
        <v>0</v>
      </c>
      <c r="V386" s="148"/>
      <c r="W386" s="148">
        <f t="shared" ref="W386:X386" si="866">W387+W388+W389+W391+W392</f>
        <v>0</v>
      </c>
      <c r="X386" s="148">
        <f t="shared" si="866"/>
        <v>0</v>
      </c>
      <c r="Y386" s="148"/>
      <c r="Z386" s="148">
        <f t="shared" ref="Z386:AC386" si="867">Z387+Z388+Z389+Z391+Z392</f>
        <v>0</v>
      </c>
      <c r="AA386" s="148">
        <f t="shared" si="867"/>
        <v>0</v>
      </c>
      <c r="AB386" s="148">
        <f t="shared" si="867"/>
        <v>0</v>
      </c>
      <c r="AC386" s="148">
        <f t="shared" si="867"/>
        <v>0</v>
      </c>
      <c r="AD386" s="148"/>
      <c r="AE386" s="148">
        <f t="shared" ref="AE386:AH386" si="868">AE387+AE388+AE389+AE391+AE392</f>
        <v>0</v>
      </c>
      <c r="AF386" s="148">
        <f t="shared" si="868"/>
        <v>0</v>
      </c>
      <c r="AG386" s="148">
        <f t="shared" si="868"/>
        <v>0</v>
      </c>
      <c r="AH386" s="148">
        <f t="shared" si="868"/>
        <v>0</v>
      </c>
      <c r="AI386" s="148"/>
      <c r="AJ386" s="148">
        <f t="shared" ref="AJ386:AM386" si="869">AJ387+AJ388+AJ389+AJ391+AJ392</f>
        <v>1282.81</v>
      </c>
      <c r="AK386" s="148">
        <f t="shared" si="869"/>
        <v>0</v>
      </c>
      <c r="AL386" s="148">
        <f t="shared" si="869"/>
        <v>0</v>
      </c>
      <c r="AM386" s="148">
        <f t="shared" si="869"/>
        <v>1282.81</v>
      </c>
      <c r="AN386" s="148"/>
      <c r="AO386" s="148">
        <f t="shared" ref="AO386:AR386" si="870">AO387+AO388+AO389+AO391+AO392</f>
        <v>0</v>
      </c>
      <c r="AP386" s="148">
        <f t="shared" si="870"/>
        <v>0</v>
      </c>
      <c r="AQ386" s="148">
        <f t="shared" si="870"/>
        <v>0</v>
      </c>
      <c r="AR386" s="148">
        <f t="shared" si="870"/>
        <v>0</v>
      </c>
      <c r="AS386" s="148"/>
      <c r="AT386" s="148">
        <f t="shared" ref="AT386:AW386" si="871">AT387+AT388+AT389+AT391+AT392</f>
        <v>0</v>
      </c>
      <c r="AU386" s="148">
        <f t="shared" si="871"/>
        <v>0</v>
      </c>
      <c r="AV386" s="148">
        <f t="shared" si="871"/>
        <v>0</v>
      </c>
      <c r="AW386" s="148">
        <f t="shared" si="871"/>
        <v>0</v>
      </c>
      <c r="AX386" s="148"/>
      <c r="AY386" s="148">
        <f t="shared" ref="AY386:AZ386" si="872">AY387+AY388+AY389+AY391+AY392</f>
        <v>0</v>
      </c>
      <c r="AZ386" s="148">
        <f t="shared" si="872"/>
        <v>0</v>
      </c>
      <c r="BA386" s="156"/>
    </row>
    <row r="387" spans="1:53" ht="32.25" customHeight="1">
      <c r="A387" s="313"/>
      <c r="B387" s="315"/>
      <c r="C387" s="315"/>
      <c r="D387" s="157" t="s">
        <v>37</v>
      </c>
      <c r="E387" s="178">
        <f t="shared" si="860"/>
        <v>0</v>
      </c>
      <c r="F387" s="178">
        <f t="shared" si="832"/>
        <v>0</v>
      </c>
      <c r="G387" s="156"/>
      <c r="H387" s="148"/>
      <c r="I387" s="148"/>
      <c r="J387" s="156"/>
      <c r="K387" s="148"/>
      <c r="L387" s="148"/>
      <c r="M387" s="156"/>
      <c r="N387" s="148"/>
      <c r="O387" s="148"/>
      <c r="P387" s="156"/>
      <c r="Q387" s="148"/>
      <c r="R387" s="148"/>
      <c r="S387" s="156"/>
      <c r="T387" s="148"/>
      <c r="U387" s="148"/>
      <c r="V387" s="156"/>
      <c r="W387" s="148"/>
      <c r="X387" s="148"/>
      <c r="Y387" s="156"/>
      <c r="Z387" s="148"/>
      <c r="AA387" s="148"/>
      <c r="AB387" s="156"/>
      <c r="AC387" s="156"/>
      <c r="AD387" s="156"/>
      <c r="AE387" s="148"/>
      <c r="AF387" s="148"/>
      <c r="AG387" s="156"/>
      <c r="AH387" s="156"/>
      <c r="AI387" s="156"/>
      <c r="AJ387" s="148"/>
      <c r="AK387" s="148"/>
      <c r="AL387" s="156"/>
      <c r="AM387" s="156"/>
      <c r="AN387" s="156"/>
      <c r="AO387" s="148"/>
      <c r="AP387" s="148"/>
      <c r="AQ387" s="156"/>
      <c r="AR387" s="156"/>
      <c r="AS387" s="156"/>
      <c r="AT387" s="148"/>
      <c r="AU387" s="148"/>
      <c r="AV387" s="156"/>
      <c r="AW387" s="156"/>
      <c r="AX387" s="156"/>
      <c r="AY387" s="156"/>
      <c r="AZ387" s="156"/>
      <c r="BA387" s="156"/>
    </row>
    <row r="388" spans="1:53" ht="50.25" customHeight="1">
      <c r="A388" s="313"/>
      <c r="B388" s="315"/>
      <c r="C388" s="315"/>
      <c r="D388" s="158" t="s">
        <v>2</v>
      </c>
      <c r="E388" s="178">
        <f t="shared" si="860"/>
        <v>0</v>
      </c>
      <c r="F388" s="178">
        <f t="shared" si="832"/>
        <v>0</v>
      </c>
      <c r="G388" s="156"/>
      <c r="H388" s="148"/>
      <c r="I388" s="148"/>
      <c r="J388" s="156"/>
      <c r="K388" s="148"/>
      <c r="L388" s="148"/>
      <c r="M388" s="156"/>
      <c r="N388" s="148"/>
      <c r="O388" s="148"/>
      <c r="P388" s="156"/>
      <c r="Q388" s="148"/>
      <c r="R388" s="148"/>
      <c r="S388" s="156"/>
      <c r="T388" s="148"/>
      <c r="U388" s="148"/>
      <c r="V388" s="156"/>
      <c r="W388" s="148"/>
      <c r="X388" s="148"/>
      <c r="Y388" s="156"/>
      <c r="Z388" s="148"/>
      <c r="AA388" s="148"/>
      <c r="AB388" s="156"/>
      <c r="AC388" s="156"/>
      <c r="AD388" s="156"/>
      <c r="AE388" s="148"/>
      <c r="AF388" s="148"/>
      <c r="AG388" s="156"/>
      <c r="AH388" s="156"/>
      <c r="AI388" s="156"/>
      <c r="AJ388" s="148"/>
      <c r="AK388" s="148"/>
      <c r="AL388" s="156"/>
      <c r="AM388" s="156"/>
      <c r="AN388" s="156"/>
      <c r="AO388" s="148"/>
      <c r="AP388" s="148"/>
      <c r="AQ388" s="156"/>
      <c r="AR388" s="156"/>
      <c r="AS388" s="156"/>
      <c r="AT388" s="148"/>
      <c r="AU388" s="148"/>
      <c r="AV388" s="156"/>
      <c r="AW388" s="156"/>
      <c r="AX388" s="156"/>
      <c r="AY388" s="156"/>
      <c r="AZ388" s="156"/>
      <c r="BA388" s="156"/>
    </row>
    <row r="389" spans="1:53" ht="22.5" customHeight="1">
      <c r="A389" s="313"/>
      <c r="B389" s="315"/>
      <c r="C389" s="315"/>
      <c r="D389" s="241" t="s">
        <v>273</v>
      </c>
      <c r="E389" s="178">
        <f>H389+K389+N389+Q389+T389+W389+Z389+AE389+AJ389+AO389+AT389+AY389</f>
        <v>1282.81</v>
      </c>
      <c r="F389" s="178">
        <f t="shared" si="832"/>
        <v>1282.81</v>
      </c>
      <c r="G389" s="156"/>
      <c r="H389" s="148"/>
      <c r="I389" s="148"/>
      <c r="J389" s="156"/>
      <c r="K389" s="148"/>
      <c r="L389" s="148"/>
      <c r="M389" s="156"/>
      <c r="N389" s="148"/>
      <c r="O389" s="148"/>
      <c r="P389" s="156"/>
      <c r="Q389" s="148"/>
      <c r="R389" s="148"/>
      <c r="S389" s="156"/>
      <c r="T389" s="148"/>
      <c r="U389" s="148"/>
      <c r="V389" s="156"/>
      <c r="W389" s="148"/>
      <c r="X389" s="148"/>
      <c r="Y389" s="156"/>
      <c r="Z389" s="148"/>
      <c r="AA389" s="148"/>
      <c r="AB389" s="156"/>
      <c r="AC389" s="156"/>
      <c r="AD389" s="156"/>
      <c r="AE389" s="148"/>
      <c r="AF389" s="148"/>
      <c r="AG389" s="156"/>
      <c r="AH389" s="156"/>
      <c r="AI389" s="156"/>
      <c r="AJ389" s="148">
        <v>1282.81</v>
      </c>
      <c r="AK389" s="148"/>
      <c r="AL389" s="156"/>
      <c r="AM389" s="148">
        <v>1282.81</v>
      </c>
      <c r="AN389" s="156"/>
      <c r="AO389" s="148"/>
      <c r="AP389" s="148"/>
      <c r="AQ389" s="156"/>
      <c r="AR389" s="156"/>
      <c r="AS389" s="156"/>
      <c r="AT389" s="148"/>
      <c r="AU389" s="148"/>
      <c r="AV389" s="156"/>
      <c r="AW389" s="156"/>
      <c r="AX389" s="156"/>
      <c r="AY389" s="156"/>
      <c r="AZ389" s="156"/>
      <c r="BA389" s="156"/>
    </row>
    <row r="390" spans="1:53" ht="82.5" customHeight="1">
      <c r="A390" s="313"/>
      <c r="B390" s="315"/>
      <c r="C390" s="315"/>
      <c r="D390" s="241" t="s">
        <v>279</v>
      </c>
      <c r="E390" s="178">
        <f t="shared" ref="E390:E395" si="873">H390+K390+N390+Q390+T390+W390+Z390+AE390+AJ390+AO390+AT390+AY390</f>
        <v>0</v>
      </c>
      <c r="F390" s="178">
        <f t="shared" si="832"/>
        <v>0</v>
      </c>
      <c r="G390" s="156"/>
      <c r="H390" s="148"/>
      <c r="I390" s="148"/>
      <c r="J390" s="156"/>
      <c r="K390" s="148"/>
      <c r="L390" s="148"/>
      <c r="M390" s="156"/>
      <c r="N390" s="148"/>
      <c r="O390" s="148"/>
      <c r="P390" s="156"/>
      <c r="Q390" s="148"/>
      <c r="R390" s="148"/>
      <c r="S390" s="156"/>
      <c r="T390" s="148"/>
      <c r="U390" s="148"/>
      <c r="V390" s="156"/>
      <c r="W390" s="148"/>
      <c r="X390" s="148"/>
      <c r="Y390" s="156"/>
      <c r="Z390" s="148"/>
      <c r="AA390" s="148"/>
      <c r="AB390" s="156"/>
      <c r="AC390" s="156"/>
      <c r="AD390" s="156"/>
      <c r="AE390" s="148"/>
      <c r="AF390" s="148"/>
      <c r="AG390" s="156"/>
      <c r="AH390" s="156"/>
      <c r="AI390" s="156"/>
      <c r="AJ390" s="148"/>
      <c r="AK390" s="148"/>
      <c r="AL390" s="156"/>
      <c r="AM390" s="156"/>
      <c r="AN390" s="156"/>
      <c r="AO390" s="148"/>
      <c r="AP390" s="148"/>
      <c r="AQ390" s="156"/>
      <c r="AR390" s="156"/>
      <c r="AS390" s="156"/>
      <c r="AT390" s="148"/>
      <c r="AU390" s="148"/>
      <c r="AV390" s="156"/>
      <c r="AW390" s="156"/>
      <c r="AX390" s="156"/>
      <c r="AY390" s="156"/>
      <c r="AZ390" s="156"/>
      <c r="BA390" s="156"/>
    </row>
    <row r="391" spans="1:53" ht="22.5" customHeight="1">
      <c r="A391" s="313"/>
      <c r="B391" s="315"/>
      <c r="C391" s="315"/>
      <c r="D391" s="241" t="s">
        <v>274</v>
      </c>
      <c r="E391" s="178">
        <f t="shared" si="873"/>
        <v>0</v>
      </c>
      <c r="F391" s="178">
        <f t="shared" si="832"/>
        <v>0</v>
      </c>
      <c r="G391" s="156"/>
      <c r="H391" s="148"/>
      <c r="I391" s="148"/>
      <c r="J391" s="156"/>
      <c r="K391" s="148"/>
      <c r="L391" s="148"/>
      <c r="M391" s="156"/>
      <c r="N391" s="148"/>
      <c r="O391" s="148"/>
      <c r="P391" s="156"/>
      <c r="Q391" s="148"/>
      <c r="R391" s="148"/>
      <c r="S391" s="156"/>
      <c r="T391" s="148"/>
      <c r="U391" s="148"/>
      <c r="V391" s="156"/>
      <c r="W391" s="148"/>
      <c r="X391" s="148"/>
      <c r="Y391" s="156"/>
      <c r="Z391" s="148"/>
      <c r="AA391" s="148"/>
      <c r="AB391" s="156"/>
      <c r="AC391" s="156"/>
      <c r="AD391" s="156"/>
      <c r="AE391" s="148"/>
      <c r="AF391" s="148"/>
      <c r="AG391" s="156"/>
      <c r="AH391" s="156"/>
      <c r="AI391" s="156"/>
      <c r="AJ391" s="148"/>
      <c r="AK391" s="148"/>
      <c r="AL391" s="156"/>
      <c r="AM391" s="156"/>
      <c r="AN391" s="156"/>
      <c r="AO391" s="148"/>
      <c r="AP391" s="148"/>
      <c r="AQ391" s="156"/>
      <c r="AR391" s="156"/>
      <c r="AS391" s="156"/>
      <c r="AT391" s="148"/>
      <c r="AU391" s="148"/>
      <c r="AV391" s="156"/>
      <c r="AW391" s="156"/>
      <c r="AX391" s="156"/>
      <c r="AY391" s="156"/>
      <c r="AZ391" s="156"/>
      <c r="BA391" s="156"/>
    </row>
    <row r="392" spans="1:53" ht="35.25" customHeight="1">
      <c r="A392" s="313"/>
      <c r="B392" s="315"/>
      <c r="C392" s="315"/>
      <c r="D392" s="153" t="s">
        <v>43</v>
      </c>
      <c r="E392" s="178">
        <f t="shared" si="873"/>
        <v>0</v>
      </c>
      <c r="F392" s="178">
        <f t="shared" si="832"/>
        <v>0</v>
      </c>
      <c r="G392" s="156"/>
      <c r="H392" s="148"/>
      <c r="I392" s="148"/>
      <c r="J392" s="156"/>
      <c r="K392" s="148"/>
      <c r="L392" s="148"/>
      <c r="M392" s="156"/>
      <c r="N392" s="148"/>
      <c r="O392" s="148"/>
      <c r="P392" s="156"/>
      <c r="Q392" s="148"/>
      <c r="R392" s="148"/>
      <c r="S392" s="156"/>
      <c r="T392" s="148"/>
      <c r="U392" s="148"/>
      <c r="V392" s="156"/>
      <c r="W392" s="148"/>
      <c r="X392" s="148"/>
      <c r="Y392" s="156"/>
      <c r="Z392" s="148"/>
      <c r="AA392" s="148"/>
      <c r="AB392" s="156"/>
      <c r="AC392" s="156"/>
      <c r="AD392" s="156"/>
      <c r="AE392" s="148"/>
      <c r="AF392" s="148"/>
      <c r="AG392" s="156"/>
      <c r="AH392" s="156"/>
      <c r="AI392" s="156"/>
      <c r="AJ392" s="148"/>
      <c r="AK392" s="148"/>
      <c r="AL392" s="156"/>
      <c r="AM392" s="156"/>
      <c r="AN392" s="156"/>
      <c r="AO392" s="148"/>
      <c r="AP392" s="148"/>
      <c r="AQ392" s="156"/>
      <c r="AR392" s="156"/>
      <c r="AS392" s="156"/>
      <c r="AT392" s="148"/>
      <c r="AU392" s="148"/>
      <c r="AV392" s="156"/>
      <c r="AW392" s="156"/>
      <c r="AX392" s="156"/>
      <c r="AY392" s="156"/>
      <c r="AZ392" s="156"/>
      <c r="BA392" s="156"/>
    </row>
    <row r="393" spans="1:53" ht="22.5" customHeight="1">
      <c r="A393" s="312" t="s">
        <v>522</v>
      </c>
      <c r="B393" s="314" t="s">
        <v>524</v>
      </c>
      <c r="C393" s="314" t="s">
        <v>324</v>
      </c>
      <c r="D393" s="159" t="s">
        <v>41</v>
      </c>
      <c r="E393" s="178">
        <f t="shared" si="873"/>
        <v>290.512</v>
      </c>
      <c r="F393" s="178">
        <f t="shared" ref="F393:F399" si="874">I393+L393+O393+R393+U393+X393+AC393+AH393+AM393+AR393+AW393+AZ393</f>
        <v>290.512</v>
      </c>
      <c r="G393" s="156">
        <f>F393/E393</f>
        <v>1</v>
      </c>
      <c r="H393" s="148">
        <f>H394+H395+H396+H398+H399</f>
        <v>0</v>
      </c>
      <c r="I393" s="148">
        <f t="shared" ref="I393" si="875">I394+I395+I396+I398+I399</f>
        <v>0</v>
      </c>
      <c r="J393" s="148"/>
      <c r="K393" s="148">
        <f t="shared" ref="K393:L393" si="876">K394+K395+K396+K398+K399</f>
        <v>0</v>
      </c>
      <c r="L393" s="148">
        <f t="shared" si="876"/>
        <v>0</v>
      </c>
      <c r="M393" s="148"/>
      <c r="N393" s="148">
        <f t="shared" ref="N393:O393" si="877">N394+N395+N396+N398+N399</f>
        <v>0</v>
      </c>
      <c r="O393" s="148">
        <f t="shared" si="877"/>
        <v>0</v>
      </c>
      <c r="P393" s="148"/>
      <c r="Q393" s="148">
        <f t="shared" ref="Q393:R393" si="878">Q394+Q395+Q396+Q398+Q399</f>
        <v>0</v>
      </c>
      <c r="R393" s="148">
        <f t="shared" si="878"/>
        <v>0</v>
      </c>
      <c r="S393" s="148"/>
      <c r="T393" s="148">
        <f t="shared" ref="T393:U393" si="879">T394+T395+T396+T398+T399</f>
        <v>0</v>
      </c>
      <c r="U393" s="148">
        <f t="shared" si="879"/>
        <v>0</v>
      </c>
      <c r="V393" s="148"/>
      <c r="W393" s="148">
        <f t="shared" ref="W393:X393" si="880">W394+W395+W396+W398+W399</f>
        <v>0</v>
      </c>
      <c r="X393" s="148">
        <f t="shared" si="880"/>
        <v>0</v>
      </c>
      <c r="Y393" s="148"/>
      <c r="Z393" s="148">
        <f t="shared" ref="Z393:AC393" si="881">Z394+Z395+Z396+Z398+Z399</f>
        <v>0</v>
      </c>
      <c r="AA393" s="148">
        <f t="shared" si="881"/>
        <v>0</v>
      </c>
      <c r="AB393" s="148">
        <f t="shared" si="881"/>
        <v>0</v>
      </c>
      <c r="AC393" s="148">
        <f t="shared" si="881"/>
        <v>0</v>
      </c>
      <c r="AD393" s="148"/>
      <c r="AE393" s="148">
        <f t="shared" ref="AE393:AH393" si="882">AE394+AE395+AE396+AE398+AE399</f>
        <v>0</v>
      </c>
      <c r="AF393" s="148">
        <f t="shared" si="882"/>
        <v>0</v>
      </c>
      <c r="AG393" s="148">
        <f t="shared" si="882"/>
        <v>0</v>
      </c>
      <c r="AH393" s="148">
        <f t="shared" si="882"/>
        <v>0</v>
      </c>
      <c r="AI393" s="148"/>
      <c r="AJ393" s="148">
        <f t="shared" ref="AJ393:AM393" si="883">AJ394+AJ395+AJ396+AJ398+AJ399</f>
        <v>0</v>
      </c>
      <c r="AK393" s="148">
        <f t="shared" si="883"/>
        <v>0</v>
      </c>
      <c r="AL393" s="148">
        <f t="shared" si="883"/>
        <v>0</v>
      </c>
      <c r="AM393" s="148">
        <f t="shared" si="883"/>
        <v>0</v>
      </c>
      <c r="AN393" s="148"/>
      <c r="AO393" s="148">
        <f t="shared" ref="AO393:AR393" si="884">AO394+AO395+AO396+AO398+AO399</f>
        <v>290.512</v>
      </c>
      <c r="AP393" s="148">
        <f t="shared" si="884"/>
        <v>0</v>
      </c>
      <c r="AQ393" s="148">
        <f t="shared" si="884"/>
        <v>0</v>
      </c>
      <c r="AR393" s="148">
        <f t="shared" si="884"/>
        <v>290.512</v>
      </c>
      <c r="AS393" s="148"/>
      <c r="AT393" s="148">
        <f t="shared" ref="AT393:AW393" si="885">AT394+AT395+AT396+AT398+AT399</f>
        <v>0</v>
      </c>
      <c r="AU393" s="148">
        <f t="shared" si="885"/>
        <v>0</v>
      </c>
      <c r="AV393" s="148">
        <f t="shared" si="885"/>
        <v>0</v>
      </c>
      <c r="AW393" s="148">
        <f t="shared" si="885"/>
        <v>0</v>
      </c>
      <c r="AX393" s="148"/>
      <c r="AY393" s="148">
        <f t="shared" ref="AY393:AZ393" si="886">AY394+AY395+AY396+AY398+AY399</f>
        <v>0</v>
      </c>
      <c r="AZ393" s="148">
        <f t="shared" si="886"/>
        <v>0</v>
      </c>
      <c r="BA393" s="156"/>
    </row>
    <row r="394" spans="1:53" ht="32.25" customHeight="1">
      <c r="A394" s="313"/>
      <c r="B394" s="315"/>
      <c r="C394" s="315"/>
      <c r="D394" s="157" t="s">
        <v>37</v>
      </c>
      <c r="E394" s="178">
        <f t="shared" si="873"/>
        <v>0</v>
      </c>
      <c r="F394" s="178">
        <f t="shared" si="874"/>
        <v>0</v>
      </c>
      <c r="G394" s="156"/>
      <c r="H394" s="148"/>
      <c r="I394" s="148"/>
      <c r="J394" s="156"/>
      <c r="K394" s="148"/>
      <c r="L394" s="148"/>
      <c r="M394" s="156"/>
      <c r="N394" s="148"/>
      <c r="O394" s="148"/>
      <c r="P394" s="156"/>
      <c r="Q394" s="148"/>
      <c r="R394" s="148"/>
      <c r="S394" s="156"/>
      <c r="T394" s="148"/>
      <c r="U394" s="148"/>
      <c r="V394" s="156"/>
      <c r="W394" s="148"/>
      <c r="X394" s="148"/>
      <c r="Y394" s="156"/>
      <c r="Z394" s="148"/>
      <c r="AA394" s="148"/>
      <c r="AB394" s="156"/>
      <c r="AC394" s="156"/>
      <c r="AD394" s="156"/>
      <c r="AE394" s="148"/>
      <c r="AF394" s="148"/>
      <c r="AG394" s="156"/>
      <c r="AH394" s="156"/>
      <c r="AI394" s="156"/>
      <c r="AJ394" s="148"/>
      <c r="AK394" s="148"/>
      <c r="AL394" s="156"/>
      <c r="AM394" s="156"/>
      <c r="AN394" s="156"/>
      <c r="AO394" s="148"/>
      <c r="AP394" s="148"/>
      <c r="AQ394" s="156"/>
      <c r="AR394" s="156"/>
      <c r="AS394" s="156"/>
      <c r="AT394" s="148"/>
      <c r="AU394" s="148"/>
      <c r="AV394" s="156"/>
      <c r="AW394" s="156"/>
      <c r="AX394" s="156"/>
      <c r="AY394" s="156"/>
      <c r="AZ394" s="156"/>
      <c r="BA394" s="156"/>
    </row>
    <row r="395" spans="1:53" ht="50.25" customHeight="1">
      <c r="A395" s="313"/>
      <c r="B395" s="315"/>
      <c r="C395" s="315"/>
      <c r="D395" s="158" t="s">
        <v>2</v>
      </c>
      <c r="E395" s="178">
        <f t="shared" si="873"/>
        <v>0</v>
      </c>
      <c r="F395" s="178">
        <f t="shared" si="874"/>
        <v>0</v>
      </c>
      <c r="G395" s="156"/>
      <c r="H395" s="148"/>
      <c r="I395" s="148"/>
      <c r="J395" s="156"/>
      <c r="K395" s="148"/>
      <c r="L395" s="148"/>
      <c r="M395" s="156"/>
      <c r="N395" s="148"/>
      <c r="O395" s="148"/>
      <c r="P395" s="156"/>
      <c r="Q395" s="148"/>
      <c r="R395" s="148"/>
      <c r="S395" s="156"/>
      <c r="T395" s="148"/>
      <c r="U395" s="148"/>
      <c r="V395" s="156"/>
      <c r="W395" s="148"/>
      <c r="X395" s="148"/>
      <c r="Y395" s="156"/>
      <c r="Z395" s="148"/>
      <c r="AA395" s="148"/>
      <c r="AB395" s="156"/>
      <c r="AC395" s="156"/>
      <c r="AD395" s="156"/>
      <c r="AE395" s="148"/>
      <c r="AF395" s="148"/>
      <c r="AG395" s="156"/>
      <c r="AH395" s="156"/>
      <c r="AI395" s="156"/>
      <c r="AJ395" s="148"/>
      <c r="AK395" s="148"/>
      <c r="AL395" s="156"/>
      <c r="AM395" s="156"/>
      <c r="AN395" s="156"/>
      <c r="AO395" s="148"/>
      <c r="AP395" s="148"/>
      <c r="AQ395" s="156"/>
      <c r="AR395" s="156"/>
      <c r="AS395" s="156"/>
      <c r="AT395" s="148"/>
      <c r="AU395" s="148"/>
      <c r="AV395" s="156"/>
      <c r="AW395" s="156"/>
      <c r="AX395" s="156"/>
      <c r="AY395" s="156"/>
      <c r="AZ395" s="156"/>
      <c r="BA395" s="156"/>
    </row>
    <row r="396" spans="1:53" ht="22.5" customHeight="1">
      <c r="A396" s="313"/>
      <c r="B396" s="315"/>
      <c r="C396" s="315"/>
      <c r="D396" s="241" t="s">
        <v>273</v>
      </c>
      <c r="E396" s="178">
        <f>H396+K396+N396+Q396+T396+W396+Z396+AE396+AJ396+AO396+AT396+AY396</f>
        <v>290.512</v>
      </c>
      <c r="F396" s="178">
        <f t="shared" si="874"/>
        <v>290.512</v>
      </c>
      <c r="G396" s="156"/>
      <c r="H396" s="148"/>
      <c r="I396" s="148"/>
      <c r="J396" s="156"/>
      <c r="K396" s="148"/>
      <c r="L396" s="148"/>
      <c r="M396" s="156"/>
      <c r="N396" s="148"/>
      <c r="O396" s="148"/>
      <c r="P396" s="156"/>
      <c r="Q396" s="148"/>
      <c r="R396" s="148"/>
      <c r="S396" s="156"/>
      <c r="T396" s="148"/>
      <c r="U396" s="148"/>
      <c r="V396" s="156"/>
      <c r="W396" s="148"/>
      <c r="X396" s="148"/>
      <c r="Y396" s="156"/>
      <c r="Z396" s="148"/>
      <c r="AA396" s="148"/>
      <c r="AB396" s="156"/>
      <c r="AC396" s="156"/>
      <c r="AD396" s="156"/>
      <c r="AE396" s="148"/>
      <c r="AF396" s="148"/>
      <c r="AG396" s="156"/>
      <c r="AH396" s="156"/>
      <c r="AI396" s="156"/>
      <c r="AJ396" s="148"/>
      <c r="AK396" s="148"/>
      <c r="AL396" s="156"/>
      <c r="AM396" s="156"/>
      <c r="AN396" s="156"/>
      <c r="AO396" s="148">
        <v>290.512</v>
      </c>
      <c r="AP396" s="148"/>
      <c r="AQ396" s="156"/>
      <c r="AR396" s="148">
        <v>290.512</v>
      </c>
      <c r="AS396" s="156"/>
      <c r="AT396" s="148"/>
      <c r="AU396" s="148"/>
      <c r="AV396" s="156"/>
      <c r="AW396" s="156"/>
      <c r="AX396" s="156"/>
      <c r="AY396" s="156"/>
      <c r="AZ396" s="156"/>
      <c r="BA396" s="156"/>
    </row>
    <row r="397" spans="1:53" ht="82.5" customHeight="1">
      <c r="A397" s="313"/>
      <c r="B397" s="315"/>
      <c r="C397" s="315"/>
      <c r="D397" s="241" t="s">
        <v>279</v>
      </c>
      <c r="E397" s="178">
        <f t="shared" ref="E397:E402" si="887">H397+K397+N397+Q397+T397+W397+Z397+AE397+AJ397+AO397+AT397+AY397</f>
        <v>0</v>
      </c>
      <c r="F397" s="178">
        <f t="shared" si="874"/>
        <v>0</v>
      </c>
      <c r="G397" s="156"/>
      <c r="H397" s="148"/>
      <c r="I397" s="148"/>
      <c r="J397" s="156"/>
      <c r="K397" s="148"/>
      <c r="L397" s="148"/>
      <c r="M397" s="156"/>
      <c r="N397" s="148"/>
      <c r="O397" s="148"/>
      <c r="P397" s="156"/>
      <c r="Q397" s="148"/>
      <c r="R397" s="148"/>
      <c r="S397" s="156"/>
      <c r="T397" s="148"/>
      <c r="U397" s="148"/>
      <c r="V397" s="156"/>
      <c r="W397" s="148"/>
      <c r="X397" s="148"/>
      <c r="Y397" s="156"/>
      <c r="Z397" s="148"/>
      <c r="AA397" s="148"/>
      <c r="AB397" s="156"/>
      <c r="AC397" s="156"/>
      <c r="AD397" s="156"/>
      <c r="AE397" s="148"/>
      <c r="AF397" s="148"/>
      <c r="AG397" s="156"/>
      <c r="AH397" s="156"/>
      <c r="AI397" s="156"/>
      <c r="AJ397" s="148"/>
      <c r="AK397" s="148"/>
      <c r="AL397" s="156"/>
      <c r="AM397" s="156"/>
      <c r="AN397" s="156"/>
      <c r="AO397" s="148"/>
      <c r="AP397" s="148"/>
      <c r="AQ397" s="156"/>
      <c r="AR397" s="156"/>
      <c r="AS397" s="156"/>
      <c r="AT397" s="148"/>
      <c r="AU397" s="148"/>
      <c r="AV397" s="156"/>
      <c r="AW397" s="156"/>
      <c r="AX397" s="156"/>
      <c r="AY397" s="156"/>
      <c r="AZ397" s="156"/>
      <c r="BA397" s="156"/>
    </row>
    <row r="398" spans="1:53" ht="22.5" customHeight="1">
      <c r="A398" s="313"/>
      <c r="B398" s="315"/>
      <c r="C398" s="315"/>
      <c r="D398" s="241" t="s">
        <v>274</v>
      </c>
      <c r="E398" s="178">
        <f t="shared" si="887"/>
        <v>0</v>
      </c>
      <c r="F398" s="178">
        <f t="shared" si="874"/>
        <v>0</v>
      </c>
      <c r="G398" s="156"/>
      <c r="H398" s="148"/>
      <c r="I398" s="148"/>
      <c r="J398" s="156"/>
      <c r="K398" s="148"/>
      <c r="L398" s="148"/>
      <c r="M398" s="156"/>
      <c r="N398" s="148"/>
      <c r="O398" s="148"/>
      <c r="P398" s="156"/>
      <c r="Q398" s="148"/>
      <c r="R398" s="148"/>
      <c r="S398" s="156"/>
      <c r="T398" s="148"/>
      <c r="U398" s="148"/>
      <c r="V398" s="156"/>
      <c r="W398" s="148"/>
      <c r="X398" s="148"/>
      <c r="Y398" s="156"/>
      <c r="Z398" s="148"/>
      <c r="AA398" s="148"/>
      <c r="AB398" s="156"/>
      <c r="AC398" s="156"/>
      <c r="AD398" s="156"/>
      <c r="AE398" s="148"/>
      <c r="AF398" s="148"/>
      <c r="AG398" s="156"/>
      <c r="AH398" s="156"/>
      <c r="AI398" s="156"/>
      <c r="AJ398" s="148"/>
      <c r="AK398" s="148"/>
      <c r="AL398" s="156"/>
      <c r="AM398" s="156"/>
      <c r="AN398" s="156"/>
      <c r="AO398" s="148"/>
      <c r="AP398" s="148"/>
      <c r="AQ398" s="156"/>
      <c r="AR398" s="156"/>
      <c r="AS398" s="156"/>
      <c r="AT398" s="148"/>
      <c r="AU398" s="148"/>
      <c r="AV398" s="156"/>
      <c r="AW398" s="156"/>
      <c r="AX398" s="156"/>
      <c r="AY398" s="156"/>
      <c r="AZ398" s="156"/>
      <c r="BA398" s="156"/>
    </row>
    <row r="399" spans="1:53" ht="31.2">
      <c r="A399" s="313"/>
      <c r="B399" s="315"/>
      <c r="C399" s="315"/>
      <c r="D399" s="153" t="s">
        <v>43</v>
      </c>
      <c r="E399" s="178">
        <f t="shared" si="887"/>
        <v>0</v>
      </c>
      <c r="F399" s="178">
        <f t="shared" si="874"/>
        <v>0</v>
      </c>
      <c r="G399" s="156"/>
      <c r="H399" s="148"/>
      <c r="I399" s="148"/>
      <c r="J399" s="156"/>
      <c r="K399" s="148"/>
      <c r="L399" s="148"/>
      <c r="M399" s="156"/>
      <c r="N399" s="148"/>
      <c r="O399" s="148"/>
      <c r="P399" s="156"/>
      <c r="Q399" s="148"/>
      <c r="R399" s="148"/>
      <c r="S399" s="156"/>
      <c r="T399" s="148"/>
      <c r="U399" s="148"/>
      <c r="V399" s="156"/>
      <c r="W399" s="148"/>
      <c r="X399" s="148"/>
      <c r="Y399" s="156"/>
      <c r="Z399" s="148"/>
      <c r="AA399" s="148"/>
      <c r="AB399" s="156"/>
      <c r="AC399" s="156"/>
      <c r="AD399" s="156"/>
      <c r="AE399" s="148"/>
      <c r="AF399" s="148"/>
      <c r="AG399" s="156"/>
      <c r="AH399" s="156"/>
      <c r="AI399" s="156"/>
      <c r="AJ399" s="148"/>
      <c r="AK399" s="148"/>
      <c r="AL399" s="156"/>
      <c r="AM399" s="156"/>
      <c r="AN399" s="156"/>
      <c r="AO399" s="148"/>
      <c r="AP399" s="148"/>
      <c r="AQ399" s="156"/>
      <c r="AR399" s="156"/>
      <c r="AS399" s="156"/>
      <c r="AT399" s="148"/>
      <c r="AU399" s="148"/>
      <c r="AV399" s="156"/>
      <c r="AW399" s="156"/>
      <c r="AX399" s="156"/>
      <c r="AY399" s="156"/>
      <c r="AZ399" s="156"/>
      <c r="BA399" s="156"/>
    </row>
    <row r="400" spans="1:53" ht="22.5" customHeight="1">
      <c r="A400" s="312" t="s">
        <v>523</v>
      </c>
      <c r="B400" s="314" t="s">
        <v>525</v>
      </c>
      <c r="C400" s="314" t="s">
        <v>324</v>
      </c>
      <c r="D400" s="159" t="s">
        <v>41</v>
      </c>
      <c r="E400" s="178">
        <f t="shared" si="887"/>
        <v>269.44799999999998</v>
      </c>
      <c r="F400" s="178">
        <f t="shared" ref="F400:F406" si="888">I400+L400+O400+R400+U400+X400+AC400+AH400+AM400+AR400+AW400+AZ400</f>
        <v>269.44799999999998</v>
      </c>
      <c r="G400" s="156">
        <f>F400/E400</f>
        <v>1</v>
      </c>
      <c r="H400" s="148">
        <f>H401+H402+H403+H405+H406</f>
        <v>0</v>
      </c>
      <c r="I400" s="148">
        <f t="shared" ref="I400" si="889">I401+I402+I403+I405+I406</f>
        <v>0</v>
      </c>
      <c r="J400" s="148"/>
      <c r="K400" s="148">
        <f t="shared" ref="K400:L400" si="890">K401+K402+K403+K405+K406</f>
        <v>0</v>
      </c>
      <c r="L400" s="148">
        <f t="shared" si="890"/>
        <v>0</v>
      </c>
      <c r="M400" s="148"/>
      <c r="N400" s="148">
        <f t="shared" ref="N400:O400" si="891">N401+N402+N403+N405+N406</f>
        <v>0</v>
      </c>
      <c r="O400" s="148">
        <f t="shared" si="891"/>
        <v>0</v>
      </c>
      <c r="P400" s="148"/>
      <c r="Q400" s="148">
        <f t="shared" ref="Q400:R400" si="892">Q401+Q402+Q403+Q405+Q406</f>
        <v>0</v>
      </c>
      <c r="R400" s="148">
        <f t="shared" si="892"/>
        <v>0</v>
      </c>
      <c r="S400" s="148"/>
      <c r="T400" s="148">
        <f t="shared" ref="T400:U400" si="893">T401+T402+T403+T405+T406</f>
        <v>0</v>
      </c>
      <c r="U400" s="148">
        <f t="shared" si="893"/>
        <v>0</v>
      </c>
      <c r="V400" s="148"/>
      <c r="W400" s="148">
        <f t="shared" ref="W400:X400" si="894">W401+W402+W403+W405+W406</f>
        <v>0</v>
      </c>
      <c r="X400" s="148">
        <f t="shared" si="894"/>
        <v>0</v>
      </c>
      <c r="Y400" s="148"/>
      <c r="Z400" s="148">
        <f t="shared" ref="Z400:AC400" si="895">Z401+Z402+Z403+Z405+Z406</f>
        <v>0</v>
      </c>
      <c r="AA400" s="148">
        <f t="shared" si="895"/>
        <v>0</v>
      </c>
      <c r="AB400" s="148">
        <f t="shared" si="895"/>
        <v>0</v>
      </c>
      <c r="AC400" s="148">
        <f t="shared" si="895"/>
        <v>0</v>
      </c>
      <c r="AD400" s="148"/>
      <c r="AE400" s="148">
        <f t="shared" ref="AE400:AH400" si="896">AE401+AE402+AE403+AE405+AE406</f>
        <v>0</v>
      </c>
      <c r="AF400" s="148">
        <f t="shared" si="896"/>
        <v>0</v>
      </c>
      <c r="AG400" s="148">
        <f t="shared" si="896"/>
        <v>0</v>
      </c>
      <c r="AH400" s="148">
        <f t="shared" si="896"/>
        <v>0</v>
      </c>
      <c r="AI400" s="148"/>
      <c r="AJ400" s="148">
        <f t="shared" ref="AJ400:AM400" si="897">AJ401+AJ402+AJ403+AJ405+AJ406</f>
        <v>269.44799999999998</v>
      </c>
      <c r="AK400" s="148">
        <f t="shared" si="897"/>
        <v>269.44799999999998</v>
      </c>
      <c r="AL400" s="148">
        <f t="shared" si="897"/>
        <v>269.44799999999998</v>
      </c>
      <c r="AM400" s="148">
        <f t="shared" si="897"/>
        <v>269.44799999999998</v>
      </c>
      <c r="AN400" s="148"/>
      <c r="AO400" s="148">
        <f t="shared" ref="AO400:AR400" si="898">AO401+AO402+AO403+AO405+AO406</f>
        <v>0</v>
      </c>
      <c r="AP400" s="148">
        <f t="shared" si="898"/>
        <v>0</v>
      </c>
      <c r="AQ400" s="148">
        <f t="shared" si="898"/>
        <v>0</v>
      </c>
      <c r="AR400" s="148">
        <f t="shared" si="898"/>
        <v>0</v>
      </c>
      <c r="AS400" s="148"/>
      <c r="AT400" s="148">
        <f t="shared" ref="AT400:AW400" si="899">AT401+AT402+AT403+AT405+AT406</f>
        <v>0</v>
      </c>
      <c r="AU400" s="148">
        <f t="shared" si="899"/>
        <v>0</v>
      </c>
      <c r="AV400" s="148">
        <f t="shared" si="899"/>
        <v>0</v>
      </c>
      <c r="AW400" s="148">
        <f t="shared" si="899"/>
        <v>0</v>
      </c>
      <c r="AX400" s="148"/>
      <c r="AY400" s="148">
        <f t="shared" ref="AY400:AZ400" si="900">AY401+AY402+AY403+AY405+AY406</f>
        <v>0</v>
      </c>
      <c r="AZ400" s="148">
        <f t="shared" si="900"/>
        <v>0</v>
      </c>
      <c r="BA400" s="156"/>
    </row>
    <row r="401" spans="1:53" ht="32.25" customHeight="1">
      <c r="A401" s="313"/>
      <c r="B401" s="315"/>
      <c r="C401" s="315"/>
      <c r="D401" s="157" t="s">
        <v>37</v>
      </c>
      <c r="E401" s="178">
        <f t="shared" si="887"/>
        <v>0</v>
      </c>
      <c r="F401" s="178">
        <f t="shared" si="888"/>
        <v>0</v>
      </c>
      <c r="G401" s="156"/>
      <c r="H401" s="148"/>
      <c r="I401" s="148"/>
      <c r="J401" s="156"/>
      <c r="K401" s="148"/>
      <c r="L401" s="148"/>
      <c r="M401" s="156"/>
      <c r="N401" s="148"/>
      <c r="O401" s="148"/>
      <c r="P401" s="156"/>
      <c r="Q401" s="148"/>
      <c r="R401" s="148"/>
      <c r="S401" s="156"/>
      <c r="T401" s="148"/>
      <c r="U401" s="148"/>
      <c r="V401" s="156"/>
      <c r="W401" s="148"/>
      <c r="X401" s="148"/>
      <c r="Y401" s="156"/>
      <c r="Z401" s="148"/>
      <c r="AA401" s="148"/>
      <c r="AB401" s="156"/>
      <c r="AC401" s="156"/>
      <c r="AD401" s="156"/>
      <c r="AE401" s="148"/>
      <c r="AF401" s="148"/>
      <c r="AG401" s="156"/>
      <c r="AH401" s="156"/>
      <c r="AI401" s="156"/>
      <c r="AJ401" s="148"/>
      <c r="AK401" s="148"/>
      <c r="AL401" s="156"/>
      <c r="AM401" s="156"/>
      <c r="AN401" s="156"/>
      <c r="AO401" s="148"/>
      <c r="AP401" s="148"/>
      <c r="AQ401" s="156"/>
      <c r="AR401" s="156"/>
      <c r="AS401" s="156"/>
      <c r="AT401" s="148"/>
      <c r="AU401" s="148"/>
      <c r="AV401" s="156"/>
      <c r="AW401" s="156"/>
      <c r="AX401" s="156"/>
      <c r="AY401" s="156"/>
      <c r="AZ401" s="156"/>
      <c r="BA401" s="156"/>
    </row>
    <row r="402" spans="1:53" ht="50.25" customHeight="1">
      <c r="A402" s="313"/>
      <c r="B402" s="315"/>
      <c r="C402" s="315"/>
      <c r="D402" s="158" t="s">
        <v>2</v>
      </c>
      <c r="E402" s="178">
        <f t="shared" si="887"/>
        <v>0</v>
      </c>
      <c r="F402" s="178">
        <f t="shared" si="888"/>
        <v>0</v>
      </c>
      <c r="G402" s="156"/>
      <c r="H402" s="148"/>
      <c r="I402" s="148"/>
      <c r="J402" s="156"/>
      <c r="K402" s="148"/>
      <c r="L402" s="148"/>
      <c r="M402" s="156"/>
      <c r="N402" s="148"/>
      <c r="O402" s="148"/>
      <c r="P402" s="156"/>
      <c r="Q402" s="148"/>
      <c r="R402" s="148"/>
      <c r="S402" s="156"/>
      <c r="T402" s="148"/>
      <c r="U402" s="148"/>
      <c r="V402" s="156"/>
      <c r="W402" s="148"/>
      <c r="X402" s="148"/>
      <c r="Y402" s="156"/>
      <c r="Z402" s="148"/>
      <c r="AA402" s="148"/>
      <c r="AB402" s="156"/>
      <c r="AC402" s="156"/>
      <c r="AD402" s="156"/>
      <c r="AE402" s="148"/>
      <c r="AF402" s="148"/>
      <c r="AG402" s="156"/>
      <c r="AH402" s="156"/>
      <c r="AI402" s="156"/>
      <c r="AJ402" s="148"/>
      <c r="AK402" s="148"/>
      <c r="AL402" s="156"/>
      <c r="AM402" s="156"/>
      <c r="AN402" s="156"/>
      <c r="AO402" s="148"/>
      <c r="AP402" s="148"/>
      <c r="AQ402" s="156"/>
      <c r="AR402" s="156"/>
      <c r="AS402" s="156"/>
      <c r="AT402" s="148"/>
      <c r="AU402" s="148"/>
      <c r="AV402" s="156"/>
      <c r="AW402" s="156"/>
      <c r="AX402" s="156"/>
      <c r="AY402" s="156"/>
      <c r="AZ402" s="156"/>
      <c r="BA402" s="156"/>
    </row>
    <row r="403" spans="1:53" ht="22.5" customHeight="1">
      <c r="A403" s="313"/>
      <c r="B403" s="315"/>
      <c r="C403" s="315"/>
      <c r="D403" s="241" t="s">
        <v>273</v>
      </c>
      <c r="E403" s="178">
        <f>H403+K403+N403+Q403+T403+W403+Z403+AE403+AJ403+AO403+AT403+AY403</f>
        <v>269.44799999999998</v>
      </c>
      <c r="F403" s="178">
        <f t="shared" si="888"/>
        <v>269.44799999999998</v>
      </c>
      <c r="G403" s="156"/>
      <c r="H403" s="148"/>
      <c r="I403" s="148"/>
      <c r="J403" s="156"/>
      <c r="K403" s="148"/>
      <c r="L403" s="148"/>
      <c r="M403" s="156"/>
      <c r="N403" s="148"/>
      <c r="O403" s="148"/>
      <c r="P403" s="156"/>
      <c r="Q403" s="148"/>
      <c r="R403" s="148"/>
      <c r="S403" s="156"/>
      <c r="T403" s="148"/>
      <c r="U403" s="148"/>
      <c r="V403" s="156"/>
      <c r="W403" s="148"/>
      <c r="X403" s="148"/>
      <c r="Y403" s="156"/>
      <c r="Z403" s="148"/>
      <c r="AA403" s="148"/>
      <c r="AB403" s="156"/>
      <c r="AC403" s="156"/>
      <c r="AD403" s="156"/>
      <c r="AE403" s="148"/>
      <c r="AF403" s="148"/>
      <c r="AG403" s="156"/>
      <c r="AH403" s="156"/>
      <c r="AI403" s="156"/>
      <c r="AJ403" s="148">
        <v>269.44799999999998</v>
      </c>
      <c r="AK403" s="148">
        <v>269.44799999999998</v>
      </c>
      <c r="AL403" s="148">
        <v>269.44799999999998</v>
      </c>
      <c r="AM403" s="148">
        <v>269.44799999999998</v>
      </c>
      <c r="AN403" s="156"/>
      <c r="AO403" s="148"/>
      <c r="AP403" s="148"/>
      <c r="AQ403" s="156"/>
      <c r="AR403" s="156"/>
      <c r="AS403" s="156"/>
      <c r="AT403" s="148"/>
      <c r="AU403" s="148"/>
      <c r="AV403" s="156"/>
      <c r="AW403" s="156"/>
      <c r="AX403" s="156"/>
      <c r="AY403" s="156"/>
      <c r="AZ403" s="156"/>
      <c r="BA403" s="156"/>
    </row>
    <row r="404" spans="1:53" ht="82.5" customHeight="1">
      <c r="A404" s="313"/>
      <c r="B404" s="315"/>
      <c r="C404" s="315"/>
      <c r="D404" s="241" t="s">
        <v>279</v>
      </c>
      <c r="E404" s="178">
        <f t="shared" ref="E404:E409" si="901">H404+K404+N404+Q404+T404+W404+Z404+AE404+AJ404+AO404+AT404+AY404</f>
        <v>0</v>
      </c>
      <c r="F404" s="178">
        <f t="shared" si="888"/>
        <v>0</v>
      </c>
      <c r="G404" s="156"/>
      <c r="H404" s="148"/>
      <c r="I404" s="148"/>
      <c r="J404" s="156"/>
      <c r="K404" s="148"/>
      <c r="L404" s="148"/>
      <c r="M404" s="156"/>
      <c r="N404" s="148"/>
      <c r="O404" s="148"/>
      <c r="P404" s="156"/>
      <c r="Q404" s="148"/>
      <c r="R404" s="148"/>
      <c r="S404" s="156"/>
      <c r="T404" s="148"/>
      <c r="U404" s="148"/>
      <c r="V404" s="156"/>
      <c r="W404" s="148"/>
      <c r="X404" s="148"/>
      <c r="Y404" s="156"/>
      <c r="Z404" s="148"/>
      <c r="AA404" s="148"/>
      <c r="AB404" s="156"/>
      <c r="AC404" s="156"/>
      <c r="AD404" s="156"/>
      <c r="AE404" s="148"/>
      <c r="AF404" s="148"/>
      <c r="AG404" s="156"/>
      <c r="AH404" s="156"/>
      <c r="AI404" s="156"/>
      <c r="AJ404" s="148"/>
      <c r="AK404" s="148"/>
      <c r="AL404" s="156"/>
      <c r="AM404" s="156"/>
      <c r="AN404" s="156"/>
      <c r="AO404" s="148"/>
      <c r="AP404" s="148"/>
      <c r="AQ404" s="156"/>
      <c r="AR404" s="156"/>
      <c r="AS404" s="156"/>
      <c r="AT404" s="148"/>
      <c r="AU404" s="148"/>
      <c r="AV404" s="156"/>
      <c r="AW404" s="156"/>
      <c r="AX404" s="156"/>
      <c r="AY404" s="156"/>
      <c r="AZ404" s="156"/>
      <c r="BA404" s="156"/>
    </row>
    <row r="405" spans="1:53" ht="22.5" customHeight="1">
      <c r="A405" s="313"/>
      <c r="B405" s="315"/>
      <c r="C405" s="315"/>
      <c r="D405" s="241" t="s">
        <v>274</v>
      </c>
      <c r="E405" s="178">
        <f t="shared" si="901"/>
        <v>0</v>
      </c>
      <c r="F405" s="178">
        <f t="shared" si="888"/>
        <v>0</v>
      </c>
      <c r="G405" s="156"/>
      <c r="H405" s="148"/>
      <c r="I405" s="148"/>
      <c r="J405" s="156"/>
      <c r="K405" s="148"/>
      <c r="L405" s="148"/>
      <c r="M405" s="156"/>
      <c r="N405" s="148"/>
      <c r="O405" s="148"/>
      <c r="P405" s="156"/>
      <c r="Q405" s="148"/>
      <c r="R405" s="148"/>
      <c r="S405" s="156"/>
      <c r="T405" s="148"/>
      <c r="U405" s="148"/>
      <c r="V405" s="156"/>
      <c r="W405" s="148"/>
      <c r="X405" s="148"/>
      <c r="Y405" s="156"/>
      <c r="Z405" s="148"/>
      <c r="AA405" s="148"/>
      <c r="AB405" s="156"/>
      <c r="AC405" s="156"/>
      <c r="AD405" s="156"/>
      <c r="AE405" s="148"/>
      <c r="AF405" s="148"/>
      <c r="AG405" s="156"/>
      <c r="AH405" s="156"/>
      <c r="AI405" s="156"/>
      <c r="AJ405" s="148"/>
      <c r="AK405" s="148"/>
      <c r="AL405" s="156"/>
      <c r="AM405" s="156"/>
      <c r="AN405" s="156"/>
      <c r="AO405" s="148"/>
      <c r="AP405" s="148"/>
      <c r="AQ405" s="156"/>
      <c r="AR405" s="156"/>
      <c r="AS405" s="156"/>
      <c r="AT405" s="148"/>
      <c r="AU405" s="148"/>
      <c r="AV405" s="156"/>
      <c r="AW405" s="156"/>
      <c r="AX405" s="156"/>
      <c r="AY405" s="156"/>
      <c r="AZ405" s="156"/>
      <c r="BA405" s="156"/>
    </row>
    <row r="406" spans="1:53" ht="31.2">
      <c r="A406" s="313"/>
      <c r="B406" s="315"/>
      <c r="C406" s="315"/>
      <c r="D406" s="153" t="s">
        <v>43</v>
      </c>
      <c r="E406" s="178">
        <f t="shared" si="901"/>
        <v>0</v>
      </c>
      <c r="F406" s="178">
        <f t="shared" si="888"/>
        <v>0</v>
      </c>
      <c r="G406" s="156"/>
      <c r="H406" s="148"/>
      <c r="I406" s="148"/>
      <c r="J406" s="156"/>
      <c r="K406" s="148"/>
      <c r="L406" s="148"/>
      <c r="M406" s="156"/>
      <c r="N406" s="148"/>
      <c r="O406" s="148"/>
      <c r="P406" s="156"/>
      <c r="Q406" s="148"/>
      <c r="R406" s="148"/>
      <c r="S406" s="156"/>
      <c r="T406" s="148"/>
      <c r="U406" s="148"/>
      <c r="V406" s="156"/>
      <c r="W406" s="148"/>
      <c r="X406" s="148"/>
      <c r="Y406" s="156"/>
      <c r="Z406" s="148"/>
      <c r="AA406" s="148"/>
      <c r="AB406" s="156"/>
      <c r="AC406" s="156"/>
      <c r="AD406" s="156"/>
      <c r="AE406" s="148"/>
      <c r="AF406" s="148"/>
      <c r="AG406" s="156"/>
      <c r="AH406" s="156"/>
      <c r="AI406" s="156"/>
      <c r="AJ406" s="148"/>
      <c r="AK406" s="148"/>
      <c r="AL406" s="156"/>
      <c r="AM406" s="156"/>
      <c r="AN406" s="156"/>
      <c r="AO406" s="148"/>
      <c r="AP406" s="148"/>
      <c r="AQ406" s="156"/>
      <c r="AR406" s="156"/>
      <c r="AS406" s="156"/>
      <c r="AT406" s="148"/>
      <c r="AU406" s="148"/>
      <c r="AV406" s="156"/>
      <c r="AW406" s="156"/>
      <c r="AX406" s="156"/>
      <c r="AY406" s="156"/>
      <c r="AZ406" s="156"/>
      <c r="BA406" s="156"/>
    </row>
    <row r="407" spans="1:53" ht="22.5" customHeight="1">
      <c r="A407" s="312" t="s">
        <v>523</v>
      </c>
      <c r="B407" s="314" t="s">
        <v>553</v>
      </c>
      <c r="C407" s="314" t="s">
        <v>324</v>
      </c>
      <c r="D407" s="159" t="s">
        <v>41</v>
      </c>
      <c r="E407" s="178">
        <f t="shared" si="901"/>
        <v>200</v>
      </c>
      <c r="F407" s="178">
        <f t="shared" ref="F407:F413" si="902">I407+L407+O407+R407+U407+X407+AC407+AH407+AM407+AR407+AW407+AZ407</f>
        <v>0</v>
      </c>
      <c r="G407" s="156">
        <f>F407/E407</f>
        <v>0</v>
      </c>
      <c r="H407" s="148">
        <f>H408+H409+H410+H412+H413</f>
        <v>0</v>
      </c>
      <c r="I407" s="148">
        <f t="shared" ref="I407" si="903">I408+I409+I410+I412+I413</f>
        <v>0</v>
      </c>
      <c r="J407" s="148"/>
      <c r="K407" s="148">
        <f t="shared" ref="K407:L407" si="904">K408+K409+K410+K412+K413</f>
        <v>0</v>
      </c>
      <c r="L407" s="148">
        <f t="shared" si="904"/>
        <v>0</v>
      </c>
      <c r="M407" s="148"/>
      <c r="N407" s="148">
        <f t="shared" ref="N407:O407" si="905">N408+N409+N410+N412+N413</f>
        <v>0</v>
      </c>
      <c r="O407" s="148">
        <f t="shared" si="905"/>
        <v>0</v>
      </c>
      <c r="P407" s="148"/>
      <c r="Q407" s="148">
        <f t="shared" ref="Q407:R407" si="906">Q408+Q409+Q410+Q412+Q413</f>
        <v>0</v>
      </c>
      <c r="R407" s="148">
        <f t="shared" si="906"/>
        <v>0</v>
      </c>
      <c r="S407" s="148"/>
      <c r="T407" s="148">
        <f t="shared" ref="T407:U407" si="907">T408+T409+T410+T412+T413</f>
        <v>0</v>
      </c>
      <c r="U407" s="148">
        <f t="shared" si="907"/>
        <v>0</v>
      </c>
      <c r="V407" s="148"/>
      <c r="W407" s="148">
        <f t="shared" ref="W407:X407" si="908">W408+W409+W410+W412+W413</f>
        <v>0</v>
      </c>
      <c r="X407" s="148">
        <f t="shared" si="908"/>
        <v>0</v>
      </c>
      <c r="Y407" s="148"/>
      <c r="Z407" s="148">
        <f t="shared" ref="Z407:AC407" si="909">Z408+Z409+Z410+Z412+Z413</f>
        <v>0</v>
      </c>
      <c r="AA407" s="148">
        <f t="shared" si="909"/>
        <v>0</v>
      </c>
      <c r="AB407" s="148">
        <f t="shared" si="909"/>
        <v>0</v>
      </c>
      <c r="AC407" s="148">
        <f t="shared" si="909"/>
        <v>0</v>
      </c>
      <c r="AD407" s="148"/>
      <c r="AE407" s="148">
        <f t="shared" ref="AE407:AH407" si="910">AE408+AE409+AE410+AE412+AE413</f>
        <v>0</v>
      </c>
      <c r="AF407" s="148">
        <f t="shared" si="910"/>
        <v>0</v>
      </c>
      <c r="AG407" s="148">
        <f t="shared" si="910"/>
        <v>0</v>
      </c>
      <c r="AH407" s="148">
        <f t="shared" si="910"/>
        <v>0</v>
      </c>
      <c r="AI407" s="148"/>
      <c r="AJ407" s="148">
        <f t="shared" ref="AJ407:AM407" si="911">AJ408+AJ409+AJ410+AJ412+AJ413</f>
        <v>0</v>
      </c>
      <c r="AK407" s="148">
        <f t="shared" si="911"/>
        <v>0</v>
      </c>
      <c r="AL407" s="148">
        <f t="shared" si="911"/>
        <v>0</v>
      </c>
      <c r="AM407" s="148">
        <f t="shared" si="911"/>
        <v>0</v>
      </c>
      <c r="AN407" s="148"/>
      <c r="AO407" s="148">
        <f t="shared" ref="AO407:AR407" si="912">AO408+AO409+AO410+AO412+AO413</f>
        <v>0</v>
      </c>
      <c r="AP407" s="148">
        <f t="shared" si="912"/>
        <v>0</v>
      </c>
      <c r="AQ407" s="148">
        <f t="shared" si="912"/>
        <v>0</v>
      </c>
      <c r="AR407" s="148">
        <f t="shared" si="912"/>
        <v>0</v>
      </c>
      <c r="AS407" s="148"/>
      <c r="AT407" s="148">
        <f t="shared" ref="AT407:AW407" si="913">AT408+AT409+AT410+AT412+AT413</f>
        <v>0</v>
      </c>
      <c r="AU407" s="148">
        <f t="shared" si="913"/>
        <v>0</v>
      </c>
      <c r="AV407" s="148">
        <f t="shared" si="913"/>
        <v>0</v>
      </c>
      <c r="AW407" s="148">
        <f t="shared" si="913"/>
        <v>0</v>
      </c>
      <c r="AX407" s="148"/>
      <c r="AY407" s="173">
        <f t="shared" ref="AY407:AZ407" si="914">AY408+AY409+AY410+AY412+AY413</f>
        <v>200</v>
      </c>
      <c r="AZ407" s="173">
        <f t="shared" si="914"/>
        <v>0</v>
      </c>
      <c r="BA407" s="156"/>
    </row>
    <row r="408" spans="1:53" ht="32.25" customHeight="1">
      <c r="A408" s="313"/>
      <c r="B408" s="315"/>
      <c r="C408" s="315"/>
      <c r="D408" s="157" t="s">
        <v>37</v>
      </c>
      <c r="E408" s="178">
        <f t="shared" si="901"/>
        <v>0</v>
      </c>
      <c r="F408" s="178">
        <f t="shared" si="902"/>
        <v>0</v>
      </c>
      <c r="G408" s="156"/>
      <c r="H408" s="148"/>
      <c r="I408" s="148"/>
      <c r="J408" s="156"/>
      <c r="K408" s="148"/>
      <c r="L408" s="148"/>
      <c r="M408" s="156"/>
      <c r="N408" s="148"/>
      <c r="O408" s="148"/>
      <c r="P408" s="156"/>
      <c r="Q408" s="148"/>
      <c r="R408" s="148"/>
      <c r="S408" s="156"/>
      <c r="T408" s="148"/>
      <c r="U408" s="148"/>
      <c r="V408" s="156"/>
      <c r="W408" s="148"/>
      <c r="X408" s="148"/>
      <c r="Y408" s="156"/>
      <c r="Z408" s="148"/>
      <c r="AA408" s="148"/>
      <c r="AB408" s="156"/>
      <c r="AC408" s="156"/>
      <c r="AD408" s="156"/>
      <c r="AE408" s="148"/>
      <c r="AF408" s="148"/>
      <c r="AG408" s="156"/>
      <c r="AH408" s="156"/>
      <c r="AI408" s="156"/>
      <c r="AJ408" s="148"/>
      <c r="AK408" s="148"/>
      <c r="AL408" s="156"/>
      <c r="AM408" s="156"/>
      <c r="AN408" s="156"/>
      <c r="AO408" s="148"/>
      <c r="AP408" s="148"/>
      <c r="AQ408" s="156"/>
      <c r="AR408" s="156"/>
      <c r="AS408" s="156"/>
      <c r="AT408" s="148"/>
      <c r="AU408" s="148"/>
      <c r="AV408" s="156"/>
      <c r="AW408" s="156"/>
      <c r="AX408" s="156"/>
      <c r="AY408" s="173"/>
      <c r="AZ408" s="173"/>
      <c r="BA408" s="156"/>
    </row>
    <row r="409" spans="1:53" ht="50.25" customHeight="1">
      <c r="A409" s="313"/>
      <c r="B409" s="315"/>
      <c r="C409" s="315"/>
      <c r="D409" s="158" t="s">
        <v>2</v>
      </c>
      <c r="E409" s="178">
        <f t="shared" si="901"/>
        <v>0</v>
      </c>
      <c r="F409" s="178">
        <f t="shared" si="902"/>
        <v>0</v>
      </c>
      <c r="G409" s="156"/>
      <c r="H409" s="148"/>
      <c r="I409" s="148"/>
      <c r="J409" s="156"/>
      <c r="K409" s="148"/>
      <c r="L409" s="148"/>
      <c r="M409" s="156"/>
      <c r="N409" s="148"/>
      <c r="O409" s="148"/>
      <c r="P409" s="156"/>
      <c r="Q409" s="148"/>
      <c r="R409" s="148"/>
      <c r="S409" s="156"/>
      <c r="T409" s="148"/>
      <c r="U409" s="148"/>
      <c r="V409" s="156"/>
      <c r="W409" s="148"/>
      <c r="X409" s="148"/>
      <c r="Y409" s="156"/>
      <c r="Z409" s="148"/>
      <c r="AA409" s="148"/>
      <c r="AB409" s="156"/>
      <c r="AC409" s="156"/>
      <c r="AD409" s="156"/>
      <c r="AE409" s="148"/>
      <c r="AF409" s="148"/>
      <c r="AG409" s="156"/>
      <c r="AH409" s="156"/>
      <c r="AI409" s="156"/>
      <c r="AJ409" s="148"/>
      <c r="AK409" s="148"/>
      <c r="AL409" s="156"/>
      <c r="AM409" s="156"/>
      <c r="AN409" s="156"/>
      <c r="AO409" s="148"/>
      <c r="AP409" s="148"/>
      <c r="AQ409" s="156"/>
      <c r="AR409" s="156"/>
      <c r="AS409" s="156"/>
      <c r="AT409" s="148"/>
      <c r="AU409" s="148"/>
      <c r="AV409" s="156"/>
      <c r="AW409" s="156"/>
      <c r="AX409" s="156"/>
      <c r="AY409" s="173"/>
      <c r="AZ409" s="173"/>
      <c r="BA409" s="156"/>
    </row>
    <row r="410" spans="1:53" ht="22.5" customHeight="1">
      <c r="A410" s="313"/>
      <c r="B410" s="315"/>
      <c r="C410" s="315"/>
      <c r="D410" s="241" t="s">
        <v>273</v>
      </c>
      <c r="E410" s="178">
        <f>H410+K410+N410+Q410+T410+W410+Z410+AE410+AJ410+AO410+AT410+AY410</f>
        <v>200</v>
      </c>
      <c r="F410" s="178">
        <f t="shared" si="902"/>
        <v>0</v>
      </c>
      <c r="G410" s="156"/>
      <c r="H410" s="148"/>
      <c r="I410" s="148"/>
      <c r="J410" s="156"/>
      <c r="K410" s="148"/>
      <c r="L410" s="148"/>
      <c r="M410" s="156"/>
      <c r="N410" s="148"/>
      <c r="O410" s="148"/>
      <c r="P410" s="156"/>
      <c r="Q410" s="148"/>
      <c r="R410" s="148"/>
      <c r="S410" s="156"/>
      <c r="T410" s="148"/>
      <c r="U410" s="148"/>
      <c r="V410" s="156"/>
      <c r="W410" s="148"/>
      <c r="X410" s="148"/>
      <c r="Y410" s="156"/>
      <c r="Z410" s="148"/>
      <c r="AA410" s="148"/>
      <c r="AB410" s="156"/>
      <c r="AC410" s="156"/>
      <c r="AD410" s="156"/>
      <c r="AE410" s="148"/>
      <c r="AF410" s="148"/>
      <c r="AG410" s="156"/>
      <c r="AH410" s="156"/>
      <c r="AI410" s="156"/>
      <c r="AJ410" s="148"/>
      <c r="AK410" s="148"/>
      <c r="AL410" s="148"/>
      <c r="AM410" s="148"/>
      <c r="AN410" s="156"/>
      <c r="AO410" s="148"/>
      <c r="AP410" s="148"/>
      <c r="AQ410" s="156"/>
      <c r="AR410" s="156"/>
      <c r="AS410" s="156"/>
      <c r="AT410" s="148"/>
      <c r="AU410" s="148"/>
      <c r="AV410" s="156"/>
      <c r="AW410" s="156"/>
      <c r="AX410" s="156"/>
      <c r="AY410" s="173">
        <v>200</v>
      </c>
      <c r="AZ410" s="173"/>
      <c r="BA410" s="156"/>
    </row>
    <row r="411" spans="1:53" ht="82.5" customHeight="1">
      <c r="A411" s="313"/>
      <c r="B411" s="315"/>
      <c r="C411" s="315"/>
      <c r="D411" s="241" t="s">
        <v>279</v>
      </c>
      <c r="E411" s="178">
        <f t="shared" ref="E411:E413" si="915">H411+K411+N411+Q411+T411+W411+Z411+AE411+AJ411+AO411+AT411+AY411</f>
        <v>0</v>
      </c>
      <c r="F411" s="178">
        <f t="shared" si="902"/>
        <v>0</v>
      </c>
      <c r="G411" s="156"/>
      <c r="H411" s="148"/>
      <c r="I411" s="148"/>
      <c r="J411" s="156"/>
      <c r="K411" s="148"/>
      <c r="L411" s="148"/>
      <c r="M411" s="156"/>
      <c r="N411" s="148"/>
      <c r="O411" s="148"/>
      <c r="P411" s="156"/>
      <c r="Q411" s="148"/>
      <c r="R411" s="148"/>
      <c r="S411" s="156"/>
      <c r="T411" s="148"/>
      <c r="U411" s="148"/>
      <c r="V411" s="156"/>
      <c r="W411" s="148"/>
      <c r="X411" s="148"/>
      <c r="Y411" s="156"/>
      <c r="Z411" s="148"/>
      <c r="AA411" s="148"/>
      <c r="AB411" s="156"/>
      <c r="AC411" s="156"/>
      <c r="AD411" s="156"/>
      <c r="AE411" s="148"/>
      <c r="AF411" s="148"/>
      <c r="AG411" s="156"/>
      <c r="AH411" s="156"/>
      <c r="AI411" s="156"/>
      <c r="AJ411" s="148"/>
      <c r="AK411" s="148"/>
      <c r="AL411" s="156"/>
      <c r="AM411" s="156"/>
      <c r="AN411" s="156"/>
      <c r="AO411" s="148"/>
      <c r="AP411" s="148"/>
      <c r="AQ411" s="156"/>
      <c r="AR411" s="156"/>
      <c r="AS411" s="156"/>
      <c r="AT411" s="148"/>
      <c r="AU411" s="148"/>
      <c r="AV411" s="156"/>
      <c r="AW411" s="156"/>
      <c r="AX411" s="156"/>
      <c r="AY411" s="156"/>
      <c r="AZ411" s="156"/>
      <c r="BA411" s="156"/>
    </row>
    <row r="412" spans="1:53" ht="22.5" customHeight="1">
      <c r="A412" s="313"/>
      <c r="B412" s="315"/>
      <c r="C412" s="315"/>
      <c r="D412" s="241" t="s">
        <v>274</v>
      </c>
      <c r="E412" s="178">
        <f t="shared" si="915"/>
        <v>0</v>
      </c>
      <c r="F412" s="178">
        <f t="shared" si="902"/>
        <v>0</v>
      </c>
      <c r="G412" s="156"/>
      <c r="H412" s="148"/>
      <c r="I412" s="148"/>
      <c r="J412" s="156"/>
      <c r="K412" s="148"/>
      <c r="L412" s="148"/>
      <c r="M412" s="156"/>
      <c r="N412" s="148"/>
      <c r="O412" s="148"/>
      <c r="P412" s="156"/>
      <c r="Q412" s="148"/>
      <c r="R412" s="148"/>
      <c r="S412" s="156"/>
      <c r="T412" s="148"/>
      <c r="U412" s="148"/>
      <c r="V412" s="156"/>
      <c r="W412" s="148"/>
      <c r="X412" s="148"/>
      <c r="Y412" s="156"/>
      <c r="Z412" s="148"/>
      <c r="AA412" s="148"/>
      <c r="AB412" s="156"/>
      <c r="AC412" s="156"/>
      <c r="AD412" s="156"/>
      <c r="AE412" s="148"/>
      <c r="AF412" s="148"/>
      <c r="AG412" s="156"/>
      <c r="AH412" s="156"/>
      <c r="AI412" s="156"/>
      <c r="AJ412" s="148"/>
      <c r="AK412" s="148"/>
      <c r="AL412" s="156"/>
      <c r="AM412" s="156"/>
      <c r="AN412" s="156"/>
      <c r="AO412" s="148"/>
      <c r="AP412" s="148"/>
      <c r="AQ412" s="156"/>
      <c r="AR412" s="156"/>
      <c r="AS412" s="156"/>
      <c r="AT412" s="148"/>
      <c r="AU412" s="148"/>
      <c r="AV412" s="156"/>
      <c r="AW412" s="156"/>
      <c r="AX412" s="156"/>
      <c r="AY412" s="156"/>
      <c r="AZ412" s="156"/>
      <c r="BA412" s="156"/>
    </row>
    <row r="413" spans="1:53" ht="31.2">
      <c r="A413" s="313"/>
      <c r="B413" s="315"/>
      <c r="C413" s="315"/>
      <c r="D413" s="153" t="s">
        <v>43</v>
      </c>
      <c r="E413" s="178">
        <f t="shared" si="915"/>
        <v>0</v>
      </c>
      <c r="F413" s="178">
        <f t="shared" si="902"/>
        <v>0</v>
      </c>
      <c r="G413" s="156"/>
      <c r="H413" s="148"/>
      <c r="I413" s="148"/>
      <c r="J413" s="156"/>
      <c r="K413" s="148"/>
      <c r="L413" s="148"/>
      <c r="M413" s="156"/>
      <c r="N413" s="148"/>
      <c r="O413" s="148"/>
      <c r="P413" s="156"/>
      <c r="Q413" s="148"/>
      <c r="R413" s="148"/>
      <c r="S413" s="156"/>
      <c r="T413" s="148"/>
      <c r="U413" s="148"/>
      <c r="V413" s="156"/>
      <c r="W413" s="148"/>
      <c r="X413" s="148"/>
      <c r="Y413" s="156"/>
      <c r="Z413" s="148"/>
      <c r="AA413" s="148"/>
      <c r="AB413" s="156"/>
      <c r="AC413" s="156"/>
      <c r="AD413" s="156"/>
      <c r="AE413" s="148"/>
      <c r="AF413" s="148"/>
      <c r="AG413" s="156"/>
      <c r="AH413" s="156"/>
      <c r="AI413" s="156"/>
      <c r="AJ413" s="148"/>
      <c r="AK413" s="148"/>
      <c r="AL413" s="156"/>
      <c r="AM413" s="156"/>
      <c r="AN413" s="156"/>
      <c r="AO413" s="148"/>
      <c r="AP413" s="148"/>
      <c r="AQ413" s="156"/>
      <c r="AR413" s="156"/>
      <c r="AS413" s="156"/>
      <c r="AT413" s="148"/>
      <c r="AU413" s="148"/>
      <c r="AV413" s="156"/>
      <c r="AW413" s="156"/>
      <c r="AX413" s="156"/>
      <c r="AY413" s="156"/>
      <c r="AZ413" s="156"/>
      <c r="BA413" s="156"/>
    </row>
    <row r="414" spans="1:53" ht="15.6">
      <c r="A414" s="386" t="s">
        <v>303</v>
      </c>
      <c r="B414" s="387"/>
      <c r="C414" s="388"/>
      <c r="D414" s="159" t="s">
        <v>41</v>
      </c>
      <c r="E414" s="178">
        <f>E176+E183+E190+E197+E204+E211+E218+E225+E239+E246+E253+E260+E267+E274+E281+E288+E295+E302+E309+E316+E323+E330+E337+E344+E351+E358+E365+E372+E379+E386+E393+E400+E232+E407</f>
        <v>61866.629959999998</v>
      </c>
      <c r="F414" s="178">
        <f>F176+F183+F190+F197+F204+F211+F218+F225+F239+F246+F253+F260+F267+F274+F281+F288+F295+F302+F309+F316+F323+F330+F337+F344+F351+F358+F365+F372+F379+F386+F393+F400+F232+F407</f>
        <v>61624.735929999995</v>
      </c>
      <c r="G414" s="178">
        <f>F414*100/E414</f>
        <v>99.609007262628651</v>
      </c>
      <c r="H414" s="178">
        <f>H176+H183+H190+H197+H204+H211+H218+H225+H239+H246+H253+H260+H267+H274+H281+H288+H295+H302+H309+H316+H323+H330+H337+H344+H351+H358+H365+H372+H379+H386+H393+H400</f>
        <v>0</v>
      </c>
      <c r="I414" s="178">
        <f t="shared" ref="I414:AS414" si="916">I176+I183+I190+I197+I204+I211+I218+I225+I239+I246+I253+I260+I267+I274+I281+I288+I295+I302+I309+I316+I323+I330+I337+I344+I351+I358+I365+I372+I379+I386+I393+I400</f>
        <v>0</v>
      </c>
      <c r="J414" s="178">
        <f t="shared" si="916"/>
        <v>0</v>
      </c>
      <c r="K414" s="178">
        <f t="shared" si="916"/>
        <v>0</v>
      </c>
      <c r="L414" s="178">
        <f t="shared" si="916"/>
        <v>0</v>
      </c>
      <c r="M414" s="178">
        <f t="shared" si="916"/>
        <v>0</v>
      </c>
      <c r="N414" s="178">
        <f t="shared" si="916"/>
        <v>0</v>
      </c>
      <c r="O414" s="178">
        <f t="shared" si="916"/>
        <v>0</v>
      </c>
      <c r="P414" s="178">
        <f t="shared" si="916"/>
        <v>0</v>
      </c>
      <c r="Q414" s="178">
        <f t="shared" si="916"/>
        <v>6508.9405000000006</v>
      </c>
      <c r="R414" s="178">
        <f t="shared" si="916"/>
        <v>6508.9405000000006</v>
      </c>
      <c r="S414" s="178">
        <f t="shared" si="916"/>
        <v>2</v>
      </c>
      <c r="T414" s="178">
        <f t="shared" si="916"/>
        <v>628</v>
      </c>
      <c r="U414" s="178">
        <f t="shared" si="916"/>
        <v>628</v>
      </c>
      <c r="V414" s="178">
        <f t="shared" si="916"/>
        <v>0</v>
      </c>
      <c r="W414" s="178">
        <f t="shared" si="916"/>
        <v>7155.2645000000002</v>
      </c>
      <c r="X414" s="178">
        <f t="shared" si="916"/>
        <v>7155.2645000000002</v>
      </c>
      <c r="Y414" s="178">
        <f t="shared" si="916"/>
        <v>1</v>
      </c>
      <c r="Z414" s="178">
        <f t="shared" si="916"/>
        <v>8330.0389800000012</v>
      </c>
      <c r="AA414" s="178">
        <f t="shared" si="916"/>
        <v>7093.3586500000001</v>
      </c>
      <c r="AB414" s="178">
        <f t="shared" si="916"/>
        <v>283.32</v>
      </c>
      <c r="AC414" s="178">
        <f t="shared" si="916"/>
        <v>8330.0389800000012</v>
      </c>
      <c r="AD414" s="178">
        <f t="shared" si="916"/>
        <v>0</v>
      </c>
      <c r="AE414" s="178">
        <f t="shared" ref="AE414:AH414" si="917">AE176+AE183+AE190+AE197+AE204+AE211+AE218+AE225+AE239+AE246+AE253+AE260+AE267+AE274+AE281+AE288+AE295+AE302+AE309+AE316+AE323+AE330+AE337+AE344+AE351+AE358+AE365+AE372+AE379+AE386+AE393+AE400+AE232</f>
        <v>18765.831180000001</v>
      </c>
      <c r="AF414" s="178">
        <f t="shared" si="917"/>
        <v>2930.4745400000002</v>
      </c>
      <c r="AG414" s="178">
        <f t="shared" si="917"/>
        <v>2930.4745400000002</v>
      </c>
      <c r="AH414" s="178">
        <f t="shared" si="917"/>
        <v>18765.831180000001</v>
      </c>
      <c r="AI414" s="178">
        <f t="shared" si="916"/>
        <v>0</v>
      </c>
      <c r="AJ414" s="178">
        <f>AJ176+AJ183+AJ190+AJ197+AJ204+AJ211+AJ218+AJ225+AJ239+AJ246+AJ253+AJ260+AJ267+AJ274+AJ281+AJ288+AJ295+AJ302+AJ309+AJ316+AJ323+AJ330+AJ337+AJ344+AJ351+AJ358+AJ365+AJ372+AJ379+AJ386+AJ393+AJ400</f>
        <v>19879.493060000001</v>
      </c>
      <c r="AK414" s="178">
        <f t="shared" si="916"/>
        <v>269.44799999999998</v>
      </c>
      <c r="AL414" s="178">
        <f t="shared" si="916"/>
        <v>269.44799999999998</v>
      </c>
      <c r="AM414" s="178">
        <f t="shared" si="916"/>
        <v>19879.493060000001</v>
      </c>
      <c r="AN414" s="178">
        <f t="shared" si="916"/>
        <v>0</v>
      </c>
      <c r="AO414" s="178">
        <f>AO176+AO183+AO190+AO197+AO204+AO211+AO218+AO225+AO239+AO246+AO253+AO260+AO267+AO274+AO281+AO288+AO295+AO302+AO309+AO316+AO323+AO330+AO337+AO344+AO351+AO358+AO365+AO372+AO379+AO386+AO393+AO400</f>
        <v>357.1678</v>
      </c>
      <c r="AP414" s="178">
        <f t="shared" si="916"/>
        <v>0</v>
      </c>
      <c r="AQ414" s="178">
        <f t="shared" si="916"/>
        <v>0</v>
      </c>
      <c r="AR414" s="178">
        <f t="shared" si="916"/>
        <v>357.1678</v>
      </c>
      <c r="AS414" s="178">
        <f t="shared" si="916"/>
        <v>0</v>
      </c>
      <c r="AT414" s="178">
        <f>AT176+AT183+AT190+AT197+AT204+AT211+AT218+AT225+AT239+AT246+AT253+AT260+AT267+AT274+AT281+AT288+AT295+AT302+AT309+AT316+AT323+AT330+AT337+AT344+AT351+AT358+AT365+AT372+AT379+AT386+AT393+AT400+AT407</f>
        <v>0</v>
      </c>
      <c r="AU414" s="178">
        <f t="shared" ref="AU414:BA414" si="918">AU176+AU183+AU190+AU197+AU204+AU211+AU218+AU225+AU239+AU246+AU253+AU260+AU267+AU274+AU281+AU288+AU295+AU302+AU309+AU316+AU323+AU330+AU337+AU344+AU351+AU358+AU365+AU372+AU379+AU386+AU393+AU400+AU407</f>
        <v>0</v>
      </c>
      <c r="AV414" s="178">
        <f t="shared" si="918"/>
        <v>0</v>
      </c>
      <c r="AW414" s="178">
        <f t="shared" si="918"/>
        <v>0</v>
      </c>
      <c r="AX414" s="178">
        <f t="shared" si="918"/>
        <v>0</v>
      </c>
      <c r="AY414" s="178">
        <f>AY176+AY183+AY190+AY197+AY204+AY211+AY218+AY225+AY239+AY246+AY253+AY260+AY267+AY274+AY281+AY288+AY295+AY302+AY309+AY316+AY323+AY330+AY337+AY344+AY351+AY358+AY365+AY372+AY379+AY386+AY393+AY400+AY407+AY232</f>
        <v>241.89394000000016</v>
      </c>
      <c r="AZ414" s="178">
        <f>AZ176+AZ183+AZ190+AZ197+AZ204+AZ211+AZ218+AZ225+AZ239+AZ246+AZ253+AZ260+AZ267+AZ274+AZ281+AZ288+AZ295+AZ302+AZ309+AZ316+AZ323+AZ330+AZ337+AZ344+AZ351+AZ358+AZ365+AZ372+AZ379+AZ386+AZ393+AZ400+AZ407+AZ232</f>
        <v>-9.0000000000145519E-5</v>
      </c>
      <c r="BA414" s="178">
        <f t="shared" si="918"/>
        <v>0</v>
      </c>
    </row>
    <row r="415" spans="1:53" ht="31.2">
      <c r="A415" s="389"/>
      <c r="B415" s="390"/>
      <c r="C415" s="391"/>
      <c r="D415" s="159" t="s">
        <v>37</v>
      </c>
      <c r="E415" s="178">
        <f t="shared" ref="E415:F415" si="919">E177+E184+E191+E198+E205+E212+E219+E226+E240+E247+E254+E261+E268+E275+E282+E289+E296+E303+E310+E317+E324+E331+E338+E345+E352+E359+E366+E373+E380+E387+E394+E401+E233+E408</f>
        <v>0</v>
      </c>
      <c r="F415" s="178">
        <f t="shared" si="919"/>
        <v>0</v>
      </c>
      <c r="G415" s="178">
        <f t="shared" ref="G415" si="920">G177+G184+G191+G198+G205+G212+G219+G226+G233+G240+G247+G254+G261+G268+G275+G282</f>
        <v>0</v>
      </c>
      <c r="H415" s="178">
        <f t="shared" ref="H415:AS415" si="921">H177+H184+H191+H198+H205+H212+H219+H226+H240+H247+H254+H261+H268+H275+H282+H289+H296+H303+H310+H317+H324+H331+H338+H345+H352+H359+H366+H373+H380+H387+H394+H401</f>
        <v>0</v>
      </c>
      <c r="I415" s="178">
        <f t="shared" si="921"/>
        <v>0</v>
      </c>
      <c r="J415" s="178">
        <f t="shared" si="921"/>
        <v>0</v>
      </c>
      <c r="K415" s="178">
        <f t="shared" si="921"/>
        <v>0</v>
      </c>
      <c r="L415" s="178">
        <f t="shared" si="921"/>
        <v>0</v>
      </c>
      <c r="M415" s="178">
        <f t="shared" si="921"/>
        <v>0</v>
      </c>
      <c r="N415" s="178">
        <f t="shared" si="921"/>
        <v>0</v>
      </c>
      <c r="O415" s="178">
        <f t="shared" si="921"/>
        <v>0</v>
      </c>
      <c r="P415" s="178">
        <f t="shared" si="921"/>
        <v>0</v>
      </c>
      <c r="Q415" s="178">
        <f t="shared" si="921"/>
        <v>0</v>
      </c>
      <c r="R415" s="178">
        <f t="shared" si="921"/>
        <v>0</v>
      </c>
      <c r="S415" s="178">
        <f t="shared" si="921"/>
        <v>0</v>
      </c>
      <c r="T415" s="178">
        <f t="shared" si="921"/>
        <v>0</v>
      </c>
      <c r="U415" s="178">
        <f t="shared" si="921"/>
        <v>0</v>
      </c>
      <c r="V415" s="178">
        <f t="shared" si="921"/>
        <v>0</v>
      </c>
      <c r="W415" s="178">
        <f t="shared" si="921"/>
        <v>0</v>
      </c>
      <c r="X415" s="178">
        <f t="shared" si="921"/>
        <v>0</v>
      </c>
      <c r="Y415" s="178">
        <f t="shared" si="921"/>
        <v>0</v>
      </c>
      <c r="Z415" s="178">
        <f t="shared" si="921"/>
        <v>0</v>
      </c>
      <c r="AA415" s="178">
        <f t="shared" si="921"/>
        <v>0</v>
      </c>
      <c r="AB415" s="178">
        <f t="shared" si="921"/>
        <v>0</v>
      </c>
      <c r="AC415" s="178">
        <f t="shared" si="921"/>
        <v>0</v>
      </c>
      <c r="AD415" s="178">
        <f t="shared" si="921"/>
        <v>0</v>
      </c>
      <c r="AE415" s="178">
        <f>AE177+AE184+AE191+AE198+AE205+AE212+AE219+AE226+AE240+AE247+AE254+AE261+AE268+AE275+AE282+AE289+AE296+AE303+AE310+AE317+AE324+AE331+AE338+AE345+AE352+AE359+AE366+AE373+AE380+AE387+AE394+AE401+AE233</f>
        <v>0</v>
      </c>
      <c r="AF415" s="178">
        <f t="shared" ref="AF415:AH415" si="922">AF177+AF184+AF191+AF198+AF205+AF212+AF219+AF226+AF240+AF247+AF254+AF261+AF268+AF275+AF282+AF289+AF296+AF303+AF310+AF317+AF324+AF331+AF338+AF345+AF352+AF359+AF366+AF373+AF380+AF387+AF394+AF401+AF233</f>
        <v>0</v>
      </c>
      <c r="AG415" s="178">
        <f t="shared" si="922"/>
        <v>0</v>
      </c>
      <c r="AH415" s="178">
        <f t="shared" si="922"/>
        <v>0</v>
      </c>
      <c r="AI415" s="178">
        <f t="shared" si="921"/>
        <v>0</v>
      </c>
      <c r="AJ415" s="178">
        <f t="shared" si="921"/>
        <v>0</v>
      </c>
      <c r="AK415" s="178">
        <f t="shared" si="921"/>
        <v>0</v>
      </c>
      <c r="AL415" s="178">
        <f t="shared" si="921"/>
        <v>0</v>
      </c>
      <c r="AM415" s="178">
        <f t="shared" si="921"/>
        <v>0</v>
      </c>
      <c r="AN415" s="178">
        <f t="shared" si="921"/>
        <v>0</v>
      </c>
      <c r="AO415" s="178">
        <f t="shared" si="921"/>
        <v>0</v>
      </c>
      <c r="AP415" s="178">
        <f t="shared" si="921"/>
        <v>0</v>
      </c>
      <c r="AQ415" s="178">
        <f t="shared" si="921"/>
        <v>0</v>
      </c>
      <c r="AR415" s="178">
        <f t="shared" si="921"/>
        <v>0</v>
      </c>
      <c r="AS415" s="178">
        <f t="shared" si="921"/>
        <v>0</v>
      </c>
      <c r="AT415" s="178">
        <f t="shared" ref="AT415:BA415" si="923">AT177+AT184+AT191+AT198+AT205+AT212+AT219+AT226+AT240+AT247+AT254+AT261+AT268+AT275+AT282+AT289+AT296+AT303+AT310+AT317+AT324+AT331+AT338+AT345+AT352+AT359+AT366+AT373+AT380+AT387+AT394+AT401+AT408</f>
        <v>0</v>
      </c>
      <c r="AU415" s="178">
        <f t="shared" si="923"/>
        <v>0</v>
      </c>
      <c r="AV415" s="178">
        <f t="shared" si="923"/>
        <v>0</v>
      </c>
      <c r="AW415" s="178">
        <f t="shared" si="923"/>
        <v>0</v>
      </c>
      <c r="AX415" s="178">
        <f t="shared" si="923"/>
        <v>0</v>
      </c>
      <c r="AY415" s="178">
        <f t="shared" ref="AY415:AZ417" si="924">AY177+AY184+AY191+AY198+AY205+AY212+AY219+AY226+AY240+AY247+AY254+AY261+AY268+AY275+AY282+AY289+AY296+AY303+AY310+AY317+AY324+AY331+AY338+AY345+AY352+AY359+AY366+AY373+AY380+AY387+AY394+AY401+AY408+AY233</f>
        <v>0</v>
      </c>
      <c r="AZ415" s="178">
        <f t="shared" si="923"/>
        <v>0</v>
      </c>
      <c r="BA415" s="178">
        <f t="shared" si="923"/>
        <v>0</v>
      </c>
    </row>
    <row r="416" spans="1:53" ht="46.8">
      <c r="A416" s="389"/>
      <c r="B416" s="390"/>
      <c r="C416" s="391"/>
      <c r="D416" s="166" t="s">
        <v>2</v>
      </c>
      <c r="E416" s="178">
        <f t="shared" ref="E416:F416" si="925">E178+E185+E192+E199+E206+E213+E220+E227+E241+E248+E255+E262+E269+E276+E283+E290+E297+E304+E311+E318+E325+E332+E339+E346+E353+E360+E367+E374+E381+E388+E395+E402+E234+E409</f>
        <v>43957.099999999991</v>
      </c>
      <c r="F416" s="178">
        <f t="shared" si="925"/>
        <v>43957.099999999991</v>
      </c>
      <c r="G416" s="178">
        <f t="shared" ref="G416:G417" si="926">F416*100/E416</f>
        <v>100</v>
      </c>
      <c r="H416" s="178">
        <f t="shared" ref="H416:AS416" si="927">H178+H185+H192+H199+H206+H213+H220+H227+H241+H248+H255+H262+H269+H276+H283+H290+H297+H304+H311+H318+H325+H332+H339+H346+H353+H360+H367+H374+H381+H388+H395+H402</f>
        <v>0</v>
      </c>
      <c r="I416" s="178">
        <f t="shared" si="927"/>
        <v>0</v>
      </c>
      <c r="J416" s="178">
        <f t="shared" si="927"/>
        <v>0</v>
      </c>
      <c r="K416" s="178">
        <f t="shared" si="927"/>
        <v>0</v>
      </c>
      <c r="L416" s="178">
        <f t="shared" si="927"/>
        <v>0</v>
      </c>
      <c r="M416" s="178">
        <f t="shared" si="927"/>
        <v>0</v>
      </c>
      <c r="N416" s="178">
        <f t="shared" si="927"/>
        <v>0</v>
      </c>
      <c r="O416" s="178">
        <f t="shared" si="927"/>
        <v>0</v>
      </c>
      <c r="P416" s="178">
        <f t="shared" si="927"/>
        <v>0</v>
      </c>
      <c r="Q416" s="178">
        <f t="shared" si="927"/>
        <v>0</v>
      </c>
      <c r="R416" s="178">
        <f t="shared" si="927"/>
        <v>0</v>
      </c>
      <c r="S416" s="178">
        <f t="shared" si="927"/>
        <v>0</v>
      </c>
      <c r="T416" s="178">
        <f t="shared" si="927"/>
        <v>0</v>
      </c>
      <c r="U416" s="178">
        <f t="shared" si="927"/>
        <v>0</v>
      </c>
      <c r="V416" s="178">
        <f t="shared" si="927"/>
        <v>0</v>
      </c>
      <c r="W416" s="178">
        <f t="shared" si="927"/>
        <v>0</v>
      </c>
      <c r="X416" s="178">
        <f t="shared" si="927"/>
        <v>0</v>
      </c>
      <c r="Y416" s="178">
        <f t="shared" si="927"/>
        <v>0</v>
      </c>
      <c r="Z416" s="178">
        <f t="shared" si="927"/>
        <v>1179.0999999999999</v>
      </c>
      <c r="AA416" s="178">
        <f t="shared" si="927"/>
        <v>0</v>
      </c>
      <c r="AB416" s="178">
        <f t="shared" si="927"/>
        <v>0</v>
      </c>
      <c r="AC416" s="178">
        <f t="shared" si="927"/>
        <v>1179.0999999999999</v>
      </c>
      <c r="AD416" s="178">
        <f t="shared" si="927"/>
        <v>0</v>
      </c>
      <c r="AE416" s="178">
        <f t="shared" ref="AE416:AH416" si="928">AE178+AE185+AE192+AE199+AE206+AE213+AE220+AE227+AE241+AE248+AE255+AE262+AE269+AE276+AE283+AE290+AE297+AE304+AE311+AE318+AE325+AE332+AE339+AE346+AE353+AE360+AE367+AE374+AE381+AE388+AE395+AE402+AE234</f>
        <v>0</v>
      </c>
      <c r="AF416" s="178">
        <f t="shared" si="928"/>
        <v>0</v>
      </c>
      <c r="AG416" s="178">
        <f t="shared" si="928"/>
        <v>0</v>
      </c>
      <c r="AH416" s="178">
        <f t="shared" si="928"/>
        <v>0</v>
      </c>
      <c r="AI416" s="178">
        <f t="shared" si="927"/>
        <v>0</v>
      </c>
      <c r="AJ416" s="178">
        <f t="shared" si="927"/>
        <v>6302.1092199999994</v>
      </c>
      <c r="AK416" s="178">
        <f t="shared" si="927"/>
        <v>0</v>
      </c>
      <c r="AL416" s="178">
        <f t="shared" si="927"/>
        <v>0</v>
      </c>
      <c r="AM416" s="178">
        <f t="shared" si="927"/>
        <v>6302.1092199999994</v>
      </c>
      <c r="AN416" s="178">
        <f t="shared" si="927"/>
        <v>0</v>
      </c>
      <c r="AO416" s="178">
        <f t="shared" si="927"/>
        <v>3475.8907800000002</v>
      </c>
      <c r="AP416" s="178">
        <f t="shared" si="927"/>
        <v>0</v>
      </c>
      <c r="AQ416" s="178">
        <f t="shared" si="927"/>
        <v>0</v>
      </c>
      <c r="AR416" s="178">
        <f t="shared" si="927"/>
        <v>3475.8907800000002</v>
      </c>
      <c r="AS416" s="178">
        <f t="shared" si="927"/>
        <v>0</v>
      </c>
      <c r="AT416" s="178">
        <f t="shared" ref="AT416:BA416" si="929">AT178+AT185+AT192+AT199+AT206+AT213+AT220+AT227+AT241+AT248+AT255+AT262+AT269+AT276+AT283+AT290+AT297+AT304+AT311+AT318+AT325+AT332+AT339+AT346+AT353+AT360+AT367+AT374+AT381+AT388+AT395+AT402+AT409</f>
        <v>0</v>
      </c>
      <c r="AU416" s="178">
        <f t="shared" si="929"/>
        <v>0</v>
      </c>
      <c r="AV416" s="178">
        <f t="shared" si="929"/>
        <v>0</v>
      </c>
      <c r="AW416" s="178">
        <f t="shared" si="929"/>
        <v>0</v>
      </c>
      <c r="AX416" s="178">
        <f t="shared" si="929"/>
        <v>0</v>
      </c>
      <c r="AY416" s="178">
        <f>AY178+AY185+AY192+AY199+AY206+AY213+AY220+AY227+AY241+AY248+AY255+AY262+AY269+AY276+AY283+AY290+AY297+AY304+AY311+AY318+AY325+AY332+AY339+AY346+AY353+AY360+AY367+AY374+AY381+AY388+AY395+AY402+AY409+AY234</f>
        <v>33000</v>
      </c>
      <c r="AZ416" s="178">
        <f t="shared" si="924"/>
        <v>33000</v>
      </c>
      <c r="BA416" s="178">
        <f t="shared" si="929"/>
        <v>0</v>
      </c>
    </row>
    <row r="417" spans="1:53" s="202" customFormat="1" ht="15.6">
      <c r="A417" s="389"/>
      <c r="B417" s="390"/>
      <c r="C417" s="391"/>
      <c r="D417" s="171" t="s">
        <v>273</v>
      </c>
      <c r="E417" s="178">
        <f t="shared" ref="E417:F418" si="930">E179+E186+E193+E200+E207+E214+E221+E228+E242+E249+E256+E263+E270+E277+E284+E291+E298+E305+E312+E319+E326+E333+E340+E347+E354+E361+E368+E375+E382+E389+E396+E403+E235+E410</f>
        <v>17909.52996</v>
      </c>
      <c r="F417" s="178">
        <f t="shared" si="930"/>
        <v>17667.63593</v>
      </c>
      <c r="G417" s="178">
        <f t="shared" si="926"/>
        <v>98.649355786889686</v>
      </c>
      <c r="H417" s="178">
        <f t="shared" ref="H417:AS417" si="931">H179+H186+H193+H200+H207+H214+H221+H228+H242+H249+H256+H263+H270+H277+H284+H291+H298+H305+H312+H319+H326+H333+H340+H347+H354+H361+H368+H375+H382+H389+H396+H403</f>
        <v>0</v>
      </c>
      <c r="I417" s="178">
        <f t="shared" si="931"/>
        <v>0</v>
      </c>
      <c r="J417" s="178">
        <f t="shared" si="931"/>
        <v>0</v>
      </c>
      <c r="K417" s="178">
        <f t="shared" si="931"/>
        <v>0</v>
      </c>
      <c r="L417" s="178">
        <f t="shared" si="931"/>
        <v>0</v>
      </c>
      <c r="M417" s="178">
        <f t="shared" si="931"/>
        <v>0</v>
      </c>
      <c r="N417" s="178">
        <f t="shared" si="931"/>
        <v>0</v>
      </c>
      <c r="O417" s="178">
        <f t="shared" si="931"/>
        <v>0</v>
      </c>
      <c r="P417" s="178">
        <f t="shared" si="931"/>
        <v>0</v>
      </c>
      <c r="Q417" s="178">
        <f t="shared" si="931"/>
        <v>6508.9405000000006</v>
      </c>
      <c r="R417" s="178">
        <f t="shared" si="931"/>
        <v>6508.9405000000006</v>
      </c>
      <c r="S417" s="178">
        <f t="shared" si="931"/>
        <v>0</v>
      </c>
      <c r="T417" s="178">
        <f t="shared" si="931"/>
        <v>628</v>
      </c>
      <c r="U417" s="178">
        <f t="shared" si="931"/>
        <v>628</v>
      </c>
      <c r="V417" s="178">
        <f t="shared" si="931"/>
        <v>0</v>
      </c>
      <c r="W417" s="178">
        <f t="shared" si="931"/>
        <v>7155.2645000000002</v>
      </c>
      <c r="X417" s="178">
        <f t="shared" si="931"/>
        <v>7155.2645000000002</v>
      </c>
      <c r="Y417" s="178">
        <f t="shared" si="931"/>
        <v>0</v>
      </c>
      <c r="Z417" s="178">
        <f t="shared" si="931"/>
        <v>7150.9389800000008</v>
      </c>
      <c r="AA417" s="178">
        <f t="shared" si="931"/>
        <v>7093.3586500000001</v>
      </c>
      <c r="AB417" s="178">
        <f t="shared" si="931"/>
        <v>283.32</v>
      </c>
      <c r="AC417" s="178">
        <f t="shared" si="931"/>
        <v>7150.9389800000008</v>
      </c>
      <c r="AD417" s="178">
        <f t="shared" si="931"/>
        <v>0</v>
      </c>
      <c r="AE417" s="178">
        <f t="shared" ref="AE417:AH417" si="932">AE179+AE186+AE193+AE200+AE207+AE214+AE221+AE228+AE242+AE249+AE256+AE263+AE270+AE277+AE284+AE291+AE298+AE305+AE312+AE319+AE326+AE333+AE340+AE347+AE354+AE361+AE368+AE375+AE382+AE389+AE396+AE403+AE235</f>
        <v>18765.831180000001</v>
      </c>
      <c r="AF417" s="178">
        <f t="shared" si="932"/>
        <v>2930.4745400000002</v>
      </c>
      <c r="AG417" s="178">
        <f t="shared" si="932"/>
        <v>2930.4745400000002</v>
      </c>
      <c r="AH417" s="178">
        <f t="shared" si="932"/>
        <v>18765.831180000001</v>
      </c>
      <c r="AI417" s="178">
        <f t="shared" si="931"/>
        <v>0</v>
      </c>
      <c r="AJ417" s="178">
        <f t="shared" si="931"/>
        <v>13577.38384</v>
      </c>
      <c r="AK417" s="178">
        <f t="shared" si="931"/>
        <v>269.44799999999998</v>
      </c>
      <c r="AL417" s="178">
        <f t="shared" si="931"/>
        <v>269.44799999999998</v>
      </c>
      <c r="AM417" s="178">
        <f t="shared" si="931"/>
        <v>13577.38384</v>
      </c>
      <c r="AN417" s="178">
        <f t="shared" si="931"/>
        <v>0</v>
      </c>
      <c r="AO417" s="178">
        <f t="shared" si="931"/>
        <v>-3118.72298</v>
      </c>
      <c r="AP417" s="178">
        <f t="shared" si="931"/>
        <v>0</v>
      </c>
      <c r="AQ417" s="178">
        <f t="shared" si="931"/>
        <v>0</v>
      </c>
      <c r="AR417" s="178">
        <f t="shared" si="931"/>
        <v>-3118.72298</v>
      </c>
      <c r="AS417" s="178">
        <f t="shared" si="931"/>
        <v>0</v>
      </c>
      <c r="AT417" s="178">
        <f t="shared" ref="AT417:BA417" si="933">AT179+AT186+AT193+AT200+AT207+AT214+AT221+AT228+AT242+AT249+AT256+AT263+AT270+AT277+AT284+AT291+AT298+AT305+AT312+AT319+AT326+AT333+AT340+AT347+AT354+AT361+AT368+AT375+AT382+AT389+AT396+AT403+AT410</f>
        <v>0</v>
      </c>
      <c r="AU417" s="178">
        <f t="shared" si="933"/>
        <v>0</v>
      </c>
      <c r="AV417" s="178">
        <f t="shared" si="933"/>
        <v>0</v>
      </c>
      <c r="AW417" s="178">
        <f t="shared" si="933"/>
        <v>0</v>
      </c>
      <c r="AX417" s="178">
        <f t="shared" si="933"/>
        <v>0</v>
      </c>
      <c r="AY417" s="178">
        <f>AY179+AY186+AY193+AY200+AY207+AY214+AY221+AY228+AY242+AY249+AY256+AY263+AY270+AY277+AY284+AY291+AY298+AY305+AY312+AY319+AY326+AY333+AY340+AY347+AY354+AY361+AY368+AY375+AY382+AY389+AY396+AY403+AY410+AY235</f>
        <v>-32758.106059999998</v>
      </c>
      <c r="AZ417" s="178">
        <f t="shared" si="924"/>
        <v>-33000.000090000001</v>
      </c>
      <c r="BA417" s="178">
        <f t="shared" si="933"/>
        <v>0</v>
      </c>
    </row>
    <row r="418" spans="1:53" ht="82.5" customHeight="1">
      <c r="A418" s="389"/>
      <c r="B418" s="390"/>
      <c r="C418" s="391"/>
      <c r="D418" s="171" t="s">
        <v>279</v>
      </c>
      <c r="E418" s="178">
        <f t="shared" si="930"/>
        <v>0</v>
      </c>
      <c r="F418" s="178">
        <f t="shared" si="930"/>
        <v>0</v>
      </c>
      <c r="G418" s="178">
        <f t="shared" ref="G418" si="934">G180+G187+G194+G201+G208+G215+G222+G229+G236+G243+G250+G257+G264+G271+G278+G285</f>
        <v>0</v>
      </c>
      <c r="H418" s="178">
        <f t="shared" ref="H418:AS418" si="935">H180+H187+H194+H201+H208+H215+H222+H229+H243+H250+H257+H264+H271+H278+H285+H292+H299+H306+H313+H320+H327+H334+H341+H348+H355+H362+H369+H376+H383+H390+H397+H404</f>
        <v>0</v>
      </c>
      <c r="I418" s="178">
        <f t="shared" si="935"/>
        <v>0</v>
      </c>
      <c r="J418" s="178">
        <f t="shared" si="935"/>
        <v>0</v>
      </c>
      <c r="K418" s="178">
        <f t="shared" si="935"/>
        <v>0</v>
      </c>
      <c r="L418" s="178">
        <f t="shared" si="935"/>
        <v>0</v>
      </c>
      <c r="M418" s="178">
        <f t="shared" si="935"/>
        <v>0</v>
      </c>
      <c r="N418" s="178">
        <f t="shared" si="935"/>
        <v>0</v>
      </c>
      <c r="O418" s="178">
        <f t="shared" si="935"/>
        <v>0</v>
      </c>
      <c r="P418" s="178">
        <f t="shared" si="935"/>
        <v>0</v>
      </c>
      <c r="Q418" s="178">
        <f t="shared" si="935"/>
        <v>0</v>
      </c>
      <c r="R418" s="178">
        <f t="shared" si="935"/>
        <v>0</v>
      </c>
      <c r="S418" s="178">
        <f t="shared" si="935"/>
        <v>0</v>
      </c>
      <c r="T418" s="178">
        <f t="shared" si="935"/>
        <v>0</v>
      </c>
      <c r="U418" s="178">
        <f t="shared" si="935"/>
        <v>0</v>
      </c>
      <c r="V418" s="178">
        <f t="shared" si="935"/>
        <v>0</v>
      </c>
      <c r="W418" s="178">
        <f t="shared" si="935"/>
        <v>0</v>
      </c>
      <c r="X418" s="178">
        <f t="shared" si="935"/>
        <v>0</v>
      </c>
      <c r="Y418" s="178">
        <f t="shared" si="935"/>
        <v>0</v>
      </c>
      <c r="Z418" s="178">
        <f t="shared" si="935"/>
        <v>0</v>
      </c>
      <c r="AA418" s="178">
        <f t="shared" si="935"/>
        <v>0</v>
      </c>
      <c r="AB418" s="178">
        <f t="shared" si="935"/>
        <v>0</v>
      </c>
      <c r="AC418" s="178">
        <f t="shared" si="935"/>
        <v>0</v>
      </c>
      <c r="AD418" s="178">
        <f t="shared" si="935"/>
        <v>0</v>
      </c>
      <c r="AE418" s="178">
        <f t="shared" si="935"/>
        <v>0</v>
      </c>
      <c r="AF418" s="178">
        <f t="shared" si="935"/>
        <v>0</v>
      </c>
      <c r="AG418" s="178">
        <f t="shared" si="935"/>
        <v>0</v>
      </c>
      <c r="AH418" s="178">
        <f t="shared" si="935"/>
        <v>0</v>
      </c>
      <c r="AI418" s="178">
        <f t="shared" si="935"/>
        <v>0</v>
      </c>
      <c r="AJ418" s="178">
        <f t="shared" si="935"/>
        <v>0</v>
      </c>
      <c r="AK418" s="178">
        <f t="shared" si="935"/>
        <v>0</v>
      </c>
      <c r="AL418" s="178">
        <f t="shared" si="935"/>
        <v>0</v>
      </c>
      <c r="AM418" s="178">
        <f t="shared" si="935"/>
        <v>0</v>
      </c>
      <c r="AN418" s="178">
        <f t="shared" si="935"/>
        <v>0</v>
      </c>
      <c r="AO418" s="178">
        <f t="shared" si="935"/>
        <v>0</v>
      </c>
      <c r="AP418" s="178">
        <f t="shared" si="935"/>
        <v>0</v>
      </c>
      <c r="AQ418" s="178">
        <f t="shared" si="935"/>
        <v>0</v>
      </c>
      <c r="AR418" s="178">
        <f t="shared" si="935"/>
        <v>0</v>
      </c>
      <c r="AS418" s="178">
        <f t="shared" si="935"/>
        <v>0</v>
      </c>
      <c r="AT418" s="178">
        <f t="shared" ref="AT418:BA418" si="936">AT180+AT187+AT194+AT201+AT208+AT215+AT222+AT229+AT243+AT250+AT257+AT264+AT271+AT278+AT285+AT292+AT299+AT306+AT313+AT320+AT327+AT334+AT341+AT348+AT355+AT362+AT369+AT376+AT383+AT390+AT397+AT404+AT411</f>
        <v>0</v>
      </c>
      <c r="AU418" s="178">
        <f t="shared" si="936"/>
        <v>0</v>
      </c>
      <c r="AV418" s="178">
        <f t="shared" si="936"/>
        <v>0</v>
      </c>
      <c r="AW418" s="178">
        <f t="shared" si="936"/>
        <v>0</v>
      </c>
      <c r="AX418" s="178">
        <f t="shared" si="936"/>
        <v>0</v>
      </c>
      <c r="AY418" s="178">
        <f t="shared" si="936"/>
        <v>0</v>
      </c>
      <c r="AZ418" s="178">
        <f t="shared" si="936"/>
        <v>0</v>
      </c>
      <c r="BA418" s="178">
        <f t="shared" si="936"/>
        <v>0</v>
      </c>
    </row>
    <row r="419" spans="1:53" ht="15.6">
      <c r="A419" s="389"/>
      <c r="B419" s="390"/>
      <c r="C419" s="391"/>
      <c r="D419" s="171" t="s">
        <v>274</v>
      </c>
      <c r="E419" s="178">
        <f t="shared" ref="E419:F419" si="937">E181+E188+E195+E202+E209+E216+E223+E230+E244+E251+E258+E265+E272+E279+E286+E293+E300+E307+E314+E321+E328+E335+E342+E349+E356+E363+E370+E377+E384+E391+E398+E405</f>
        <v>0</v>
      </c>
      <c r="F419" s="178">
        <f t="shared" si="937"/>
        <v>0</v>
      </c>
      <c r="G419" s="178">
        <f t="shared" ref="G419" si="938">G181+G188+G195+G202+G209+G216+G223+G230+G237+G244+G251+G258+G265+G272+G279+G286</f>
        <v>0</v>
      </c>
      <c r="H419" s="178">
        <f t="shared" ref="H419:BA419" si="939">H181+H188+H195+H202+H209+H216+H223+H230+H244+H251+H258+H265+H272+H279+H286+H293+H300+H307+H314+H321+H328+H335+H342+H349+H356+H363+H370+H377+H384+H391+H398+H405</f>
        <v>0</v>
      </c>
      <c r="I419" s="178">
        <f t="shared" si="939"/>
        <v>0</v>
      </c>
      <c r="J419" s="178">
        <f t="shared" si="939"/>
        <v>0</v>
      </c>
      <c r="K419" s="178">
        <f t="shared" si="939"/>
        <v>0</v>
      </c>
      <c r="L419" s="178">
        <f t="shared" si="939"/>
        <v>0</v>
      </c>
      <c r="M419" s="178">
        <f t="shared" si="939"/>
        <v>0</v>
      </c>
      <c r="N419" s="178">
        <f t="shared" si="939"/>
        <v>0</v>
      </c>
      <c r="O419" s="178">
        <f t="shared" si="939"/>
        <v>0</v>
      </c>
      <c r="P419" s="178">
        <f t="shared" si="939"/>
        <v>0</v>
      </c>
      <c r="Q419" s="178">
        <f t="shared" si="939"/>
        <v>0</v>
      </c>
      <c r="R419" s="178">
        <f t="shared" si="939"/>
        <v>0</v>
      </c>
      <c r="S419" s="178">
        <f t="shared" si="939"/>
        <v>0</v>
      </c>
      <c r="T419" s="178">
        <f t="shared" si="939"/>
        <v>0</v>
      </c>
      <c r="U419" s="178">
        <f t="shared" si="939"/>
        <v>0</v>
      </c>
      <c r="V419" s="178">
        <f t="shared" si="939"/>
        <v>0</v>
      </c>
      <c r="W419" s="178">
        <f t="shared" si="939"/>
        <v>0</v>
      </c>
      <c r="X419" s="178">
        <f t="shared" si="939"/>
        <v>0</v>
      </c>
      <c r="Y419" s="178">
        <f t="shared" si="939"/>
        <v>0</v>
      </c>
      <c r="Z419" s="178">
        <f t="shared" si="939"/>
        <v>0</v>
      </c>
      <c r="AA419" s="178">
        <f t="shared" si="939"/>
        <v>0</v>
      </c>
      <c r="AB419" s="178">
        <f t="shared" si="939"/>
        <v>0</v>
      </c>
      <c r="AC419" s="178">
        <f t="shared" si="939"/>
        <v>0</v>
      </c>
      <c r="AD419" s="178">
        <f t="shared" si="939"/>
        <v>0</v>
      </c>
      <c r="AE419" s="178">
        <f t="shared" si="939"/>
        <v>0</v>
      </c>
      <c r="AF419" s="178">
        <f t="shared" si="939"/>
        <v>0</v>
      </c>
      <c r="AG419" s="178">
        <f t="shared" si="939"/>
        <v>0</v>
      </c>
      <c r="AH419" s="178">
        <f t="shared" si="939"/>
        <v>0</v>
      </c>
      <c r="AI419" s="178">
        <f t="shared" si="939"/>
        <v>0</v>
      </c>
      <c r="AJ419" s="178">
        <f t="shared" si="939"/>
        <v>0</v>
      </c>
      <c r="AK419" s="178">
        <f t="shared" si="939"/>
        <v>0</v>
      </c>
      <c r="AL419" s="178">
        <f t="shared" si="939"/>
        <v>0</v>
      </c>
      <c r="AM419" s="178">
        <f t="shared" si="939"/>
        <v>0</v>
      </c>
      <c r="AN419" s="178">
        <f t="shared" si="939"/>
        <v>0</v>
      </c>
      <c r="AO419" s="178">
        <f t="shared" si="939"/>
        <v>0</v>
      </c>
      <c r="AP419" s="178">
        <f t="shared" si="939"/>
        <v>0</v>
      </c>
      <c r="AQ419" s="178">
        <f t="shared" si="939"/>
        <v>0</v>
      </c>
      <c r="AR419" s="178">
        <f t="shared" si="939"/>
        <v>0</v>
      </c>
      <c r="AS419" s="178">
        <f t="shared" si="939"/>
        <v>0</v>
      </c>
      <c r="AT419" s="178">
        <f t="shared" si="939"/>
        <v>0</v>
      </c>
      <c r="AU419" s="178">
        <f t="shared" si="939"/>
        <v>0</v>
      </c>
      <c r="AV419" s="178">
        <f t="shared" si="939"/>
        <v>0</v>
      </c>
      <c r="AW419" s="178">
        <f t="shared" si="939"/>
        <v>0</v>
      </c>
      <c r="AX419" s="178">
        <f t="shared" si="939"/>
        <v>0</v>
      </c>
      <c r="AY419" s="178">
        <f t="shared" si="939"/>
        <v>0</v>
      </c>
      <c r="AZ419" s="178">
        <f t="shared" si="939"/>
        <v>0</v>
      </c>
      <c r="BA419" s="178">
        <f t="shared" si="939"/>
        <v>0</v>
      </c>
    </row>
    <row r="420" spans="1:53" ht="31.2">
      <c r="A420" s="392"/>
      <c r="B420" s="393"/>
      <c r="C420" s="394"/>
      <c r="D420" s="150" t="s">
        <v>43</v>
      </c>
      <c r="E420" s="178">
        <f t="shared" ref="E420" si="940">E182+E189+E196+E203+E210+E217+E224+E231+E245+E252+E259+E266+E273+E280+E287+E294+E301+E308+E315+E322+E329+E336+E343+E350+E357+E364+E371+E378+E385+E392+E399+E406</f>
        <v>0</v>
      </c>
      <c r="F420" s="178">
        <f t="shared" si="832"/>
        <v>0</v>
      </c>
      <c r="G420" s="178">
        <f t="shared" ref="G420" si="941">G182+G189+G196+G203+G210+G217+G224+G231+G238+G245+G252+G259+G266+G273+G280+G287</f>
        <v>0</v>
      </c>
      <c r="H420" s="178">
        <f t="shared" ref="H420:BA420" si="942">H182+H189+H196+H203+H210+H217+H224+H231+H245+H252+H259+H266+H273+H280+H287+H294+H301+H308+H315+H322+H329+H336+H343+H350+H357+H364+H371+H378+H385+H392+H399+H406</f>
        <v>0</v>
      </c>
      <c r="I420" s="178">
        <f t="shared" si="942"/>
        <v>0</v>
      </c>
      <c r="J420" s="178">
        <f t="shared" si="942"/>
        <v>0</v>
      </c>
      <c r="K420" s="178">
        <f t="shared" si="942"/>
        <v>0</v>
      </c>
      <c r="L420" s="178">
        <f t="shared" si="942"/>
        <v>0</v>
      </c>
      <c r="M420" s="178">
        <f t="shared" si="942"/>
        <v>0</v>
      </c>
      <c r="N420" s="178">
        <f t="shared" si="942"/>
        <v>0</v>
      </c>
      <c r="O420" s="178">
        <f t="shared" si="942"/>
        <v>0</v>
      </c>
      <c r="P420" s="178">
        <f t="shared" si="942"/>
        <v>0</v>
      </c>
      <c r="Q420" s="178">
        <f t="shared" si="942"/>
        <v>0</v>
      </c>
      <c r="R420" s="178">
        <f t="shared" si="942"/>
        <v>0</v>
      </c>
      <c r="S420" s="178">
        <f t="shared" si="942"/>
        <v>0</v>
      </c>
      <c r="T420" s="178">
        <f t="shared" si="942"/>
        <v>0</v>
      </c>
      <c r="U420" s="178">
        <f t="shared" si="942"/>
        <v>0</v>
      </c>
      <c r="V420" s="178">
        <f t="shared" si="942"/>
        <v>0</v>
      </c>
      <c r="W420" s="178">
        <f t="shared" si="942"/>
        <v>0</v>
      </c>
      <c r="X420" s="178">
        <f t="shared" si="942"/>
        <v>0</v>
      </c>
      <c r="Y420" s="178">
        <f t="shared" si="942"/>
        <v>0</v>
      </c>
      <c r="Z420" s="178">
        <f t="shared" si="942"/>
        <v>0</v>
      </c>
      <c r="AA420" s="178">
        <f t="shared" si="942"/>
        <v>0</v>
      </c>
      <c r="AB420" s="178">
        <f t="shared" si="942"/>
        <v>0</v>
      </c>
      <c r="AC420" s="178">
        <f t="shared" si="942"/>
        <v>0</v>
      </c>
      <c r="AD420" s="178">
        <f t="shared" si="942"/>
        <v>0</v>
      </c>
      <c r="AE420" s="178">
        <f t="shared" si="942"/>
        <v>0</v>
      </c>
      <c r="AF420" s="178">
        <f t="shared" si="942"/>
        <v>0</v>
      </c>
      <c r="AG420" s="178">
        <f t="shared" si="942"/>
        <v>0</v>
      </c>
      <c r="AH420" s="178">
        <f t="shared" si="942"/>
        <v>0</v>
      </c>
      <c r="AI420" s="178">
        <f t="shared" si="942"/>
        <v>0</v>
      </c>
      <c r="AJ420" s="178">
        <f t="shared" si="942"/>
        <v>0</v>
      </c>
      <c r="AK420" s="178">
        <f t="shared" si="942"/>
        <v>0</v>
      </c>
      <c r="AL420" s="178">
        <f t="shared" si="942"/>
        <v>0</v>
      </c>
      <c r="AM420" s="178">
        <f t="shared" si="942"/>
        <v>0</v>
      </c>
      <c r="AN420" s="178">
        <f t="shared" si="942"/>
        <v>0</v>
      </c>
      <c r="AO420" s="178">
        <f t="shared" si="942"/>
        <v>0</v>
      </c>
      <c r="AP420" s="178">
        <f t="shared" si="942"/>
        <v>0</v>
      </c>
      <c r="AQ420" s="178">
        <f t="shared" si="942"/>
        <v>0</v>
      </c>
      <c r="AR420" s="178">
        <f t="shared" si="942"/>
        <v>0</v>
      </c>
      <c r="AS420" s="178">
        <f t="shared" si="942"/>
        <v>0</v>
      </c>
      <c r="AT420" s="178">
        <f t="shared" si="942"/>
        <v>0</v>
      </c>
      <c r="AU420" s="178">
        <f t="shared" si="942"/>
        <v>0</v>
      </c>
      <c r="AV420" s="178">
        <f t="shared" si="942"/>
        <v>0</v>
      </c>
      <c r="AW420" s="178">
        <f t="shared" si="942"/>
        <v>0</v>
      </c>
      <c r="AX420" s="178">
        <f t="shared" si="942"/>
        <v>0</v>
      </c>
      <c r="AY420" s="178">
        <f t="shared" si="942"/>
        <v>0</v>
      </c>
      <c r="AZ420" s="178">
        <f t="shared" si="942"/>
        <v>0</v>
      </c>
      <c r="BA420" s="178">
        <f t="shared" si="942"/>
        <v>0</v>
      </c>
    </row>
    <row r="421" spans="1:53" ht="14.4">
      <c r="A421" s="386" t="s">
        <v>327</v>
      </c>
      <c r="B421" s="405"/>
      <c r="C421" s="405"/>
      <c r="D421" s="405"/>
      <c r="E421" s="405"/>
      <c r="F421" s="405"/>
      <c r="G421" s="405"/>
      <c r="H421" s="405"/>
      <c r="I421" s="405"/>
      <c r="J421" s="405"/>
      <c r="K421" s="405"/>
      <c r="L421" s="405"/>
      <c r="M421" s="405"/>
      <c r="N421" s="405"/>
      <c r="O421" s="405"/>
      <c r="P421" s="405"/>
      <c r="Q421" s="405"/>
      <c r="R421" s="405"/>
      <c r="S421" s="405"/>
      <c r="T421" s="405"/>
      <c r="U421" s="405"/>
      <c r="V421" s="405"/>
      <c r="W421" s="405"/>
      <c r="X421" s="405"/>
      <c r="Y421" s="405"/>
      <c r="Z421" s="405"/>
      <c r="AA421" s="405"/>
      <c r="AB421" s="405"/>
      <c r="AC421" s="405"/>
      <c r="AD421" s="405"/>
      <c r="AE421" s="405"/>
      <c r="AF421" s="405"/>
      <c r="AG421" s="405"/>
      <c r="AH421" s="405"/>
      <c r="AI421" s="405"/>
      <c r="AJ421" s="405"/>
      <c r="AK421" s="405"/>
      <c r="AL421" s="405"/>
      <c r="AM421" s="405"/>
      <c r="AN421" s="405"/>
      <c r="AO421" s="405"/>
      <c r="AP421" s="405"/>
      <c r="AQ421" s="405"/>
      <c r="AR421" s="405"/>
      <c r="AS421" s="405"/>
      <c r="AT421" s="405"/>
      <c r="AU421" s="405"/>
      <c r="AV421" s="405"/>
      <c r="AW421" s="405"/>
      <c r="AX421" s="405"/>
      <c r="AY421" s="405"/>
      <c r="AZ421" s="405"/>
      <c r="BA421" s="405"/>
    </row>
    <row r="422" spans="1:53" ht="22.5" customHeight="1">
      <c r="A422" s="312" t="s">
        <v>16</v>
      </c>
      <c r="B422" s="314" t="s">
        <v>326</v>
      </c>
      <c r="C422" s="314" t="s">
        <v>338</v>
      </c>
      <c r="D422" s="159" t="s">
        <v>41</v>
      </c>
      <c r="E422" s="178">
        <f>H422+K422+N422+Q422+T422+W422+Z422+AE422+AJ422+AO422+AT422+AY422</f>
        <v>347.30011000000002</v>
      </c>
      <c r="F422" s="178">
        <f>L422+O422+R422+U422+X422+AC422+AH422+AM422+AR422+AW422+AZ422</f>
        <v>347.30011000000002</v>
      </c>
      <c r="G422" s="156">
        <f>F422/E422</f>
        <v>1</v>
      </c>
      <c r="H422" s="173"/>
      <c r="I422" s="173"/>
      <c r="J422" s="173"/>
      <c r="K422" s="173">
        <f>K423+K424+K425+K427+K428</f>
        <v>0</v>
      </c>
      <c r="L422" s="173">
        <f t="shared" ref="L422:AY422" si="943">L423+L424+L425+L427+L428</f>
        <v>0</v>
      </c>
      <c r="M422" s="173"/>
      <c r="N422" s="173">
        <f t="shared" si="943"/>
        <v>0</v>
      </c>
      <c r="O422" s="173">
        <f t="shared" si="943"/>
        <v>0</v>
      </c>
      <c r="P422" s="173"/>
      <c r="Q422" s="173">
        <f t="shared" si="943"/>
        <v>0</v>
      </c>
      <c r="R422" s="173">
        <f t="shared" si="943"/>
        <v>0</v>
      </c>
      <c r="S422" s="173"/>
      <c r="T422" s="173">
        <f t="shared" si="943"/>
        <v>0</v>
      </c>
      <c r="U422" s="173">
        <f t="shared" si="943"/>
        <v>0</v>
      </c>
      <c r="V422" s="173"/>
      <c r="W422" s="173">
        <f t="shared" si="943"/>
        <v>65.5</v>
      </c>
      <c r="X422" s="173">
        <f t="shared" si="943"/>
        <v>65.5</v>
      </c>
      <c r="Y422" s="173"/>
      <c r="Z422" s="173">
        <f t="shared" si="943"/>
        <v>0</v>
      </c>
      <c r="AA422" s="173">
        <f t="shared" si="943"/>
        <v>0</v>
      </c>
      <c r="AB422" s="173">
        <f t="shared" si="943"/>
        <v>0</v>
      </c>
      <c r="AC422" s="173">
        <f t="shared" si="943"/>
        <v>0</v>
      </c>
      <c r="AD422" s="173"/>
      <c r="AE422" s="173">
        <f t="shared" si="943"/>
        <v>0</v>
      </c>
      <c r="AF422" s="173">
        <f t="shared" si="943"/>
        <v>0</v>
      </c>
      <c r="AG422" s="173">
        <f t="shared" si="943"/>
        <v>0</v>
      </c>
      <c r="AH422" s="173">
        <f t="shared" si="943"/>
        <v>0</v>
      </c>
      <c r="AI422" s="173"/>
      <c r="AJ422" s="178">
        <f t="shared" si="943"/>
        <v>133.62970000000001</v>
      </c>
      <c r="AK422" s="178">
        <f t="shared" si="943"/>
        <v>0</v>
      </c>
      <c r="AL422" s="178">
        <f t="shared" si="943"/>
        <v>0</v>
      </c>
      <c r="AM422" s="178">
        <f t="shared" si="943"/>
        <v>133.62970000000001</v>
      </c>
      <c r="AN422" s="173"/>
      <c r="AO422" s="173">
        <f t="shared" si="943"/>
        <v>0</v>
      </c>
      <c r="AP422" s="173">
        <f t="shared" si="943"/>
        <v>0</v>
      </c>
      <c r="AQ422" s="173">
        <f t="shared" si="943"/>
        <v>0</v>
      </c>
      <c r="AR422" s="173">
        <f t="shared" si="943"/>
        <v>0</v>
      </c>
      <c r="AS422" s="173"/>
      <c r="AT422" s="173">
        <f t="shared" si="943"/>
        <v>100.21563</v>
      </c>
      <c r="AU422" s="173">
        <f t="shared" si="943"/>
        <v>5.47</v>
      </c>
      <c r="AV422" s="173">
        <f t="shared" si="943"/>
        <v>0</v>
      </c>
      <c r="AW422" s="173">
        <f t="shared" si="943"/>
        <v>100.21563</v>
      </c>
      <c r="AX422" s="173"/>
      <c r="AY422" s="173">
        <f t="shared" si="943"/>
        <v>47.95478</v>
      </c>
      <c r="AZ422" s="173">
        <f>AZ423+AZ424+AZ425+AZ427+AZ428</f>
        <v>47.95478</v>
      </c>
      <c r="BA422" s="173"/>
    </row>
    <row r="423" spans="1:53" ht="32.25" customHeight="1">
      <c r="A423" s="313"/>
      <c r="B423" s="315"/>
      <c r="C423" s="315"/>
      <c r="D423" s="157" t="s">
        <v>37</v>
      </c>
      <c r="E423" s="178">
        <f t="shared" ref="E423" si="944">H423+K423+N423+Q423+T423+W423+Z423+AE423+AJ423+AO423+AT423+AY423</f>
        <v>0</v>
      </c>
      <c r="F423" s="178">
        <f t="shared" ref="F423:F427" si="945">L423+O423+R423+U423+X423+AC423+AH423+AM423+AR423+AW423+AZ423</f>
        <v>0</v>
      </c>
      <c r="G423" s="156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8"/>
      <c r="AK423" s="178"/>
      <c r="AL423" s="178"/>
      <c r="AM423" s="178"/>
      <c r="AN423" s="173"/>
      <c r="AO423" s="173"/>
      <c r="AP423" s="173"/>
      <c r="AQ423" s="173"/>
      <c r="AR423" s="173"/>
      <c r="AS423" s="173"/>
      <c r="AT423" s="173"/>
      <c r="AU423" s="173"/>
      <c r="AV423" s="173"/>
      <c r="AW423" s="173"/>
      <c r="AX423" s="173"/>
      <c r="AY423" s="173"/>
      <c r="AZ423" s="173"/>
      <c r="BA423" s="173"/>
    </row>
    <row r="424" spans="1:53" ht="50.25" customHeight="1">
      <c r="A424" s="313"/>
      <c r="B424" s="315"/>
      <c r="C424" s="315"/>
      <c r="D424" s="158" t="s">
        <v>2</v>
      </c>
      <c r="E424" s="178">
        <f>H424+K424+N424+Q424+T424+W424+Z424+AE424+AJ424+AO424+AT424+AY424</f>
        <v>346.7</v>
      </c>
      <c r="F424" s="178">
        <f t="shared" si="945"/>
        <v>346.7</v>
      </c>
      <c r="G424" s="156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>
        <v>65.5</v>
      </c>
      <c r="X424" s="173">
        <v>65.5</v>
      </c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  <c r="AJ424" s="178">
        <v>133.62970000000001</v>
      </c>
      <c r="AK424" s="178"/>
      <c r="AL424" s="178"/>
      <c r="AM424" s="178">
        <v>133.62970000000001</v>
      </c>
      <c r="AN424" s="173"/>
      <c r="AO424" s="173"/>
      <c r="AP424" s="173"/>
      <c r="AQ424" s="173"/>
      <c r="AR424" s="173"/>
      <c r="AS424" s="173"/>
      <c r="AT424" s="178">
        <v>100.21563</v>
      </c>
      <c r="AU424" s="173"/>
      <c r="AV424" s="173"/>
      <c r="AW424" s="173">
        <v>100.21563</v>
      </c>
      <c r="AX424" s="173"/>
      <c r="AY424" s="179">
        <v>47.354669999999999</v>
      </c>
      <c r="AZ424" s="179">
        <v>47.354669999999999</v>
      </c>
      <c r="BA424" s="173"/>
    </row>
    <row r="425" spans="1:53" ht="22.5" customHeight="1">
      <c r="A425" s="313"/>
      <c r="B425" s="315"/>
      <c r="C425" s="315"/>
      <c r="D425" s="241" t="s">
        <v>273</v>
      </c>
      <c r="E425" s="178">
        <f>H425+K425+N425+Q425+T425+W425+Z425+AE425+AJ425+AO425+AT425+AY425</f>
        <v>0.60011000000000081</v>
      </c>
      <c r="F425" s="178">
        <f t="shared" si="945"/>
        <v>0.60011000000000081</v>
      </c>
      <c r="G425" s="156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  <c r="AJ425" s="178"/>
      <c r="AK425" s="178"/>
      <c r="AL425" s="178"/>
      <c r="AM425" s="178"/>
      <c r="AN425" s="173"/>
      <c r="AO425" s="173"/>
      <c r="AP425" s="173"/>
      <c r="AQ425" s="173"/>
      <c r="AR425" s="173"/>
      <c r="AS425" s="173"/>
      <c r="AT425" s="173"/>
      <c r="AU425" s="173">
        <v>5.47</v>
      </c>
      <c r="AV425" s="173"/>
      <c r="AW425" s="173"/>
      <c r="AX425" s="173"/>
      <c r="AY425" s="173">
        <f>83.67-83.06989</f>
        <v>0.60011000000000081</v>
      </c>
      <c r="AZ425" s="173">
        <f>83.67-83.06989</f>
        <v>0.60011000000000081</v>
      </c>
      <c r="BA425" s="173"/>
    </row>
    <row r="426" spans="1:53" ht="82.5" customHeight="1">
      <c r="A426" s="313"/>
      <c r="B426" s="315"/>
      <c r="C426" s="315"/>
      <c r="D426" s="241" t="s">
        <v>279</v>
      </c>
      <c r="E426" s="178">
        <f t="shared" ref="E426:E431" si="946">H426+K426+N426+Q426+T426+W426+Z426+AE426+AJ426+AO426+AT426+AY426</f>
        <v>0</v>
      </c>
      <c r="F426" s="178">
        <f t="shared" si="945"/>
        <v>0</v>
      </c>
      <c r="G426" s="156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8"/>
      <c r="AK426" s="178"/>
      <c r="AL426" s="178"/>
      <c r="AM426" s="178"/>
      <c r="AN426" s="173"/>
      <c r="AO426" s="173"/>
      <c r="AP426" s="173"/>
      <c r="AQ426" s="173"/>
      <c r="AR426" s="173"/>
      <c r="AS426" s="173"/>
      <c r="AT426" s="173"/>
      <c r="AU426" s="173"/>
      <c r="AV426" s="173"/>
      <c r="AW426" s="173"/>
      <c r="AX426" s="173"/>
      <c r="AY426" s="173"/>
      <c r="AZ426" s="173"/>
      <c r="BA426" s="173"/>
    </row>
    <row r="427" spans="1:53" ht="22.5" customHeight="1">
      <c r="A427" s="313"/>
      <c r="B427" s="315"/>
      <c r="C427" s="315"/>
      <c r="D427" s="241" t="s">
        <v>274</v>
      </c>
      <c r="E427" s="178">
        <f t="shared" si="946"/>
        <v>0</v>
      </c>
      <c r="F427" s="178">
        <f t="shared" si="945"/>
        <v>0</v>
      </c>
      <c r="G427" s="156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8"/>
      <c r="AK427" s="178"/>
      <c r="AL427" s="178"/>
      <c r="AM427" s="178"/>
      <c r="AN427" s="173"/>
      <c r="AO427" s="173"/>
      <c r="AP427" s="173"/>
      <c r="AQ427" s="173"/>
      <c r="AR427" s="173"/>
      <c r="AS427" s="173"/>
      <c r="AT427" s="173"/>
      <c r="AU427" s="173"/>
      <c r="AV427" s="173"/>
      <c r="AW427" s="173"/>
      <c r="AX427" s="173"/>
      <c r="AY427" s="173"/>
      <c r="AZ427" s="173"/>
      <c r="BA427" s="173"/>
    </row>
    <row r="428" spans="1:53" ht="31.2">
      <c r="A428" s="313"/>
      <c r="B428" s="315"/>
      <c r="C428" s="315"/>
      <c r="D428" s="153" t="s">
        <v>43</v>
      </c>
      <c r="E428" s="178">
        <f t="shared" si="946"/>
        <v>0</v>
      </c>
      <c r="F428" s="178">
        <f t="shared" ref="F428" si="947">I428+L428+O428+R428+U428+X428+AA428+AF428+AK428+AP428+AU428+AZ428</f>
        <v>0</v>
      </c>
      <c r="G428" s="148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8"/>
      <c r="AK428" s="178"/>
      <c r="AL428" s="178"/>
      <c r="AM428" s="178"/>
      <c r="AN428" s="173"/>
      <c r="AO428" s="173"/>
      <c r="AP428" s="173"/>
      <c r="AQ428" s="173"/>
      <c r="AR428" s="173"/>
      <c r="AS428" s="173"/>
      <c r="AT428" s="173"/>
      <c r="AU428" s="173"/>
      <c r="AV428" s="173"/>
      <c r="AW428" s="173"/>
      <c r="AX428" s="173"/>
      <c r="AY428" s="173"/>
      <c r="AZ428" s="173"/>
      <c r="BA428" s="173"/>
    </row>
    <row r="429" spans="1:53" ht="22.5" customHeight="1">
      <c r="A429" s="312" t="s">
        <v>361</v>
      </c>
      <c r="B429" s="314" t="s">
        <v>328</v>
      </c>
      <c r="C429" s="314" t="s">
        <v>338</v>
      </c>
      <c r="D429" s="159" t="s">
        <v>41</v>
      </c>
      <c r="E429" s="178">
        <f t="shared" si="946"/>
        <v>403.34249999999997</v>
      </c>
      <c r="F429" s="178">
        <f>I429+L429+O429+R429+U429+X429+AC429+AH429+AM429+AR429+AW429+AZ429</f>
        <v>362.10359999999997</v>
      </c>
      <c r="G429" s="156">
        <f>F429/E429</f>
        <v>0.89775711709031403</v>
      </c>
      <c r="H429" s="173"/>
      <c r="I429" s="173"/>
      <c r="J429" s="173"/>
      <c r="K429" s="178">
        <f>K430+K431+K432+K434+K435</f>
        <v>88.21754</v>
      </c>
      <c r="L429" s="178">
        <f t="shared" ref="L429:AZ429" si="948">L430+L431+L432+L434+L435</f>
        <v>88.21754</v>
      </c>
      <c r="M429" s="173">
        <f>L429/K429*100</f>
        <v>100</v>
      </c>
      <c r="N429" s="178">
        <f t="shared" si="948"/>
        <v>44.871349999999993</v>
      </c>
      <c r="O429" s="173">
        <f t="shared" si="948"/>
        <v>44.87135</v>
      </c>
      <c r="P429" s="173">
        <f>O429/N429*100</f>
        <v>100.00000000000003</v>
      </c>
      <c r="Q429" s="178">
        <f t="shared" si="948"/>
        <v>30.524909999999998</v>
      </c>
      <c r="R429" s="178">
        <f t="shared" si="948"/>
        <v>30.524909999999998</v>
      </c>
      <c r="S429" s="173"/>
      <c r="T429" s="178">
        <f t="shared" si="948"/>
        <v>25.404699999999998</v>
      </c>
      <c r="U429" s="178">
        <f t="shared" si="948"/>
        <v>25.404699999999998</v>
      </c>
      <c r="V429" s="173"/>
      <c r="W429" s="173">
        <f t="shared" si="948"/>
        <v>0</v>
      </c>
      <c r="X429" s="173">
        <f t="shared" si="948"/>
        <v>0</v>
      </c>
      <c r="Y429" s="173"/>
      <c r="Z429" s="178">
        <f t="shared" si="948"/>
        <v>13.88152</v>
      </c>
      <c r="AA429" s="178">
        <f t="shared" si="948"/>
        <v>0</v>
      </c>
      <c r="AB429" s="178">
        <f t="shared" si="948"/>
        <v>0</v>
      </c>
      <c r="AC429" s="178">
        <f t="shared" si="948"/>
        <v>13.88152</v>
      </c>
      <c r="AD429" s="178"/>
      <c r="AE429" s="178">
        <f t="shared" si="948"/>
        <v>0</v>
      </c>
      <c r="AF429" s="173">
        <f t="shared" si="948"/>
        <v>0</v>
      </c>
      <c r="AG429" s="173">
        <f t="shared" si="948"/>
        <v>0</v>
      </c>
      <c r="AH429" s="173">
        <f t="shared" si="948"/>
        <v>0</v>
      </c>
      <c r="AI429" s="173"/>
      <c r="AJ429" s="178">
        <f t="shared" si="948"/>
        <v>2.8739899999999996</v>
      </c>
      <c r="AK429" s="178">
        <f t="shared" si="948"/>
        <v>0</v>
      </c>
      <c r="AL429" s="178">
        <f t="shared" si="948"/>
        <v>0</v>
      </c>
      <c r="AM429" s="178">
        <f t="shared" si="948"/>
        <v>2.8739899999999996</v>
      </c>
      <c r="AN429" s="173"/>
      <c r="AO429" s="178">
        <f t="shared" si="948"/>
        <v>32.536659999999998</v>
      </c>
      <c r="AP429" s="173">
        <f t="shared" si="948"/>
        <v>0</v>
      </c>
      <c r="AQ429" s="173">
        <f t="shared" si="948"/>
        <v>0</v>
      </c>
      <c r="AR429" s="178">
        <f t="shared" si="948"/>
        <v>32.536659999999998</v>
      </c>
      <c r="AS429" s="178"/>
      <c r="AT429" s="178">
        <f t="shared" si="948"/>
        <v>40.030889999999999</v>
      </c>
      <c r="AU429" s="173">
        <f t="shared" si="948"/>
        <v>0</v>
      </c>
      <c r="AV429" s="173">
        <f t="shared" si="948"/>
        <v>0</v>
      </c>
      <c r="AW429" s="173">
        <f t="shared" si="948"/>
        <v>40.030889999999999</v>
      </c>
      <c r="AX429" s="173"/>
      <c r="AY429" s="178">
        <f t="shared" si="948"/>
        <v>125.00094000000001</v>
      </c>
      <c r="AZ429" s="178">
        <f t="shared" si="948"/>
        <v>83.762039999999999</v>
      </c>
      <c r="BA429" s="173">
        <f>AZ429*100/AY429</f>
        <v>67.009128091356743</v>
      </c>
    </row>
    <row r="430" spans="1:53" ht="32.25" customHeight="1">
      <c r="A430" s="313"/>
      <c r="B430" s="315"/>
      <c r="C430" s="315"/>
      <c r="D430" s="157" t="s">
        <v>37</v>
      </c>
      <c r="E430" s="178">
        <f>H430+K430+N430+Q430+T430+W430+Z430+AE430+AJ430+AO430+AT430+AY430</f>
        <v>0</v>
      </c>
      <c r="F430" s="178">
        <f t="shared" ref="F430:F435" si="949">I430+L430+O430+R430+U430+X430+AA430+AF430+AK430+AP430+AU430+AZ430</f>
        <v>0</v>
      </c>
      <c r="G430" s="156"/>
      <c r="H430" s="173"/>
      <c r="I430" s="173"/>
      <c r="J430" s="173"/>
      <c r="K430" s="173"/>
      <c r="L430" s="173"/>
      <c r="M430" s="173"/>
      <c r="N430" s="178"/>
      <c r="O430" s="173"/>
      <c r="P430" s="173"/>
      <c r="Q430" s="178"/>
      <c r="R430" s="173"/>
      <c r="S430" s="173"/>
      <c r="T430" s="178"/>
      <c r="U430" s="178"/>
      <c r="V430" s="173"/>
      <c r="W430" s="173"/>
      <c r="X430" s="173"/>
      <c r="Y430" s="173"/>
      <c r="Z430" s="178"/>
      <c r="AA430" s="178"/>
      <c r="AB430" s="178"/>
      <c r="AC430" s="178"/>
      <c r="AD430" s="178"/>
      <c r="AE430" s="178"/>
      <c r="AF430" s="173"/>
      <c r="AG430" s="173"/>
      <c r="AH430" s="173"/>
      <c r="AI430" s="173"/>
      <c r="AJ430" s="178"/>
      <c r="AK430" s="178"/>
      <c r="AL430" s="178"/>
      <c r="AM430" s="178"/>
      <c r="AN430" s="173"/>
      <c r="AO430" s="173"/>
      <c r="AP430" s="173"/>
      <c r="AQ430" s="173"/>
      <c r="AR430" s="178"/>
      <c r="AS430" s="178"/>
      <c r="AT430" s="178"/>
      <c r="AU430" s="173"/>
      <c r="AV430" s="173"/>
      <c r="AW430" s="173"/>
      <c r="AX430" s="173"/>
      <c r="AY430" s="178"/>
      <c r="AZ430" s="178"/>
      <c r="BA430" s="173"/>
    </row>
    <row r="431" spans="1:53" ht="50.25" customHeight="1">
      <c r="A431" s="313"/>
      <c r="B431" s="315"/>
      <c r="C431" s="315"/>
      <c r="D431" s="158" t="s">
        <v>2</v>
      </c>
      <c r="E431" s="178">
        <f t="shared" si="946"/>
        <v>169.2</v>
      </c>
      <c r="F431" s="178">
        <f>I431+L431+O431+R431+U431+X431+AC431+AH431+AM431+AR431+AW431+AZ431</f>
        <v>169.2</v>
      </c>
      <c r="G431" s="156"/>
      <c r="H431" s="173"/>
      <c r="I431" s="173"/>
      <c r="J431" s="173"/>
      <c r="K431" s="178">
        <f>56.4+28.67951</f>
        <v>85.079509999999999</v>
      </c>
      <c r="L431" s="178">
        <f>56.4+28.67951</f>
        <v>85.079509999999999</v>
      </c>
      <c r="M431" s="173"/>
      <c r="N431" s="178">
        <f>56.4-12.50451</f>
        <v>43.895489999999995</v>
      </c>
      <c r="O431" s="178">
        <v>43.895490000000002</v>
      </c>
      <c r="P431" s="173"/>
      <c r="Q431" s="178"/>
      <c r="R431" s="173"/>
      <c r="S431" s="173"/>
      <c r="T431" s="178">
        <v>25.404699999999998</v>
      </c>
      <c r="U431" s="178">
        <v>25.404699999999998</v>
      </c>
      <c r="V431" s="173"/>
      <c r="W431" s="178"/>
      <c r="X431" s="173"/>
      <c r="Y431" s="173"/>
      <c r="Z431" s="178">
        <v>13.88152</v>
      </c>
      <c r="AA431" s="178"/>
      <c r="AB431" s="178"/>
      <c r="AC431" s="178">
        <v>13.88152</v>
      </c>
      <c r="AD431" s="178"/>
      <c r="AE431" s="178"/>
      <c r="AF431" s="173"/>
      <c r="AG431" s="173"/>
      <c r="AH431" s="173"/>
      <c r="AI431" s="173"/>
      <c r="AJ431" s="178">
        <f>14.8203-13.88152</f>
        <v>0.9387799999999995</v>
      </c>
      <c r="AK431" s="178"/>
      <c r="AL431" s="178"/>
      <c r="AM431" s="178">
        <f>14.8203-13.88152</f>
        <v>0.9387799999999995</v>
      </c>
      <c r="AN431" s="173"/>
      <c r="AO431" s="178"/>
      <c r="AP431" s="173"/>
      <c r="AQ431" s="173"/>
      <c r="AR431" s="178"/>
      <c r="AS431" s="178"/>
      <c r="AT431" s="178"/>
      <c r="AU431" s="173"/>
      <c r="AV431" s="173"/>
      <c r="AW431" s="173"/>
      <c r="AX431" s="173"/>
      <c r="AY431" s="178"/>
      <c r="AZ431" s="178"/>
      <c r="BA431" s="173"/>
    </row>
    <row r="432" spans="1:53" ht="22.5" customHeight="1">
      <c r="A432" s="313"/>
      <c r="B432" s="315"/>
      <c r="C432" s="315"/>
      <c r="D432" s="241" t="s">
        <v>273</v>
      </c>
      <c r="E432" s="178">
        <f>H432+K432+N432+Q432+T432+W432+Z432+AE432+AJ432+AO432+AT432+AY432</f>
        <v>234.14250000000001</v>
      </c>
      <c r="F432" s="178">
        <f>H432+L432+O432+R432+U432+X432+AC432+AH432+AM432+AR432+AW432+AZ432</f>
        <v>192.90359999999998</v>
      </c>
      <c r="G432" s="156"/>
      <c r="H432" s="173"/>
      <c r="I432" s="173"/>
      <c r="J432" s="173"/>
      <c r="K432" s="178">
        <v>3.1380300000000001</v>
      </c>
      <c r="L432" s="178">
        <v>3.1380300000000001</v>
      </c>
      <c r="M432" s="173"/>
      <c r="N432" s="178">
        <v>0.97585999999999995</v>
      </c>
      <c r="O432" s="178">
        <v>0.97585999999999995</v>
      </c>
      <c r="P432" s="173"/>
      <c r="Q432" s="178">
        <v>30.524909999999998</v>
      </c>
      <c r="R432" s="178">
        <v>30.524909999999998</v>
      </c>
      <c r="S432" s="173"/>
      <c r="T432" s="195"/>
      <c r="U432" s="173"/>
      <c r="V432" s="173"/>
      <c r="W432" s="173"/>
      <c r="X432" s="173"/>
      <c r="Y432" s="173"/>
      <c r="Z432" s="195"/>
      <c r="AA432" s="178"/>
      <c r="AB432" s="178"/>
      <c r="AC432" s="178"/>
      <c r="AD432" s="178"/>
      <c r="AE432" s="178"/>
      <c r="AF432" s="173"/>
      <c r="AG432" s="173"/>
      <c r="AH432" s="173"/>
      <c r="AI432" s="173"/>
      <c r="AJ432" s="178">
        <v>1.9352100000000001</v>
      </c>
      <c r="AK432" s="178"/>
      <c r="AL432" s="178"/>
      <c r="AM432" s="178">
        <v>1.9352100000000001</v>
      </c>
      <c r="AN432" s="173"/>
      <c r="AO432" s="178">
        <v>32.536659999999998</v>
      </c>
      <c r="AP432" s="173"/>
      <c r="AQ432" s="173"/>
      <c r="AR432" s="178">
        <v>32.536659999999998</v>
      </c>
      <c r="AS432" s="178"/>
      <c r="AT432" s="178">
        <f>36.89286+3.13803</f>
        <v>40.030889999999999</v>
      </c>
      <c r="AU432" s="173"/>
      <c r="AV432" s="173"/>
      <c r="AW432" s="178">
        <f>36.89286+3.13803</f>
        <v>40.030889999999999</v>
      </c>
      <c r="AX432" s="173"/>
      <c r="AY432" s="178">
        <f>238.13897-3.13803-110</f>
        <v>125.00094000000001</v>
      </c>
      <c r="AZ432" s="178">
        <f>83.77474-0.0127</f>
        <v>83.762039999999999</v>
      </c>
      <c r="BA432" s="173"/>
    </row>
    <row r="433" spans="1:53" ht="82.5" customHeight="1">
      <c r="A433" s="313"/>
      <c r="B433" s="315"/>
      <c r="C433" s="315"/>
      <c r="D433" s="241" t="s">
        <v>279</v>
      </c>
      <c r="E433" s="178">
        <f t="shared" ref="E433:E438" si="950">H433+K433+N433+Q433+T433+W433+Z433+AE433+AJ433+AO433+AT433+AY433</f>
        <v>0</v>
      </c>
      <c r="F433" s="178">
        <f t="shared" si="949"/>
        <v>0</v>
      </c>
      <c r="G433" s="156"/>
      <c r="H433" s="173"/>
      <c r="I433" s="173"/>
      <c r="J433" s="173"/>
      <c r="K433" s="173"/>
      <c r="L433" s="173"/>
      <c r="M433" s="173"/>
      <c r="N433" s="173"/>
      <c r="O433" s="173"/>
      <c r="P433" s="173"/>
      <c r="Q433" s="178"/>
      <c r="R433" s="173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  <c r="AJ433" s="173"/>
      <c r="AK433" s="173"/>
      <c r="AL433" s="173"/>
      <c r="AM433" s="173"/>
      <c r="AN433" s="173"/>
      <c r="AO433" s="173"/>
      <c r="AP433" s="173"/>
      <c r="AQ433" s="173"/>
      <c r="AR433" s="173"/>
      <c r="AS433" s="173"/>
      <c r="AT433" s="173"/>
      <c r="AU433" s="173"/>
      <c r="AV433" s="173"/>
      <c r="AW433" s="173"/>
      <c r="AX433" s="173"/>
      <c r="AY433" s="173"/>
      <c r="AZ433" s="173"/>
      <c r="BA433" s="173"/>
    </row>
    <row r="434" spans="1:53" ht="22.5" customHeight="1">
      <c r="A434" s="313"/>
      <c r="B434" s="315"/>
      <c r="C434" s="315"/>
      <c r="D434" s="241" t="s">
        <v>274</v>
      </c>
      <c r="E434" s="178">
        <f t="shared" si="950"/>
        <v>0</v>
      </c>
      <c r="F434" s="178">
        <f t="shared" si="949"/>
        <v>0</v>
      </c>
      <c r="G434" s="156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73"/>
      <c r="AN434" s="173"/>
      <c r="AO434" s="173"/>
      <c r="AP434" s="173"/>
      <c r="AQ434" s="173"/>
      <c r="AR434" s="173"/>
      <c r="AS434" s="173"/>
      <c r="AT434" s="173"/>
      <c r="AU434" s="173"/>
      <c r="AV434" s="173"/>
      <c r="AW434" s="173"/>
      <c r="AX434" s="173"/>
      <c r="AY434" s="173"/>
      <c r="AZ434" s="173"/>
      <c r="BA434" s="173"/>
    </row>
    <row r="435" spans="1:53" ht="31.2">
      <c r="A435" s="313"/>
      <c r="B435" s="315"/>
      <c r="C435" s="315"/>
      <c r="D435" s="153" t="s">
        <v>43</v>
      </c>
      <c r="E435" s="178">
        <f t="shared" si="950"/>
        <v>0</v>
      </c>
      <c r="F435" s="178">
        <f t="shared" si="949"/>
        <v>0</v>
      </c>
      <c r="G435" s="156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3"/>
      <c r="AK435" s="173"/>
      <c r="AL435" s="173"/>
      <c r="AM435" s="173"/>
      <c r="AN435" s="173"/>
      <c r="AO435" s="173"/>
      <c r="AP435" s="173"/>
      <c r="AQ435" s="173"/>
      <c r="AR435" s="173"/>
      <c r="AS435" s="173"/>
      <c r="AT435" s="173"/>
      <c r="AU435" s="173"/>
      <c r="AV435" s="173"/>
      <c r="AW435" s="173"/>
      <c r="AX435" s="173"/>
      <c r="AY435" s="173"/>
      <c r="AZ435" s="173"/>
      <c r="BA435" s="173"/>
    </row>
    <row r="436" spans="1:53" ht="22.5" customHeight="1">
      <c r="A436" s="312" t="s">
        <v>362</v>
      </c>
      <c r="B436" s="314" t="s">
        <v>329</v>
      </c>
      <c r="C436" s="314" t="s">
        <v>338</v>
      </c>
      <c r="D436" s="159" t="s">
        <v>41</v>
      </c>
      <c r="E436" s="178">
        <f t="shared" si="950"/>
        <v>161.2193</v>
      </c>
      <c r="F436" s="178">
        <f>I436+L436+O436+R436+U436+X436+AC436+AH436+AM436+AR436+AW436+AZ436</f>
        <v>161.2193</v>
      </c>
      <c r="G436" s="186">
        <f>F436/E436</f>
        <v>1</v>
      </c>
      <c r="H436" s="173"/>
      <c r="I436" s="173"/>
      <c r="J436" s="173"/>
      <c r="K436" s="173">
        <f>K437+K438+K439+K441+K442</f>
        <v>0</v>
      </c>
      <c r="L436" s="173">
        <f t="shared" ref="L436:AZ436" si="951">L437+L438+L439+L441+L442</f>
        <v>0</v>
      </c>
      <c r="M436" s="173"/>
      <c r="N436" s="178">
        <f t="shared" si="951"/>
        <v>40.304819999999999</v>
      </c>
      <c r="O436" s="178">
        <f t="shared" si="951"/>
        <v>40.304819999999999</v>
      </c>
      <c r="P436" s="178"/>
      <c r="Q436" s="178">
        <f t="shared" si="951"/>
        <v>20.15241</v>
      </c>
      <c r="R436" s="178">
        <f t="shared" si="951"/>
        <v>20.15241</v>
      </c>
      <c r="S436" s="178"/>
      <c r="T436" s="178">
        <f t="shared" si="951"/>
        <v>20.15241</v>
      </c>
      <c r="U436" s="178">
        <f t="shared" si="951"/>
        <v>20.15241</v>
      </c>
      <c r="V436" s="173"/>
      <c r="W436" s="173">
        <f t="shared" si="951"/>
        <v>0</v>
      </c>
      <c r="X436" s="173">
        <f t="shared" si="951"/>
        <v>0</v>
      </c>
      <c r="Y436" s="173"/>
      <c r="Z436" s="173">
        <f t="shared" si="951"/>
        <v>0</v>
      </c>
      <c r="AA436" s="173">
        <f t="shared" si="951"/>
        <v>0</v>
      </c>
      <c r="AB436" s="173">
        <f t="shared" si="951"/>
        <v>0</v>
      </c>
      <c r="AC436" s="173">
        <f t="shared" si="951"/>
        <v>0</v>
      </c>
      <c r="AD436" s="173"/>
      <c r="AE436" s="173">
        <f t="shared" si="951"/>
        <v>0</v>
      </c>
      <c r="AF436" s="173">
        <f t="shared" si="951"/>
        <v>0</v>
      </c>
      <c r="AG436" s="173">
        <f t="shared" si="951"/>
        <v>0</v>
      </c>
      <c r="AH436" s="173">
        <f t="shared" si="951"/>
        <v>0</v>
      </c>
      <c r="AI436" s="173"/>
      <c r="AJ436" s="173">
        <f t="shared" si="951"/>
        <v>0</v>
      </c>
      <c r="AK436" s="173">
        <f t="shared" si="951"/>
        <v>0</v>
      </c>
      <c r="AL436" s="173">
        <f t="shared" si="951"/>
        <v>0</v>
      </c>
      <c r="AM436" s="173">
        <f t="shared" si="951"/>
        <v>0</v>
      </c>
      <c r="AN436" s="173"/>
      <c r="AO436" s="178">
        <f t="shared" si="951"/>
        <v>20.15241</v>
      </c>
      <c r="AP436" s="178">
        <f t="shared" si="951"/>
        <v>0</v>
      </c>
      <c r="AQ436" s="178">
        <f t="shared" si="951"/>
        <v>0</v>
      </c>
      <c r="AR436" s="178">
        <f t="shared" si="951"/>
        <v>20.15241</v>
      </c>
      <c r="AS436" s="173"/>
      <c r="AT436" s="178">
        <f t="shared" si="951"/>
        <v>20.15241</v>
      </c>
      <c r="AU436" s="173">
        <f t="shared" si="951"/>
        <v>0</v>
      </c>
      <c r="AV436" s="173">
        <f t="shared" si="951"/>
        <v>0</v>
      </c>
      <c r="AW436" s="178">
        <f t="shared" si="951"/>
        <v>20.15241</v>
      </c>
      <c r="AX436" s="173"/>
      <c r="AY436" s="178">
        <f t="shared" si="951"/>
        <v>40.304839999999999</v>
      </c>
      <c r="AZ436" s="173">
        <f t="shared" si="951"/>
        <v>40.304839999999999</v>
      </c>
      <c r="BA436" s="173"/>
    </row>
    <row r="437" spans="1:53" ht="32.25" customHeight="1">
      <c r="A437" s="313"/>
      <c r="B437" s="315"/>
      <c r="C437" s="315"/>
      <c r="D437" s="157" t="s">
        <v>37</v>
      </c>
      <c r="E437" s="178">
        <f t="shared" si="950"/>
        <v>0</v>
      </c>
      <c r="F437" s="178">
        <f t="shared" ref="F437:F442" si="952">I437+L437+O437+R437+U437+X437+AA437+AF437+AK437+AP437+AU437+AZ437</f>
        <v>0</v>
      </c>
      <c r="G437" s="156"/>
      <c r="H437" s="173"/>
      <c r="I437" s="173"/>
      <c r="J437" s="173"/>
      <c r="K437" s="173"/>
      <c r="L437" s="173"/>
      <c r="M437" s="173"/>
      <c r="N437" s="178"/>
      <c r="O437" s="178"/>
      <c r="P437" s="178"/>
      <c r="Q437" s="178"/>
      <c r="R437" s="173"/>
      <c r="S437" s="173"/>
      <c r="T437" s="173"/>
      <c r="U437" s="173"/>
      <c r="V437" s="173"/>
      <c r="W437" s="173"/>
      <c r="X437" s="173"/>
      <c r="Y437" s="173"/>
      <c r="Z437" s="173"/>
      <c r="AA437" s="173"/>
      <c r="AB437" s="173"/>
      <c r="AC437" s="173"/>
      <c r="AD437" s="173"/>
      <c r="AE437" s="173"/>
      <c r="AF437" s="173"/>
      <c r="AG437" s="173"/>
      <c r="AH437" s="173"/>
      <c r="AI437" s="173"/>
      <c r="AJ437" s="173"/>
      <c r="AK437" s="173"/>
      <c r="AL437" s="173"/>
      <c r="AM437" s="173"/>
      <c r="AN437" s="173"/>
      <c r="AO437" s="178"/>
      <c r="AP437" s="178"/>
      <c r="AQ437" s="178"/>
      <c r="AR437" s="178"/>
      <c r="AS437" s="173"/>
      <c r="AT437" s="178"/>
      <c r="AU437" s="173"/>
      <c r="AV437" s="173"/>
      <c r="AW437" s="178"/>
      <c r="AX437" s="173"/>
      <c r="AY437" s="178"/>
      <c r="AZ437" s="173"/>
      <c r="BA437" s="173"/>
    </row>
    <row r="438" spans="1:53" ht="36.75" customHeight="1">
      <c r="A438" s="313"/>
      <c r="B438" s="315"/>
      <c r="C438" s="315"/>
      <c r="D438" s="158" t="s">
        <v>2</v>
      </c>
      <c r="E438" s="178">
        <f t="shared" si="950"/>
        <v>0</v>
      </c>
      <c r="F438" s="178">
        <f t="shared" si="952"/>
        <v>0</v>
      </c>
      <c r="G438" s="156"/>
      <c r="H438" s="173"/>
      <c r="I438" s="173"/>
      <c r="J438" s="173"/>
      <c r="K438" s="173"/>
      <c r="L438" s="173"/>
      <c r="M438" s="173"/>
      <c r="N438" s="178"/>
      <c r="O438" s="178"/>
      <c r="P438" s="178"/>
      <c r="Q438" s="178"/>
      <c r="R438" s="173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  <c r="AJ438" s="173"/>
      <c r="AK438" s="173"/>
      <c r="AL438" s="173"/>
      <c r="AM438" s="173"/>
      <c r="AN438" s="173"/>
      <c r="AO438" s="178"/>
      <c r="AP438" s="178"/>
      <c r="AQ438" s="178"/>
      <c r="AR438" s="178"/>
      <c r="AS438" s="173"/>
      <c r="AT438" s="178"/>
      <c r="AU438" s="173"/>
      <c r="AV438" s="173"/>
      <c r="AW438" s="178"/>
      <c r="AX438" s="173"/>
      <c r="AY438" s="178"/>
      <c r="AZ438" s="173"/>
      <c r="BA438" s="173"/>
    </row>
    <row r="439" spans="1:53" ht="22.5" customHeight="1">
      <c r="A439" s="313"/>
      <c r="B439" s="315"/>
      <c r="C439" s="315"/>
      <c r="D439" s="241" t="s">
        <v>273</v>
      </c>
      <c r="E439" s="178">
        <f>H439+K439+N439+Q439+T439+W439+Z439+AE439+AJ439+AO439+AT439+AY439</f>
        <v>161.2193</v>
      </c>
      <c r="F439" s="178">
        <f>I439+L439+O439+R439+U439+X439+AC439+AH439+AM439+AR439+AW439+AZ439</f>
        <v>161.2193</v>
      </c>
      <c r="G439" s="156"/>
      <c r="H439" s="173"/>
      <c r="I439" s="173"/>
      <c r="J439" s="173"/>
      <c r="K439" s="173"/>
      <c r="L439" s="173"/>
      <c r="M439" s="173"/>
      <c r="N439" s="178">
        <v>40.304819999999999</v>
      </c>
      <c r="O439" s="178">
        <v>40.304819999999999</v>
      </c>
      <c r="P439" s="178"/>
      <c r="Q439" s="178">
        <v>20.15241</v>
      </c>
      <c r="R439" s="178">
        <v>20.15241</v>
      </c>
      <c r="S439" s="173"/>
      <c r="T439" s="178">
        <v>20.15241</v>
      </c>
      <c r="U439" s="178">
        <v>20.15241</v>
      </c>
      <c r="V439" s="178"/>
      <c r="W439" s="178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  <c r="AN439" s="173"/>
      <c r="AO439" s="178">
        <v>20.15241</v>
      </c>
      <c r="AP439" s="178"/>
      <c r="AQ439" s="178"/>
      <c r="AR439" s="178">
        <v>20.15241</v>
      </c>
      <c r="AS439" s="173"/>
      <c r="AT439" s="178">
        <v>20.15241</v>
      </c>
      <c r="AU439" s="173"/>
      <c r="AV439" s="173"/>
      <c r="AW439" s="178">
        <v>20.15241</v>
      </c>
      <c r="AX439" s="173"/>
      <c r="AY439" s="178">
        <v>40.304839999999999</v>
      </c>
      <c r="AZ439" s="178">
        <v>40.304839999999999</v>
      </c>
      <c r="BA439" s="173"/>
    </row>
    <row r="440" spans="1:53" ht="82.5" customHeight="1">
      <c r="A440" s="313"/>
      <c r="B440" s="315"/>
      <c r="C440" s="315"/>
      <c r="D440" s="241" t="s">
        <v>279</v>
      </c>
      <c r="E440" s="178">
        <f t="shared" ref="E440:E442" si="953">H440+K440+N440+Q440+T440+W440+Z440+AE440+AJ440+AO440+AT440+AY440</f>
        <v>0</v>
      </c>
      <c r="F440" s="178">
        <f t="shared" si="952"/>
        <v>0</v>
      </c>
      <c r="G440" s="156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  <c r="AN440" s="173"/>
      <c r="AO440" s="173"/>
      <c r="AP440" s="173"/>
      <c r="AQ440" s="173"/>
      <c r="AR440" s="173"/>
      <c r="AS440" s="173"/>
      <c r="AT440" s="178"/>
      <c r="AU440" s="173"/>
      <c r="AV440" s="173"/>
      <c r="AW440" s="178"/>
      <c r="AX440" s="173"/>
      <c r="AY440" s="173"/>
      <c r="AZ440" s="173"/>
      <c r="BA440" s="173"/>
    </row>
    <row r="441" spans="1:53" ht="22.5" customHeight="1">
      <c r="A441" s="313"/>
      <c r="B441" s="315"/>
      <c r="C441" s="315"/>
      <c r="D441" s="241" t="s">
        <v>274</v>
      </c>
      <c r="E441" s="178">
        <f t="shared" si="953"/>
        <v>0</v>
      </c>
      <c r="F441" s="178">
        <f t="shared" si="952"/>
        <v>0</v>
      </c>
      <c r="G441" s="156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  <c r="AG441" s="173"/>
      <c r="AH441" s="173"/>
      <c r="AI441" s="173"/>
      <c r="AJ441" s="173"/>
      <c r="AK441" s="173"/>
      <c r="AL441" s="173"/>
      <c r="AM441" s="173"/>
      <c r="AN441" s="173"/>
      <c r="AO441" s="173"/>
      <c r="AP441" s="173"/>
      <c r="AQ441" s="173"/>
      <c r="AR441" s="173"/>
      <c r="AS441" s="173"/>
      <c r="AT441" s="178"/>
      <c r="AU441" s="173"/>
      <c r="AV441" s="173"/>
      <c r="AW441" s="178"/>
      <c r="AX441" s="173"/>
      <c r="AY441" s="173"/>
      <c r="AZ441" s="173"/>
      <c r="BA441" s="173"/>
    </row>
    <row r="442" spans="1:53" ht="31.2">
      <c r="A442" s="313"/>
      <c r="B442" s="315"/>
      <c r="C442" s="315"/>
      <c r="D442" s="153" t="s">
        <v>43</v>
      </c>
      <c r="E442" s="178">
        <f t="shared" si="953"/>
        <v>0</v>
      </c>
      <c r="F442" s="178">
        <f t="shared" si="952"/>
        <v>0</v>
      </c>
      <c r="G442" s="156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73"/>
      <c r="AT442" s="178"/>
      <c r="AU442" s="173"/>
      <c r="AV442" s="173"/>
      <c r="AW442" s="178"/>
      <c r="AX442" s="173"/>
      <c r="AY442" s="173"/>
      <c r="AZ442" s="173"/>
      <c r="BA442" s="173"/>
    </row>
    <row r="443" spans="1:53" ht="22.5" customHeight="1">
      <c r="A443" s="312" t="s">
        <v>363</v>
      </c>
      <c r="B443" s="314" t="s">
        <v>330</v>
      </c>
      <c r="C443" s="314" t="s">
        <v>338</v>
      </c>
      <c r="D443" s="159" t="s">
        <v>41</v>
      </c>
      <c r="E443" s="178">
        <f t="shared" ref="E443:E445" si="954">H443+K443+N443+Q443+T443+W443+Z443+AE443+AJ443+AO443+AT443+AY443</f>
        <v>335.00091999999995</v>
      </c>
      <c r="F443" s="178">
        <f>I443+L443+O443+R443+U443+X443+AC443+AH443+AM443+AR443+AW443+AZ443</f>
        <v>335.00091999999995</v>
      </c>
      <c r="G443" s="156">
        <f>F443/E443</f>
        <v>1</v>
      </c>
      <c r="H443" s="173"/>
      <c r="I443" s="173"/>
      <c r="J443" s="173"/>
      <c r="K443" s="178">
        <f>K444+K445+K446+K448+K449</f>
        <v>37.222230000000003</v>
      </c>
      <c r="L443" s="178">
        <f t="shared" ref="L443:AZ443" si="955">L444+L445+L446+L448+L449</f>
        <v>37.222230000000003</v>
      </c>
      <c r="M443" s="173">
        <f>L443/K443*100</f>
        <v>100</v>
      </c>
      <c r="N443" s="178">
        <f t="shared" si="955"/>
        <v>37.222230000000003</v>
      </c>
      <c r="O443" s="178">
        <f t="shared" si="955"/>
        <v>37.222230000000003</v>
      </c>
      <c r="P443" s="173">
        <f>O443/N443*100</f>
        <v>100</v>
      </c>
      <c r="Q443" s="179">
        <f t="shared" si="955"/>
        <v>37.222230000000003</v>
      </c>
      <c r="R443" s="178">
        <f t="shared" si="955"/>
        <v>37.222230000000003</v>
      </c>
      <c r="S443" s="173"/>
      <c r="T443" s="178">
        <f t="shared" si="955"/>
        <v>37.222229999999996</v>
      </c>
      <c r="U443" s="178">
        <f t="shared" si="955"/>
        <v>37.222230000000003</v>
      </c>
      <c r="V443" s="173"/>
      <c r="W443" s="178">
        <f t="shared" si="955"/>
        <v>37.22</v>
      </c>
      <c r="X443" s="173">
        <f t="shared" si="955"/>
        <v>37.22</v>
      </c>
      <c r="Y443" s="173"/>
      <c r="Z443" s="178">
        <f t="shared" si="955"/>
        <v>37.224460000000001</v>
      </c>
      <c r="AA443" s="178">
        <f t="shared" si="955"/>
        <v>0</v>
      </c>
      <c r="AB443" s="178">
        <f t="shared" si="955"/>
        <v>0</v>
      </c>
      <c r="AC443" s="178">
        <f t="shared" si="955"/>
        <v>37.224460000000001</v>
      </c>
      <c r="AD443" s="173"/>
      <c r="AE443" s="178">
        <f t="shared" si="955"/>
        <v>37.224460000000001</v>
      </c>
      <c r="AF443" s="178">
        <f t="shared" si="955"/>
        <v>0</v>
      </c>
      <c r="AG443" s="178">
        <f t="shared" si="955"/>
        <v>0</v>
      </c>
      <c r="AH443" s="178">
        <f t="shared" si="955"/>
        <v>37.224460000000001</v>
      </c>
      <c r="AI443" s="173"/>
      <c r="AJ443" s="173">
        <f t="shared" si="955"/>
        <v>37.22</v>
      </c>
      <c r="AK443" s="173">
        <f t="shared" si="955"/>
        <v>0</v>
      </c>
      <c r="AL443" s="173">
        <f t="shared" si="955"/>
        <v>0</v>
      </c>
      <c r="AM443" s="173">
        <f t="shared" si="955"/>
        <v>37.22</v>
      </c>
      <c r="AN443" s="173"/>
      <c r="AO443" s="178">
        <f t="shared" si="955"/>
        <v>0</v>
      </c>
      <c r="AP443" s="173">
        <f t="shared" si="955"/>
        <v>0</v>
      </c>
      <c r="AQ443" s="173">
        <f t="shared" si="955"/>
        <v>0</v>
      </c>
      <c r="AR443" s="173">
        <f t="shared" si="955"/>
        <v>0</v>
      </c>
      <c r="AS443" s="173"/>
      <c r="AT443" s="178">
        <f t="shared" si="955"/>
        <v>37.223079999999996</v>
      </c>
      <c r="AU443" s="173">
        <f t="shared" si="955"/>
        <v>0</v>
      </c>
      <c r="AV443" s="173">
        <f t="shared" si="955"/>
        <v>0</v>
      </c>
      <c r="AW443" s="178">
        <f t="shared" si="955"/>
        <v>37.223079999999996</v>
      </c>
      <c r="AX443" s="173"/>
      <c r="AY443" s="173">
        <f t="shared" si="955"/>
        <v>0</v>
      </c>
      <c r="AZ443" s="173">
        <f t="shared" si="955"/>
        <v>0</v>
      </c>
      <c r="BA443" s="173"/>
    </row>
    <row r="444" spans="1:53" ht="32.25" customHeight="1">
      <c r="A444" s="313"/>
      <c r="B444" s="315"/>
      <c r="C444" s="315"/>
      <c r="D444" s="157" t="s">
        <v>37</v>
      </c>
      <c r="E444" s="178">
        <f t="shared" si="954"/>
        <v>0</v>
      </c>
      <c r="F444" s="178">
        <f t="shared" ref="F444:F446" si="956">I444+L444+O444+R444+U444+X444+AC444+AH444+AM444+AR444+AW444+AZ444</f>
        <v>0</v>
      </c>
      <c r="G444" s="156"/>
      <c r="H444" s="173"/>
      <c r="I444" s="173"/>
      <c r="J444" s="173"/>
      <c r="K444" s="173"/>
      <c r="L444" s="173"/>
      <c r="M444" s="173"/>
      <c r="N444" s="173"/>
      <c r="O444" s="173"/>
      <c r="P444" s="173"/>
      <c r="Q444" s="179"/>
      <c r="R444" s="173"/>
      <c r="S444" s="173"/>
      <c r="T444" s="178"/>
      <c r="U444" s="178"/>
      <c r="V444" s="173"/>
      <c r="W444" s="173"/>
      <c r="X444" s="173"/>
      <c r="Y444" s="173"/>
      <c r="Z444" s="178"/>
      <c r="AA444" s="178"/>
      <c r="AB444" s="178"/>
      <c r="AC444" s="178"/>
      <c r="AD444" s="173"/>
      <c r="AE444" s="178"/>
      <c r="AF444" s="178"/>
      <c r="AG444" s="178"/>
      <c r="AH444" s="178"/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3"/>
      <c r="AT444" s="178"/>
      <c r="AU444" s="173"/>
      <c r="AV444" s="173"/>
      <c r="AW444" s="178"/>
      <c r="AX444" s="173"/>
      <c r="AY444" s="173"/>
      <c r="AZ444" s="173"/>
      <c r="BA444" s="173"/>
    </row>
    <row r="445" spans="1:53" ht="50.25" customHeight="1">
      <c r="A445" s="313"/>
      <c r="B445" s="315"/>
      <c r="C445" s="315"/>
      <c r="D445" s="158" t="s">
        <v>2</v>
      </c>
      <c r="E445" s="178">
        <f t="shared" si="954"/>
        <v>0</v>
      </c>
      <c r="F445" s="178">
        <f t="shared" si="956"/>
        <v>0</v>
      </c>
      <c r="G445" s="156"/>
      <c r="H445" s="173"/>
      <c r="I445" s="173"/>
      <c r="J445" s="173"/>
      <c r="K445" s="173"/>
      <c r="L445" s="173"/>
      <c r="M445" s="173"/>
      <c r="N445" s="173"/>
      <c r="O445" s="173"/>
      <c r="P445" s="173"/>
      <c r="Q445" s="179"/>
      <c r="R445" s="173"/>
      <c r="S445" s="173"/>
      <c r="T445" s="178"/>
      <c r="U445" s="178"/>
      <c r="V445" s="173"/>
      <c r="W445" s="173"/>
      <c r="X445" s="173"/>
      <c r="Y445" s="173"/>
      <c r="Z445" s="178"/>
      <c r="AA445" s="178"/>
      <c r="AB445" s="178"/>
      <c r="AC445" s="178"/>
      <c r="AD445" s="173"/>
      <c r="AE445" s="178"/>
      <c r="AF445" s="178"/>
      <c r="AG445" s="178"/>
      <c r="AH445" s="178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3"/>
      <c r="AT445" s="178"/>
      <c r="AU445" s="173"/>
      <c r="AV445" s="173"/>
      <c r="AW445" s="178"/>
      <c r="AX445" s="173"/>
      <c r="AY445" s="173"/>
      <c r="AZ445" s="173"/>
      <c r="BA445" s="173"/>
    </row>
    <row r="446" spans="1:53" ht="22.5" customHeight="1">
      <c r="A446" s="313"/>
      <c r="B446" s="315"/>
      <c r="C446" s="315"/>
      <c r="D446" s="241" t="s">
        <v>273</v>
      </c>
      <c r="E446" s="178">
        <f>H446+K446+N446+Q446+T446+W446+Z446+AE446+AJ446+AO446+AT446+AY446</f>
        <v>335.00091999999995</v>
      </c>
      <c r="F446" s="178">
        <f t="shared" si="956"/>
        <v>335.00091999999995</v>
      </c>
      <c r="G446" s="204"/>
      <c r="H446" s="173"/>
      <c r="I446" s="173"/>
      <c r="J446" s="173"/>
      <c r="K446" s="178">
        <v>37.222230000000003</v>
      </c>
      <c r="L446" s="178">
        <v>37.222230000000003</v>
      </c>
      <c r="M446" s="173"/>
      <c r="N446" s="178">
        <v>37.222230000000003</v>
      </c>
      <c r="O446" s="178">
        <v>37.222230000000003</v>
      </c>
      <c r="P446" s="173"/>
      <c r="Q446" s="178">
        <v>37.222230000000003</v>
      </c>
      <c r="R446" s="178">
        <v>37.222230000000003</v>
      </c>
      <c r="S446" s="173"/>
      <c r="T446" s="178">
        <f>42.4-5.17777</f>
        <v>37.222229999999996</v>
      </c>
      <c r="U446" s="178">
        <v>37.222230000000003</v>
      </c>
      <c r="V446" s="173"/>
      <c r="W446" s="179">
        <v>37.22</v>
      </c>
      <c r="X446" s="173">
        <v>37.22</v>
      </c>
      <c r="Y446" s="173"/>
      <c r="Z446" s="178">
        <v>37.224460000000001</v>
      </c>
      <c r="AA446" s="178"/>
      <c r="AB446" s="178"/>
      <c r="AC446" s="178">
        <v>37.224460000000001</v>
      </c>
      <c r="AD446" s="173"/>
      <c r="AE446" s="178">
        <v>37.224460000000001</v>
      </c>
      <c r="AF446" s="178"/>
      <c r="AG446" s="178"/>
      <c r="AH446" s="178">
        <v>37.224460000000001</v>
      </c>
      <c r="AI446" s="173"/>
      <c r="AJ446" s="173">
        <v>37.22</v>
      </c>
      <c r="AK446" s="173"/>
      <c r="AL446" s="173"/>
      <c r="AM446" s="173">
        <v>37.22</v>
      </c>
      <c r="AN446" s="173"/>
      <c r="AO446" s="195"/>
      <c r="AP446" s="173"/>
      <c r="AQ446" s="173"/>
      <c r="AR446" s="173"/>
      <c r="AS446" s="173"/>
      <c r="AT446" s="178">
        <f>42.4-5.17692</f>
        <v>37.223079999999996</v>
      </c>
      <c r="AU446" s="173"/>
      <c r="AV446" s="173"/>
      <c r="AW446" s="178">
        <f>42.4-5.17692</f>
        <v>37.223079999999996</v>
      </c>
      <c r="AX446" s="173"/>
      <c r="AY446" s="209"/>
      <c r="AZ446" s="173"/>
      <c r="BA446" s="173"/>
    </row>
    <row r="447" spans="1:53" ht="82.5" customHeight="1">
      <c r="A447" s="313"/>
      <c r="B447" s="315"/>
      <c r="C447" s="315"/>
      <c r="D447" s="241" t="s">
        <v>279</v>
      </c>
      <c r="E447" s="178">
        <f t="shared" ref="E447:E449" si="957">H447+K447+N447+Q447+T447+W447+Z447+AE447+AJ447+AO447+AT447+AY447</f>
        <v>0</v>
      </c>
      <c r="F447" s="178">
        <f t="shared" ref="F447:F449" si="958">I447+L447+O447+R447+U447+X447+AA447+AF447+AK447+AP447+AU447+AZ447</f>
        <v>0</v>
      </c>
      <c r="G447" s="156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8"/>
      <c r="AF447" s="178"/>
      <c r="AG447" s="178"/>
      <c r="AH447" s="178"/>
      <c r="AI447" s="173"/>
      <c r="AJ447" s="173"/>
      <c r="AK447" s="173"/>
      <c r="AL447" s="173"/>
      <c r="AM447" s="173"/>
      <c r="AN447" s="173"/>
      <c r="AO447" s="173"/>
      <c r="AP447" s="173"/>
      <c r="AQ447" s="173"/>
      <c r="AR447" s="173"/>
      <c r="AS447" s="173"/>
      <c r="AT447" s="173"/>
      <c r="AU447" s="173"/>
      <c r="AV447" s="173"/>
      <c r="AW447" s="173"/>
      <c r="AX447" s="173"/>
      <c r="AY447" s="173"/>
      <c r="AZ447" s="173"/>
      <c r="BA447" s="173"/>
    </row>
    <row r="448" spans="1:53" ht="22.5" customHeight="1">
      <c r="A448" s="313"/>
      <c r="B448" s="315"/>
      <c r="C448" s="315"/>
      <c r="D448" s="241" t="s">
        <v>274</v>
      </c>
      <c r="E448" s="178">
        <f t="shared" si="957"/>
        <v>0</v>
      </c>
      <c r="F448" s="178">
        <f t="shared" si="958"/>
        <v>0</v>
      </c>
      <c r="G448" s="156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173"/>
      <c r="AT448" s="173"/>
      <c r="AU448" s="173"/>
      <c r="AV448" s="173"/>
      <c r="AW448" s="173"/>
      <c r="AX448" s="173"/>
      <c r="AY448" s="173"/>
      <c r="AZ448" s="173"/>
      <c r="BA448" s="173"/>
    </row>
    <row r="449" spans="1:53" ht="31.2">
      <c r="A449" s="313"/>
      <c r="B449" s="315"/>
      <c r="C449" s="315"/>
      <c r="D449" s="153" t="s">
        <v>43</v>
      </c>
      <c r="E449" s="178">
        <f t="shared" si="957"/>
        <v>0</v>
      </c>
      <c r="F449" s="178">
        <f t="shared" si="958"/>
        <v>0</v>
      </c>
      <c r="G449" s="156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  <c r="AN449" s="173"/>
      <c r="AO449" s="173"/>
      <c r="AP449" s="173"/>
      <c r="AQ449" s="173"/>
      <c r="AR449" s="173"/>
      <c r="AS449" s="173"/>
      <c r="AT449" s="173"/>
      <c r="AU449" s="173"/>
      <c r="AV449" s="173"/>
      <c r="AW449" s="173"/>
      <c r="AX449" s="173"/>
      <c r="AY449" s="173"/>
      <c r="AZ449" s="173"/>
      <c r="BA449" s="173"/>
    </row>
    <row r="450" spans="1:53" ht="22.5" customHeight="1">
      <c r="A450" s="312" t="s">
        <v>364</v>
      </c>
      <c r="B450" s="314" t="s">
        <v>331</v>
      </c>
      <c r="C450" s="314" t="s">
        <v>338</v>
      </c>
      <c r="D450" s="159" t="s">
        <v>41</v>
      </c>
      <c r="E450" s="178">
        <f t="shared" ref="E450:E452" si="959">H450+K450+N450+Q450+T450+W450+Z450+AE450+AJ450+AO450+AT450+AY450</f>
        <v>65.209999999999994</v>
      </c>
      <c r="F450" s="178">
        <f>AW450</f>
        <v>65.209999999999994</v>
      </c>
      <c r="G450" s="156">
        <f>F450/E450</f>
        <v>1</v>
      </c>
      <c r="H450" s="173"/>
      <c r="I450" s="173"/>
      <c r="J450" s="173"/>
      <c r="K450" s="173"/>
      <c r="L450" s="173"/>
      <c r="M450" s="173"/>
      <c r="N450" s="173">
        <f>N451+N452+N453+N455+N456</f>
        <v>0</v>
      </c>
      <c r="O450" s="173">
        <f t="shared" ref="O450:AZ450" si="960">O451+O452+O453+O455+O456</f>
        <v>0</v>
      </c>
      <c r="P450" s="173"/>
      <c r="Q450" s="173">
        <f t="shared" si="960"/>
        <v>0</v>
      </c>
      <c r="R450" s="173">
        <f t="shared" si="960"/>
        <v>0</v>
      </c>
      <c r="S450" s="173"/>
      <c r="T450" s="173">
        <f t="shared" si="960"/>
        <v>0</v>
      </c>
      <c r="U450" s="173">
        <f t="shared" si="960"/>
        <v>0</v>
      </c>
      <c r="V450" s="173"/>
      <c r="W450" s="173">
        <f t="shared" si="960"/>
        <v>0</v>
      </c>
      <c r="X450" s="173">
        <f t="shared" si="960"/>
        <v>0</v>
      </c>
      <c r="Y450" s="173"/>
      <c r="Z450" s="173">
        <f t="shared" si="960"/>
        <v>0</v>
      </c>
      <c r="AA450" s="173">
        <f t="shared" si="960"/>
        <v>0</v>
      </c>
      <c r="AB450" s="173">
        <f t="shared" si="960"/>
        <v>0</v>
      </c>
      <c r="AC450" s="173">
        <f t="shared" si="960"/>
        <v>0</v>
      </c>
      <c r="AD450" s="173"/>
      <c r="AE450" s="173">
        <f t="shared" si="960"/>
        <v>0</v>
      </c>
      <c r="AF450" s="173">
        <f t="shared" si="960"/>
        <v>0</v>
      </c>
      <c r="AG450" s="173">
        <f t="shared" si="960"/>
        <v>0</v>
      </c>
      <c r="AH450" s="173">
        <f t="shared" si="960"/>
        <v>0</v>
      </c>
      <c r="AI450" s="173"/>
      <c r="AJ450" s="173">
        <f t="shared" si="960"/>
        <v>0</v>
      </c>
      <c r="AK450" s="173">
        <f t="shared" si="960"/>
        <v>0</v>
      </c>
      <c r="AL450" s="173">
        <f t="shared" si="960"/>
        <v>0</v>
      </c>
      <c r="AM450" s="173">
        <f t="shared" si="960"/>
        <v>0</v>
      </c>
      <c r="AN450" s="173"/>
      <c r="AO450" s="173">
        <f t="shared" si="960"/>
        <v>0</v>
      </c>
      <c r="AP450" s="173">
        <f t="shared" si="960"/>
        <v>0</v>
      </c>
      <c r="AQ450" s="173">
        <f t="shared" si="960"/>
        <v>0</v>
      </c>
      <c r="AR450" s="173">
        <f t="shared" si="960"/>
        <v>0</v>
      </c>
      <c r="AS450" s="173"/>
      <c r="AT450" s="178">
        <f t="shared" si="960"/>
        <v>65.209999999999994</v>
      </c>
      <c r="AU450" s="178">
        <f t="shared" si="960"/>
        <v>0</v>
      </c>
      <c r="AV450" s="178">
        <f t="shared" si="960"/>
        <v>0</v>
      </c>
      <c r="AW450" s="178">
        <f t="shared" si="960"/>
        <v>65.209999999999994</v>
      </c>
      <c r="AX450" s="173">
        <f t="shared" si="960"/>
        <v>0</v>
      </c>
      <c r="AY450" s="173">
        <f t="shared" si="960"/>
        <v>0</v>
      </c>
      <c r="AZ450" s="173">
        <f t="shared" si="960"/>
        <v>0</v>
      </c>
      <c r="BA450" s="173"/>
    </row>
    <row r="451" spans="1:53" ht="32.25" customHeight="1">
      <c r="A451" s="313"/>
      <c r="B451" s="315"/>
      <c r="C451" s="315"/>
      <c r="D451" s="157" t="s">
        <v>37</v>
      </c>
      <c r="E451" s="178">
        <f t="shared" si="959"/>
        <v>0</v>
      </c>
      <c r="F451" s="178">
        <f t="shared" ref="F451:F456" si="961">I451+L451+O451+R451+U451+X451+AA451+AF451+AK451+AP451+AU451+AZ451</f>
        <v>0</v>
      </c>
      <c r="G451" s="156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173"/>
      <c r="AT451" s="178"/>
      <c r="AU451" s="178"/>
      <c r="AV451" s="178"/>
      <c r="AW451" s="178"/>
      <c r="AX451" s="173"/>
      <c r="AY451" s="173"/>
      <c r="AZ451" s="173"/>
      <c r="BA451" s="173"/>
    </row>
    <row r="452" spans="1:53" ht="50.25" customHeight="1">
      <c r="A452" s="313"/>
      <c r="B452" s="315"/>
      <c r="C452" s="315"/>
      <c r="D452" s="158" t="s">
        <v>2</v>
      </c>
      <c r="E452" s="178">
        <f t="shared" si="959"/>
        <v>0</v>
      </c>
      <c r="F452" s="178">
        <f t="shared" si="961"/>
        <v>0</v>
      </c>
      <c r="G452" s="156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  <c r="AN452" s="173"/>
      <c r="AO452" s="173"/>
      <c r="AP452" s="173"/>
      <c r="AQ452" s="173"/>
      <c r="AR452" s="173"/>
      <c r="AS452" s="173"/>
      <c r="AT452" s="178"/>
      <c r="AU452" s="178"/>
      <c r="AV452" s="178"/>
      <c r="AW452" s="178"/>
      <c r="AX452" s="173"/>
      <c r="AY452" s="173"/>
      <c r="AZ452" s="173"/>
      <c r="BA452" s="173"/>
    </row>
    <row r="453" spans="1:53" ht="22.5" customHeight="1">
      <c r="A453" s="313"/>
      <c r="B453" s="315"/>
      <c r="C453" s="315"/>
      <c r="D453" s="241" t="s">
        <v>273</v>
      </c>
      <c r="E453" s="178">
        <f>H453+K453+N453+Q453+T453+W453+Z453+AE453+AJ453+AO453+AT453+AY453</f>
        <v>65.209999999999994</v>
      </c>
      <c r="F453" s="178">
        <f>AW453</f>
        <v>65.209999999999994</v>
      </c>
      <c r="G453" s="156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  <c r="AK453" s="173"/>
      <c r="AL453" s="173"/>
      <c r="AM453" s="173"/>
      <c r="AN453" s="173"/>
      <c r="AO453" s="173"/>
      <c r="AP453" s="173"/>
      <c r="AQ453" s="173"/>
      <c r="AR453" s="173"/>
      <c r="AS453" s="173"/>
      <c r="AT453" s="178">
        <v>65.209999999999994</v>
      </c>
      <c r="AU453" s="178"/>
      <c r="AV453" s="178"/>
      <c r="AW453" s="178">
        <v>65.209999999999994</v>
      </c>
      <c r="AX453" s="173"/>
      <c r="AY453" s="173"/>
      <c r="AZ453" s="173"/>
      <c r="BA453" s="173"/>
    </row>
    <row r="454" spans="1:53" ht="82.5" customHeight="1">
      <c r="A454" s="313"/>
      <c r="B454" s="315"/>
      <c r="C454" s="315"/>
      <c r="D454" s="241" t="s">
        <v>279</v>
      </c>
      <c r="E454" s="178">
        <f t="shared" ref="E454:E456" si="962">H454+K454+N454+Q454+T454+W454+Z454+AE454+AJ454+AO454+AT454+AY454</f>
        <v>0</v>
      </c>
      <c r="F454" s="178">
        <f t="shared" si="961"/>
        <v>0</v>
      </c>
      <c r="G454" s="156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73"/>
      <c r="AG454" s="173"/>
      <c r="AH454" s="173"/>
      <c r="AI454" s="173"/>
      <c r="AJ454" s="173"/>
      <c r="AK454" s="173"/>
      <c r="AL454" s="173"/>
      <c r="AM454" s="173"/>
      <c r="AN454" s="173"/>
      <c r="AO454" s="173"/>
      <c r="AP454" s="173"/>
      <c r="AQ454" s="173"/>
      <c r="AR454" s="173"/>
      <c r="AS454" s="173"/>
      <c r="AT454" s="173"/>
      <c r="AU454" s="173"/>
      <c r="AV454" s="173"/>
      <c r="AW454" s="173"/>
      <c r="AX454" s="173"/>
      <c r="AY454" s="173"/>
      <c r="AZ454" s="173"/>
      <c r="BA454" s="173"/>
    </row>
    <row r="455" spans="1:53" ht="22.5" customHeight="1">
      <c r="A455" s="313"/>
      <c r="B455" s="315"/>
      <c r="C455" s="315"/>
      <c r="D455" s="241" t="s">
        <v>274</v>
      </c>
      <c r="E455" s="178">
        <f t="shared" si="962"/>
        <v>0</v>
      </c>
      <c r="F455" s="178">
        <f t="shared" si="961"/>
        <v>0</v>
      </c>
      <c r="G455" s="156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3"/>
      <c r="AU455" s="173"/>
      <c r="AV455" s="173"/>
      <c r="AW455" s="173"/>
      <c r="AX455" s="173"/>
      <c r="AY455" s="173"/>
      <c r="AZ455" s="173"/>
      <c r="BA455" s="173"/>
    </row>
    <row r="456" spans="1:53" ht="31.2">
      <c r="A456" s="313"/>
      <c r="B456" s="315"/>
      <c r="C456" s="315"/>
      <c r="D456" s="153" t="s">
        <v>43</v>
      </c>
      <c r="E456" s="178">
        <f t="shared" si="962"/>
        <v>0</v>
      </c>
      <c r="F456" s="178">
        <f t="shared" si="961"/>
        <v>0</v>
      </c>
      <c r="G456" s="156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3"/>
      <c r="AD456" s="173"/>
      <c r="AE456" s="173"/>
      <c r="AF456" s="173"/>
      <c r="AG456" s="173"/>
      <c r="AH456" s="173"/>
      <c r="AI456" s="173"/>
      <c r="AJ456" s="173"/>
      <c r="AK456" s="173"/>
      <c r="AL456" s="173"/>
      <c r="AM456" s="173"/>
      <c r="AN456" s="173"/>
      <c r="AO456" s="173"/>
      <c r="AP456" s="173"/>
      <c r="AQ456" s="173"/>
      <c r="AR456" s="173"/>
      <c r="AS456" s="173"/>
      <c r="AT456" s="173"/>
      <c r="AU456" s="173"/>
      <c r="AV456" s="173"/>
      <c r="AW456" s="173"/>
      <c r="AX456" s="173"/>
      <c r="AY456" s="173"/>
      <c r="AZ456" s="173"/>
      <c r="BA456" s="173"/>
    </row>
    <row r="457" spans="1:53" ht="22.5" customHeight="1">
      <c r="A457" s="312" t="s">
        <v>365</v>
      </c>
      <c r="B457" s="314" t="s">
        <v>332</v>
      </c>
      <c r="C457" s="314" t="s">
        <v>338</v>
      </c>
      <c r="D457" s="159" t="s">
        <v>41</v>
      </c>
      <c r="E457" s="178">
        <f t="shared" ref="E457:E460" si="963">H457+K457+N457+Q457+T457+W457+Z457+AE457+AJ457+AO457+AT457+AY457</f>
        <v>1429.3899999999999</v>
      </c>
      <c r="F457" s="178">
        <f>I457+L457+O457+R457+U457+X457+AC457+AH457+AM457+AR457+AW457+AZ457</f>
        <v>1251.2876399999998</v>
      </c>
      <c r="G457" s="156">
        <f>F457/E457</f>
        <v>0.87539974394671849</v>
      </c>
      <c r="H457" s="178">
        <f>H460</f>
        <v>161.51367999999999</v>
      </c>
      <c r="I457" s="178">
        <f>I460</f>
        <v>161.51367999999999</v>
      </c>
      <c r="J457" s="173">
        <f>I457/H457*100</f>
        <v>100</v>
      </c>
      <c r="K457" s="173"/>
      <c r="L457" s="173"/>
      <c r="M457" s="173"/>
      <c r="N457" s="178">
        <f>N458+N459+N460+N462+N463</f>
        <v>63.922319999999999</v>
      </c>
      <c r="O457" s="178">
        <f t="shared" ref="O457:AZ457" si="964">O458+O459+O460+O462+O463</f>
        <v>63.922319999999999</v>
      </c>
      <c r="P457" s="178">
        <f>O457/N457*100</f>
        <v>100</v>
      </c>
      <c r="Q457" s="178">
        <f t="shared" si="964"/>
        <v>199.13324</v>
      </c>
      <c r="R457" s="178">
        <f t="shared" si="964"/>
        <v>199.13324</v>
      </c>
      <c r="S457" s="178"/>
      <c r="T457" s="178">
        <f t="shared" si="964"/>
        <v>0</v>
      </c>
      <c r="U457" s="173">
        <f t="shared" si="964"/>
        <v>0</v>
      </c>
      <c r="V457" s="173"/>
      <c r="W457" s="179">
        <f>W458+W459+W460+W462+W463</f>
        <v>60.27</v>
      </c>
      <c r="X457" s="173">
        <f t="shared" si="964"/>
        <v>60.27</v>
      </c>
      <c r="Y457" s="173"/>
      <c r="Z457" s="178">
        <f>Z458+Z459+Z460+Z461+Z462+Z463</f>
        <v>31.958970000000001</v>
      </c>
      <c r="AA457" s="178">
        <f t="shared" si="964"/>
        <v>0</v>
      </c>
      <c r="AB457" s="178">
        <f t="shared" si="964"/>
        <v>0</v>
      </c>
      <c r="AC457" s="178">
        <f t="shared" si="964"/>
        <v>31.958970000000001</v>
      </c>
      <c r="AD457" s="178"/>
      <c r="AE457" s="178">
        <f t="shared" si="964"/>
        <v>0</v>
      </c>
      <c r="AF457" s="173">
        <f t="shared" si="964"/>
        <v>0</v>
      </c>
      <c r="AG457" s="173">
        <f t="shared" si="964"/>
        <v>0</v>
      </c>
      <c r="AH457" s="173">
        <f t="shared" si="964"/>
        <v>0</v>
      </c>
      <c r="AI457" s="173"/>
      <c r="AJ457" s="173">
        <f t="shared" si="964"/>
        <v>0</v>
      </c>
      <c r="AK457" s="173">
        <f t="shared" si="964"/>
        <v>0</v>
      </c>
      <c r="AL457" s="173">
        <f t="shared" si="964"/>
        <v>0</v>
      </c>
      <c r="AM457" s="173">
        <f t="shared" si="964"/>
        <v>0</v>
      </c>
      <c r="AN457" s="173"/>
      <c r="AO457" s="178">
        <f t="shared" si="964"/>
        <v>120.50749999999999</v>
      </c>
      <c r="AP457" s="178">
        <f t="shared" si="964"/>
        <v>0</v>
      </c>
      <c r="AQ457" s="178">
        <f t="shared" si="964"/>
        <v>0</v>
      </c>
      <c r="AR457" s="178">
        <f t="shared" si="964"/>
        <v>120.50749999999999</v>
      </c>
      <c r="AS457" s="173"/>
      <c r="AT457" s="178">
        <f t="shared" si="964"/>
        <v>57.993079999999999</v>
      </c>
      <c r="AU457" s="173">
        <f t="shared" si="964"/>
        <v>0</v>
      </c>
      <c r="AV457" s="173">
        <f t="shared" si="964"/>
        <v>0</v>
      </c>
      <c r="AW457" s="178">
        <f t="shared" si="964"/>
        <v>57.993079999999999</v>
      </c>
      <c r="AX457" s="173"/>
      <c r="AY457" s="178">
        <f t="shared" si="964"/>
        <v>734.09121000000005</v>
      </c>
      <c r="AZ457" s="178">
        <f t="shared" si="964"/>
        <v>555.98884999999996</v>
      </c>
      <c r="BA457" s="173">
        <f>AZ457*100/AY457</f>
        <v>75.738388149341816</v>
      </c>
    </row>
    <row r="458" spans="1:53" ht="32.25" customHeight="1">
      <c r="A458" s="313"/>
      <c r="B458" s="315"/>
      <c r="C458" s="315"/>
      <c r="D458" s="157" t="s">
        <v>37</v>
      </c>
      <c r="E458" s="178">
        <f t="shared" si="963"/>
        <v>0</v>
      </c>
      <c r="F458" s="178">
        <f t="shared" ref="F458:F470" si="965">I458+L458+O458+R458+U458+X458+AA458+AF458+AK458+AP458+AU458+AZ458</f>
        <v>0</v>
      </c>
      <c r="G458" s="156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8"/>
      <c r="AA458" s="178"/>
      <c r="AB458" s="178"/>
      <c r="AC458" s="178"/>
      <c r="AD458" s="178"/>
      <c r="AE458" s="178"/>
      <c r="AF458" s="173"/>
      <c r="AG458" s="173"/>
      <c r="AH458" s="173"/>
      <c r="AI458" s="173"/>
      <c r="AJ458" s="173"/>
      <c r="AK458" s="173"/>
      <c r="AL458" s="173"/>
      <c r="AM458" s="173"/>
      <c r="AN458" s="173"/>
      <c r="AO458" s="173"/>
      <c r="AP458" s="173"/>
      <c r="AQ458" s="173"/>
      <c r="AR458" s="173"/>
      <c r="AS458" s="173"/>
      <c r="AT458" s="173"/>
      <c r="AU458" s="173"/>
      <c r="AV458" s="173"/>
      <c r="AW458" s="173"/>
      <c r="AX458" s="173"/>
      <c r="AY458" s="178"/>
      <c r="AZ458" s="178"/>
      <c r="BA458" s="173"/>
    </row>
    <row r="459" spans="1:53" ht="50.25" customHeight="1">
      <c r="A459" s="313"/>
      <c r="B459" s="315"/>
      <c r="C459" s="315"/>
      <c r="D459" s="158" t="s">
        <v>2</v>
      </c>
      <c r="E459" s="178">
        <f>H459+K459+N459+Q459+T459+W459+Z459+AE459+AJ459+AO459+AT459+AY459</f>
        <v>364.3</v>
      </c>
      <c r="F459" s="178">
        <f>I459+L459+O459+R459+U459+X459+AC459+AH459+AM459+AR459+AW459+AZ459</f>
        <v>364.3</v>
      </c>
      <c r="G459" s="156"/>
      <c r="H459" s="173"/>
      <c r="I459" s="173"/>
      <c r="J459" s="173"/>
      <c r="K459" s="173"/>
      <c r="L459" s="173"/>
      <c r="M459" s="173"/>
      <c r="N459" s="179">
        <v>63.922319999999999</v>
      </c>
      <c r="O459" s="179">
        <v>63.922319999999999</v>
      </c>
      <c r="P459" s="179"/>
      <c r="Q459" s="178">
        <v>199.13324</v>
      </c>
      <c r="R459" s="178">
        <v>199.13324</v>
      </c>
      <c r="S459" s="178"/>
      <c r="T459" s="178"/>
      <c r="U459" s="173"/>
      <c r="V459" s="173"/>
      <c r="W459" s="179">
        <v>60.27</v>
      </c>
      <c r="X459" s="173">
        <v>60.27</v>
      </c>
      <c r="Y459" s="173"/>
      <c r="Z459" s="178">
        <v>31.958970000000001</v>
      </c>
      <c r="AA459" s="178"/>
      <c r="AB459" s="178"/>
      <c r="AC459" s="178">
        <v>31.958970000000001</v>
      </c>
      <c r="AD459" s="178"/>
      <c r="AE459" s="178"/>
      <c r="AF459" s="173"/>
      <c r="AG459" s="173"/>
      <c r="AH459" s="173"/>
      <c r="AI459" s="173"/>
      <c r="AJ459" s="173"/>
      <c r="AK459" s="173"/>
      <c r="AL459" s="173"/>
      <c r="AM459" s="173"/>
      <c r="AN459" s="173"/>
      <c r="AO459" s="178"/>
      <c r="AP459" s="173"/>
      <c r="AQ459" s="173"/>
      <c r="AR459" s="173"/>
      <c r="AS459" s="173"/>
      <c r="AT459" s="178">
        <f>40.97444-31.95897</f>
        <v>9.0154700000000005</v>
      </c>
      <c r="AU459" s="173"/>
      <c r="AV459" s="173"/>
      <c r="AW459" s="178">
        <f>40.97444-31.95897</f>
        <v>9.0154700000000005</v>
      </c>
      <c r="AX459" s="173"/>
      <c r="AY459" s="178"/>
      <c r="AZ459" s="178"/>
      <c r="BA459" s="173"/>
    </row>
    <row r="460" spans="1:53" ht="22.5" customHeight="1">
      <c r="A460" s="313"/>
      <c r="B460" s="315"/>
      <c r="C460" s="315"/>
      <c r="D460" s="241" t="s">
        <v>273</v>
      </c>
      <c r="E460" s="195">
        <f t="shared" si="963"/>
        <v>1065.0900000000001</v>
      </c>
      <c r="F460" s="195">
        <f>I460+L460+O460+R460+U460+X460+AC460+AH460+AM460+AR460+AW460+AZ460</f>
        <v>886.98763999999994</v>
      </c>
      <c r="G460" s="156"/>
      <c r="H460" s="179">
        <v>161.51367999999999</v>
      </c>
      <c r="I460" s="179">
        <v>161.51367999999999</v>
      </c>
      <c r="J460" s="173"/>
      <c r="K460" s="173"/>
      <c r="L460" s="173"/>
      <c r="M460" s="173"/>
      <c r="N460" s="179"/>
      <c r="O460" s="179"/>
      <c r="P460" s="179"/>
      <c r="Q460" s="179"/>
      <c r="R460" s="173"/>
      <c r="S460" s="173"/>
      <c r="T460" s="179"/>
      <c r="U460" s="173"/>
      <c r="V460" s="173"/>
      <c r="X460" s="173"/>
      <c r="Y460" s="173"/>
      <c r="Z460" s="178"/>
      <c r="AA460" s="178"/>
      <c r="AB460" s="178"/>
      <c r="AC460" s="178"/>
      <c r="AD460" s="178"/>
      <c r="AE460" s="178"/>
      <c r="AF460" s="173"/>
      <c r="AG460" s="173"/>
      <c r="AH460" s="173"/>
      <c r="AI460" s="173"/>
      <c r="AJ460" s="173"/>
      <c r="AK460" s="173"/>
      <c r="AL460" s="173"/>
      <c r="AM460" s="173"/>
      <c r="AN460" s="173"/>
      <c r="AO460" s="178">
        <v>120.50749999999999</v>
      </c>
      <c r="AP460" s="173"/>
      <c r="AQ460" s="173"/>
      <c r="AR460" s="178">
        <v>120.50749999999999</v>
      </c>
      <c r="AS460" s="173"/>
      <c r="AT460" s="178">
        <v>48.977609999999999</v>
      </c>
      <c r="AU460" s="173"/>
      <c r="AV460" s="173"/>
      <c r="AW460" s="178">
        <v>48.977609999999999</v>
      </c>
      <c r="AX460" s="173"/>
      <c r="AY460" s="178">
        <v>734.09121000000005</v>
      </c>
      <c r="AZ460" s="178">
        <v>555.98884999999996</v>
      </c>
      <c r="BA460" s="173">
        <f>AZ460*100/AY460</f>
        <v>75.738388149341816</v>
      </c>
    </row>
    <row r="461" spans="1:53" ht="82.5" customHeight="1">
      <c r="A461" s="313"/>
      <c r="B461" s="315"/>
      <c r="C461" s="315"/>
      <c r="D461" s="241" t="s">
        <v>279</v>
      </c>
      <c r="E461" s="178">
        <f t="shared" ref="E461:E470" si="966">H461+K461+N461+Q461+T461+W461+Z461+AE461+AJ461+AO461+AT461+AY461</f>
        <v>0</v>
      </c>
      <c r="F461" s="178">
        <f t="shared" si="965"/>
        <v>0</v>
      </c>
      <c r="G461" s="156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>
        <v>0</v>
      </c>
      <c r="AA461" s="173"/>
      <c r="AB461" s="173"/>
      <c r="AC461" s="173"/>
      <c r="AD461" s="173"/>
      <c r="AE461" s="173"/>
      <c r="AF461" s="173"/>
      <c r="AG461" s="173"/>
      <c r="AH461" s="173"/>
      <c r="AI461" s="173"/>
      <c r="AJ461" s="173"/>
      <c r="AK461" s="173"/>
      <c r="AL461" s="173"/>
      <c r="AM461" s="173"/>
      <c r="AN461" s="173"/>
      <c r="AO461" s="173"/>
      <c r="AP461" s="173"/>
      <c r="AQ461" s="173"/>
      <c r="AR461" s="173"/>
      <c r="AS461" s="173"/>
      <c r="AT461" s="173"/>
      <c r="AU461" s="173"/>
      <c r="AV461" s="173"/>
      <c r="AW461" s="173"/>
      <c r="AX461" s="173"/>
      <c r="AY461" s="173"/>
      <c r="AZ461" s="173"/>
      <c r="BA461" s="173"/>
    </row>
    <row r="462" spans="1:53" ht="22.5" customHeight="1">
      <c r="A462" s="313"/>
      <c r="B462" s="315"/>
      <c r="C462" s="315"/>
      <c r="D462" s="241" t="s">
        <v>274</v>
      </c>
      <c r="E462" s="178">
        <f t="shared" si="966"/>
        <v>0</v>
      </c>
      <c r="F462" s="178">
        <f t="shared" si="965"/>
        <v>0</v>
      </c>
      <c r="G462" s="156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>
        <v>0</v>
      </c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  <c r="AN462" s="173"/>
      <c r="AO462" s="173"/>
      <c r="AP462" s="173"/>
      <c r="AQ462" s="173"/>
      <c r="AR462" s="173"/>
      <c r="AS462" s="173"/>
      <c r="AT462" s="173"/>
      <c r="AU462" s="173"/>
      <c r="AV462" s="173"/>
      <c r="AW462" s="173"/>
      <c r="AX462" s="173"/>
      <c r="AY462" s="173"/>
      <c r="AZ462" s="173"/>
      <c r="BA462" s="173"/>
    </row>
    <row r="463" spans="1:53" ht="31.2">
      <c r="A463" s="313"/>
      <c r="B463" s="315"/>
      <c r="C463" s="315"/>
      <c r="D463" s="153" t="s">
        <v>43</v>
      </c>
      <c r="E463" s="178">
        <f t="shared" si="966"/>
        <v>0</v>
      </c>
      <c r="F463" s="178">
        <f t="shared" si="965"/>
        <v>0</v>
      </c>
      <c r="G463" s="156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>
        <v>0</v>
      </c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  <c r="AN463" s="173"/>
      <c r="AO463" s="173"/>
      <c r="AP463" s="173"/>
      <c r="AQ463" s="173"/>
      <c r="AR463" s="173"/>
      <c r="AS463" s="173"/>
      <c r="AT463" s="173"/>
      <c r="AU463" s="173"/>
      <c r="AV463" s="173"/>
      <c r="AW463" s="173"/>
      <c r="AX463" s="173"/>
      <c r="AY463" s="173"/>
      <c r="AZ463" s="173"/>
      <c r="BA463" s="173"/>
    </row>
    <row r="464" spans="1:53" ht="22.5" customHeight="1">
      <c r="A464" s="312" t="s">
        <v>392</v>
      </c>
      <c r="B464" s="314" t="s">
        <v>393</v>
      </c>
      <c r="C464" s="314" t="s">
        <v>324</v>
      </c>
      <c r="D464" s="159" t="s">
        <v>41</v>
      </c>
      <c r="E464" s="178">
        <f t="shared" si="966"/>
        <v>80.23039</v>
      </c>
      <c r="F464" s="178">
        <f>I464+L464+O464+R464+U464+X464+AC464+AH464+AM464+AR464+AW464+AZ464</f>
        <v>80.23039</v>
      </c>
      <c r="G464" s="156">
        <f>F464/E464</f>
        <v>1</v>
      </c>
      <c r="H464" s="173">
        <f>-H465+H466+H467</f>
        <v>0</v>
      </c>
      <c r="I464" s="173">
        <f t="shared" ref="I464" si="967">-I465+I466+I467</f>
        <v>0</v>
      </c>
      <c r="J464" s="173" t="e">
        <f>I464/H464*100</f>
        <v>#DIV/0!</v>
      </c>
      <c r="K464" s="173">
        <f t="shared" ref="K464:L464" si="968">-K465+K466+K467</f>
        <v>0</v>
      </c>
      <c r="L464" s="173">
        <f t="shared" si="968"/>
        <v>0</v>
      </c>
      <c r="M464" s="173" t="e">
        <f>L464/K464*100</f>
        <v>#DIV/0!</v>
      </c>
      <c r="N464" s="173">
        <f t="shared" ref="N464:O464" si="969">-N465+N466+N467</f>
        <v>0</v>
      </c>
      <c r="O464" s="173">
        <f t="shared" si="969"/>
        <v>0</v>
      </c>
      <c r="P464" s="173" t="e">
        <f>O464/N464*100</f>
        <v>#DIV/0!</v>
      </c>
      <c r="Q464" s="173">
        <f t="shared" ref="Q464:R464" si="970">-Q465+Q466+Q467</f>
        <v>0</v>
      </c>
      <c r="R464" s="173">
        <f t="shared" si="970"/>
        <v>0</v>
      </c>
      <c r="S464" s="173" t="e">
        <f>R464/Q464*100</f>
        <v>#DIV/0!</v>
      </c>
      <c r="T464" s="173">
        <f t="shared" ref="T464:U464" si="971">-T465+T466+T467</f>
        <v>0</v>
      </c>
      <c r="U464" s="173">
        <f t="shared" si="971"/>
        <v>0</v>
      </c>
      <c r="V464" s="173" t="e">
        <f>U464/T464*100</f>
        <v>#DIV/0!</v>
      </c>
      <c r="W464" s="173">
        <f t="shared" ref="W464:X464" si="972">-W465+W466+W467</f>
        <v>0</v>
      </c>
      <c r="X464" s="173">
        <f t="shared" si="972"/>
        <v>0</v>
      </c>
      <c r="Y464" s="173" t="e">
        <f>X464/W464*100</f>
        <v>#DIV/0!</v>
      </c>
      <c r="Z464" s="173">
        <f t="shared" ref="Z464:AC464" si="973">-Z465+Z466+Z467</f>
        <v>0</v>
      </c>
      <c r="AA464" s="173">
        <f t="shared" si="973"/>
        <v>0</v>
      </c>
      <c r="AB464" s="173">
        <f t="shared" si="973"/>
        <v>0</v>
      </c>
      <c r="AC464" s="173">
        <f t="shared" si="973"/>
        <v>0</v>
      </c>
      <c r="AD464" s="173" t="e">
        <f>AC464/Z464*100</f>
        <v>#DIV/0!</v>
      </c>
      <c r="AE464" s="173">
        <f t="shared" ref="AE464:AH464" si="974">-AE465+AE466+AE467</f>
        <v>0</v>
      </c>
      <c r="AF464" s="173">
        <f t="shared" si="974"/>
        <v>0</v>
      </c>
      <c r="AG464" s="173">
        <f t="shared" si="974"/>
        <v>0</v>
      </c>
      <c r="AH464" s="173">
        <f t="shared" si="974"/>
        <v>0</v>
      </c>
      <c r="AI464" s="173" t="e">
        <f>AH464/AE464*100</f>
        <v>#DIV/0!</v>
      </c>
      <c r="AJ464" s="178">
        <f t="shared" ref="AJ464:AM464" si="975">-AJ465+AJ466+AJ467</f>
        <v>80.23039</v>
      </c>
      <c r="AK464" s="173">
        <f t="shared" si="975"/>
        <v>0</v>
      </c>
      <c r="AL464" s="173">
        <f t="shared" si="975"/>
        <v>0</v>
      </c>
      <c r="AM464" s="178">
        <f t="shared" si="975"/>
        <v>80.23039</v>
      </c>
      <c r="AN464" s="173">
        <f>AM464/AJ464*100</f>
        <v>100</v>
      </c>
      <c r="AO464" s="173">
        <f t="shared" ref="AO464:AR464" si="976">-AO465+AO466+AO467</f>
        <v>0</v>
      </c>
      <c r="AP464" s="173">
        <f t="shared" si="976"/>
        <v>0</v>
      </c>
      <c r="AQ464" s="173">
        <f t="shared" si="976"/>
        <v>0</v>
      </c>
      <c r="AR464" s="173">
        <f t="shared" si="976"/>
        <v>0</v>
      </c>
      <c r="AS464" s="173" t="e">
        <f>AR464/AO464*100</f>
        <v>#DIV/0!</v>
      </c>
      <c r="AT464" s="173">
        <f t="shared" ref="AT464:AW464" si="977">-AT465+AT466+AT467</f>
        <v>0</v>
      </c>
      <c r="AU464" s="173">
        <f t="shared" si="977"/>
        <v>0</v>
      </c>
      <c r="AV464" s="173">
        <f t="shared" si="977"/>
        <v>0</v>
      </c>
      <c r="AW464" s="173">
        <f t="shared" si="977"/>
        <v>0</v>
      </c>
      <c r="AX464" s="173" t="e">
        <f>AW464/AT464*100</f>
        <v>#DIV/0!</v>
      </c>
      <c r="AY464" s="173">
        <f t="shared" ref="AY464:AZ464" si="978">-AY465+AY466+AY467</f>
        <v>0</v>
      </c>
      <c r="AZ464" s="173">
        <f t="shared" si="978"/>
        <v>0</v>
      </c>
      <c r="BA464" s="173" t="e">
        <f>AZ464/AY464*100</f>
        <v>#DIV/0!</v>
      </c>
    </row>
    <row r="465" spans="1:53" ht="31.5" customHeight="1">
      <c r="A465" s="313"/>
      <c r="B465" s="315"/>
      <c r="C465" s="315"/>
      <c r="D465" s="157" t="s">
        <v>37</v>
      </c>
      <c r="E465" s="178">
        <f t="shared" si="966"/>
        <v>0</v>
      </c>
      <c r="F465" s="178">
        <f t="shared" si="965"/>
        <v>0</v>
      </c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173"/>
      <c r="AG465" s="173"/>
      <c r="AH465" s="173"/>
      <c r="AI465" s="173"/>
      <c r="AJ465" s="178"/>
      <c r="AK465" s="173"/>
      <c r="AL465" s="173"/>
      <c r="AM465" s="173"/>
      <c r="AN465" s="173"/>
      <c r="AO465" s="173"/>
      <c r="AP465" s="173"/>
      <c r="AQ465" s="173"/>
      <c r="AR465" s="173"/>
      <c r="AS465" s="173"/>
      <c r="AT465" s="173"/>
      <c r="AU465" s="173"/>
      <c r="AV465" s="173"/>
      <c r="AW465" s="173"/>
      <c r="AX465" s="173"/>
      <c r="AY465" s="173"/>
      <c r="AZ465" s="173"/>
      <c r="BA465" s="173"/>
    </row>
    <row r="466" spans="1:53" ht="50.25" customHeight="1">
      <c r="A466" s="313"/>
      <c r="B466" s="315"/>
      <c r="C466" s="315"/>
      <c r="D466" s="158" t="s">
        <v>2</v>
      </c>
      <c r="E466" s="178">
        <f t="shared" si="966"/>
        <v>0</v>
      </c>
      <c r="F466" s="178">
        <f t="shared" si="965"/>
        <v>0</v>
      </c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8"/>
      <c r="AK466" s="173"/>
      <c r="AL466" s="173"/>
      <c r="AM466" s="173"/>
      <c r="AN466" s="173"/>
      <c r="AO466" s="173"/>
      <c r="AP466" s="173"/>
      <c r="AQ466" s="173"/>
      <c r="AR466" s="173"/>
      <c r="AS466" s="173"/>
      <c r="AT466" s="173"/>
      <c r="AU466" s="173"/>
      <c r="AV466" s="173"/>
      <c r="AW466" s="173"/>
      <c r="AX466" s="173"/>
      <c r="AY466" s="173"/>
      <c r="AZ466" s="173"/>
      <c r="BA466" s="173"/>
    </row>
    <row r="467" spans="1:53" ht="22.5" customHeight="1">
      <c r="A467" s="313"/>
      <c r="B467" s="315"/>
      <c r="C467" s="315"/>
      <c r="D467" s="241" t="s">
        <v>273</v>
      </c>
      <c r="E467" s="178">
        <f t="shared" si="966"/>
        <v>80.23039</v>
      </c>
      <c r="F467" s="178">
        <f>I467+L467+O467+R467+U467+X467+AC467+AH467+AM467+AR467+AW467+AZ467</f>
        <v>80.23039</v>
      </c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8">
        <v>80.23039</v>
      </c>
      <c r="AK467" s="173"/>
      <c r="AL467" s="173"/>
      <c r="AM467" s="178">
        <v>80.23039</v>
      </c>
      <c r="AN467" s="173"/>
      <c r="AO467" s="173"/>
      <c r="AP467" s="173"/>
      <c r="AQ467" s="173"/>
      <c r="AR467" s="173"/>
      <c r="AS467" s="173"/>
      <c r="AT467" s="173"/>
      <c r="AU467" s="173"/>
      <c r="AV467" s="173"/>
      <c r="AW467" s="173"/>
      <c r="AX467" s="173"/>
      <c r="AY467" s="173"/>
      <c r="AZ467" s="173"/>
      <c r="BA467" s="173"/>
    </row>
    <row r="468" spans="1:53" ht="82.5" customHeight="1">
      <c r="A468" s="313"/>
      <c r="B468" s="315"/>
      <c r="C468" s="315"/>
      <c r="D468" s="241" t="s">
        <v>279</v>
      </c>
      <c r="E468" s="178">
        <f t="shared" si="966"/>
        <v>0</v>
      </c>
      <c r="F468" s="178">
        <f t="shared" si="965"/>
        <v>0</v>
      </c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  <c r="AN468" s="173"/>
      <c r="AO468" s="173"/>
      <c r="AP468" s="173"/>
      <c r="AQ468" s="173"/>
      <c r="AR468" s="173"/>
      <c r="AS468" s="173"/>
      <c r="AT468" s="173"/>
      <c r="AU468" s="173"/>
      <c r="AV468" s="173"/>
      <c r="AW468" s="173"/>
      <c r="AX468" s="173"/>
      <c r="AY468" s="173"/>
      <c r="AZ468" s="173"/>
      <c r="BA468" s="173"/>
    </row>
    <row r="469" spans="1:53" ht="22.5" customHeight="1">
      <c r="A469" s="313"/>
      <c r="B469" s="315"/>
      <c r="C469" s="315"/>
      <c r="D469" s="241" t="s">
        <v>274</v>
      </c>
      <c r="E469" s="178">
        <f t="shared" si="966"/>
        <v>0</v>
      </c>
      <c r="F469" s="178">
        <f t="shared" si="965"/>
        <v>0</v>
      </c>
      <c r="G469" s="173"/>
      <c r="H469" s="178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  <c r="AN469" s="173"/>
      <c r="AO469" s="173"/>
      <c r="AP469" s="173"/>
      <c r="AQ469" s="173"/>
      <c r="AR469" s="173"/>
      <c r="AS469" s="173"/>
      <c r="AT469" s="173"/>
      <c r="AU469" s="173"/>
      <c r="AV469" s="173"/>
      <c r="AW469" s="173"/>
      <c r="AX469" s="173"/>
      <c r="AY469" s="173"/>
      <c r="AZ469" s="173"/>
      <c r="BA469" s="173"/>
    </row>
    <row r="470" spans="1:53" ht="37.5" customHeight="1">
      <c r="A470" s="313"/>
      <c r="B470" s="315"/>
      <c r="C470" s="315"/>
      <c r="D470" s="153" t="s">
        <v>43</v>
      </c>
      <c r="E470" s="178">
        <f t="shared" si="966"/>
        <v>0</v>
      </c>
      <c r="F470" s="178">
        <f t="shared" si="965"/>
        <v>0</v>
      </c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  <c r="AN470" s="173"/>
      <c r="AO470" s="173"/>
      <c r="AP470" s="173"/>
      <c r="AQ470" s="173"/>
      <c r="AR470" s="173"/>
      <c r="AS470" s="173"/>
      <c r="AT470" s="173"/>
      <c r="AU470" s="173"/>
      <c r="AV470" s="173"/>
      <c r="AW470" s="173"/>
      <c r="AX470" s="173"/>
      <c r="AY470" s="173"/>
      <c r="AZ470" s="173"/>
      <c r="BA470" s="173"/>
    </row>
    <row r="471" spans="1:53" ht="22.5" customHeight="1">
      <c r="A471" s="312" t="s">
        <v>520</v>
      </c>
      <c r="B471" s="314" t="s">
        <v>546</v>
      </c>
      <c r="C471" s="314" t="s">
        <v>324</v>
      </c>
      <c r="D471" s="159" t="s">
        <v>41</v>
      </c>
      <c r="E471" s="178">
        <f t="shared" ref="E471:E477" si="979">H471+K471+N471+Q471+T471+W471+Z471+AE471+AJ471+AO471+AT471+AY471</f>
        <v>740</v>
      </c>
      <c r="F471" s="178">
        <f>I471+L471+O471+R471+U471+X471+AC471+AH471+AM471+AR471+AW471+AZ471</f>
        <v>0</v>
      </c>
      <c r="G471" s="156">
        <f>F471/E471</f>
        <v>0</v>
      </c>
      <c r="H471" s="173">
        <f>-H472+H473+H474</f>
        <v>0</v>
      </c>
      <c r="I471" s="173">
        <f t="shared" ref="I471" si="980">-I472+I473+I474</f>
        <v>0</v>
      </c>
      <c r="J471" s="173" t="e">
        <f>I471/H471*100</f>
        <v>#DIV/0!</v>
      </c>
      <c r="K471" s="173">
        <f t="shared" ref="K471:L471" si="981">-K472+K473+K474</f>
        <v>0</v>
      </c>
      <c r="L471" s="173">
        <f t="shared" si="981"/>
        <v>0</v>
      </c>
      <c r="M471" s="173" t="e">
        <f>L471/K471*100</f>
        <v>#DIV/0!</v>
      </c>
      <c r="N471" s="173">
        <f t="shared" ref="N471:O471" si="982">-N472+N473+N474</f>
        <v>0</v>
      </c>
      <c r="O471" s="173">
        <f t="shared" si="982"/>
        <v>0</v>
      </c>
      <c r="P471" s="173" t="e">
        <f>O471/N471*100</f>
        <v>#DIV/0!</v>
      </c>
      <c r="Q471" s="173">
        <f t="shared" ref="Q471:R471" si="983">-Q472+Q473+Q474</f>
        <v>0</v>
      </c>
      <c r="R471" s="173">
        <f t="shared" si="983"/>
        <v>0</v>
      </c>
      <c r="S471" s="173" t="e">
        <f>R471/Q471*100</f>
        <v>#DIV/0!</v>
      </c>
      <c r="T471" s="173">
        <f t="shared" ref="T471:U471" si="984">-T472+T473+T474</f>
        <v>0</v>
      </c>
      <c r="U471" s="173">
        <f t="shared" si="984"/>
        <v>0</v>
      </c>
      <c r="V471" s="173" t="e">
        <f>U471/T471*100</f>
        <v>#DIV/0!</v>
      </c>
      <c r="W471" s="173">
        <f t="shared" ref="W471:X471" si="985">-W472+W473+W474</f>
        <v>0</v>
      </c>
      <c r="X471" s="173">
        <f t="shared" si="985"/>
        <v>0</v>
      </c>
      <c r="Y471" s="173" t="e">
        <f>X471/W471*100</f>
        <v>#DIV/0!</v>
      </c>
      <c r="Z471" s="173">
        <f t="shared" ref="Z471:AC471" si="986">-Z472+Z473+Z474</f>
        <v>0</v>
      </c>
      <c r="AA471" s="173">
        <f t="shared" si="986"/>
        <v>0</v>
      </c>
      <c r="AB471" s="173">
        <f t="shared" si="986"/>
        <v>0</v>
      </c>
      <c r="AC471" s="173">
        <f t="shared" si="986"/>
        <v>0</v>
      </c>
      <c r="AD471" s="173" t="e">
        <f>AC471/Z471*100</f>
        <v>#DIV/0!</v>
      </c>
      <c r="AE471" s="173">
        <f t="shared" ref="AE471:AH471" si="987">-AE472+AE473+AE474</f>
        <v>0</v>
      </c>
      <c r="AF471" s="173">
        <f t="shared" si="987"/>
        <v>0</v>
      </c>
      <c r="AG471" s="173">
        <f t="shared" si="987"/>
        <v>0</v>
      </c>
      <c r="AH471" s="173">
        <f t="shared" si="987"/>
        <v>0</v>
      </c>
      <c r="AI471" s="173" t="e">
        <f>AH471/AE471*100</f>
        <v>#DIV/0!</v>
      </c>
      <c r="AJ471" s="178">
        <f t="shared" ref="AJ471:AM471" si="988">-AJ472+AJ473+AJ474</f>
        <v>0</v>
      </c>
      <c r="AK471" s="173">
        <f t="shared" si="988"/>
        <v>0</v>
      </c>
      <c r="AL471" s="173">
        <f t="shared" si="988"/>
        <v>0</v>
      </c>
      <c r="AM471" s="178">
        <f t="shared" si="988"/>
        <v>0</v>
      </c>
      <c r="AN471" s="173" t="e">
        <f>AM471/AJ471*100</f>
        <v>#DIV/0!</v>
      </c>
      <c r="AO471" s="173">
        <f t="shared" ref="AO471:AR471" si="989">-AO472+AO473+AO474</f>
        <v>0</v>
      </c>
      <c r="AP471" s="173">
        <f t="shared" si="989"/>
        <v>0</v>
      </c>
      <c r="AQ471" s="173">
        <f t="shared" si="989"/>
        <v>0</v>
      </c>
      <c r="AR471" s="173">
        <f t="shared" si="989"/>
        <v>0</v>
      </c>
      <c r="AS471" s="173" t="e">
        <f>AR471/AO471*100</f>
        <v>#DIV/0!</v>
      </c>
      <c r="AT471" s="173">
        <f t="shared" ref="AT471:AW471" si="990">-AT472+AT473+AT474</f>
        <v>0</v>
      </c>
      <c r="AU471" s="173">
        <f t="shared" si="990"/>
        <v>0</v>
      </c>
      <c r="AV471" s="173">
        <f t="shared" si="990"/>
        <v>0</v>
      </c>
      <c r="AW471" s="173">
        <f t="shared" si="990"/>
        <v>0</v>
      </c>
      <c r="AX471" s="173" t="e">
        <f>AW471/AT471*100</f>
        <v>#DIV/0!</v>
      </c>
      <c r="AY471" s="173">
        <f t="shared" ref="AY471:AZ471" si="991">-AY472+AY473+AY474</f>
        <v>740</v>
      </c>
      <c r="AZ471" s="173">
        <f t="shared" si="991"/>
        <v>0</v>
      </c>
      <c r="BA471" s="173">
        <f>AZ471/AY471*100</f>
        <v>0</v>
      </c>
    </row>
    <row r="472" spans="1:53" ht="31.5" customHeight="1">
      <c r="A472" s="313"/>
      <c r="B472" s="315"/>
      <c r="C472" s="315"/>
      <c r="D472" s="157" t="s">
        <v>37</v>
      </c>
      <c r="E472" s="178">
        <f t="shared" si="979"/>
        <v>0</v>
      </c>
      <c r="F472" s="178">
        <f t="shared" ref="F472:F473" si="992">I472+L472+O472+R472+U472+X472+AA472+AF472+AK472+AP472+AU472+AZ472</f>
        <v>0</v>
      </c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8"/>
      <c r="AK472" s="173"/>
      <c r="AL472" s="173"/>
      <c r="AM472" s="173"/>
      <c r="AN472" s="173"/>
      <c r="AO472" s="173"/>
      <c r="AP472" s="173"/>
      <c r="AQ472" s="173"/>
      <c r="AR472" s="173"/>
      <c r="AS472" s="173"/>
      <c r="AT472" s="173"/>
      <c r="AU472" s="173"/>
      <c r="AV472" s="173"/>
      <c r="AW472" s="173"/>
      <c r="AX472" s="173"/>
      <c r="AY472" s="173"/>
      <c r="AZ472" s="173"/>
      <c r="BA472" s="173"/>
    </row>
    <row r="473" spans="1:53" ht="50.25" customHeight="1">
      <c r="A473" s="313"/>
      <c r="B473" s="315"/>
      <c r="C473" s="315"/>
      <c r="D473" s="158" t="s">
        <v>2</v>
      </c>
      <c r="E473" s="178">
        <f t="shared" si="979"/>
        <v>0</v>
      </c>
      <c r="F473" s="178">
        <f t="shared" si="992"/>
        <v>0</v>
      </c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8"/>
      <c r="AK473" s="173"/>
      <c r="AL473" s="173"/>
      <c r="AM473" s="173"/>
      <c r="AN473" s="173"/>
      <c r="AO473" s="173"/>
      <c r="AP473" s="173"/>
      <c r="AQ473" s="173"/>
      <c r="AR473" s="173"/>
      <c r="AS473" s="173"/>
      <c r="AT473" s="173"/>
      <c r="AU473" s="173"/>
      <c r="AV473" s="173"/>
      <c r="AW473" s="173"/>
      <c r="AX473" s="173"/>
      <c r="AY473" s="173"/>
      <c r="AZ473" s="173"/>
      <c r="BA473" s="173"/>
    </row>
    <row r="474" spans="1:53" ht="22.5" customHeight="1">
      <c r="A474" s="313"/>
      <c r="B474" s="315"/>
      <c r="C474" s="315"/>
      <c r="D474" s="241" t="s">
        <v>273</v>
      </c>
      <c r="E474" s="178">
        <f t="shared" si="979"/>
        <v>740</v>
      </c>
      <c r="F474" s="178">
        <f>I474+L474+O474+R474+U474+X474+AC474+AH474+AM474+AR474+AW474+AZ474</f>
        <v>0</v>
      </c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8"/>
      <c r="AK474" s="173"/>
      <c r="AL474" s="173"/>
      <c r="AM474" s="178"/>
      <c r="AN474" s="173"/>
      <c r="AO474" s="173"/>
      <c r="AP474" s="173"/>
      <c r="AQ474" s="173"/>
      <c r="AR474" s="173"/>
      <c r="AS474" s="173"/>
      <c r="AT474" s="173"/>
      <c r="AU474" s="173"/>
      <c r="AV474" s="173"/>
      <c r="AW474" s="173"/>
      <c r="AX474" s="173"/>
      <c r="AY474" s="173">
        <v>740</v>
      </c>
      <c r="AZ474" s="173"/>
      <c r="BA474" s="173"/>
    </row>
    <row r="475" spans="1:53" ht="82.5" customHeight="1">
      <c r="A475" s="313"/>
      <c r="B475" s="315"/>
      <c r="C475" s="315"/>
      <c r="D475" s="241" t="s">
        <v>279</v>
      </c>
      <c r="E475" s="178">
        <f t="shared" si="979"/>
        <v>0</v>
      </c>
      <c r="F475" s="178">
        <f t="shared" ref="F475:F477" si="993">I475+L475+O475+R475+U475+X475+AA475+AF475+AK475+AP475+AU475+AZ475</f>
        <v>0</v>
      </c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173"/>
      <c r="AT475" s="173"/>
      <c r="AU475" s="173"/>
      <c r="AV475" s="173"/>
      <c r="AW475" s="173"/>
      <c r="AX475" s="173"/>
      <c r="AY475" s="173"/>
      <c r="AZ475" s="173"/>
      <c r="BA475" s="173"/>
    </row>
    <row r="476" spans="1:53" ht="22.5" customHeight="1">
      <c r="A476" s="313"/>
      <c r="B476" s="315"/>
      <c r="C476" s="315"/>
      <c r="D476" s="241" t="s">
        <v>274</v>
      </c>
      <c r="E476" s="178">
        <f t="shared" si="979"/>
        <v>0</v>
      </c>
      <c r="F476" s="178">
        <f t="shared" si="993"/>
        <v>0</v>
      </c>
      <c r="G476" s="173"/>
      <c r="H476" s="178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3"/>
      <c r="AT476" s="173"/>
      <c r="AU476" s="173"/>
      <c r="AV476" s="173"/>
      <c r="AW476" s="173"/>
      <c r="AX476" s="173"/>
      <c r="AY476" s="173"/>
      <c r="AZ476" s="173"/>
      <c r="BA476" s="173"/>
    </row>
    <row r="477" spans="1:53" ht="37.5" customHeight="1">
      <c r="A477" s="313"/>
      <c r="B477" s="315"/>
      <c r="C477" s="315"/>
      <c r="D477" s="153" t="s">
        <v>43</v>
      </c>
      <c r="E477" s="178">
        <f t="shared" si="979"/>
        <v>0</v>
      </c>
      <c r="F477" s="178">
        <f t="shared" si="993"/>
        <v>0</v>
      </c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3"/>
      <c r="AT477" s="173"/>
      <c r="AU477" s="173"/>
      <c r="AV477" s="173"/>
      <c r="AW477" s="173"/>
      <c r="AX477" s="173"/>
      <c r="AY477" s="173"/>
      <c r="AZ477" s="173"/>
      <c r="BA477" s="173"/>
    </row>
    <row r="478" spans="1:53" ht="22.5" customHeight="1">
      <c r="A478" s="318" t="s">
        <v>333</v>
      </c>
      <c r="B478" s="319"/>
      <c r="C478" s="320"/>
      <c r="D478" s="159" t="s">
        <v>41</v>
      </c>
      <c r="E478" s="178">
        <f>H478+K478+N478+Q478+T478+W478+Z478+AE478+AJ478+AO478+AT478+AY478</f>
        <v>3561.6932200000001</v>
      </c>
      <c r="F478" s="178">
        <f>I478+L478+O478+R478+U478+X478+AC478+AH478+AM478+AR478+AW478+AZ478</f>
        <v>2602.35196</v>
      </c>
      <c r="G478" s="156">
        <f>F478/E478</f>
        <v>0.73065022708497052</v>
      </c>
      <c r="H478" s="178">
        <f>H479+H480+H481+H483+H484</f>
        <v>161.51367999999999</v>
      </c>
      <c r="I478" s="178">
        <f t="shared" ref="I478" si="994">I479+I480+I481+I483+I484</f>
        <v>161.51367999999999</v>
      </c>
      <c r="J478" s="173">
        <f>I478/H478*100</f>
        <v>100</v>
      </c>
      <c r="K478" s="179">
        <f>K479+K480+K481+K483+K484</f>
        <v>125.43977000000001</v>
      </c>
      <c r="L478" s="179">
        <f t="shared" ref="L478:AZ478" si="995">L479+L480+L481+L483+L484</f>
        <v>125.43977000000001</v>
      </c>
      <c r="M478" s="173">
        <f>L478/K478*100</f>
        <v>100</v>
      </c>
      <c r="N478" s="178">
        <f t="shared" si="995"/>
        <v>186.32071999999999</v>
      </c>
      <c r="O478" s="178">
        <f t="shared" si="995"/>
        <v>186.32071999999999</v>
      </c>
      <c r="P478" s="178">
        <f>O478*100/N478</f>
        <v>100</v>
      </c>
      <c r="Q478" s="178">
        <f t="shared" si="995"/>
        <v>287.03278999999998</v>
      </c>
      <c r="R478" s="179">
        <f t="shared" si="995"/>
        <v>287.03278999999998</v>
      </c>
      <c r="S478" s="173">
        <f>R478*100/Q478</f>
        <v>100</v>
      </c>
      <c r="T478" s="178">
        <f t="shared" si="995"/>
        <v>82.779339999999991</v>
      </c>
      <c r="U478" s="178">
        <f t="shared" si="995"/>
        <v>82.779339999999991</v>
      </c>
      <c r="V478" s="173">
        <f t="shared" si="995"/>
        <v>0</v>
      </c>
      <c r="W478" s="179">
        <f>W479+W480+W481+W483+W484</f>
        <v>162.99</v>
      </c>
      <c r="X478" s="173">
        <f t="shared" si="995"/>
        <v>162.99</v>
      </c>
      <c r="Y478" s="173">
        <f t="shared" si="995"/>
        <v>0</v>
      </c>
      <c r="Z478" s="178">
        <f>Z479+Z480+Z481+Z483+Z484</f>
        <v>83.06495000000001</v>
      </c>
      <c r="AA478" s="178">
        <f t="shared" si="995"/>
        <v>0</v>
      </c>
      <c r="AB478" s="178">
        <f t="shared" si="995"/>
        <v>0</v>
      </c>
      <c r="AC478" s="178">
        <f t="shared" si="995"/>
        <v>83.06495000000001</v>
      </c>
      <c r="AD478" s="173">
        <f t="shared" si="995"/>
        <v>0</v>
      </c>
      <c r="AE478" s="178">
        <f t="shared" si="995"/>
        <v>37.224460000000001</v>
      </c>
      <c r="AF478" s="178">
        <f t="shared" si="995"/>
        <v>0</v>
      </c>
      <c r="AG478" s="178">
        <f t="shared" si="995"/>
        <v>0</v>
      </c>
      <c r="AH478" s="178">
        <f t="shared" si="995"/>
        <v>37.224460000000001</v>
      </c>
      <c r="AI478" s="173">
        <f>AH478*100/AE478</f>
        <v>100</v>
      </c>
      <c r="AJ478" s="178">
        <f t="shared" si="995"/>
        <v>253.95408000000003</v>
      </c>
      <c r="AK478" s="178">
        <f t="shared" si="995"/>
        <v>0</v>
      </c>
      <c r="AL478" s="178">
        <f t="shared" si="995"/>
        <v>0</v>
      </c>
      <c r="AM478" s="178">
        <f t="shared" si="995"/>
        <v>253.95408000000003</v>
      </c>
      <c r="AN478" s="178">
        <f t="shared" si="995"/>
        <v>0</v>
      </c>
      <c r="AO478" s="178">
        <f t="shared" si="995"/>
        <v>173.19657000000001</v>
      </c>
      <c r="AP478" s="173">
        <f t="shared" si="995"/>
        <v>0</v>
      </c>
      <c r="AQ478" s="173">
        <f t="shared" si="995"/>
        <v>0</v>
      </c>
      <c r="AR478" s="178">
        <f t="shared" si="995"/>
        <v>173.19657000000001</v>
      </c>
      <c r="AS478" s="173">
        <f t="shared" si="995"/>
        <v>0</v>
      </c>
      <c r="AT478" s="178">
        <f t="shared" si="995"/>
        <v>320.82508999999999</v>
      </c>
      <c r="AU478" s="178">
        <f t="shared" si="995"/>
        <v>5.47</v>
      </c>
      <c r="AV478" s="178">
        <f t="shared" si="995"/>
        <v>0</v>
      </c>
      <c r="AW478" s="178">
        <f t="shared" si="995"/>
        <v>320.82508999999999</v>
      </c>
      <c r="AX478" s="173">
        <f t="shared" si="995"/>
        <v>0</v>
      </c>
      <c r="AY478" s="178">
        <f>AY479+AY480+AY481+AY483+AY484</f>
        <v>1687.35177</v>
      </c>
      <c r="AZ478" s="179">
        <f t="shared" si="995"/>
        <v>728.01050999999984</v>
      </c>
      <c r="BA478" s="173"/>
    </row>
    <row r="479" spans="1:53" ht="32.25" customHeight="1">
      <c r="A479" s="321"/>
      <c r="B479" s="322"/>
      <c r="C479" s="323"/>
      <c r="D479" s="157" t="s">
        <v>37</v>
      </c>
      <c r="E479" s="178">
        <f t="shared" ref="E479" si="996">H479+K479+N479+Q479+T479+W479+Z479+AE479+AJ479+AO479+AT479+AY479</f>
        <v>0</v>
      </c>
      <c r="F479" s="178">
        <f t="shared" ref="F479:F481" si="997">I479+L479+O479+R479+U479+X479+AC479+AH479+AM479+AR479+AW479+AZ479</f>
        <v>0</v>
      </c>
      <c r="G479" s="156"/>
      <c r="H479" s="178">
        <f>H423+H430+H437+H444+H451+H458+H465</f>
        <v>0</v>
      </c>
      <c r="I479" s="178">
        <f t="shared" ref="I479:AZ481" si="998">I423+I430+I437+I444+I451+I458+I465</f>
        <v>0</v>
      </c>
      <c r="J479" s="178">
        <f t="shared" si="998"/>
        <v>0</v>
      </c>
      <c r="K479" s="178">
        <f t="shared" si="998"/>
        <v>0</v>
      </c>
      <c r="L479" s="178">
        <f t="shared" si="998"/>
        <v>0</v>
      </c>
      <c r="M479" s="178">
        <f t="shared" si="998"/>
        <v>0</v>
      </c>
      <c r="N479" s="178">
        <f t="shared" si="998"/>
        <v>0</v>
      </c>
      <c r="O479" s="178">
        <f t="shared" si="998"/>
        <v>0</v>
      </c>
      <c r="P479" s="178">
        <f t="shared" si="998"/>
        <v>0</v>
      </c>
      <c r="Q479" s="178">
        <f t="shared" si="998"/>
        <v>0</v>
      </c>
      <c r="R479" s="178">
        <f t="shared" si="998"/>
        <v>0</v>
      </c>
      <c r="S479" s="178">
        <f t="shared" si="998"/>
        <v>0</v>
      </c>
      <c r="T479" s="178">
        <f t="shared" si="998"/>
        <v>0</v>
      </c>
      <c r="U479" s="178">
        <f t="shared" si="998"/>
        <v>0</v>
      </c>
      <c r="V479" s="178">
        <f t="shared" si="998"/>
        <v>0</v>
      </c>
      <c r="W479" s="178">
        <f t="shared" si="998"/>
        <v>0</v>
      </c>
      <c r="X479" s="178">
        <f t="shared" si="998"/>
        <v>0</v>
      </c>
      <c r="Y479" s="178">
        <f t="shared" si="998"/>
        <v>0</v>
      </c>
      <c r="Z479" s="178">
        <f t="shared" si="998"/>
        <v>0</v>
      </c>
      <c r="AA479" s="178">
        <f t="shared" si="998"/>
        <v>0</v>
      </c>
      <c r="AB479" s="178">
        <f t="shared" si="998"/>
        <v>0</v>
      </c>
      <c r="AC479" s="178">
        <f t="shared" si="998"/>
        <v>0</v>
      </c>
      <c r="AD479" s="178">
        <f t="shared" si="998"/>
        <v>0</v>
      </c>
      <c r="AE479" s="178">
        <f t="shared" si="998"/>
        <v>0</v>
      </c>
      <c r="AF479" s="178">
        <f t="shared" si="998"/>
        <v>0</v>
      </c>
      <c r="AG479" s="178">
        <f t="shared" si="998"/>
        <v>0</v>
      </c>
      <c r="AH479" s="178">
        <f t="shared" si="998"/>
        <v>0</v>
      </c>
      <c r="AI479" s="178">
        <f t="shared" si="998"/>
        <v>0</v>
      </c>
      <c r="AJ479" s="178">
        <f t="shared" si="998"/>
        <v>0</v>
      </c>
      <c r="AK479" s="178">
        <f t="shared" si="998"/>
        <v>0</v>
      </c>
      <c r="AL479" s="178">
        <f t="shared" si="998"/>
        <v>0</v>
      </c>
      <c r="AM479" s="178">
        <f t="shared" si="998"/>
        <v>0</v>
      </c>
      <c r="AN479" s="178">
        <f t="shared" si="998"/>
        <v>0</v>
      </c>
      <c r="AO479" s="178">
        <f t="shared" si="998"/>
        <v>0</v>
      </c>
      <c r="AP479" s="178">
        <f t="shared" si="998"/>
        <v>0</v>
      </c>
      <c r="AQ479" s="178">
        <f t="shared" si="998"/>
        <v>0</v>
      </c>
      <c r="AR479" s="178">
        <f t="shared" si="998"/>
        <v>0</v>
      </c>
      <c r="AS479" s="178">
        <f t="shared" si="998"/>
        <v>0</v>
      </c>
      <c r="AT479" s="178">
        <f t="shared" si="998"/>
        <v>0</v>
      </c>
      <c r="AU479" s="178">
        <f t="shared" si="998"/>
        <v>0</v>
      </c>
      <c r="AV479" s="178">
        <f t="shared" si="998"/>
        <v>0</v>
      </c>
      <c r="AW479" s="178">
        <f t="shared" si="998"/>
        <v>0</v>
      </c>
      <c r="AX479" s="178">
        <f t="shared" si="998"/>
        <v>0</v>
      </c>
      <c r="AY479" s="178">
        <f t="shared" si="998"/>
        <v>0</v>
      </c>
      <c r="AZ479" s="178">
        <f t="shared" si="998"/>
        <v>0</v>
      </c>
      <c r="BA479" s="173"/>
    </row>
    <row r="480" spans="1:53" ht="50.25" customHeight="1">
      <c r="A480" s="321"/>
      <c r="B480" s="322"/>
      <c r="C480" s="323"/>
      <c r="D480" s="158" t="s">
        <v>2</v>
      </c>
      <c r="E480" s="178">
        <f>H480+K480+N480+Q480+T480+W480+Z480+AE480+AJ480+AO480+AT480+AY480</f>
        <v>880.2</v>
      </c>
      <c r="F480" s="178">
        <f t="shared" si="997"/>
        <v>880.2</v>
      </c>
      <c r="G480" s="156">
        <f t="shared" ref="G480:G481" si="999">F480/E480</f>
        <v>1</v>
      </c>
      <c r="H480" s="178">
        <f>H424+H431+H438+H445+H452+H459+H466</f>
        <v>0</v>
      </c>
      <c r="I480" s="178">
        <f t="shared" si="998"/>
        <v>0</v>
      </c>
      <c r="J480" s="178">
        <f t="shared" si="998"/>
        <v>0</v>
      </c>
      <c r="K480" s="178">
        <f t="shared" si="998"/>
        <v>85.079509999999999</v>
      </c>
      <c r="L480" s="178">
        <f t="shared" si="998"/>
        <v>85.079509999999999</v>
      </c>
      <c r="M480" s="178">
        <f t="shared" si="998"/>
        <v>0</v>
      </c>
      <c r="N480" s="178">
        <f t="shared" si="998"/>
        <v>107.81780999999999</v>
      </c>
      <c r="O480" s="178">
        <f t="shared" si="998"/>
        <v>107.81781000000001</v>
      </c>
      <c r="P480" s="178">
        <f t="shared" si="998"/>
        <v>0</v>
      </c>
      <c r="Q480" s="178">
        <f t="shared" si="998"/>
        <v>199.13324</v>
      </c>
      <c r="R480" s="178">
        <f t="shared" si="998"/>
        <v>199.13324</v>
      </c>
      <c r="S480" s="178">
        <f t="shared" si="998"/>
        <v>0</v>
      </c>
      <c r="T480" s="178">
        <f t="shared" si="998"/>
        <v>25.404699999999998</v>
      </c>
      <c r="U480" s="178">
        <f t="shared" si="998"/>
        <v>25.404699999999998</v>
      </c>
      <c r="V480" s="178">
        <f t="shared" si="998"/>
        <v>0</v>
      </c>
      <c r="W480" s="178">
        <f t="shared" si="998"/>
        <v>125.77000000000001</v>
      </c>
      <c r="X480" s="178">
        <f t="shared" si="998"/>
        <v>125.77000000000001</v>
      </c>
      <c r="Y480" s="178">
        <f t="shared" si="998"/>
        <v>0</v>
      </c>
      <c r="Z480" s="178">
        <f t="shared" si="998"/>
        <v>45.840490000000003</v>
      </c>
      <c r="AA480" s="178">
        <f t="shared" si="998"/>
        <v>0</v>
      </c>
      <c r="AB480" s="178">
        <f t="shared" si="998"/>
        <v>0</v>
      </c>
      <c r="AC480" s="178">
        <f t="shared" si="998"/>
        <v>45.840490000000003</v>
      </c>
      <c r="AD480" s="178">
        <f t="shared" si="998"/>
        <v>0</v>
      </c>
      <c r="AE480" s="178">
        <f t="shared" si="998"/>
        <v>0</v>
      </c>
      <c r="AF480" s="178">
        <f t="shared" si="998"/>
        <v>0</v>
      </c>
      <c r="AG480" s="178">
        <f t="shared" si="998"/>
        <v>0</v>
      </c>
      <c r="AH480" s="178">
        <f t="shared" si="998"/>
        <v>0</v>
      </c>
      <c r="AI480" s="178">
        <f t="shared" si="998"/>
        <v>0</v>
      </c>
      <c r="AJ480" s="178">
        <f t="shared" si="998"/>
        <v>134.56848000000002</v>
      </c>
      <c r="AK480" s="178">
        <f t="shared" si="998"/>
        <v>0</v>
      </c>
      <c r="AL480" s="178">
        <f t="shared" si="998"/>
        <v>0</v>
      </c>
      <c r="AM480" s="178">
        <f t="shared" si="998"/>
        <v>134.56848000000002</v>
      </c>
      <c r="AN480" s="178">
        <f t="shared" si="998"/>
        <v>0</v>
      </c>
      <c r="AO480" s="178">
        <f t="shared" si="998"/>
        <v>0</v>
      </c>
      <c r="AP480" s="178">
        <f t="shared" si="998"/>
        <v>0</v>
      </c>
      <c r="AQ480" s="178">
        <f t="shared" si="998"/>
        <v>0</v>
      </c>
      <c r="AR480" s="178">
        <f t="shared" si="998"/>
        <v>0</v>
      </c>
      <c r="AS480" s="178">
        <f t="shared" si="998"/>
        <v>0</v>
      </c>
      <c r="AT480" s="178">
        <f t="shared" si="998"/>
        <v>109.2311</v>
      </c>
      <c r="AU480" s="178">
        <f t="shared" si="998"/>
        <v>0</v>
      </c>
      <c r="AV480" s="178">
        <f t="shared" si="998"/>
        <v>0</v>
      </c>
      <c r="AW480" s="178">
        <f t="shared" si="998"/>
        <v>109.2311</v>
      </c>
      <c r="AX480" s="178">
        <f t="shared" si="998"/>
        <v>0</v>
      </c>
      <c r="AY480" s="178">
        <f t="shared" si="998"/>
        <v>47.354669999999999</v>
      </c>
      <c r="AZ480" s="178">
        <f t="shared" si="998"/>
        <v>47.354669999999999</v>
      </c>
      <c r="BA480" s="173"/>
    </row>
    <row r="481" spans="1:53" ht="22.5" customHeight="1">
      <c r="A481" s="321"/>
      <c r="B481" s="322"/>
      <c r="C481" s="323"/>
      <c r="D481" s="241" t="s">
        <v>273</v>
      </c>
      <c r="E481" s="178">
        <f>H481+K481+N481+Q481+T481+W481+Z481+AE481+AJ481+AO481+AT481+AY481</f>
        <v>2681.4932200000003</v>
      </c>
      <c r="F481" s="178">
        <f t="shared" si="997"/>
        <v>1722.1519599999999</v>
      </c>
      <c r="G481" s="156">
        <f t="shared" si="999"/>
        <v>0.64223617913902453</v>
      </c>
      <c r="H481" s="178">
        <f>H425+H432+H439+H446+H453+H460+H467</f>
        <v>161.51367999999999</v>
      </c>
      <c r="I481" s="178">
        <f t="shared" si="998"/>
        <v>161.51367999999999</v>
      </c>
      <c r="J481" s="178">
        <f t="shared" si="998"/>
        <v>0</v>
      </c>
      <c r="K481" s="178">
        <f t="shared" si="998"/>
        <v>40.360260000000004</v>
      </c>
      <c r="L481" s="178">
        <f t="shared" si="998"/>
        <v>40.360260000000004</v>
      </c>
      <c r="M481" s="178">
        <f t="shared" si="998"/>
        <v>0</v>
      </c>
      <c r="N481" s="178">
        <f t="shared" si="998"/>
        <v>78.50291</v>
      </c>
      <c r="O481" s="178">
        <f t="shared" si="998"/>
        <v>78.50291</v>
      </c>
      <c r="P481" s="178">
        <f t="shared" si="998"/>
        <v>0</v>
      </c>
      <c r="Q481" s="178">
        <f t="shared" si="998"/>
        <v>87.899550000000005</v>
      </c>
      <c r="R481" s="178">
        <f t="shared" si="998"/>
        <v>87.899550000000005</v>
      </c>
      <c r="S481" s="178">
        <f t="shared" si="998"/>
        <v>0</v>
      </c>
      <c r="T481" s="178">
        <f t="shared" si="998"/>
        <v>57.374639999999999</v>
      </c>
      <c r="U481" s="178">
        <f t="shared" si="998"/>
        <v>57.374639999999999</v>
      </c>
      <c r="V481" s="178">
        <f t="shared" si="998"/>
        <v>0</v>
      </c>
      <c r="W481" s="178">
        <f t="shared" si="998"/>
        <v>37.22</v>
      </c>
      <c r="X481" s="178">
        <f t="shared" si="998"/>
        <v>37.22</v>
      </c>
      <c r="Y481" s="178">
        <f t="shared" si="998"/>
        <v>0</v>
      </c>
      <c r="Z481" s="178">
        <f t="shared" si="998"/>
        <v>37.224460000000001</v>
      </c>
      <c r="AA481" s="178">
        <f t="shared" si="998"/>
        <v>0</v>
      </c>
      <c r="AB481" s="178">
        <f t="shared" si="998"/>
        <v>0</v>
      </c>
      <c r="AC481" s="178">
        <f t="shared" si="998"/>
        <v>37.224460000000001</v>
      </c>
      <c r="AD481" s="178">
        <f t="shared" si="998"/>
        <v>0</v>
      </c>
      <c r="AE481" s="178">
        <f t="shared" si="998"/>
        <v>37.224460000000001</v>
      </c>
      <c r="AF481" s="178">
        <f t="shared" si="998"/>
        <v>0</v>
      </c>
      <c r="AG481" s="178">
        <f t="shared" si="998"/>
        <v>0</v>
      </c>
      <c r="AH481" s="178">
        <f t="shared" si="998"/>
        <v>37.224460000000001</v>
      </c>
      <c r="AI481" s="178">
        <f t="shared" si="998"/>
        <v>0</v>
      </c>
      <c r="AJ481" s="178">
        <f t="shared" si="998"/>
        <v>119.3856</v>
      </c>
      <c r="AK481" s="178">
        <f t="shared" si="998"/>
        <v>0</v>
      </c>
      <c r="AL481" s="178">
        <f t="shared" si="998"/>
        <v>0</v>
      </c>
      <c r="AM481" s="178">
        <f t="shared" si="998"/>
        <v>119.3856</v>
      </c>
      <c r="AN481" s="178">
        <f t="shared" si="998"/>
        <v>0</v>
      </c>
      <c r="AO481" s="178">
        <f t="shared" si="998"/>
        <v>173.19657000000001</v>
      </c>
      <c r="AP481" s="178">
        <f t="shared" si="998"/>
        <v>0</v>
      </c>
      <c r="AQ481" s="178">
        <f t="shared" si="998"/>
        <v>0</v>
      </c>
      <c r="AR481" s="178">
        <f t="shared" si="998"/>
        <v>173.19657000000001</v>
      </c>
      <c r="AS481" s="178">
        <f t="shared" si="998"/>
        <v>0</v>
      </c>
      <c r="AT481" s="178">
        <f t="shared" si="998"/>
        <v>211.59398999999999</v>
      </c>
      <c r="AU481" s="178">
        <f t="shared" si="998"/>
        <v>5.47</v>
      </c>
      <c r="AV481" s="178">
        <f t="shared" si="998"/>
        <v>0</v>
      </c>
      <c r="AW481" s="178">
        <f t="shared" si="998"/>
        <v>211.59398999999999</v>
      </c>
      <c r="AX481" s="178">
        <f t="shared" si="998"/>
        <v>0</v>
      </c>
      <c r="AY481" s="178">
        <f>AY425+AY432+AY439+AY446+AY453+AY460+AY467+AY474</f>
        <v>1639.9971</v>
      </c>
      <c r="AZ481" s="178">
        <f t="shared" ref="AZ481:BA481" si="1000">AZ425+AZ432+AZ439+AZ446+AZ453+AZ460+AZ467+AZ474</f>
        <v>680.6558399999999</v>
      </c>
      <c r="BA481" s="178">
        <f t="shared" si="1000"/>
        <v>75.738388149341816</v>
      </c>
    </row>
    <row r="482" spans="1:53" ht="82.5" customHeight="1">
      <c r="A482" s="321"/>
      <c r="B482" s="322"/>
      <c r="C482" s="323"/>
      <c r="D482" s="241" t="s">
        <v>279</v>
      </c>
      <c r="E482" s="178">
        <f t="shared" ref="E482:E484" si="1001">H482+K482+N482+Q482+T482+W482+Z482+AE482+AJ482+AO482+AT482+AY482</f>
        <v>0</v>
      </c>
      <c r="F482" s="178">
        <f t="shared" ref="F482:F484" si="1002">I482+L482+O482+R482+U482+X482+AA482+AF482+AK482+AP482+AU482+AZ482</f>
        <v>0</v>
      </c>
      <c r="G482" s="156"/>
      <c r="H482" s="178">
        <f t="shared" ref="H482:AZ482" si="1003">H426+H433+H440+H447+H454+H461+H468</f>
        <v>0</v>
      </c>
      <c r="I482" s="178">
        <f t="shared" si="1003"/>
        <v>0</v>
      </c>
      <c r="J482" s="178">
        <f t="shared" si="1003"/>
        <v>0</v>
      </c>
      <c r="K482" s="178">
        <f t="shared" si="1003"/>
        <v>0</v>
      </c>
      <c r="L482" s="178">
        <f t="shared" si="1003"/>
        <v>0</v>
      </c>
      <c r="M482" s="178">
        <f t="shared" si="1003"/>
        <v>0</v>
      </c>
      <c r="N482" s="178">
        <f t="shared" si="1003"/>
        <v>0</v>
      </c>
      <c r="O482" s="178">
        <f t="shared" si="1003"/>
        <v>0</v>
      </c>
      <c r="P482" s="178">
        <f t="shared" si="1003"/>
        <v>0</v>
      </c>
      <c r="Q482" s="178">
        <f t="shared" si="1003"/>
        <v>0</v>
      </c>
      <c r="R482" s="178">
        <f t="shared" si="1003"/>
        <v>0</v>
      </c>
      <c r="S482" s="178">
        <f t="shared" si="1003"/>
        <v>0</v>
      </c>
      <c r="T482" s="178">
        <f t="shared" si="1003"/>
        <v>0</v>
      </c>
      <c r="U482" s="178">
        <f t="shared" si="1003"/>
        <v>0</v>
      </c>
      <c r="V482" s="178">
        <f t="shared" si="1003"/>
        <v>0</v>
      </c>
      <c r="W482" s="178">
        <f t="shared" si="1003"/>
        <v>0</v>
      </c>
      <c r="X482" s="178">
        <f t="shared" si="1003"/>
        <v>0</v>
      </c>
      <c r="Y482" s="178">
        <f t="shared" si="1003"/>
        <v>0</v>
      </c>
      <c r="Z482" s="178">
        <f t="shared" si="1003"/>
        <v>0</v>
      </c>
      <c r="AA482" s="178">
        <f t="shared" si="1003"/>
        <v>0</v>
      </c>
      <c r="AB482" s="178">
        <f t="shared" si="1003"/>
        <v>0</v>
      </c>
      <c r="AC482" s="178">
        <f t="shared" si="1003"/>
        <v>0</v>
      </c>
      <c r="AD482" s="178">
        <f t="shared" si="1003"/>
        <v>0</v>
      </c>
      <c r="AE482" s="178">
        <f t="shared" si="1003"/>
        <v>0</v>
      </c>
      <c r="AF482" s="178">
        <f t="shared" si="1003"/>
        <v>0</v>
      </c>
      <c r="AG482" s="178">
        <f t="shared" si="1003"/>
        <v>0</v>
      </c>
      <c r="AH482" s="178">
        <f t="shared" si="1003"/>
        <v>0</v>
      </c>
      <c r="AI482" s="178">
        <f t="shared" si="1003"/>
        <v>0</v>
      </c>
      <c r="AJ482" s="178">
        <f t="shared" si="1003"/>
        <v>0</v>
      </c>
      <c r="AK482" s="178">
        <f t="shared" si="1003"/>
        <v>0</v>
      </c>
      <c r="AL482" s="178">
        <f t="shared" si="1003"/>
        <v>0</v>
      </c>
      <c r="AM482" s="178">
        <f t="shared" si="1003"/>
        <v>0</v>
      </c>
      <c r="AN482" s="178">
        <f t="shared" si="1003"/>
        <v>0</v>
      </c>
      <c r="AO482" s="178">
        <f t="shared" si="1003"/>
        <v>0</v>
      </c>
      <c r="AP482" s="178">
        <f t="shared" si="1003"/>
        <v>0</v>
      </c>
      <c r="AQ482" s="178">
        <f t="shared" si="1003"/>
        <v>0</v>
      </c>
      <c r="AR482" s="178">
        <f t="shared" si="1003"/>
        <v>0</v>
      </c>
      <c r="AS482" s="178">
        <f t="shared" si="1003"/>
        <v>0</v>
      </c>
      <c r="AT482" s="178">
        <f t="shared" si="1003"/>
        <v>0</v>
      </c>
      <c r="AU482" s="178">
        <f t="shared" si="1003"/>
        <v>0</v>
      </c>
      <c r="AV482" s="178">
        <f t="shared" si="1003"/>
        <v>0</v>
      </c>
      <c r="AW482" s="178">
        <f t="shared" si="1003"/>
        <v>0</v>
      </c>
      <c r="AX482" s="178">
        <f t="shared" si="1003"/>
        <v>0</v>
      </c>
      <c r="AY482" s="178">
        <f t="shared" si="1003"/>
        <v>0</v>
      </c>
      <c r="AZ482" s="178">
        <f t="shared" si="1003"/>
        <v>0</v>
      </c>
      <c r="BA482" s="173"/>
    </row>
    <row r="483" spans="1:53" ht="22.5" customHeight="1">
      <c r="A483" s="321"/>
      <c r="B483" s="322"/>
      <c r="C483" s="323"/>
      <c r="D483" s="241" t="s">
        <v>274</v>
      </c>
      <c r="E483" s="178">
        <f t="shared" si="1001"/>
        <v>0</v>
      </c>
      <c r="F483" s="178">
        <f t="shared" si="1002"/>
        <v>0</v>
      </c>
      <c r="G483" s="156"/>
      <c r="H483" s="173">
        <f t="shared" ref="H483:AZ483" si="1004">H427+H434+H441+H448+H455+H462</f>
        <v>0</v>
      </c>
      <c r="I483" s="173">
        <f t="shared" si="1004"/>
        <v>0</v>
      </c>
      <c r="J483" s="173">
        <f t="shared" si="1004"/>
        <v>0</v>
      </c>
      <c r="K483" s="173">
        <f t="shared" si="1004"/>
        <v>0</v>
      </c>
      <c r="L483" s="173">
        <f t="shared" si="1004"/>
        <v>0</v>
      </c>
      <c r="M483" s="173">
        <f t="shared" si="1004"/>
        <v>0</v>
      </c>
      <c r="N483" s="173">
        <f t="shared" si="1004"/>
        <v>0</v>
      </c>
      <c r="O483" s="173">
        <f t="shared" si="1004"/>
        <v>0</v>
      </c>
      <c r="P483" s="173">
        <f t="shared" si="1004"/>
        <v>0</v>
      </c>
      <c r="Q483" s="173">
        <f t="shared" si="1004"/>
        <v>0</v>
      </c>
      <c r="R483" s="173">
        <f t="shared" si="1004"/>
        <v>0</v>
      </c>
      <c r="S483" s="173">
        <f t="shared" si="1004"/>
        <v>0</v>
      </c>
      <c r="T483" s="173">
        <f t="shared" si="1004"/>
        <v>0</v>
      </c>
      <c r="U483" s="173">
        <f t="shared" si="1004"/>
        <v>0</v>
      </c>
      <c r="V483" s="173">
        <f t="shared" si="1004"/>
        <v>0</v>
      </c>
      <c r="W483" s="173">
        <f t="shared" si="1004"/>
        <v>0</v>
      </c>
      <c r="X483" s="173">
        <f t="shared" si="1004"/>
        <v>0</v>
      </c>
      <c r="Y483" s="173">
        <f t="shared" si="1004"/>
        <v>0</v>
      </c>
      <c r="Z483" s="173">
        <f t="shared" si="1004"/>
        <v>0</v>
      </c>
      <c r="AA483" s="173">
        <f t="shared" si="1004"/>
        <v>0</v>
      </c>
      <c r="AB483" s="173">
        <f t="shared" si="1004"/>
        <v>0</v>
      </c>
      <c r="AC483" s="173">
        <f t="shared" si="1004"/>
        <v>0</v>
      </c>
      <c r="AD483" s="173">
        <f t="shared" si="1004"/>
        <v>0</v>
      </c>
      <c r="AE483" s="173">
        <f t="shared" si="1004"/>
        <v>0</v>
      </c>
      <c r="AF483" s="173">
        <f t="shared" si="1004"/>
        <v>0</v>
      </c>
      <c r="AG483" s="173">
        <f t="shared" si="1004"/>
        <v>0</v>
      </c>
      <c r="AH483" s="173">
        <f t="shared" si="1004"/>
        <v>0</v>
      </c>
      <c r="AI483" s="173">
        <f t="shared" si="1004"/>
        <v>0</v>
      </c>
      <c r="AJ483" s="173">
        <f t="shared" si="1004"/>
        <v>0</v>
      </c>
      <c r="AK483" s="173">
        <f t="shared" si="1004"/>
        <v>0</v>
      </c>
      <c r="AL483" s="173">
        <f t="shared" si="1004"/>
        <v>0</v>
      </c>
      <c r="AM483" s="173">
        <f t="shared" si="1004"/>
        <v>0</v>
      </c>
      <c r="AN483" s="173">
        <f t="shared" si="1004"/>
        <v>0</v>
      </c>
      <c r="AO483" s="173">
        <f t="shared" si="1004"/>
        <v>0</v>
      </c>
      <c r="AP483" s="173">
        <f t="shared" si="1004"/>
        <v>0</v>
      </c>
      <c r="AQ483" s="173">
        <f t="shared" si="1004"/>
        <v>0</v>
      </c>
      <c r="AR483" s="173">
        <f t="shared" si="1004"/>
        <v>0</v>
      </c>
      <c r="AS483" s="173">
        <f t="shared" si="1004"/>
        <v>0</v>
      </c>
      <c r="AT483" s="173">
        <f t="shared" si="1004"/>
        <v>0</v>
      </c>
      <c r="AU483" s="173">
        <f t="shared" si="1004"/>
        <v>0</v>
      </c>
      <c r="AV483" s="173">
        <f t="shared" si="1004"/>
        <v>0</v>
      </c>
      <c r="AW483" s="173">
        <f t="shared" si="1004"/>
        <v>0</v>
      </c>
      <c r="AX483" s="173">
        <f t="shared" si="1004"/>
        <v>0</v>
      </c>
      <c r="AY483" s="173">
        <f t="shared" si="1004"/>
        <v>0</v>
      </c>
      <c r="AZ483" s="173">
        <f t="shared" si="1004"/>
        <v>0</v>
      </c>
      <c r="BA483" s="173"/>
    </row>
    <row r="484" spans="1:53" ht="31.2">
      <c r="A484" s="321"/>
      <c r="B484" s="322"/>
      <c r="C484" s="323"/>
      <c r="D484" s="153" t="s">
        <v>43</v>
      </c>
      <c r="E484" s="178">
        <f t="shared" si="1001"/>
        <v>0</v>
      </c>
      <c r="F484" s="178">
        <f t="shared" si="1002"/>
        <v>0</v>
      </c>
      <c r="G484" s="156"/>
      <c r="H484" s="173">
        <f t="shared" ref="H484:AZ484" si="1005">H428+H435+H442+H449+H456+H463</f>
        <v>0</v>
      </c>
      <c r="I484" s="173">
        <f t="shared" si="1005"/>
        <v>0</v>
      </c>
      <c r="J484" s="173">
        <f t="shared" si="1005"/>
        <v>0</v>
      </c>
      <c r="K484" s="173">
        <f t="shared" si="1005"/>
        <v>0</v>
      </c>
      <c r="L484" s="173">
        <f t="shared" si="1005"/>
        <v>0</v>
      </c>
      <c r="M484" s="173">
        <f t="shared" si="1005"/>
        <v>0</v>
      </c>
      <c r="N484" s="173">
        <f t="shared" si="1005"/>
        <v>0</v>
      </c>
      <c r="O484" s="173">
        <f t="shared" si="1005"/>
        <v>0</v>
      </c>
      <c r="P484" s="173">
        <f t="shared" si="1005"/>
        <v>0</v>
      </c>
      <c r="Q484" s="173">
        <f t="shared" si="1005"/>
        <v>0</v>
      </c>
      <c r="R484" s="173">
        <f t="shared" si="1005"/>
        <v>0</v>
      </c>
      <c r="S484" s="173">
        <f t="shared" si="1005"/>
        <v>0</v>
      </c>
      <c r="T484" s="173">
        <f t="shared" si="1005"/>
        <v>0</v>
      </c>
      <c r="U484" s="173">
        <f t="shared" si="1005"/>
        <v>0</v>
      </c>
      <c r="V484" s="173">
        <f t="shared" si="1005"/>
        <v>0</v>
      </c>
      <c r="W484" s="173">
        <f t="shared" si="1005"/>
        <v>0</v>
      </c>
      <c r="X484" s="173">
        <f t="shared" si="1005"/>
        <v>0</v>
      </c>
      <c r="Y484" s="173">
        <f t="shared" si="1005"/>
        <v>0</v>
      </c>
      <c r="Z484" s="173">
        <f t="shared" si="1005"/>
        <v>0</v>
      </c>
      <c r="AA484" s="173">
        <f t="shared" si="1005"/>
        <v>0</v>
      </c>
      <c r="AB484" s="173">
        <f t="shared" si="1005"/>
        <v>0</v>
      </c>
      <c r="AC484" s="173">
        <f t="shared" si="1005"/>
        <v>0</v>
      </c>
      <c r="AD484" s="173">
        <f t="shared" si="1005"/>
        <v>0</v>
      </c>
      <c r="AE484" s="173">
        <f t="shared" si="1005"/>
        <v>0</v>
      </c>
      <c r="AF484" s="173">
        <f t="shared" si="1005"/>
        <v>0</v>
      </c>
      <c r="AG484" s="173">
        <f t="shared" si="1005"/>
        <v>0</v>
      </c>
      <c r="AH484" s="173">
        <f t="shared" si="1005"/>
        <v>0</v>
      </c>
      <c r="AI484" s="173">
        <f t="shared" si="1005"/>
        <v>0</v>
      </c>
      <c r="AJ484" s="173">
        <f t="shared" si="1005"/>
        <v>0</v>
      </c>
      <c r="AK484" s="173">
        <f t="shared" si="1005"/>
        <v>0</v>
      </c>
      <c r="AL484" s="173">
        <f t="shared" si="1005"/>
        <v>0</v>
      </c>
      <c r="AM484" s="173">
        <f t="shared" si="1005"/>
        <v>0</v>
      </c>
      <c r="AN484" s="173">
        <f t="shared" si="1005"/>
        <v>0</v>
      </c>
      <c r="AO484" s="173">
        <f t="shared" si="1005"/>
        <v>0</v>
      </c>
      <c r="AP484" s="173">
        <f t="shared" si="1005"/>
        <v>0</v>
      </c>
      <c r="AQ484" s="173">
        <f t="shared" si="1005"/>
        <v>0</v>
      </c>
      <c r="AR484" s="173">
        <f t="shared" si="1005"/>
        <v>0</v>
      </c>
      <c r="AS484" s="173">
        <f t="shared" si="1005"/>
        <v>0</v>
      </c>
      <c r="AT484" s="173">
        <f t="shared" si="1005"/>
        <v>0</v>
      </c>
      <c r="AU484" s="173">
        <f t="shared" si="1005"/>
        <v>0</v>
      </c>
      <c r="AV484" s="173">
        <f t="shared" si="1005"/>
        <v>0</v>
      </c>
      <c r="AW484" s="173">
        <f t="shared" si="1005"/>
        <v>0</v>
      </c>
      <c r="AX484" s="173">
        <f t="shared" si="1005"/>
        <v>0</v>
      </c>
      <c r="AY484" s="173">
        <f t="shared" si="1005"/>
        <v>0</v>
      </c>
      <c r="AZ484" s="173">
        <f t="shared" si="1005"/>
        <v>0</v>
      </c>
      <c r="BA484" s="173"/>
    </row>
    <row r="485" spans="1:53" ht="17.25" customHeight="1">
      <c r="A485" s="406" t="s">
        <v>334</v>
      </c>
      <c r="B485" s="407"/>
      <c r="C485" s="407"/>
      <c r="D485" s="407"/>
      <c r="E485" s="407"/>
      <c r="F485" s="407"/>
      <c r="G485" s="407"/>
      <c r="H485" s="407"/>
      <c r="I485" s="407"/>
      <c r="J485" s="407"/>
      <c r="K485" s="407"/>
      <c r="L485" s="407"/>
      <c r="M485" s="407"/>
      <c r="N485" s="407"/>
      <c r="O485" s="407"/>
      <c r="P485" s="407"/>
      <c r="Q485" s="407"/>
      <c r="R485" s="407"/>
      <c r="S485" s="407"/>
      <c r="T485" s="407"/>
      <c r="U485" s="407"/>
      <c r="V485" s="407"/>
      <c r="W485" s="407"/>
      <c r="X485" s="407"/>
      <c r="Y485" s="407"/>
      <c r="Z485" s="407"/>
      <c r="AA485" s="407"/>
      <c r="AB485" s="407"/>
      <c r="AC485" s="407"/>
      <c r="AD485" s="407"/>
      <c r="AE485" s="407"/>
      <c r="AF485" s="407"/>
      <c r="AG485" s="407"/>
      <c r="AH485" s="407"/>
      <c r="AI485" s="407"/>
      <c r="AJ485" s="407"/>
      <c r="AK485" s="407"/>
      <c r="AL485" s="407"/>
      <c r="AM485" s="407"/>
      <c r="AN485" s="407"/>
      <c r="AO485" s="407"/>
      <c r="AP485" s="407"/>
      <c r="AQ485" s="407"/>
      <c r="AR485" s="407"/>
      <c r="AS485" s="407"/>
      <c r="AT485" s="407"/>
      <c r="AU485" s="407"/>
      <c r="AV485" s="407"/>
      <c r="AW485" s="407"/>
      <c r="AX485" s="407"/>
      <c r="AY485" s="407"/>
      <c r="AZ485" s="407"/>
      <c r="BA485" s="407"/>
    </row>
    <row r="486" spans="1:53" ht="22.5" customHeight="1">
      <c r="A486" s="312" t="s">
        <v>94</v>
      </c>
      <c r="B486" s="314" t="s">
        <v>337</v>
      </c>
      <c r="C486" s="314" t="s">
        <v>338</v>
      </c>
      <c r="D486" s="159" t="s">
        <v>41</v>
      </c>
      <c r="E486" s="178">
        <f t="shared" ref="E486:E488" si="1006">H486+K486+N486+Q486+T486+W486+Z486+AE486+AJ486+AO486+AT486+AY486</f>
        <v>140547.37300000002</v>
      </c>
      <c r="F486" s="178">
        <f>I486+L486+O486+R486+U486+X486+AC486+AH486+AM486+AR486+AW486+AZ486</f>
        <v>140547.33300000001</v>
      </c>
      <c r="G486" s="178">
        <f>F486*100/E486</f>
        <v>99.999971539845134</v>
      </c>
      <c r="H486" s="173">
        <f>H487+H488+H489+H491+H492</f>
        <v>28634.25</v>
      </c>
      <c r="I486" s="173">
        <f t="shared" ref="I486:AZ486" si="1007">I487+I488+I489+I491+I492</f>
        <v>28634.25</v>
      </c>
      <c r="J486" s="173">
        <f>I486*100/H486</f>
        <v>100</v>
      </c>
      <c r="K486" s="173">
        <f t="shared" si="1007"/>
        <v>36640.06</v>
      </c>
      <c r="L486" s="173">
        <f t="shared" si="1007"/>
        <v>36640.06</v>
      </c>
      <c r="M486" s="173">
        <f>L486*100/K486</f>
        <v>100</v>
      </c>
      <c r="N486" s="173">
        <f t="shared" si="1007"/>
        <v>0</v>
      </c>
      <c r="O486" s="173">
        <f t="shared" si="1007"/>
        <v>0</v>
      </c>
      <c r="P486" s="173"/>
      <c r="Q486" s="173">
        <f t="shared" si="1007"/>
        <v>9999.9999999999982</v>
      </c>
      <c r="R486" s="173">
        <f t="shared" si="1007"/>
        <v>9999.9999999999982</v>
      </c>
      <c r="S486" s="173">
        <f>R486*100/Q486</f>
        <v>100</v>
      </c>
      <c r="T486" s="173">
        <f t="shared" si="1007"/>
        <v>0</v>
      </c>
      <c r="U486" s="173">
        <f t="shared" si="1007"/>
        <v>0</v>
      </c>
      <c r="V486" s="173"/>
      <c r="W486" s="173">
        <f t="shared" si="1007"/>
        <v>0</v>
      </c>
      <c r="X486" s="173">
        <f t="shared" si="1007"/>
        <v>0</v>
      </c>
      <c r="Y486" s="173"/>
      <c r="Z486" s="173">
        <f t="shared" si="1007"/>
        <v>0</v>
      </c>
      <c r="AA486" s="173">
        <f t="shared" si="1007"/>
        <v>0</v>
      </c>
      <c r="AB486" s="173">
        <f t="shared" si="1007"/>
        <v>0</v>
      </c>
      <c r="AC486" s="173">
        <f t="shared" si="1007"/>
        <v>0</v>
      </c>
      <c r="AD486" s="173"/>
      <c r="AE486" s="178">
        <f t="shared" si="1007"/>
        <v>3371.0129999999999</v>
      </c>
      <c r="AF486" s="178">
        <f t="shared" si="1007"/>
        <v>0</v>
      </c>
      <c r="AG486" s="178">
        <f t="shared" si="1007"/>
        <v>0</v>
      </c>
      <c r="AH486" s="178">
        <f t="shared" si="1007"/>
        <v>3371.0129999999999</v>
      </c>
      <c r="AI486" s="173"/>
      <c r="AJ486" s="173">
        <f t="shared" si="1007"/>
        <v>0</v>
      </c>
      <c r="AK486" s="173">
        <f t="shared" si="1007"/>
        <v>0</v>
      </c>
      <c r="AL486" s="173">
        <f t="shared" si="1007"/>
        <v>0</v>
      </c>
      <c r="AM486" s="173">
        <f t="shared" si="1007"/>
        <v>0</v>
      </c>
      <c r="AN486" s="173"/>
      <c r="AO486" s="173">
        <f t="shared" si="1007"/>
        <v>36942.51</v>
      </c>
      <c r="AP486" s="173">
        <f t="shared" si="1007"/>
        <v>0</v>
      </c>
      <c r="AQ486" s="173">
        <f t="shared" si="1007"/>
        <v>0</v>
      </c>
      <c r="AR486" s="173">
        <f t="shared" si="1007"/>
        <v>36942.51</v>
      </c>
      <c r="AS486" s="173"/>
      <c r="AT486" s="173">
        <f t="shared" si="1007"/>
        <v>23159.5</v>
      </c>
      <c r="AU486" s="173">
        <f t="shared" si="1007"/>
        <v>0</v>
      </c>
      <c r="AV486" s="173">
        <f t="shared" si="1007"/>
        <v>0</v>
      </c>
      <c r="AW486" s="173">
        <f t="shared" si="1007"/>
        <v>23159.5</v>
      </c>
      <c r="AX486" s="173"/>
      <c r="AY486" s="173">
        <f t="shared" si="1007"/>
        <v>1800.0400000000009</v>
      </c>
      <c r="AZ486" s="173">
        <f t="shared" si="1007"/>
        <v>1800</v>
      </c>
      <c r="BA486" s="173">
        <f>AZ486*100/AY486</f>
        <v>99.997777827159354</v>
      </c>
    </row>
    <row r="487" spans="1:53" ht="32.25" customHeight="1">
      <c r="A487" s="313"/>
      <c r="B487" s="315"/>
      <c r="C487" s="315"/>
      <c r="D487" s="157" t="s">
        <v>37</v>
      </c>
      <c r="E487" s="178">
        <f t="shared" si="1006"/>
        <v>0</v>
      </c>
      <c r="F487" s="178">
        <f t="shared" ref="F487:F489" si="1008">I487+L487+O487+R487+U487+X487+AC487+AH487+AM487+AR487+AW487+AZ487</f>
        <v>0</v>
      </c>
      <c r="G487" s="178"/>
      <c r="H487" s="173">
        <f>H501+H508+H515+H522+H529+H536+H543+H550+H557</f>
        <v>0</v>
      </c>
      <c r="I487" s="173">
        <f t="shared" ref="I487:AZ487" si="1009">I501+I508+I515+I522+I529+I536+I543+I550+I557</f>
        <v>0</v>
      </c>
      <c r="J487" s="173"/>
      <c r="K487" s="173">
        <f t="shared" si="1009"/>
        <v>0</v>
      </c>
      <c r="L487" s="173">
        <f t="shared" si="1009"/>
        <v>0</v>
      </c>
      <c r="M487" s="173"/>
      <c r="N487" s="173">
        <f t="shared" si="1009"/>
        <v>0</v>
      </c>
      <c r="O487" s="173">
        <f t="shared" si="1009"/>
        <v>0</v>
      </c>
      <c r="P487" s="173"/>
      <c r="Q487" s="173">
        <f t="shared" si="1009"/>
        <v>0</v>
      </c>
      <c r="R487" s="173">
        <f t="shared" si="1009"/>
        <v>0</v>
      </c>
      <c r="S487" s="173"/>
      <c r="T487" s="173">
        <f t="shared" si="1009"/>
        <v>0</v>
      </c>
      <c r="U487" s="173">
        <f t="shared" si="1009"/>
        <v>0</v>
      </c>
      <c r="V487" s="173"/>
      <c r="W487" s="173">
        <f t="shared" si="1009"/>
        <v>0</v>
      </c>
      <c r="X487" s="173">
        <f t="shared" si="1009"/>
        <v>0</v>
      </c>
      <c r="Y487" s="173"/>
      <c r="Z487" s="173">
        <f t="shared" si="1009"/>
        <v>0</v>
      </c>
      <c r="AA487" s="173">
        <f t="shared" si="1009"/>
        <v>0</v>
      </c>
      <c r="AB487" s="173">
        <f t="shared" si="1009"/>
        <v>0</v>
      </c>
      <c r="AC487" s="173">
        <f t="shared" si="1009"/>
        <v>0</v>
      </c>
      <c r="AD487" s="173"/>
      <c r="AE487" s="178">
        <f t="shared" si="1009"/>
        <v>0</v>
      </c>
      <c r="AF487" s="178">
        <f t="shared" si="1009"/>
        <v>0</v>
      </c>
      <c r="AG487" s="178">
        <f t="shared" si="1009"/>
        <v>0</v>
      </c>
      <c r="AH487" s="178">
        <f t="shared" si="1009"/>
        <v>0</v>
      </c>
      <c r="AI487" s="173"/>
      <c r="AJ487" s="173">
        <f t="shared" si="1009"/>
        <v>0</v>
      </c>
      <c r="AK487" s="173">
        <f t="shared" si="1009"/>
        <v>0</v>
      </c>
      <c r="AL487" s="173">
        <f t="shared" si="1009"/>
        <v>0</v>
      </c>
      <c r="AM487" s="173">
        <f t="shared" si="1009"/>
        <v>0</v>
      </c>
      <c r="AN487" s="173"/>
      <c r="AO487" s="173">
        <f t="shared" si="1009"/>
        <v>0</v>
      </c>
      <c r="AP487" s="173">
        <f t="shared" si="1009"/>
        <v>0</v>
      </c>
      <c r="AQ487" s="173">
        <f t="shared" si="1009"/>
        <v>0</v>
      </c>
      <c r="AR487" s="173">
        <f t="shared" si="1009"/>
        <v>0</v>
      </c>
      <c r="AS487" s="173"/>
      <c r="AT487" s="173">
        <f t="shared" si="1009"/>
        <v>0</v>
      </c>
      <c r="AU487" s="173">
        <f t="shared" si="1009"/>
        <v>0</v>
      </c>
      <c r="AV487" s="173">
        <f t="shared" si="1009"/>
        <v>0</v>
      </c>
      <c r="AW487" s="173">
        <f t="shared" si="1009"/>
        <v>0</v>
      </c>
      <c r="AX487" s="173"/>
      <c r="AY487" s="173">
        <f t="shared" si="1009"/>
        <v>0</v>
      </c>
      <c r="AZ487" s="173">
        <f t="shared" si="1009"/>
        <v>0</v>
      </c>
      <c r="BA487" s="173"/>
    </row>
    <row r="488" spans="1:53" ht="50.25" customHeight="1">
      <c r="A488" s="313"/>
      <c r="B488" s="315"/>
      <c r="C488" s="315"/>
      <c r="D488" s="158" t="s">
        <v>2</v>
      </c>
      <c r="E488" s="178">
        <f t="shared" si="1006"/>
        <v>0</v>
      </c>
      <c r="F488" s="178">
        <f t="shared" si="1008"/>
        <v>0</v>
      </c>
      <c r="G488" s="178"/>
      <c r="H488" s="173">
        <f t="shared" ref="H488:AZ488" si="1010">H502+H509+H516+H523+H530+H537+H544+H551+H558</f>
        <v>0</v>
      </c>
      <c r="I488" s="173">
        <f t="shared" si="1010"/>
        <v>0</v>
      </c>
      <c r="J488" s="173"/>
      <c r="K488" s="173">
        <f t="shared" si="1010"/>
        <v>0</v>
      </c>
      <c r="L488" s="173">
        <f t="shared" si="1010"/>
        <v>0</v>
      </c>
      <c r="M488" s="173"/>
      <c r="N488" s="173">
        <f t="shared" si="1010"/>
        <v>0</v>
      </c>
      <c r="O488" s="173">
        <f t="shared" si="1010"/>
        <v>0</v>
      </c>
      <c r="P488" s="173"/>
      <c r="Q488" s="173">
        <f t="shared" si="1010"/>
        <v>0</v>
      </c>
      <c r="R488" s="173">
        <f t="shared" si="1010"/>
        <v>0</v>
      </c>
      <c r="S488" s="173"/>
      <c r="T488" s="173">
        <f t="shared" si="1010"/>
        <v>0</v>
      </c>
      <c r="U488" s="173">
        <f t="shared" si="1010"/>
        <v>0</v>
      </c>
      <c r="V488" s="173"/>
      <c r="W488" s="173">
        <f t="shared" si="1010"/>
        <v>0</v>
      </c>
      <c r="X488" s="173">
        <f t="shared" si="1010"/>
        <v>0</v>
      </c>
      <c r="Y488" s="173"/>
      <c r="Z488" s="173">
        <f t="shared" si="1010"/>
        <v>0</v>
      </c>
      <c r="AA488" s="173">
        <f t="shared" si="1010"/>
        <v>0</v>
      </c>
      <c r="AB488" s="173">
        <f t="shared" si="1010"/>
        <v>0</v>
      </c>
      <c r="AC488" s="173">
        <f t="shared" si="1010"/>
        <v>0</v>
      </c>
      <c r="AD488" s="173"/>
      <c r="AE488" s="178">
        <f t="shared" si="1010"/>
        <v>0</v>
      </c>
      <c r="AF488" s="178">
        <f t="shared" si="1010"/>
        <v>0</v>
      </c>
      <c r="AG488" s="178">
        <f t="shared" si="1010"/>
        <v>0</v>
      </c>
      <c r="AH488" s="178">
        <f t="shared" si="1010"/>
        <v>0</v>
      </c>
      <c r="AI488" s="173"/>
      <c r="AJ488" s="173">
        <f t="shared" si="1010"/>
        <v>0</v>
      </c>
      <c r="AK488" s="173">
        <f t="shared" si="1010"/>
        <v>0</v>
      </c>
      <c r="AL488" s="173">
        <f t="shared" si="1010"/>
        <v>0</v>
      </c>
      <c r="AM488" s="173">
        <f t="shared" si="1010"/>
        <v>0</v>
      </c>
      <c r="AN488" s="173"/>
      <c r="AO488" s="173">
        <f t="shared" si="1010"/>
        <v>0</v>
      </c>
      <c r="AP488" s="173">
        <f t="shared" si="1010"/>
        <v>0</v>
      </c>
      <c r="AQ488" s="173">
        <f t="shared" si="1010"/>
        <v>0</v>
      </c>
      <c r="AR488" s="173">
        <f t="shared" si="1010"/>
        <v>0</v>
      </c>
      <c r="AS488" s="173"/>
      <c r="AT488" s="173">
        <f t="shared" si="1010"/>
        <v>0</v>
      </c>
      <c r="AU488" s="173">
        <f t="shared" si="1010"/>
        <v>0</v>
      </c>
      <c r="AV488" s="173">
        <f t="shared" si="1010"/>
        <v>0</v>
      </c>
      <c r="AW488" s="173">
        <f t="shared" si="1010"/>
        <v>0</v>
      </c>
      <c r="AX488" s="173"/>
      <c r="AY488" s="173">
        <f t="shared" si="1010"/>
        <v>0</v>
      </c>
      <c r="AZ488" s="173">
        <f t="shared" si="1010"/>
        <v>0</v>
      </c>
      <c r="BA488" s="173"/>
    </row>
    <row r="489" spans="1:53" ht="22.5" customHeight="1">
      <c r="A489" s="313"/>
      <c r="B489" s="315"/>
      <c r="C489" s="315"/>
      <c r="D489" s="241" t="s">
        <v>273</v>
      </c>
      <c r="E489" s="178">
        <f>H489+K489+N489+Q489+T489+W489+Z489+AE489+AJ489+AO489+AT489+AY489</f>
        <v>140547.37300000002</v>
      </c>
      <c r="F489" s="178">
        <f t="shared" si="1008"/>
        <v>140547.33300000001</v>
      </c>
      <c r="G489" s="178">
        <f>F489*100/E489</f>
        <v>99.999971539845134</v>
      </c>
      <c r="H489" s="173">
        <f t="shared" ref="H489:AR489" si="1011">H503+H510+H517+H524+H531+H538+H545+H552+H559</f>
        <v>28634.25</v>
      </c>
      <c r="I489" s="173">
        <f t="shared" si="1011"/>
        <v>28634.25</v>
      </c>
      <c r="J489" s="173"/>
      <c r="K489" s="173">
        <f t="shared" si="1011"/>
        <v>36640.06</v>
      </c>
      <c r="L489" s="173">
        <f t="shared" si="1011"/>
        <v>36640.06</v>
      </c>
      <c r="M489" s="173">
        <f>L489*100/K489</f>
        <v>100</v>
      </c>
      <c r="N489" s="173">
        <f t="shared" si="1011"/>
        <v>0</v>
      </c>
      <c r="O489" s="173">
        <f t="shared" si="1011"/>
        <v>0</v>
      </c>
      <c r="P489" s="173"/>
      <c r="Q489" s="173">
        <f t="shared" si="1011"/>
        <v>9999.9999999999982</v>
      </c>
      <c r="R489" s="173">
        <f t="shared" si="1011"/>
        <v>9999.9999999999982</v>
      </c>
      <c r="S489" s="173">
        <f>R489*100/Q489</f>
        <v>100</v>
      </c>
      <c r="T489" s="173">
        <f t="shared" si="1011"/>
        <v>0</v>
      </c>
      <c r="U489" s="173">
        <f t="shared" si="1011"/>
        <v>0</v>
      </c>
      <c r="V489" s="173"/>
      <c r="W489" s="173">
        <f t="shared" si="1011"/>
        <v>0</v>
      </c>
      <c r="X489" s="173">
        <f t="shared" si="1011"/>
        <v>0</v>
      </c>
      <c r="Y489" s="173"/>
      <c r="Z489" s="173">
        <f t="shared" si="1011"/>
        <v>0</v>
      </c>
      <c r="AA489" s="173">
        <f t="shared" si="1011"/>
        <v>0</v>
      </c>
      <c r="AB489" s="173">
        <f t="shared" si="1011"/>
        <v>0</v>
      </c>
      <c r="AC489" s="173">
        <f t="shared" si="1011"/>
        <v>0</v>
      </c>
      <c r="AD489" s="173"/>
      <c r="AE489" s="178">
        <f t="shared" si="1011"/>
        <v>3371.0129999999999</v>
      </c>
      <c r="AF489" s="178">
        <f t="shared" si="1011"/>
        <v>0</v>
      </c>
      <c r="AG489" s="178">
        <f t="shared" si="1011"/>
        <v>0</v>
      </c>
      <c r="AH489" s="178">
        <f t="shared" si="1011"/>
        <v>3371.0129999999999</v>
      </c>
      <c r="AI489" s="173"/>
      <c r="AJ489" s="173">
        <f t="shared" si="1011"/>
        <v>0</v>
      </c>
      <c r="AK489" s="173">
        <f t="shared" si="1011"/>
        <v>0</v>
      </c>
      <c r="AL489" s="173">
        <f t="shared" si="1011"/>
        <v>0</v>
      </c>
      <c r="AM489" s="173">
        <f t="shared" si="1011"/>
        <v>0</v>
      </c>
      <c r="AN489" s="173"/>
      <c r="AO489" s="173">
        <f t="shared" si="1011"/>
        <v>36942.51</v>
      </c>
      <c r="AP489" s="173">
        <f t="shared" si="1011"/>
        <v>0</v>
      </c>
      <c r="AQ489" s="173">
        <f t="shared" si="1011"/>
        <v>0</v>
      </c>
      <c r="AR489" s="173">
        <f t="shared" si="1011"/>
        <v>36942.51</v>
      </c>
      <c r="AS489" s="173"/>
      <c r="AT489" s="173">
        <f>AT503+AT510+AT517+AT524+AT531+AT538+AT545+AT552+AT559+AT496</f>
        <v>23159.5</v>
      </c>
      <c r="AU489" s="173">
        <f t="shared" ref="AU489:AZ489" si="1012">AU503+AU510+AU517+AU524+AU531+AU538+AU545+AU552+AU559+AU496</f>
        <v>0</v>
      </c>
      <c r="AV489" s="173">
        <f t="shared" si="1012"/>
        <v>0</v>
      </c>
      <c r="AW489" s="173">
        <f t="shared" si="1012"/>
        <v>23159.5</v>
      </c>
      <c r="AX489" s="173"/>
      <c r="AY489" s="173">
        <f t="shared" si="1012"/>
        <v>1800.0400000000009</v>
      </c>
      <c r="AZ489" s="173">
        <f t="shared" si="1012"/>
        <v>1800</v>
      </c>
      <c r="BA489" s="173"/>
    </row>
    <row r="490" spans="1:53" ht="82.5" customHeight="1">
      <c r="A490" s="313"/>
      <c r="B490" s="315"/>
      <c r="C490" s="315"/>
      <c r="D490" s="241" t="s">
        <v>279</v>
      </c>
      <c r="E490" s="178">
        <f t="shared" ref="E490:E495" si="1013">H490+K490+N490+Q490+T490+W490+Z490+AE490+AJ490+AO490+AT490+AY490</f>
        <v>0</v>
      </c>
      <c r="F490" s="178">
        <f t="shared" ref="F490:F492" si="1014">I490+L490+O490+R490+U490+X490+AA490+AF490+AK490+AP490+AU490+AZ490</f>
        <v>0</v>
      </c>
      <c r="G490" s="173"/>
      <c r="H490" s="173">
        <f t="shared" ref="H490:AZ490" si="1015">H504+H511+H518+H525+H532+H539+H546+H553+H560</f>
        <v>0</v>
      </c>
      <c r="I490" s="173">
        <f t="shared" si="1015"/>
        <v>0</v>
      </c>
      <c r="J490" s="173"/>
      <c r="K490" s="173">
        <f t="shared" si="1015"/>
        <v>0</v>
      </c>
      <c r="L490" s="173">
        <f t="shared" si="1015"/>
        <v>0</v>
      </c>
      <c r="M490" s="173"/>
      <c r="N490" s="173">
        <f t="shared" si="1015"/>
        <v>0</v>
      </c>
      <c r="O490" s="173">
        <f t="shared" si="1015"/>
        <v>0</v>
      </c>
      <c r="P490" s="173"/>
      <c r="Q490" s="173">
        <f t="shared" si="1015"/>
        <v>0</v>
      </c>
      <c r="R490" s="173">
        <f t="shared" si="1015"/>
        <v>0</v>
      </c>
      <c r="S490" s="173"/>
      <c r="T490" s="173">
        <f t="shared" si="1015"/>
        <v>0</v>
      </c>
      <c r="U490" s="173">
        <f t="shared" si="1015"/>
        <v>0</v>
      </c>
      <c r="V490" s="173"/>
      <c r="W490" s="173">
        <f t="shared" si="1015"/>
        <v>0</v>
      </c>
      <c r="X490" s="173">
        <f t="shared" si="1015"/>
        <v>0</v>
      </c>
      <c r="Y490" s="173"/>
      <c r="Z490" s="173">
        <f t="shared" si="1015"/>
        <v>0</v>
      </c>
      <c r="AA490" s="173">
        <f t="shared" si="1015"/>
        <v>0</v>
      </c>
      <c r="AB490" s="173">
        <f t="shared" si="1015"/>
        <v>0</v>
      </c>
      <c r="AC490" s="173">
        <f t="shared" si="1015"/>
        <v>0</v>
      </c>
      <c r="AD490" s="173"/>
      <c r="AE490" s="173">
        <f t="shared" si="1015"/>
        <v>0</v>
      </c>
      <c r="AF490" s="173">
        <f t="shared" si="1015"/>
        <v>0</v>
      </c>
      <c r="AG490" s="173">
        <f t="shared" si="1015"/>
        <v>0</v>
      </c>
      <c r="AH490" s="173">
        <f t="shared" si="1015"/>
        <v>0</v>
      </c>
      <c r="AI490" s="173"/>
      <c r="AJ490" s="173">
        <f t="shared" si="1015"/>
        <v>0</v>
      </c>
      <c r="AK490" s="173">
        <f t="shared" si="1015"/>
        <v>0</v>
      </c>
      <c r="AL490" s="173">
        <f t="shared" si="1015"/>
        <v>0</v>
      </c>
      <c r="AM490" s="173">
        <f t="shared" si="1015"/>
        <v>0</v>
      </c>
      <c r="AN490" s="173"/>
      <c r="AO490" s="173">
        <f t="shared" si="1015"/>
        <v>0</v>
      </c>
      <c r="AP490" s="173">
        <f t="shared" si="1015"/>
        <v>0</v>
      </c>
      <c r="AQ490" s="173">
        <f t="shared" si="1015"/>
        <v>0</v>
      </c>
      <c r="AR490" s="173">
        <f t="shared" si="1015"/>
        <v>0</v>
      </c>
      <c r="AS490" s="173"/>
      <c r="AT490" s="173">
        <f t="shared" si="1015"/>
        <v>0</v>
      </c>
      <c r="AU490" s="173">
        <f t="shared" si="1015"/>
        <v>0</v>
      </c>
      <c r="AV490" s="173">
        <f t="shared" si="1015"/>
        <v>0</v>
      </c>
      <c r="AW490" s="173">
        <f t="shared" si="1015"/>
        <v>0</v>
      </c>
      <c r="AX490" s="173"/>
      <c r="AY490" s="173">
        <f t="shared" si="1015"/>
        <v>0</v>
      </c>
      <c r="AZ490" s="173">
        <f t="shared" si="1015"/>
        <v>0</v>
      </c>
      <c r="BA490" s="173"/>
    </row>
    <row r="491" spans="1:53" ht="22.5" customHeight="1">
      <c r="A491" s="313"/>
      <c r="B491" s="315"/>
      <c r="C491" s="315"/>
      <c r="D491" s="241" t="s">
        <v>274</v>
      </c>
      <c r="E491" s="178">
        <f t="shared" si="1013"/>
        <v>0</v>
      </c>
      <c r="F491" s="178">
        <f t="shared" si="1014"/>
        <v>0</v>
      </c>
      <c r="G491" s="173"/>
      <c r="H491" s="173">
        <f t="shared" ref="H491:AZ491" si="1016">H505+H512+H519+H526+H533+H540+H547+H554+H561</f>
        <v>0</v>
      </c>
      <c r="I491" s="173">
        <f t="shared" si="1016"/>
        <v>0</v>
      </c>
      <c r="J491" s="173"/>
      <c r="K491" s="173">
        <f t="shared" si="1016"/>
        <v>0</v>
      </c>
      <c r="L491" s="173">
        <f t="shared" si="1016"/>
        <v>0</v>
      </c>
      <c r="M491" s="173"/>
      <c r="N491" s="173">
        <f t="shared" si="1016"/>
        <v>0</v>
      </c>
      <c r="O491" s="173">
        <f t="shared" si="1016"/>
        <v>0</v>
      </c>
      <c r="P491" s="173"/>
      <c r="Q491" s="173">
        <f t="shared" si="1016"/>
        <v>0</v>
      </c>
      <c r="R491" s="173">
        <f t="shared" si="1016"/>
        <v>0</v>
      </c>
      <c r="S491" s="173"/>
      <c r="T491" s="173">
        <f t="shared" si="1016"/>
        <v>0</v>
      </c>
      <c r="U491" s="173">
        <f t="shared" si="1016"/>
        <v>0</v>
      </c>
      <c r="V491" s="173"/>
      <c r="W491" s="173">
        <f t="shared" si="1016"/>
        <v>0</v>
      </c>
      <c r="X491" s="173">
        <f t="shared" si="1016"/>
        <v>0</v>
      </c>
      <c r="Y491" s="173"/>
      <c r="Z491" s="173">
        <f t="shared" si="1016"/>
        <v>0</v>
      </c>
      <c r="AA491" s="173">
        <f t="shared" si="1016"/>
        <v>0</v>
      </c>
      <c r="AB491" s="173">
        <f t="shared" si="1016"/>
        <v>0</v>
      </c>
      <c r="AC491" s="173">
        <f t="shared" si="1016"/>
        <v>0</v>
      </c>
      <c r="AD491" s="173"/>
      <c r="AE491" s="173">
        <f t="shared" si="1016"/>
        <v>0</v>
      </c>
      <c r="AF491" s="173">
        <f t="shared" si="1016"/>
        <v>0</v>
      </c>
      <c r="AG491" s="173">
        <f t="shared" si="1016"/>
        <v>0</v>
      </c>
      <c r="AH491" s="173">
        <f t="shared" si="1016"/>
        <v>0</v>
      </c>
      <c r="AI491" s="173"/>
      <c r="AJ491" s="173">
        <f t="shared" si="1016"/>
        <v>0</v>
      </c>
      <c r="AK491" s="173">
        <f t="shared" si="1016"/>
        <v>0</v>
      </c>
      <c r="AL491" s="173">
        <f t="shared" si="1016"/>
        <v>0</v>
      </c>
      <c r="AM491" s="173">
        <f t="shared" si="1016"/>
        <v>0</v>
      </c>
      <c r="AN491" s="173"/>
      <c r="AO491" s="173">
        <f t="shared" si="1016"/>
        <v>0</v>
      </c>
      <c r="AP491" s="173">
        <f t="shared" si="1016"/>
        <v>0</v>
      </c>
      <c r="AQ491" s="173">
        <f t="shared" si="1016"/>
        <v>0</v>
      </c>
      <c r="AR491" s="173">
        <f t="shared" si="1016"/>
        <v>0</v>
      </c>
      <c r="AS491" s="173"/>
      <c r="AT491" s="173">
        <f t="shared" si="1016"/>
        <v>0</v>
      </c>
      <c r="AU491" s="173">
        <f t="shared" si="1016"/>
        <v>0</v>
      </c>
      <c r="AV491" s="173">
        <f t="shared" si="1016"/>
        <v>0</v>
      </c>
      <c r="AW491" s="173">
        <f t="shared" si="1016"/>
        <v>0</v>
      </c>
      <c r="AX491" s="173"/>
      <c r="AY491" s="173">
        <f t="shared" si="1016"/>
        <v>0</v>
      </c>
      <c r="AZ491" s="173">
        <f t="shared" si="1016"/>
        <v>0</v>
      </c>
      <c r="BA491" s="173"/>
    </row>
    <row r="492" spans="1:53" ht="31.2">
      <c r="A492" s="313"/>
      <c r="B492" s="315"/>
      <c r="C492" s="315"/>
      <c r="D492" s="153" t="s">
        <v>43</v>
      </c>
      <c r="E492" s="178">
        <f t="shared" si="1013"/>
        <v>0</v>
      </c>
      <c r="F492" s="178">
        <f t="shared" si="1014"/>
        <v>0</v>
      </c>
      <c r="G492" s="173"/>
      <c r="H492" s="173">
        <f t="shared" ref="H492:AZ492" si="1017">H506+H513+H520+H527+H534+H541+H548+H555+H562</f>
        <v>0</v>
      </c>
      <c r="I492" s="173">
        <f t="shared" si="1017"/>
        <v>0</v>
      </c>
      <c r="J492" s="173"/>
      <c r="K492" s="173">
        <f t="shared" si="1017"/>
        <v>0</v>
      </c>
      <c r="L492" s="173">
        <f t="shared" si="1017"/>
        <v>0</v>
      </c>
      <c r="M492" s="173"/>
      <c r="N492" s="173">
        <f t="shared" si="1017"/>
        <v>0</v>
      </c>
      <c r="O492" s="173">
        <f t="shared" si="1017"/>
        <v>0</v>
      </c>
      <c r="P492" s="173"/>
      <c r="Q492" s="173">
        <f t="shared" si="1017"/>
        <v>0</v>
      </c>
      <c r="R492" s="173">
        <f t="shared" si="1017"/>
        <v>0</v>
      </c>
      <c r="S492" s="173"/>
      <c r="T492" s="173">
        <f t="shared" si="1017"/>
        <v>0</v>
      </c>
      <c r="U492" s="173">
        <f t="shared" si="1017"/>
        <v>0</v>
      </c>
      <c r="V492" s="173"/>
      <c r="W492" s="173">
        <f t="shared" si="1017"/>
        <v>0</v>
      </c>
      <c r="X492" s="173">
        <f t="shared" si="1017"/>
        <v>0</v>
      </c>
      <c r="Y492" s="173"/>
      <c r="Z492" s="173">
        <f t="shared" si="1017"/>
        <v>0</v>
      </c>
      <c r="AA492" s="173">
        <f t="shared" si="1017"/>
        <v>0</v>
      </c>
      <c r="AB492" s="173">
        <f t="shared" si="1017"/>
        <v>0</v>
      </c>
      <c r="AC492" s="173">
        <f t="shared" si="1017"/>
        <v>0</v>
      </c>
      <c r="AD492" s="173"/>
      <c r="AE492" s="173">
        <f t="shared" si="1017"/>
        <v>0</v>
      </c>
      <c r="AF492" s="173">
        <f t="shared" si="1017"/>
        <v>0</v>
      </c>
      <c r="AG492" s="173">
        <f t="shared" si="1017"/>
        <v>0</v>
      </c>
      <c r="AH492" s="173">
        <f t="shared" si="1017"/>
        <v>0</v>
      </c>
      <c r="AI492" s="173"/>
      <c r="AJ492" s="173">
        <f t="shared" si="1017"/>
        <v>0</v>
      </c>
      <c r="AK492" s="173">
        <f t="shared" si="1017"/>
        <v>0</v>
      </c>
      <c r="AL492" s="173">
        <f t="shared" si="1017"/>
        <v>0</v>
      </c>
      <c r="AM492" s="173">
        <f t="shared" si="1017"/>
        <v>0</v>
      </c>
      <c r="AN492" s="173"/>
      <c r="AO492" s="173">
        <f t="shared" si="1017"/>
        <v>0</v>
      </c>
      <c r="AP492" s="173">
        <f t="shared" si="1017"/>
        <v>0</v>
      </c>
      <c r="AQ492" s="173">
        <f t="shared" si="1017"/>
        <v>0</v>
      </c>
      <c r="AR492" s="173">
        <f t="shared" si="1017"/>
        <v>0</v>
      </c>
      <c r="AS492" s="173"/>
      <c r="AT492" s="173">
        <f t="shared" si="1017"/>
        <v>0</v>
      </c>
      <c r="AU492" s="173">
        <f t="shared" si="1017"/>
        <v>0</v>
      </c>
      <c r="AV492" s="173">
        <f t="shared" si="1017"/>
        <v>0</v>
      </c>
      <c r="AW492" s="173">
        <f t="shared" si="1017"/>
        <v>0</v>
      </c>
      <c r="AX492" s="173"/>
      <c r="AY492" s="173">
        <f t="shared" si="1017"/>
        <v>0</v>
      </c>
      <c r="AZ492" s="173">
        <f t="shared" si="1017"/>
        <v>0</v>
      </c>
      <c r="BA492" s="173"/>
    </row>
    <row r="493" spans="1:53" ht="22.5" customHeight="1">
      <c r="A493" s="312"/>
      <c r="B493" s="314" t="s">
        <v>545</v>
      </c>
      <c r="C493" s="314" t="s">
        <v>338</v>
      </c>
      <c r="D493" s="159" t="s">
        <v>41</v>
      </c>
      <c r="E493" s="178">
        <f t="shared" si="1013"/>
        <v>9954.0400000000009</v>
      </c>
      <c r="F493" s="178">
        <f>I493+L493+O493+R493+U493+X493+AC493+AH493+AM493+AR493+AW493+AZ493</f>
        <v>9954</v>
      </c>
      <c r="G493" s="178">
        <f>F493/E493*100</f>
        <v>99.999598153111691</v>
      </c>
      <c r="H493" s="173">
        <f>H494+H495+H496+H498+H499</f>
        <v>0</v>
      </c>
      <c r="I493" s="173">
        <f t="shared" ref="I493" si="1018">I494+I495+I496+I498+I499</f>
        <v>0</v>
      </c>
      <c r="J493" s="173" t="e">
        <f>I493/H493*100</f>
        <v>#DIV/0!</v>
      </c>
      <c r="K493" s="173">
        <f t="shared" ref="K493:L493" si="1019">K494+K495+K496+K498+K499</f>
        <v>0</v>
      </c>
      <c r="L493" s="173">
        <f t="shared" si="1019"/>
        <v>0</v>
      </c>
      <c r="M493" s="173"/>
      <c r="N493" s="173">
        <f t="shared" ref="N493:O493" si="1020">N494+N495+N496+N498+N499</f>
        <v>0</v>
      </c>
      <c r="O493" s="173">
        <f t="shared" si="1020"/>
        <v>0</v>
      </c>
      <c r="P493" s="173"/>
      <c r="Q493" s="173">
        <f t="shared" ref="Q493:U493" si="1021">Q494+Q495+Q496+Q498+Q499</f>
        <v>0</v>
      </c>
      <c r="R493" s="173">
        <f t="shared" si="1021"/>
        <v>0</v>
      </c>
      <c r="S493" s="173">
        <f t="shared" si="1021"/>
        <v>0</v>
      </c>
      <c r="T493" s="173">
        <f t="shared" si="1021"/>
        <v>0</v>
      </c>
      <c r="U493" s="173">
        <f t="shared" si="1021"/>
        <v>0</v>
      </c>
      <c r="V493" s="173"/>
      <c r="W493" s="173">
        <f t="shared" ref="W493:X493" si="1022">W494+W495+W496+W498+W499</f>
        <v>0</v>
      </c>
      <c r="X493" s="173">
        <f t="shared" si="1022"/>
        <v>0</v>
      </c>
      <c r="Y493" s="173"/>
      <c r="Z493" s="173">
        <f t="shared" ref="Z493:AC493" si="1023">Z494+Z495+Z496+Z498+Z499</f>
        <v>0</v>
      </c>
      <c r="AA493" s="173">
        <f t="shared" si="1023"/>
        <v>0</v>
      </c>
      <c r="AB493" s="173">
        <f t="shared" si="1023"/>
        <v>0</v>
      </c>
      <c r="AC493" s="173">
        <f t="shared" si="1023"/>
        <v>0</v>
      </c>
      <c r="AD493" s="173"/>
      <c r="AE493" s="173">
        <f t="shared" ref="AE493:AH493" si="1024">AE494+AE495+AE496+AE498+AE499</f>
        <v>0</v>
      </c>
      <c r="AF493" s="173">
        <f t="shared" si="1024"/>
        <v>0</v>
      </c>
      <c r="AG493" s="173">
        <f t="shared" si="1024"/>
        <v>0</v>
      </c>
      <c r="AH493" s="173">
        <f t="shared" si="1024"/>
        <v>0</v>
      </c>
      <c r="AI493" s="173"/>
      <c r="AJ493" s="173">
        <f t="shared" ref="AJ493:AM493" si="1025">AJ494+AJ495+AJ496+AJ498+AJ499</f>
        <v>0</v>
      </c>
      <c r="AK493" s="173">
        <f t="shared" si="1025"/>
        <v>0</v>
      </c>
      <c r="AL493" s="173">
        <f t="shared" si="1025"/>
        <v>0</v>
      </c>
      <c r="AM493" s="173">
        <f t="shared" si="1025"/>
        <v>0</v>
      </c>
      <c r="AN493" s="173"/>
      <c r="AO493" s="173">
        <f t="shared" ref="AO493:AR493" si="1026">AO494+AO495+AO496+AO498+AO499</f>
        <v>0</v>
      </c>
      <c r="AP493" s="173">
        <f t="shared" si="1026"/>
        <v>0</v>
      </c>
      <c r="AQ493" s="173">
        <f t="shared" si="1026"/>
        <v>0</v>
      </c>
      <c r="AR493" s="173">
        <f t="shared" si="1026"/>
        <v>0</v>
      </c>
      <c r="AS493" s="173"/>
      <c r="AT493" s="173">
        <f t="shared" ref="AT493:AW493" si="1027">AT494+AT495+AT496+AT498+AT499</f>
        <v>8154</v>
      </c>
      <c r="AU493" s="173">
        <f t="shared" si="1027"/>
        <v>0</v>
      </c>
      <c r="AV493" s="173">
        <f t="shared" si="1027"/>
        <v>0</v>
      </c>
      <c r="AW493" s="173">
        <f t="shared" si="1027"/>
        <v>8154</v>
      </c>
      <c r="AX493" s="173"/>
      <c r="AY493" s="173">
        <f t="shared" ref="AY493:AZ493" si="1028">AY494+AY495+AY496+AY498+AY499</f>
        <v>1800.0400000000009</v>
      </c>
      <c r="AZ493" s="173">
        <f t="shared" si="1028"/>
        <v>1800</v>
      </c>
      <c r="BA493" s="173"/>
    </row>
    <row r="494" spans="1:53" ht="32.25" customHeight="1">
      <c r="A494" s="313"/>
      <c r="B494" s="315"/>
      <c r="C494" s="315"/>
      <c r="D494" s="157" t="s">
        <v>37</v>
      </c>
      <c r="E494" s="178">
        <f t="shared" si="1013"/>
        <v>0</v>
      </c>
      <c r="F494" s="178">
        <f t="shared" ref="F494:F499" si="1029">I494+L494+O494+R494+U494+X494+AC494+AH494+AM494+AR494+AW494+AZ494</f>
        <v>0</v>
      </c>
      <c r="G494" s="178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  <c r="AG494" s="173"/>
      <c r="AH494" s="173"/>
      <c r="AI494" s="173"/>
      <c r="AJ494" s="173"/>
      <c r="AK494" s="173"/>
      <c r="AL494" s="173"/>
      <c r="AM494" s="173"/>
      <c r="AN494" s="173"/>
      <c r="AO494" s="173"/>
      <c r="AP494" s="173"/>
      <c r="AQ494" s="173"/>
      <c r="AR494" s="173"/>
      <c r="AS494" s="173"/>
      <c r="AT494" s="173"/>
      <c r="AU494" s="173"/>
      <c r="AV494" s="173"/>
      <c r="AW494" s="173"/>
      <c r="AX494" s="173"/>
      <c r="AY494" s="173"/>
      <c r="AZ494" s="173"/>
      <c r="BA494" s="173"/>
    </row>
    <row r="495" spans="1:53" ht="50.25" customHeight="1">
      <c r="A495" s="313"/>
      <c r="B495" s="315"/>
      <c r="C495" s="315"/>
      <c r="D495" s="158" t="s">
        <v>2</v>
      </c>
      <c r="E495" s="178">
        <f t="shared" si="1013"/>
        <v>0</v>
      </c>
      <c r="F495" s="178">
        <f t="shared" si="1029"/>
        <v>0</v>
      </c>
      <c r="G495" s="178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  <c r="AN495" s="173"/>
      <c r="AO495" s="173"/>
      <c r="AP495" s="173"/>
      <c r="AQ495" s="173"/>
      <c r="AR495" s="173"/>
      <c r="AS495" s="173"/>
      <c r="AT495" s="173"/>
      <c r="AU495" s="173"/>
      <c r="AV495" s="173"/>
      <c r="AW495" s="173"/>
      <c r="AX495" s="173"/>
      <c r="AY495" s="173"/>
      <c r="AZ495" s="173"/>
      <c r="BA495" s="173"/>
    </row>
    <row r="496" spans="1:53" ht="22.5" customHeight="1">
      <c r="A496" s="313"/>
      <c r="B496" s="315"/>
      <c r="C496" s="315"/>
      <c r="D496" s="241" t="s">
        <v>273</v>
      </c>
      <c r="E496" s="178">
        <f>H496+K496+N496+Q496+T496+W496+Z496+AE496+AJ496+AO496+AT496+AY496</f>
        <v>9954.0400000000009</v>
      </c>
      <c r="F496" s="178">
        <f t="shared" si="1029"/>
        <v>9954</v>
      </c>
      <c r="G496" s="178">
        <f>F496/E496*100</f>
        <v>99.999598153111691</v>
      </c>
      <c r="H496" s="173"/>
      <c r="I496" s="173"/>
      <c r="J496" s="173" t="e">
        <f>I496/H496*100</f>
        <v>#DIV/0!</v>
      </c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3"/>
      <c r="AT496" s="173">
        <v>8154</v>
      </c>
      <c r="AU496" s="173"/>
      <c r="AV496" s="173"/>
      <c r="AW496" s="173">
        <v>8154</v>
      </c>
      <c r="AX496" s="173"/>
      <c r="AY496" s="173">
        <f>9954.04-8154</f>
        <v>1800.0400000000009</v>
      </c>
      <c r="AZ496" s="173">
        <f>9954-8154</f>
        <v>1800</v>
      </c>
      <c r="BA496" s="173"/>
    </row>
    <row r="497" spans="1:53" ht="82.5" customHeight="1">
      <c r="A497" s="313"/>
      <c r="B497" s="315"/>
      <c r="C497" s="315"/>
      <c r="D497" s="241" t="s">
        <v>279</v>
      </c>
      <c r="E497" s="178">
        <f t="shared" ref="E497:E499" si="1030">H497+K497+N497+Q497+T497+W497+Z497+AE497+AJ497+AO497+AT497+AY497</f>
        <v>0</v>
      </c>
      <c r="F497" s="178">
        <f t="shared" si="1029"/>
        <v>0</v>
      </c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  <c r="AN497" s="173"/>
      <c r="AO497" s="173"/>
      <c r="AP497" s="173"/>
      <c r="AQ497" s="173"/>
      <c r="AR497" s="173"/>
      <c r="AS497" s="173"/>
      <c r="AT497" s="173"/>
      <c r="AU497" s="173"/>
      <c r="AV497" s="173"/>
      <c r="AW497" s="173"/>
      <c r="AX497" s="173"/>
      <c r="AY497" s="173"/>
      <c r="AZ497" s="173"/>
      <c r="BA497" s="173"/>
    </row>
    <row r="498" spans="1:53" ht="22.5" customHeight="1">
      <c r="A498" s="313"/>
      <c r="B498" s="315"/>
      <c r="C498" s="315"/>
      <c r="D498" s="241" t="s">
        <v>274</v>
      </c>
      <c r="E498" s="178">
        <f t="shared" si="1030"/>
        <v>0</v>
      </c>
      <c r="F498" s="178">
        <f t="shared" si="1029"/>
        <v>0</v>
      </c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173"/>
      <c r="AT498" s="173"/>
      <c r="AU498" s="173"/>
      <c r="AV498" s="173"/>
      <c r="AW498" s="173"/>
      <c r="AX498" s="173"/>
      <c r="AY498" s="173"/>
      <c r="AZ498" s="173"/>
      <c r="BA498" s="173"/>
    </row>
    <row r="499" spans="1:53" ht="31.2">
      <c r="A499" s="313"/>
      <c r="B499" s="315"/>
      <c r="C499" s="315"/>
      <c r="D499" s="153" t="s">
        <v>43</v>
      </c>
      <c r="E499" s="178">
        <f t="shared" si="1030"/>
        <v>0</v>
      </c>
      <c r="F499" s="178">
        <f t="shared" si="1029"/>
        <v>0</v>
      </c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173"/>
      <c r="AT499" s="173"/>
      <c r="AU499" s="173"/>
      <c r="AV499" s="173"/>
      <c r="AW499" s="173"/>
      <c r="AX499" s="173"/>
      <c r="AY499" s="173"/>
      <c r="AZ499" s="173"/>
      <c r="BA499" s="173"/>
    </row>
    <row r="500" spans="1:53" ht="22.5" customHeight="1">
      <c r="A500" s="312"/>
      <c r="B500" s="314" t="s">
        <v>339</v>
      </c>
      <c r="C500" s="314" t="s">
        <v>338</v>
      </c>
      <c r="D500" s="159" t="s">
        <v>41</v>
      </c>
      <c r="E500" s="178">
        <f t="shared" ref="E500:E502" si="1031">H500+K500+N500+Q500+T500+W500+Z500+AE500+AJ500+AO500+AT500+AY500</f>
        <v>19356.7</v>
      </c>
      <c r="F500" s="178">
        <f>I500+L500+O500+R500+U500+X500+AC500+AH500+AM500+AR500+AW500+AZ500</f>
        <v>19356.7</v>
      </c>
      <c r="G500" s="173">
        <f>F500/E500*100</f>
        <v>100</v>
      </c>
      <c r="H500" s="173">
        <f>H501+H502+H503+H505+H506</f>
        <v>4351.2</v>
      </c>
      <c r="I500" s="173">
        <f t="shared" ref="I500:AZ500" si="1032">I501+I502+I503+I505+I506</f>
        <v>4351.2</v>
      </c>
      <c r="J500" s="173">
        <f>I500/H500*100</f>
        <v>100</v>
      </c>
      <c r="K500" s="173">
        <f t="shared" si="1032"/>
        <v>0</v>
      </c>
      <c r="L500" s="173">
        <f t="shared" si="1032"/>
        <v>0</v>
      </c>
      <c r="M500" s="173"/>
      <c r="N500" s="173">
        <f t="shared" si="1032"/>
        <v>0</v>
      </c>
      <c r="O500" s="173">
        <f t="shared" si="1032"/>
        <v>0</v>
      </c>
      <c r="P500" s="173"/>
      <c r="Q500" s="173">
        <f t="shared" si="1032"/>
        <v>0</v>
      </c>
      <c r="R500" s="173">
        <f t="shared" si="1032"/>
        <v>0</v>
      </c>
      <c r="S500" s="173">
        <f t="shared" si="1032"/>
        <v>0</v>
      </c>
      <c r="T500" s="173">
        <f t="shared" si="1032"/>
        <v>0</v>
      </c>
      <c r="U500" s="173">
        <f t="shared" si="1032"/>
        <v>0</v>
      </c>
      <c r="V500" s="173"/>
      <c r="W500" s="173">
        <f t="shared" si="1032"/>
        <v>0</v>
      </c>
      <c r="X500" s="173">
        <f t="shared" si="1032"/>
        <v>0</v>
      </c>
      <c r="Y500" s="173"/>
      <c r="Z500" s="173">
        <f t="shared" si="1032"/>
        <v>0</v>
      </c>
      <c r="AA500" s="173">
        <f t="shared" si="1032"/>
        <v>0</v>
      </c>
      <c r="AB500" s="173">
        <f t="shared" si="1032"/>
        <v>0</v>
      </c>
      <c r="AC500" s="173">
        <f t="shared" si="1032"/>
        <v>0</v>
      </c>
      <c r="AD500" s="173"/>
      <c r="AE500" s="173">
        <f t="shared" si="1032"/>
        <v>0</v>
      </c>
      <c r="AF500" s="173">
        <f t="shared" si="1032"/>
        <v>0</v>
      </c>
      <c r="AG500" s="173">
        <f t="shared" si="1032"/>
        <v>0</v>
      </c>
      <c r="AH500" s="173">
        <f t="shared" si="1032"/>
        <v>0</v>
      </c>
      <c r="AI500" s="173"/>
      <c r="AJ500" s="173">
        <f t="shared" si="1032"/>
        <v>0</v>
      </c>
      <c r="AK500" s="173">
        <f t="shared" si="1032"/>
        <v>0</v>
      </c>
      <c r="AL500" s="173">
        <f t="shared" si="1032"/>
        <v>0</v>
      </c>
      <c r="AM500" s="173">
        <f t="shared" si="1032"/>
        <v>0</v>
      </c>
      <c r="AN500" s="173"/>
      <c r="AO500" s="173">
        <f t="shared" si="1032"/>
        <v>0</v>
      </c>
      <c r="AP500" s="173">
        <f t="shared" si="1032"/>
        <v>0</v>
      </c>
      <c r="AQ500" s="173">
        <f t="shared" si="1032"/>
        <v>0</v>
      </c>
      <c r="AR500" s="173">
        <f t="shared" si="1032"/>
        <v>0</v>
      </c>
      <c r="AS500" s="173"/>
      <c r="AT500" s="173">
        <f t="shared" si="1032"/>
        <v>15005.5</v>
      </c>
      <c r="AU500" s="173">
        <f t="shared" si="1032"/>
        <v>0</v>
      </c>
      <c r="AV500" s="173">
        <f t="shared" si="1032"/>
        <v>0</v>
      </c>
      <c r="AW500" s="173">
        <f t="shared" si="1032"/>
        <v>15005.5</v>
      </c>
      <c r="AX500" s="173"/>
      <c r="AY500" s="173">
        <f t="shared" si="1032"/>
        <v>0</v>
      </c>
      <c r="AZ500" s="173">
        <f t="shared" si="1032"/>
        <v>0</v>
      </c>
      <c r="BA500" s="173"/>
    </row>
    <row r="501" spans="1:53" ht="32.25" customHeight="1">
      <c r="A501" s="313"/>
      <c r="B501" s="315"/>
      <c r="C501" s="315"/>
      <c r="D501" s="157" t="s">
        <v>37</v>
      </c>
      <c r="E501" s="178">
        <f t="shared" si="1031"/>
        <v>0</v>
      </c>
      <c r="F501" s="178">
        <f t="shared" ref="F501:F562" si="1033">I501+L501+O501+R501+U501+X501+AC501+AH501+AM501+AR501+AW501+AZ501</f>
        <v>0</v>
      </c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</row>
    <row r="502" spans="1:53" ht="50.25" customHeight="1">
      <c r="A502" s="313"/>
      <c r="B502" s="315"/>
      <c r="C502" s="315"/>
      <c r="D502" s="158" t="s">
        <v>2</v>
      </c>
      <c r="E502" s="178">
        <f t="shared" si="1031"/>
        <v>0</v>
      </c>
      <c r="F502" s="178">
        <f t="shared" si="1033"/>
        <v>0</v>
      </c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</row>
    <row r="503" spans="1:53" ht="22.5" customHeight="1">
      <c r="A503" s="313"/>
      <c r="B503" s="315"/>
      <c r="C503" s="315"/>
      <c r="D503" s="241" t="s">
        <v>273</v>
      </c>
      <c r="E503" s="178">
        <f>H503+K503+N503+Q503+T503+W503+Z503+AE503+AJ503+AO503+AT503+AY503</f>
        <v>19356.7</v>
      </c>
      <c r="F503" s="178">
        <f t="shared" si="1033"/>
        <v>19356.7</v>
      </c>
      <c r="G503" s="173">
        <f>F503/E503*100</f>
        <v>100</v>
      </c>
      <c r="H503" s="173">
        <v>4351.2</v>
      </c>
      <c r="I503" s="173">
        <v>4351.2</v>
      </c>
      <c r="J503" s="173">
        <f>I503/H503*100</f>
        <v>100</v>
      </c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>
        <v>15005.5</v>
      </c>
      <c r="AU503" s="173"/>
      <c r="AV503" s="173"/>
      <c r="AW503" s="173">
        <v>15005.5</v>
      </c>
      <c r="AX503" s="173"/>
      <c r="AY503" s="173"/>
      <c r="AZ503" s="173"/>
      <c r="BA503" s="173"/>
    </row>
    <row r="504" spans="1:53" ht="82.5" customHeight="1">
      <c r="A504" s="313"/>
      <c r="B504" s="315"/>
      <c r="C504" s="315"/>
      <c r="D504" s="241" t="s">
        <v>279</v>
      </c>
      <c r="E504" s="178">
        <f t="shared" ref="E504:E506" si="1034">H504+K504+N504+Q504+T504+W504+Z504+AE504+AJ504+AO504+AT504+AY504</f>
        <v>0</v>
      </c>
      <c r="F504" s="178">
        <f t="shared" si="1033"/>
        <v>0</v>
      </c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  <c r="AK504" s="173"/>
      <c r="AL504" s="173"/>
      <c r="AM504" s="173"/>
      <c r="AN504" s="173"/>
      <c r="AO504" s="173"/>
      <c r="AP504" s="173"/>
      <c r="AQ504" s="173"/>
      <c r="AR504" s="173"/>
      <c r="AS504" s="173"/>
      <c r="AT504" s="173"/>
      <c r="AU504" s="173"/>
      <c r="AV504" s="173"/>
      <c r="AW504" s="173"/>
      <c r="AX504" s="173"/>
      <c r="AY504" s="173"/>
      <c r="AZ504" s="173"/>
      <c r="BA504" s="173"/>
    </row>
    <row r="505" spans="1:53" ht="22.5" customHeight="1">
      <c r="A505" s="313"/>
      <c r="B505" s="315"/>
      <c r="C505" s="315"/>
      <c r="D505" s="241" t="s">
        <v>274</v>
      </c>
      <c r="E505" s="178">
        <f t="shared" si="1034"/>
        <v>0</v>
      </c>
      <c r="F505" s="178">
        <f t="shared" si="1033"/>
        <v>0</v>
      </c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173"/>
      <c r="AM505" s="173"/>
      <c r="AN505" s="173"/>
      <c r="AO505" s="173"/>
      <c r="AP505" s="173"/>
      <c r="AQ505" s="173"/>
      <c r="AR505" s="173"/>
      <c r="AS505" s="173"/>
      <c r="AT505" s="173"/>
      <c r="AU505" s="173"/>
      <c r="AV505" s="173"/>
      <c r="AW505" s="173"/>
      <c r="AX505" s="173"/>
      <c r="AY505" s="173"/>
      <c r="AZ505" s="173"/>
      <c r="BA505" s="173"/>
    </row>
    <row r="506" spans="1:53" ht="31.2">
      <c r="A506" s="313"/>
      <c r="B506" s="315"/>
      <c r="C506" s="315"/>
      <c r="D506" s="153" t="s">
        <v>43</v>
      </c>
      <c r="E506" s="178">
        <f t="shared" si="1034"/>
        <v>0</v>
      </c>
      <c r="F506" s="178">
        <f t="shared" si="1033"/>
        <v>0</v>
      </c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  <c r="AK506" s="173"/>
      <c r="AL506" s="173"/>
      <c r="AM506" s="173"/>
      <c r="AN506" s="173"/>
      <c r="AO506" s="173"/>
      <c r="AP506" s="173"/>
      <c r="AQ506" s="173"/>
      <c r="AR506" s="173"/>
      <c r="AS506" s="173"/>
      <c r="AT506" s="173"/>
      <c r="AU506" s="173"/>
      <c r="AV506" s="173"/>
      <c r="AW506" s="173"/>
      <c r="AX506" s="173"/>
      <c r="AY506" s="173"/>
      <c r="AZ506" s="173"/>
      <c r="BA506" s="173"/>
    </row>
    <row r="507" spans="1:53" ht="22.5" customHeight="1">
      <c r="A507" s="312"/>
      <c r="B507" s="314" t="s">
        <v>340</v>
      </c>
      <c r="C507" s="314" t="s">
        <v>338</v>
      </c>
      <c r="D507" s="159" t="s">
        <v>41</v>
      </c>
      <c r="E507" s="178">
        <f t="shared" ref="E507:E509" si="1035">H507+K507+N507+Q507+T507+W507+Z507+AE507+AJ507+AO507+AT507+AY507</f>
        <v>12551.376520000002</v>
      </c>
      <c r="F507" s="178">
        <f t="shared" si="1033"/>
        <v>12551.376520000002</v>
      </c>
      <c r="G507" s="173">
        <f>F507/E507*100</f>
        <v>100</v>
      </c>
      <c r="H507" s="173">
        <f>H508+H509+H510+H2979</f>
        <v>2209.0100000000002</v>
      </c>
      <c r="I507" s="173">
        <f>I508+I509+I510+I2979</f>
        <v>2209.0100000000002</v>
      </c>
      <c r="J507" s="173">
        <f>I507/H507*100</f>
        <v>100</v>
      </c>
      <c r="K507" s="173">
        <f>K508+K509+K510+K2979</f>
        <v>3310.19</v>
      </c>
      <c r="L507" s="173">
        <f>L508+L509+L510+L2979</f>
        <v>3310.19</v>
      </c>
      <c r="M507" s="173"/>
      <c r="N507" s="173">
        <f>N508+N509+N510+N2979</f>
        <v>0</v>
      </c>
      <c r="O507" s="173">
        <f>O508+O509+O510+O2979</f>
        <v>0</v>
      </c>
      <c r="P507" s="173"/>
      <c r="Q507" s="173">
        <f>Q508+Q509+Q510+Q2979</f>
        <v>1999.9999999999995</v>
      </c>
      <c r="R507" s="173">
        <f>R508+R509+R510+R2979</f>
        <v>1999.9999999999995</v>
      </c>
      <c r="S507" s="173">
        <f>R507*100/Q507</f>
        <v>100</v>
      </c>
      <c r="T507" s="173">
        <f>T508+T509+T510+T2979</f>
        <v>0</v>
      </c>
      <c r="U507" s="173">
        <f>U508+U509+U510+U2979</f>
        <v>0</v>
      </c>
      <c r="V507" s="173"/>
      <c r="W507" s="173">
        <f>W508+W509+W510+W2979</f>
        <v>0</v>
      </c>
      <c r="X507" s="173">
        <f>X508+X509+X510+X2979</f>
        <v>0</v>
      </c>
      <c r="Y507" s="173"/>
      <c r="Z507" s="173">
        <f>Z508+Z509+Z510+Z2979</f>
        <v>0</v>
      </c>
      <c r="AA507" s="173">
        <f>AA508+AA509+AA510+AA2979</f>
        <v>0</v>
      </c>
      <c r="AB507" s="173">
        <f>AB508+AB509+AB510+AB2979</f>
        <v>0</v>
      </c>
      <c r="AC507" s="173">
        <f>AC508+AC509+AC510+AC2979</f>
        <v>0</v>
      </c>
      <c r="AD507" s="173"/>
      <c r="AE507" s="173">
        <f>AE508+AE509+AE510+AE2979</f>
        <v>0</v>
      </c>
      <c r="AF507" s="173">
        <f>AF508+AF509+AF510+AF2979</f>
        <v>0</v>
      </c>
      <c r="AG507" s="173">
        <f>AG508+AG509+AG510+AG2979</f>
        <v>0</v>
      </c>
      <c r="AH507" s="173">
        <f>AH508+AH509+AH510+AH2979</f>
        <v>0</v>
      </c>
      <c r="AI507" s="173"/>
      <c r="AJ507" s="173">
        <f>AJ508+AJ509+AJ510+AJ2979</f>
        <v>0</v>
      </c>
      <c r="AK507" s="173">
        <f>AK508+AK509+AK510+AK2979</f>
        <v>0</v>
      </c>
      <c r="AL507" s="173">
        <f>AL508+AL509+AL510+AL2979</f>
        <v>0</v>
      </c>
      <c r="AM507" s="173">
        <f>AM508+AM509+AM510+AM2979</f>
        <v>0</v>
      </c>
      <c r="AN507" s="173"/>
      <c r="AO507" s="178">
        <f>AO508+AO509+AO510+AO2979</f>
        <v>5032.17652</v>
      </c>
      <c r="AP507" s="173">
        <f>AP508+AP509+AP510+AP2979</f>
        <v>0</v>
      </c>
      <c r="AQ507" s="173">
        <f>AQ508+AQ509+AQ510+AQ2979</f>
        <v>0</v>
      </c>
      <c r="AR507" s="178">
        <f>AR508+AR509+AR510+AR2979</f>
        <v>5032.17652</v>
      </c>
      <c r="AS507" s="173"/>
      <c r="AT507" s="173">
        <f t="shared" ref="AT507:AZ507" si="1036">AT508+AT509+AT510+AT2979</f>
        <v>0</v>
      </c>
      <c r="AU507" s="173">
        <f t="shared" si="1036"/>
        <v>0</v>
      </c>
      <c r="AV507" s="173">
        <f t="shared" si="1036"/>
        <v>0</v>
      </c>
      <c r="AW507" s="173">
        <f t="shared" si="1036"/>
        <v>0</v>
      </c>
      <c r="AX507" s="173">
        <f t="shared" si="1036"/>
        <v>0</v>
      </c>
      <c r="AY507" s="173">
        <f t="shared" si="1036"/>
        <v>0</v>
      </c>
      <c r="AZ507" s="173">
        <f t="shared" si="1036"/>
        <v>0</v>
      </c>
      <c r="BA507" s="173"/>
    </row>
    <row r="508" spans="1:53" ht="32.25" customHeight="1">
      <c r="A508" s="313"/>
      <c r="B508" s="315"/>
      <c r="C508" s="315"/>
      <c r="D508" s="157" t="s">
        <v>37</v>
      </c>
      <c r="E508" s="178">
        <f t="shared" si="1035"/>
        <v>0</v>
      </c>
      <c r="F508" s="178">
        <f t="shared" si="1033"/>
        <v>0</v>
      </c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  <c r="AA508" s="173"/>
      <c r="AB508" s="173"/>
      <c r="AC508" s="173"/>
      <c r="AD508" s="173"/>
      <c r="AE508" s="173"/>
      <c r="AF508" s="173"/>
      <c r="AG508" s="173"/>
      <c r="AH508" s="173"/>
      <c r="AI508" s="173"/>
      <c r="AJ508" s="173"/>
      <c r="AK508" s="173"/>
      <c r="AL508" s="173"/>
      <c r="AM508" s="173"/>
      <c r="AN508" s="173"/>
      <c r="AO508" s="173"/>
      <c r="AP508" s="173"/>
      <c r="AQ508" s="173"/>
      <c r="AR508" s="173"/>
      <c r="AS508" s="173"/>
      <c r="AT508" s="173"/>
      <c r="AU508" s="173"/>
      <c r="AV508" s="173"/>
      <c r="AW508" s="173"/>
      <c r="AX508" s="173"/>
      <c r="AY508" s="173"/>
      <c r="AZ508" s="173"/>
      <c r="BA508" s="173"/>
    </row>
    <row r="509" spans="1:53" ht="50.25" customHeight="1">
      <c r="A509" s="313"/>
      <c r="B509" s="315"/>
      <c r="C509" s="315"/>
      <c r="D509" s="158" t="s">
        <v>2</v>
      </c>
      <c r="E509" s="178">
        <f t="shared" si="1035"/>
        <v>0</v>
      </c>
      <c r="F509" s="178">
        <f t="shared" si="1033"/>
        <v>0</v>
      </c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  <c r="AA509" s="173"/>
      <c r="AB509" s="173"/>
      <c r="AC509" s="173"/>
      <c r="AD509" s="173"/>
      <c r="AE509" s="173"/>
      <c r="AF509" s="173"/>
      <c r="AG509" s="173"/>
      <c r="AH509" s="173"/>
      <c r="AI509" s="173"/>
      <c r="AJ509" s="173"/>
      <c r="AK509" s="173"/>
      <c r="AL509" s="173"/>
      <c r="AM509" s="173"/>
      <c r="AN509" s="173"/>
      <c r="AO509" s="173"/>
      <c r="AP509" s="173"/>
      <c r="AQ509" s="173"/>
      <c r="AR509" s="173"/>
      <c r="AS509" s="173"/>
      <c r="AT509" s="173"/>
      <c r="AU509" s="173"/>
      <c r="AV509" s="173"/>
      <c r="AW509" s="173"/>
      <c r="AX509" s="173"/>
      <c r="AY509" s="173"/>
      <c r="AZ509" s="173"/>
      <c r="BA509" s="173"/>
    </row>
    <row r="510" spans="1:53" ht="22.5" customHeight="1">
      <c r="A510" s="313"/>
      <c r="B510" s="315"/>
      <c r="C510" s="315"/>
      <c r="D510" s="241" t="s">
        <v>273</v>
      </c>
      <c r="E510" s="178">
        <f>H510+K510+N510+Q510+T510+W510+Z510+AE510+AJ510+AO510+AT510+AY510</f>
        <v>12551.376520000002</v>
      </c>
      <c r="F510" s="178">
        <f t="shared" si="1033"/>
        <v>12551.376520000002</v>
      </c>
      <c r="G510" s="173">
        <f>F510/E510*100</f>
        <v>100</v>
      </c>
      <c r="H510" s="187">
        <v>2209.0100000000002</v>
      </c>
      <c r="I510" s="173">
        <v>2209.0100000000002</v>
      </c>
      <c r="J510" s="173">
        <f>I510/H510*100</f>
        <v>100</v>
      </c>
      <c r="K510" s="173">
        <v>3310.19</v>
      </c>
      <c r="L510" s="173">
        <v>3310.19</v>
      </c>
      <c r="M510" s="173"/>
      <c r="N510" s="173"/>
      <c r="O510" s="173"/>
      <c r="P510" s="173"/>
      <c r="Q510" s="173">
        <f>7519.2-2209.01-3310.19</f>
        <v>1999.9999999999995</v>
      </c>
      <c r="R510" s="173">
        <f>7519.2-2209.01-3310.19</f>
        <v>1999.9999999999995</v>
      </c>
      <c r="S510" s="173">
        <f>R510*100/Q510</f>
        <v>100</v>
      </c>
      <c r="T510" s="173"/>
      <c r="U510" s="173"/>
      <c r="V510" s="173"/>
      <c r="W510" s="173"/>
      <c r="X510" s="173"/>
      <c r="Y510" s="173"/>
      <c r="Z510" s="173"/>
      <c r="AA510" s="173"/>
      <c r="AB510" s="173"/>
      <c r="AC510" s="173"/>
      <c r="AD510" s="173"/>
      <c r="AE510" s="173"/>
      <c r="AF510" s="173"/>
      <c r="AG510" s="173"/>
      <c r="AH510" s="173"/>
      <c r="AI510" s="173"/>
      <c r="AJ510" s="173"/>
      <c r="AK510" s="173"/>
      <c r="AL510" s="173"/>
      <c r="AM510" s="173"/>
      <c r="AN510" s="173"/>
      <c r="AO510" s="178">
        <v>5032.17652</v>
      </c>
      <c r="AP510" s="173"/>
      <c r="AQ510" s="173"/>
      <c r="AR510" s="178">
        <v>5032.17652</v>
      </c>
      <c r="AS510" s="173"/>
      <c r="AT510" s="173"/>
      <c r="AU510" s="173"/>
      <c r="AV510" s="173"/>
      <c r="AW510" s="173"/>
      <c r="AX510" s="173"/>
      <c r="AY510" s="173"/>
      <c r="AZ510" s="173"/>
      <c r="BA510" s="173"/>
    </row>
    <row r="511" spans="1:53" ht="82.5" customHeight="1">
      <c r="A511" s="313"/>
      <c r="B511" s="315"/>
      <c r="C511" s="315"/>
      <c r="D511" s="241" t="s">
        <v>279</v>
      </c>
      <c r="E511" s="178">
        <f t="shared" ref="E511:E513" si="1037">H511+K511+N511+Q511+T511+W511+Z511+AE511+AJ511+AO511+AT511+AY511</f>
        <v>0</v>
      </c>
      <c r="F511" s="178">
        <f t="shared" si="1033"/>
        <v>0</v>
      </c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3"/>
      <c r="AK511" s="173"/>
      <c r="AL511" s="173"/>
      <c r="AM511" s="173"/>
      <c r="AN511" s="173"/>
      <c r="AO511" s="173"/>
      <c r="AP511" s="173"/>
      <c r="AQ511" s="173"/>
      <c r="AR511" s="173"/>
      <c r="AS511" s="173"/>
      <c r="AT511" s="173"/>
      <c r="AU511" s="173"/>
      <c r="AV511" s="173"/>
      <c r="AW511" s="173"/>
      <c r="AX511" s="173"/>
      <c r="AY511" s="173"/>
      <c r="AZ511" s="173"/>
      <c r="BA511" s="173"/>
    </row>
    <row r="512" spans="1:53" ht="22.5" customHeight="1">
      <c r="A512" s="313"/>
      <c r="B512" s="315"/>
      <c r="C512" s="315"/>
      <c r="D512" s="241" t="s">
        <v>274</v>
      </c>
      <c r="E512" s="178">
        <f t="shared" si="1037"/>
        <v>0</v>
      </c>
      <c r="F512" s="178">
        <f t="shared" si="1033"/>
        <v>0</v>
      </c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  <c r="AA512" s="173"/>
      <c r="AB512" s="173"/>
      <c r="AC512" s="173"/>
      <c r="AD512" s="173"/>
      <c r="AE512" s="173"/>
      <c r="AF512" s="173"/>
      <c r="AG512" s="173"/>
      <c r="AH512" s="173"/>
      <c r="AI512" s="173"/>
      <c r="AJ512" s="173"/>
      <c r="AK512" s="173"/>
      <c r="AL512" s="173"/>
      <c r="AM512" s="173"/>
      <c r="AN512" s="173"/>
      <c r="AO512" s="173"/>
      <c r="AP512" s="173"/>
      <c r="AQ512" s="173"/>
      <c r="AR512" s="173"/>
      <c r="AS512" s="173"/>
      <c r="AT512" s="173"/>
      <c r="AU512" s="173"/>
      <c r="AV512" s="173"/>
      <c r="AW512" s="173"/>
      <c r="AX512" s="173"/>
      <c r="AY512" s="173"/>
      <c r="AZ512" s="173"/>
      <c r="BA512" s="173"/>
    </row>
    <row r="513" spans="1:53" ht="31.2">
      <c r="A513" s="313"/>
      <c r="B513" s="315"/>
      <c r="C513" s="315"/>
      <c r="D513" s="153" t="s">
        <v>43</v>
      </c>
      <c r="E513" s="178">
        <f t="shared" si="1037"/>
        <v>0</v>
      </c>
      <c r="F513" s="178">
        <f t="shared" si="1033"/>
        <v>0</v>
      </c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  <c r="AA513" s="173"/>
      <c r="AB513" s="173"/>
      <c r="AC513" s="173"/>
      <c r="AD513" s="173"/>
      <c r="AE513" s="173"/>
      <c r="AF513" s="173"/>
      <c r="AG513" s="173"/>
      <c r="AH513" s="173"/>
      <c r="AI513" s="173"/>
      <c r="AJ513" s="173"/>
      <c r="AK513" s="173"/>
      <c r="AL513" s="173"/>
      <c r="AM513" s="173"/>
      <c r="AN513" s="173"/>
      <c r="AO513" s="173"/>
      <c r="AP513" s="173"/>
      <c r="AQ513" s="173"/>
      <c r="AR513" s="173"/>
      <c r="AS513" s="173"/>
      <c r="AT513" s="173"/>
      <c r="AU513" s="173"/>
      <c r="AV513" s="173"/>
      <c r="AW513" s="173"/>
      <c r="AX513" s="173"/>
      <c r="AY513" s="173"/>
      <c r="AZ513" s="173"/>
      <c r="BA513" s="173"/>
    </row>
    <row r="514" spans="1:53" ht="22.5" customHeight="1">
      <c r="A514" s="312"/>
      <c r="B514" s="314" t="s">
        <v>341</v>
      </c>
      <c r="C514" s="314" t="s">
        <v>338</v>
      </c>
      <c r="D514" s="159" t="s">
        <v>41</v>
      </c>
      <c r="E514" s="178">
        <f t="shared" ref="E514:E516" si="1038">H514+K514+N514+Q514+T514+W514+Z514+AE514+AJ514+AO514+AT514+AY514</f>
        <v>9790.8686099999995</v>
      </c>
      <c r="F514" s="178">
        <f t="shared" si="1033"/>
        <v>9790.8686099999995</v>
      </c>
      <c r="G514" s="173">
        <f>F514/E514*100</f>
        <v>100</v>
      </c>
      <c r="H514" s="173">
        <f>H515+H516+H517+H519+H520</f>
        <v>2677</v>
      </c>
      <c r="I514" s="173">
        <f t="shared" ref="I514:AZ514" si="1039">I515+I516+I517+I519+I520</f>
        <v>2677</v>
      </c>
      <c r="J514" s="173">
        <f>I514/H514*100</f>
        <v>100</v>
      </c>
      <c r="K514" s="173">
        <f t="shared" si="1039"/>
        <v>3425.9799999999996</v>
      </c>
      <c r="L514" s="173">
        <f t="shared" si="1039"/>
        <v>3425.9799999999996</v>
      </c>
      <c r="M514" s="173">
        <f>L514/K514*100</f>
        <v>100</v>
      </c>
      <c r="N514" s="173">
        <f t="shared" si="1039"/>
        <v>0</v>
      </c>
      <c r="O514" s="173">
        <f t="shared" si="1039"/>
        <v>0</v>
      </c>
      <c r="P514" s="173"/>
      <c r="Q514" s="173">
        <f t="shared" si="1039"/>
        <v>0</v>
      </c>
      <c r="R514" s="173">
        <f t="shared" si="1039"/>
        <v>0</v>
      </c>
      <c r="S514" s="173"/>
      <c r="T514" s="173">
        <f t="shared" si="1039"/>
        <v>0</v>
      </c>
      <c r="U514" s="173">
        <f t="shared" si="1039"/>
        <v>0</v>
      </c>
      <c r="V514" s="173"/>
      <c r="W514" s="173">
        <f t="shared" si="1039"/>
        <v>0</v>
      </c>
      <c r="X514" s="173">
        <f t="shared" si="1039"/>
        <v>0</v>
      </c>
      <c r="Y514" s="173"/>
      <c r="Z514" s="173">
        <f t="shared" si="1039"/>
        <v>0</v>
      </c>
      <c r="AA514" s="173">
        <f t="shared" si="1039"/>
        <v>0</v>
      </c>
      <c r="AB514" s="173">
        <f t="shared" si="1039"/>
        <v>0</v>
      </c>
      <c r="AC514" s="173">
        <f t="shared" si="1039"/>
        <v>0</v>
      </c>
      <c r="AD514" s="173"/>
      <c r="AE514" s="173">
        <f t="shared" si="1039"/>
        <v>0</v>
      </c>
      <c r="AF514" s="173">
        <f t="shared" si="1039"/>
        <v>0</v>
      </c>
      <c r="AG514" s="173">
        <f t="shared" si="1039"/>
        <v>0</v>
      </c>
      <c r="AH514" s="173">
        <f t="shared" si="1039"/>
        <v>0</v>
      </c>
      <c r="AI514" s="173"/>
      <c r="AJ514" s="173">
        <f t="shared" si="1039"/>
        <v>0</v>
      </c>
      <c r="AK514" s="173">
        <f t="shared" si="1039"/>
        <v>0</v>
      </c>
      <c r="AL514" s="173">
        <f t="shared" si="1039"/>
        <v>0</v>
      </c>
      <c r="AM514" s="173">
        <f t="shared" si="1039"/>
        <v>0</v>
      </c>
      <c r="AN514" s="173"/>
      <c r="AO514" s="178">
        <f t="shared" si="1039"/>
        <v>3687.88861</v>
      </c>
      <c r="AP514" s="173">
        <f t="shared" si="1039"/>
        <v>0</v>
      </c>
      <c r="AQ514" s="173">
        <f t="shared" si="1039"/>
        <v>0</v>
      </c>
      <c r="AR514" s="178">
        <f t="shared" si="1039"/>
        <v>3687.88861</v>
      </c>
      <c r="AS514" s="173"/>
      <c r="AT514" s="173">
        <f t="shared" si="1039"/>
        <v>0</v>
      </c>
      <c r="AU514" s="173">
        <f t="shared" si="1039"/>
        <v>0</v>
      </c>
      <c r="AV514" s="173">
        <f t="shared" si="1039"/>
        <v>0</v>
      </c>
      <c r="AW514" s="173">
        <f t="shared" si="1039"/>
        <v>0</v>
      </c>
      <c r="AX514" s="173"/>
      <c r="AY514" s="173">
        <f t="shared" si="1039"/>
        <v>0</v>
      </c>
      <c r="AZ514" s="173">
        <f t="shared" si="1039"/>
        <v>0</v>
      </c>
      <c r="BA514" s="173"/>
    </row>
    <row r="515" spans="1:53" ht="32.25" customHeight="1">
      <c r="A515" s="313"/>
      <c r="B515" s="315"/>
      <c r="C515" s="315"/>
      <c r="D515" s="157" t="s">
        <v>37</v>
      </c>
      <c r="E515" s="178">
        <f t="shared" si="1038"/>
        <v>0</v>
      </c>
      <c r="F515" s="178">
        <f t="shared" si="1033"/>
        <v>0</v>
      </c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3"/>
      <c r="AK515" s="173"/>
      <c r="AL515" s="173"/>
      <c r="AM515" s="173"/>
      <c r="AN515" s="173"/>
      <c r="AO515" s="178"/>
      <c r="AP515" s="173"/>
      <c r="AQ515" s="173"/>
      <c r="AR515" s="173"/>
      <c r="AS515" s="173"/>
      <c r="AT515" s="173"/>
      <c r="AU515" s="173"/>
      <c r="AV515" s="173"/>
      <c r="AW515" s="173"/>
      <c r="AX515" s="173"/>
      <c r="AY515" s="173"/>
      <c r="AZ515" s="173"/>
      <c r="BA515" s="173"/>
    </row>
    <row r="516" spans="1:53" ht="50.25" customHeight="1">
      <c r="A516" s="313"/>
      <c r="B516" s="315"/>
      <c r="C516" s="315"/>
      <c r="D516" s="158" t="s">
        <v>2</v>
      </c>
      <c r="E516" s="178">
        <f t="shared" si="1038"/>
        <v>0</v>
      </c>
      <c r="F516" s="178">
        <f t="shared" si="1033"/>
        <v>0</v>
      </c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  <c r="AA516" s="173"/>
      <c r="AB516" s="173"/>
      <c r="AC516" s="173"/>
      <c r="AD516" s="173"/>
      <c r="AE516" s="173"/>
      <c r="AF516" s="173"/>
      <c r="AG516" s="173"/>
      <c r="AH516" s="173"/>
      <c r="AI516" s="173"/>
      <c r="AJ516" s="173"/>
      <c r="AK516" s="173"/>
      <c r="AL516" s="173"/>
      <c r="AM516" s="173"/>
      <c r="AN516" s="173"/>
      <c r="AO516" s="178"/>
      <c r="AP516" s="173"/>
      <c r="AQ516" s="173"/>
      <c r="AR516" s="173"/>
      <c r="AS516" s="173"/>
      <c r="AT516" s="173"/>
      <c r="AU516" s="173"/>
      <c r="AV516" s="173"/>
      <c r="AW516" s="173"/>
      <c r="AX516" s="173"/>
      <c r="AY516" s="173"/>
      <c r="AZ516" s="173"/>
      <c r="BA516" s="173"/>
    </row>
    <row r="517" spans="1:53" ht="22.5" customHeight="1">
      <c r="A517" s="313"/>
      <c r="B517" s="315"/>
      <c r="C517" s="315"/>
      <c r="D517" s="241" t="s">
        <v>273</v>
      </c>
      <c r="E517" s="178">
        <f>H517+K517+N517+Q517+T517+W517+Z517+AE517+AJ517+AO517+AT517+AY517</f>
        <v>9790.8686099999995</v>
      </c>
      <c r="F517" s="178">
        <f t="shared" si="1033"/>
        <v>9790.8686099999995</v>
      </c>
      <c r="G517" s="173">
        <f>F517/E517*100</f>
        <v>100</v>
      </c>
      <c r="H517" s="173">
        <v>2677</v>
      </c>
      <c r="I517" s="173">
        <v>2677</v>
      </c>
      <c r="J517" s="173">
        <f>I517/H517*100</f>
        <v>100</v>
      </c>
      <c r="K517" s="179">
        <f>6102.98-2677</f>
        <v>3425.9799999999996</v>
      </c>
      <c r="L517" s="179">
        <f>6102.98-2677</f>
        <v>3425.9799999999996</v>
      </c>
      <c r="M517" s="173">
        <f>L517/K517*100</f>
        <v>100</v>
      </c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173"/>
      <c r="AG517" s="173"/>
      <c r="AH517" s="173"/>
      <c r="AI517" s="173"/>
      <c r="AJ517" s="173"/>
      <c r="AK517" s="173"/>
      <c r="AL517" s="173"/>
      <c r="AM517" s="173"/>
      <c r="AN517" s="173"/>
      <c r="AO517" s="178">
        <v>3687.88861</v>
      </c>
      <c r="AP517" s="173"/>
      <c r="AQ517" s="173"/>
      <c r="AR517" s="178">
        <v>3687.88861</v>
      </c>
      <c r="AS517" s="173"/>
      <c r="AT517" s="173"/>
      <c r="AU517" s="173"/>
      <c r="AV517" s="173"/>
      <c r="AW517" s="173"/>
      <c r="AX517" s="173"/>
      <c r="AY517" s="173"/>
      <c r="AZ517" s="173"/>
      <c r="BA517" s="173"/>
    </row>
    <row r="518" spans="1:53" ht="82.5" customHeight="1">
      <c r="A518" s="313"/>
      <c r="B518" s="315"/>
      <c r="C518" s="315"/>
      <c r="D518" s="241" t="s">
        <v>279</v>
      </c>
      <c r="E518" s="178">
        <f t="shared" ref="E518:E523" si="1040">H518+K518+N518+Q518+T518+W518+Z518+AE518+AJ518+AO518+AT518+AY518</f>
        <v>0</v>
      </c>
      <c r="F518" s="178">
        <f t="shared" si="1033"/>
        <v>0</v>
      </c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  <c r="AK518" s="173"/>
      <c r="AL518" s="173"/>
      <c r="AM518" s="173"/>
      <c r="AN518" s="173"/>
      <c r="AO518" s="173"/>
      <c r="AP518" s="173"/>
      <c r="AQ518" s="173"/>
      <c r="AR518" s="173"/>
      <c r="AS518" s="173"/>
      <c r="AT518" s="173"/>
      <c r="AU518" s="173"/>
      <c r="AV518" s="173"/>
      <c r="AW518" s="173"/>
      <c r="AX518" s="173"/>
      <c r="AY518" s="173"/>
      <c r="AZ518" s="173"/>
      <c r="BA518" s="173"/>
    </row>
    <row r="519" spans="1:53" ht="22.5" customHeight="1">
      <c r="A519" s="313"/>
      <c r="B519" s="315"/>
      <c r="C519" s="315"/>
      <c r="D519" s="241" t="s">
        <v>274</v>
      </c>
      <c r="E519" s="178">
        <f t="shared" si="1040"/>
        <v>0</v>
      </c>
      <c r="F519" s="178">
        <f t="shared" si="1033"/>
        <v>0</v>
      </c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73"/>
      <c r="AN519" s="173"/>
      <c r="AO519" s="173"/>
      <c r="AP519" s="173"/>
      <c r="AQ519" s="173"/>
      <c r="AR519" s="173"/>
      <c r="AS519" s="173"/>
      <c r="AT519" s="173"/>
      <c r="AU519" s="173"/>
      <c r="AV519" s="173"/>
      <c r="AW519" s="173"/>
      <c r="AX519" s="173"/>
      <c r="AY519" s="173"/>
      <c r="AZ519" s="173"/>
      <c r="BA519" s="173"/>
    </row>
    <row r="520" spans="1:53" ht="31.2">
      <c r="A520" s="313"/>
      <c r="B520" s="315"/>
      <c r="C520" s="315"/>
      <c r="D520" s="153" t="s">
        <v>43</v>
      </c>
      <c r="E520" s="178">
        <f t="shared" si="1040"/>
        <v>0</v>
      </c>
      <c r="F520" s="178">
        <f t="shared" si="1033"/>
        <v>0</v>
      </c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  <c r="AL520" s="173"/>
      <c r="AM520" s="173"/>
      <c r="AN520" s="173"/>
      <c r="AO520" s="173"/>
      <c r="AP520" s="173"/>
      <c r="AQ520" s="173"/>
      <c r="AR520" s="173"/>
      <c r="AS520" s="173"/>
      <c r="AT520" s="173"/>
      <c r="AU520" s="173"/>
      <c r="AV520" s="173"/>
      <c r="AW520" s="173"/>
      <c r="AX520" s="173"/>
      <c r="AY520" s="173"/>
      <c r="AZ520" s="173"/>
      <c r="BA520" s="173"/>
    </row>
    <row r="521" spans="1:53" ht="22.5" customHeight="1">
      <c r="A521" s="312"/>
      <c r="B521" s="314" t="s">
        <v>342</v>
      </c>
      <c r="C521" s="314"/>
      <c r="D521" s="159" t="s">
        <v>41</v>
      </c>
      <c r="E521" s="178">
        <f t="shared" si="1040"/>
        <v>1030.93</v>
      </c>
      <c r="F521" s="178">
        <f t="shared" si="1033"/>
        <v>1030.93</v>
      </c>
      <c r="G521" s="173">
        <f>F521/E521*100</f>
        <v>100</v>
      </c>
      <c r="H521" s="173">
        <f>H522+H523+H524+H526+H527</f>
        <v>518</v>
      </c>
      <c r="I521" s="173">
        <f t="shared" ref="I521:AZ521" si="1041">I522+I523+I524+I526+I527</f>
        <v>518</v>
      </c>
      <c r="J521" s="173">
        <f>I521/H521*100</f>
        <v>100</v>
      </c>
      <c r="K521" s="173">
        <f t="shared" si="1041"/>
        <v>512.93000000000006</v>
      </c>
      <c r="L521" s="173">
        <f t="shared" si="1041"/>
        <v>512.93000000000006</v>
      </c>
      <c r="M521" s="173">
        <f>L521/K521*100</f>
        <v>100</v>
      </c>
      <c r="N521" s="173">
        <f t="shared" si="1041"/>
        <v>0</v>
      </c>
      <c r="O521" s="173">
        <f t="shared" si="1041"/>
        <v>0</v>
      </c>
      <c r="P521" s="173"/>
      <c r="Q521" s="173">
        <f t="shared" si="1041"/>
        <v>0</v>
      </c>
      <c r="R521" s="173">
        <f t="shared" si="1041"/>
        <v>0</v>
      </c>
      <c r="S521" s="173"/>
      <c r="T521" s="173">
        <f t="shared" si="1041"/>
        <v>0</v>
      </c>
      <c r="U521" s="173">
        <f t="shared" si="1041"/>
        <v>0</v>
      </c>
      <c r="V521" s="173"/>
      <c r="W521" s="173">
        <f t="shared" si="1041"/>
        <v>0</v>
      </c>
      <c r="X521" s="173">
        <f t="shared" si="1041"/>
        <v>0</v>
      </c>
      <c r="Y521" s="173"/>
      <c r="Z521" s="173">
        <f t="shared" si="1041"/>
        <v>0</v>
      </c>
      <c r="AA521" s="173">
        <f t="shared" si="1041"/>
        <v>0</v>
      </c>
      <c r="AB521" s="173">
        <f t="shared" si="1041"/>
        <v>0</v>
      </c>
      <c r="AC521" s="173">
        <f t="shared" si="1041"/>
        <v>0</v>
      </c>
      <c r="AD521" s="173"/>
      <c r="AE521" s="173">
        <f t="shared" si="1041"/>
        <v>0</v>
      </c>
      <c r="AF521" s="173">
        <f t="shared" si="1041"/>
        <v>0</v>
      </c>
      <c r="AG521" s="173">
        <f t="shared" si="1041"/>
        <v>0</v>
      </c>
      <c r="AH521" s="173">
        <f t="shared" si="1041"/>
        <v>0</v>
      </c>
      <c r="AI521" s="173"/>
      <c r="AJ521" s="173">
        <f t="shared" si="1041"/>
        <v>0</v>
      </c>
      <c r="AK521" s="173">
        <f t="shared" si="1041"/>
        <v>0</v>
      </c>
      <c r="AL521" s="173">
        <f t="shared" si="1041"/>
        <v>0</v>
      </c>
      <c r="AM521" s="173">
        <f t="shared" si="1041"/>
        <v>0</v>
      </c>
      <c r="AN521" s="173"/>
      <c r="AO521" s="173">
        <f t="shared" si="1041"/>
        <v>0</v>
      </c>
      <c r="AP521" s="173">
        <f t="shared" si="1041"/>
        <v>0</v>
      </c>
      <c r="AQ521" s="173">
        <f t="shared" si="1041"/>
        <v>0</v>
      </c>
      <c r="AR521" s="173">
        <f t="shared" si="1041"/>
        <v>0</v>
      </c>
      <c r="AS521" s="173"/>
      <c r="AT521" s="173">
        <f t="shared" si="1041"/>
        <v>0</v>
      </c>
      <c r="AU521" s="173">
        <f t="shared" si="1041"/>
        <v>0</v>
      </c>
      <c r="AV521" s="173">
        <f t="shared" si="1041"/>
        <v>0</v>
      </c>
      <c r="AW521" s="173">
        <f t="shared" si="1041"/>
        <v>0</v>
      </c>
      <c r="AX521" s="173"/>
      <c r="AY521" s="173">
        <f t="shared" si="1041"/>
        <v>0</v>
      </c>
      <c r="AZ521" s="173">
        <f t="shared" si="1041"/>
        <v>0</v>
      </c>
      <c r="BA521" s="173"/>
    </row>
    <row r="522" spans="1:53" ht="32.25" customHeight="1">
      <c r="A522" s="313"/>
      <c r="B522" s="315"/>
      <c r="C522" s="315"/>
      <c r="D522" s="157" t="s">
        <v>37</v>
      </c>
      <c r="E522" s="178">
        <f t="shared" si="1040"/>
        <v>0</v>
      </c>
      <c r="F522" s="178">
        <f t="shared" si="1033"/>
        <v>0</v>
      </c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  <c r="AG522" s="173"/>
      <c r="AH522" s="173"/>
      <c r="AI522" s="173"/>
      <c r="AJ522" s="173"/>
      <c r="AK522" s="173"/>
      <c r="AL522" s="173"/>
      <c r="AM522" s="173"/>
      <c r="AN522" s="173"/>
      <c r="AO522" s="173"/>
      <c r="AP522" s="173"/>
      <c r="AQ522" s="173"/>
      <c r="AR522" s="173"/>
      <c r="AS522" s="173"/>
      <c r="AT522" s="173"/>
      <c r="AU522" s="173"/>
      <c r="AV522" s="173"/>
      <c r="AW522" s="173"/>
      <c r="AX522" s="173"/>
      <c r="AY522" s="173"/>
      <c r="AZ522" s="173"/>
      <c r="BA522" s="173"/>
    </row>
    <row r="523" spans="1:53" ht="50.25" customHeight="1">
      <c r="A523" s="313"/>
      <c r="B523" s="315"/>
      <c r="C523" s="315"/>
      <c r="D523" s="158" t="s">
        <v>2</v>
      </c>
      <c r="E523" s="178">
        <f t="shared" si="1040"/>
        <v>0</v>
      </c>
      <c r="F523" s="178">
        <f t="shared" si="1033"/>
        <v>0</v>
      </c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  <c r="AK523" s="173"/>
      <c r="AL523" s="173"/>
      <c r="AM523" s="173"/>
      <c r="AN523" s="173"/>
      <c r="AO523" s="173"/>
      <c r="AP523" s="173"/>
      <c r="AQ523" s="173"/>
      <c r="AR523" s="173"/>
      <c r="AS523" s="173"/>
      <c r="AT523" s="173"/>
      <c r="AU523" s="173"/>
      <c r="AV523" s="173"/>
      <c r="AW523" s="173"/>
      <c r="AX523" s="173"/>
      <c r="AY523" s="173"/>
      <c r="AZ523" s="173"/>
      <c r="BA523" s="173"/>
    </row>
    <row r="524" spans="1:53" ht="22.5" customHeight="1">
      <c r="A524" s="313"/>
      <c r="B524" s="315"/>
      <c r="C524" s="315"/>
      <c r="D524" s="241" t="s">
        <v>273</v>
      </c>
      <c r="E524" s="178">
        <f>H524+K524+N524+Q524+T524+W524+Z524+AE524+AJ524+AO524+AT524+AY524</f>
        <v>1030.93</v>
      </c>
      <c r="F524" s="178">
        <f t="shared" si="1033"/>
        <v>1030.93</v>
      </c>
      <c r="G524" s="173"/>
      <c r="H524" s="173">
        <v>518</v>
      </c>
      <c r="I524" s="173">
        <v>518</v>
      </c>
      <c r="J524" s="173"/>
      <c r="K524" s="173">
        <f>1030.93-518</f>
        <v>512.93000000000006</v>
      </c>
      <c r="L524" s="173">
        <f>1030.93-518</f>
        <v>512.93000000000006</v>
      </c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3"/>
      <c r="AJ524" s="173"/>
      <c r="AK524" s="173"/>
      <c r="AL524" s="173"/>
      <c r="AM524" s="173"/>
      <c r="AN524" s="173"/>
      <c r="AO524" s="173"/>
      <c r="AP524" s="173"/>
      <c r="AQ524" s="173"/>
      <c r="AR524" s="173"/>
      <c r="AS524" s="173"/>
      <c r="AT524" s="173"/>
      <c r="AU524" s="173"/>
      <c r="AV524" s="173"/>
      <c r="AW524" s="173"/>
      <c r="AX524" s="173"/>
      <c r="AY524" s="173"/>
      <c r="AZ524" s="173"/>
      <c r="BA524" s="173"/>
    </row>
    <row r="525" spans="1:53" ht="82.5" customHeight="1">
      <c r="A525" s="313"/>
      <c r="B525" s="315"/>
      <c r="C525" s="315"/>
      <c r="D525" s="241" t="s">
        <v>279</v>
      </c>
      <c r="E525" s="178">
        <f t="shared" ref="E525:E527" si="1042">H525+K525+N525+Q525+T525+W525+Z525+AE525+AJ525+AO525+AT525+AY525</f>
        <v>0</v>
      </c>
      <c r="F525" s="178">
        <f t="shared" si="1033"/>
        <v>0</v>
      </c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  <c r="AA525" s="173"/>
      <c r="AB525" s="173"/>
      <c r="AC525" s="173"/>
      <c r="AD525" s="173"/>
      <c r="AE525" s="173"/>
      <c r="AF525" s="173"/>
      <c r="AG525" s="173"/>
      <c r="AH525" s="173"/>
      <c r="AI525" s="173"/>
      <c r="AJ525" s="173"/>
      <c r="AK525" s="173"/>
      <c r="AL525" s="173"/>
      <c r="AM525" s="173"/>
      <c r="AN525" s="173"/>
      <c r="AO525" s="173"/>
      <c r="AP525" s="173"/>
      <c r="AQ525" s="173"/>
      <c r="AR525" s="173"/>
      <c r="AS525" s="173"/>
      <c r="AT525" s="173"/>
      <c r="AU525" s="173"/>
      <c r="AV525" s="173"/>
      <c r="AW525" s="173"/>
      <c r="AX525" s="173"/>
      <c r="AY525" s="173"/>
      <c r="AZ525" s="173"/>
      <c r="BA525" s="173"/>
    </row>
    <row r="526" spans="1:53" ht="22.5" customHeight="1">
      <c r="A526" s="313"/>
      <c r="B526" s="315"/>
      <c r="C526" s="315"/>
      <c r="D526" s="241" t="s">
        <v>274</v>
      </c>
      <c r="E526" s="178">
        <f t="shared" si="1042"/>
        <v>0</v>
      </c>
      <c r="F526" s="178">
        <f t="shared" si="1033"/>
        <v>0</v>
      </c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  <c r="AG526" s="173"/>
      <c r="AH526" s="173"/>
      <c r="AI526" s="173"/>
      <c r="AJ526" s="173"/>
      <c r="AK526" s="173"/>
      <c r="AL526" s="173"/>
      <c r="AM526" s="173"/>
      <c r="AN526" s="173"/>
      <c r="AO526" s="173"/>
      <c r="AP526" s="173"/>
      <c r="AQ526" s="173"/>
      <c r="AR526" s="173"/>
      <c r="AS526" s="173"/>
      <c r="AT526" s="173"/>
      <c r="AU526" s="173"/>
      <c r="AV526" s="173"/>
      <c r="AW526" s="173"/>
      <c r="AX526" s="173"/>
      <c r="AY526" s="173"/>
      <c r="AZ526" s="173"/>
      <c r="BA526" s="173"/>
    </row>
    <row r="527" spans="1:53" ht="31.2">
      <c r="A527" s="313"/>
      <c r="B527" s="315"/>
      <c r="C527" s="315"/>
      <c r="D527" s="153" t="s">
        <v>43</v>
      </c>
      <c r="E527" s="178">
        <f t="shared" si="1042"/>
        <v>0</v>
      </c>
      <c r="F527" s="178">
        <f t="shared" si="1033"/>
        <v>0</v>
      </c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73"/>
      <c r="AN527" s="173"/>
      <c r="AO527" s="173"/>
      <c r="AP527" s="173"/>
      <c r="AQ527" s="173"/>
      <c r="AR527" s="173"/>
      <c r="AS527" s="173"/>
      <c r="AT527" s="173"/>
      <c r="AU527" s="173"/>
      <c r="AV527" s="173"/>
      <c r="AW527" s="173"/>
      <c r="AX527" s="173"/>
      <c r="AY527" s="173"/>
      <c r="AZ527" s="173"/>
      <c r="BA527" s="173"/>
    </row>
    <row r="528" spans="1:53" ht="22.5" customHeight="1">
      <c r="A528" s="312"/>
      <c r="B528" s="314" t="s">
        <v>343</v>
      </c>
      <c r="C528" s="314"/>
      <c r="D528" s="159" t="s">
        <v>41</v>
      </c>
      <c r="E528" s="178">
        <f t="shared" ref="E528:E530" si="1043">H528+K528+N528+Q528+T528+W528+Z528+AE528+AJ528+AO528+AT528+AY528</f>
        <v>31640.446620000002</v>
      </c>
      <c r="F528" s="178">
        <f t="shared" si="1033"/>
        <v>31640.446620000002</v>
      </c>
      <c r="G528" s="173">
        <f>F528/E528*100</f>
        <v>100</v>
      </c>
      <c r="H528" s="173">
        <f>H529+H530+H531+H533+H534</f>
        <v>7066</v>
      </c>
      <c r="I528" s="173">
        <f t="shared" ref="I528:AZ528" si="1044">I529+I530+I531+I533+I534</f>
        <v>7066</v>
      </c>
      <c r="J528" s="173">
        <f>I528/H528*100</f>
        <v>100</v>
      </c>
      <c r="K528" s="173">
        <f t="shared" si="1044"/>
        <v>6479.2</v>
      </c>
      <c r="L528" s="173">
        <f t="shared" si="1044"/>
        <v>6479.2</v>
      </c>
      <c r="M528" s="173"/>
      <c r="N528" s="173">
        <f t="shared" si="1044"/>
        <v>0</v>
      </c>
      <c r="O528" s="173">
        <f t="shared" si="1044"/>
        <v>0</v>
      </c>
      <c r="P528" s="173"/>
      <c r="Q528" s="173">
        <f t="shared" si="1044"/>
        <v>2000.0000000000009</v>
      </c>
      <c r="R528" s="173">
        <f t="shared" si="1044"/>
        <v>2000.0000000000009</v>
      </c>
      <c r="S528" s="173">
        <f>R528*100/Q528</f>
        <v>100</v>
      </c>
      <c r="T528" s="173">
        <f t="shared" si="1044"/>
        <v>0</v>
      </c>
      <c r="U528" s="173">
        <f t="shared" si="1044"/>
        <v>0</v>
      </c>
      <c r="V528" s="173"/>
      <c r="W528" s="173">
        <f t="shared" si="1044"/>
        <v>0</v>
      </c>
      <c r="X528" s="173">
        <f t="shared" si="1044"/>
        <v>0</v>
      </c>
      <c r="Y528" s="173"/>
      <c r="Z528" s="173">
        <f t="shared" si="1044"/>
        <v>0</v>
      </c>
      <c r="AA528" s="173">
        <f t="shared" si="1044"/>
        <v>0</v>
      </c>
      <c r="AB528" s="173">
        <f t="shared" si="1044"/>
        <v>0</v>
      </c>
      <c r="AC528" s="173">
        <f t="shared" si="1044"/>
        <v>0</v>
      </c>
      <c r="AD528" s="173"/>
      <c r="AE528" s="173">
        <f t="shared" si="1044"/>
        <v>0</v>
      </c>
      <c r="AF528" s="173">
        <f t="shared" si="1044"/>
        <v>0</v>
      </c>
      <c r="AG528" s="173">
        <f t="shared" si="1044"/>
        <v>0</v>
      </c>
      <c r="AH528" s="173">
        <f t="shared" si="1044"/>
        <v>0</v>
      </c>
      <c r="AI528" s="173"/>
      <c r="AJ528" s="173">
        <f t="shared" si="1044"/>
        <v>0</v>
      </c>
      <c r="AK528" s="173">
        <f t="shared" si="1044"/>
        <v>0</v>
      </c>
      <c r="AL528" s="173">
        <f t="shared" si="1044"/>
        <v>0</v>
      </c>
      <c r="AM528" s="173">
        <f t="shared" si="1044"/>
        <v>0</v>
      </c>
      <c r="AN528" s="173"/>
      <c r="AO528" s="178">
        <f t="shared" si="1044"/>
        <v>16095.24662</v>
      </c>
      <c r="AP528" s="173">
        <f t="shared" si="1044"/>
        <v>0</v>
      </c>
      <c r="AQ528" s="173">
        <f t="shared" si="1044"/>
        <v>0</v>
      </c>
      <c r="AR528" s="178">
        <f t="shared" si="1044"/>
        <v>16095.24662</v>
      </c>
      <c r="AS528" s="173"/>
      <c r="AT528" s="173">
        <f t="shared" si="1044"/>
        <v>0</v>
      </c>
      <c r="AU528" s="173">
        <f t="shared" si="1044"/>
        <v>0</v>
      </c>
      <c r="AV528" s="173">
        <f t="shared" si="1044"/>
        <v>0</v>
      </c>
      <c r="AW528" s="173">
        <f t="shared" si="1044"/>
        <v>0</v>
      </c>
      <c r="AX528" s="173"/>
      <c r="AY528" s="173">
        <f t="shared" si="1044"/>
        <v>0</v>
      </c>
      <c r="AZ528" s="173">
        <f t="shared" si="1044"/>
        <v>0</v>
      </c>
      <c r="BA528" s="173"/>
    </row>
    <row r="529" spans="1:53" ht="32.25" customHeight="1">
      <c r="A529" s="313"/>
      <c r="B529" s="315"/>
      <c r="C529" s="315"/>
      <c r="D529" s="157" t="s">
        <v>37</v>
      </c>
      <c r="E529" s="178">
        <f t="shared" si="1043"/>
        <v>0</v>
      </c>
      <c r="F529" s="178">
        <f t="shared" si="1033"/>
        <v>0</v>
      </c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73"/>
      <c r="AN529" s="173"/>
      <c r="AO529" s="178"/>
      <c r="AP529" s="173"/>
      <c r="AQ529" s="173"/>
      <c r="AR529" s="173"/>
      <c r="AS529" s="173"/>
      <c r="AT529" s="173"/>
      <c r="AU529" s="173"/>
      <c r="AV529" s="173"/>
      <c r="AW529" s="173"/>
      <c r="AX529" s="173"/>
      <c r="AY529" s="173"/>
      <c r="AZ529" s="173"/>
      <c r="BA529" s="173"/>
    </row>
    <row r="530" spans="1:53" ht="50.25" customHeight="1">
      <c r="A530" s="313"/>
      <c r="B530" s="315"/>
      <c r="C530" s="315"/>
      <c r="D530" s="158" t="s">
        <v>2</v>
      </c>
      <c r="E530" s="178">
        <f t="shared" si="1043"/>
        <v>0</v>
      </c>
      <c r="F530" s="178">
        <f t="shared" si="1033"/>
        <v>0</v>
      </c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  <c r="AK530" s="173"/>
      <c r="AL530" s="173"/>
      <c r="AM530" s="173"/>
      <c r="AN530" s="173"/>
      <c r="AO530" s="178"/>
      <c r="AP530" s="173"/>
      <c r="AQ530" s="173"/>
      <c r="AR530" s="173"/>
      <c r="AS530" s="173"/>
      <c r="AT530" s="173"/>
      <c r="AU530" s="173"/>
      <c r="AV530" s="173"/>
      <c r="AW530" s="173"/>
      <c r="AX530" s="173"/>
      <c r="AY530" s="173"/>
      <c r="AZ530" s="173"/>
      <c r="BA530" s="173"/>
    </row>
    <row r="531" spans="1:53" ht="22.5" customHeight="1">
      <c r="A531" s="313"/>
      <c r="B531" s="315"/>
      <c r="C531" s="315"/>
      <c r="D531" s="241" t="s">
        <v>273</v>
      </c>
      <c r="E531" s="178">
        <f>H531+K531+N531+Q531+T531+W531+Z531+AE531+AJ531+AO531+AT531+AY531</f>
        <v>31640.446620000002</v>
      </c>
      <c r="F531" s="178">
        <f t="shared" si="1033"/>
        <v>31640.446620000002</v>
      </c>
      <c r="G531" s="173"/>
      <c r="H531" s="173">
        <v>7066</v>
      </c>
      <c r="I531" s="173">
        <v>7066</v>
      </c>
      <c r="J531" s="173"/>
      <c r="K531" s="173">
        <v>6479.2</v>
      </c>
      <c r="L531" s="173">
        <v>6479.2</v>
      </c>
      <c r="M531" s="173"/>
      <c r="N531" s="173"/>
      <c r="O531" s="173"/>
      <c r="P531" s="173"/>
      <c r="Q531" s="173">
        <f>15545.2-7066-6479.2</f>
        <v>2000.0000000000009</v>
      </c>
      <c r="R531" s="173">
        <f>15545.2-7066-6479.2</f>
        <v>2000.0000000000009</v>
      </c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  <c r="AK531" s="173"/>
      <c r="AL531" s="173"/>
      <c r="AM531" s="173"/>
      <c r="AN531" s="173"/>
      <c r="AO531" s="178">
        <v>16095.24662</v>
      </c>
      <c r="AP531" s="173"/>
      <c r="AQ531" s="173"/>
      <c r="AR531" s="178">
        <v>16095.24662</v>
      </c>
      <c r="AS531" s="173"/>
      <c r="AT531" s="173"/>
      <c r="AU531" s="173"/>
      <c r="AV531" s="173"/>
      <c r="AW531" s="173"/>
      <c r="AX531" s="173"/>
      <c r="AY531" s="173"/>
      <c r="AZ531" s="173"/>
      <c r="BA531" s="173"/>
    </row>
    <row r="532" spans="1:53" ht="82.5" customHeight="1">
      <c r="A532" s="313"/>
      <c r="B532" s="315"/>
      <c r="C532" s="315"/>
      <c r="D532" s="241" t="s">
        <v>279</v>
      </c>
      <c r="E532" s="178">
        <f t="shared" ref="E532:E534" si="1045">H532+K532+N532+Q532+T532+W532+Z532+AE532+AJ532+AO532+AT532+AY532</f>
        <v>0</v>
      </c>
      <c r="F532" s="178">
        <f t="shared" si="1033"/>
        <v>0</v>
      </c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  <c r="AL532" s="173"/>
      <c r="AM532" s="173"/>
      <c r="AN532" s="173"/>
      <c r="AO532" s="178"/>
      <c r="AP532" s="173"/>
      <c r="AQ532" s="173"/>
      <c r="AR532" s="173"/>
      <c r="AS532" s="173"/>
      <c r="AT532" s="173"/>
      <c r="AU532" s="173"/>
      <c r="AV532" s="173"/>
      <c r="AW532" s="173"/>
      <c r="AX532" s="173"/>
      <c r="AY532" s="173"/>
      <c r="AZ532" s="173"/>
      <c r="BA532" s="173"/>
    </row>
    <row r="533" spans="1:53" ht="22.5" customHeight="1">
      <c r="A533" s="313"/>
      <c r="B533" s="315"/>
      <c r="C533" s="315"/>
      <c r="D533" s="241" t="s">
        <v>274</v>
      </c>
      <c r="E533" s="178">
        <f t="shared" si="1045"/>
        <v>0</v>
      </c>
      <c r="F533" s="178">
        <f t="shared" si="1033"/>
        <v>0</v>
      </c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173"/>
      <c r="AM533" s="173"/>
      <c r="AN533" s="173"/>
      <c r="AO533" s="173"/>
      <c r="AP533" s="173"/>
      <c r="AQ533" s="173"/>
      <c r="AR533" s="173"/>
      <c r="AS533" s="173"/>
      <c r="AT533" s="173"/>
      <c r="AU533" s="173"/>
      <c r="AV533" s="173"/>
      <c r="AW533" s="173"/>
      <c r="AX533" s="173"/>
      <c r="AY533" s="173"/>
      <c r="AZ533" s="173"/>
      <c r="BA533" s="173"/>
    </row>
    <row r="534" spans="1:53" ht="31.2">
      <c r="A534" s="313"/>
      <c r="B534" s="315"/>
      <c r="C534" s="315"/>
      <c r="D534" s="153" t="s">
        <v>43</v>
      </c>
      <c r="E534" s="178">
        <f t="shared" si="1045"/>
        <v>0</v>
      </c>
      <c r="F534" s="178">
        <f t="shared" si="1033"/>
        <v>0</v>
      </c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  <c r="AN534" s="173"/>
      <c r="AO534" s="173"/>
      <c r="AP534" s="173"/>
      <c r="AQ534" s="173"/>
      <c r="AR534" s="173"/>
      <c r="AS534" s="173"/>
      <c r="AT534" s="173"/>
      <c r="AU534" s="173"/>
      <c r="AV534" s="173"/>
      <c r="AW534" s="173"/>
      <c r="AX534" s="173"/>
      <c r="AY534" s="173"/>
      <c r="AZ534" s="173"/>
      <c r="BA534" s="173"/>
    </row>
    <row r="535" spans="1:53" ht="22.5" customHeight="1">
      <c r="A535" s="312"/>
      <c r="B535" s="314" t="s">
        <v>344</v>
      </c>
      <c r="C535" s="314"/>
      <c r="D535" s="159" t="s">
        <v>41</v>
      </c>
      <c r="E535" s="178">
        <f t="shared" ref="E535:E537" si="1046">H535+K535+N535+Q535+T535+W535+Z535+AE535+AJ535+AO535+AT535+AY535</f>
        <v>12752.44757</v>
      </c>
      <c r="F535" s="178">
        <f t="shared" si="1033"/>
        <v>12752.44757</v>
      </c>
      <c r="G535" s="173">
        <f>F535/E535*100</f>
        <v>100</v>
      </c>
      <c r="H535" s="173">
        <f>H536+H537+H538+H540+H541</f>
        <v>3653</v>
      </c>
      <c r="I535" s="173">
        <f t="shared" ref="I535:AZ535" si="1047">I536+I537+I538+I540+I541</f>
        <v>3653</v>
      </c>
      <c r="J535" s="173">
        <f>I535/H535*100</f>
        <v>100</v>
      </c>
      <c r="K535" s="173">
        <f t="shared" si="1047"/>
        <v>3866.5600000000004</v>
      </c>
      <c r="L535" s="173">
        <f t="shared" si="1047"/>
        <v>3866.5600000000004</v>
      </c>
      <c r="M535" s="173">
        <f>L535/K535*100</f>
        <v>100</v>
      </c>
      <c r="N535" s="173">
        <f t="shared" si="1047"/>
        <v>0</v>
      </c>
      <c r="O535" s="173">
        <f t="shared" si="1047"/>
        <v>0</v>
      </c>
      <c r="P535" s="173"/>
      <c r="Q535" s="173">
        <f t="shared" si="1047"/>
        <v>0</v>
      </c>
      <c r="R535" s="173">
        <f t="shared" si="1047"/>
        <v>0</v>
      </c>
      <c r="S535" s="173"/>
      <c r="T535" s="173">
        <f t="shared" si="1047"/>
        <v>0</v>
      </c>
      <c r="U535" s="173">
        <f t="shared" si="1047"/>
        <v>0</v>
      </c>
      <c r="V535" s="173"/>
      <c r="W535" s="173">
        <f t="shared" si="1047"/>
        <v>0</v>
      </c>
      <c r="X535" s="173">
        <f t="shared" si="1047"/>
        <v>0</v>
      </c>
      <c r="Y535" s="173"/>
      <c r="Z535" s="173">
        <f t="shared" si="1047"/>
        <v>0</v>
      </c>
      <c r="AA535" s="173">
        <f t="shared" si="1047"/>
        <v>0</v>
      </c>
      <c r="AB535" s="173">
        <f t="shared" si="1047"/>
        <v>0</v>
      </c>
      <c r="AC535" s="173">
        <f t="shared" si="1047"/>
        <v>0</v>
      </c>
      <c r="AD535" s="173"/>
      <c r="AE535" s="173">
        <f t="shared" si="1047"/>
        <v>0</v>
      </c>
      <c r="AF535" s="173">
        <f t="shared" si="1047"/>
        <v>0</v>
      </c>
      <c r="AG535" s="173">
        <f t="shared" si="1047"/>
        <v>0</v>
      </c>
      <c r="AH535" s="173">
        <f t="shared" si="1047"/>
        <v>0</v>
      </c>
      <c r="AI535" s="173"/>
      <c r="AJ535" s="173">
        <f t="shared" si="1047"/>
        <v>0</v>
      </c>
      <c r="AK535" s="173">
        <f t="shared" si="1047"/>
        <v>0</v>
      </c>
      <c r="AL535" s="173">
        <f t="shared" si="1047"/>
        <v>0</v>
      </c>
      <c r="AM535" s="173">
        <f t="shared" si="1047"/>
        <v>0</v>
      </c>
      <c r="AN535" s="173"/>
      <c r="AO535" s="178">
        <f t="shared" si="1047"/>
        <v>5232.8875699999999</v>
      </c>
      <c r="AP535" s="173">
        <f t="shared" si="1047"/>
        <v>0</v>
      </c>
      <c r="AQ535" s="173">
        <f t="shared" si="1047"/>
        <v>0</v>
      </c>
      <c r="AR535" s="178">
        <f t="shared" si="1047"/>
        <v>5232.8875699999999</v>
      </c>
      <c r="AS535" s="173"/>
      <c r="AT535" s="173">
        <f t="shared" si="1047"/>
        <v>0</v>
      </c>
      <c r="AU535" s="173">
        <f t="shared" si="1047"/>
        <v>0</v>
      </c>
      <c r="AV535" s="173">
        <f t="shared" si="1047"/>
        <v>0</v>
      </c>
      <c r="AW535" s="173">
        <f t="shared" si="1047"/>
        <v>0</v>
      </c>
      <c r="AX535" s="173"/>
      <c r="AY535" s="173">
        <f t="shared" si="1047"/>
        <v>0</v>
      </c>
      <c r="AZ535" s="173">
        <f t="shared" si="1047"/>
        <v>0</v>
      </c>
      <c r="BA535" s="173"/>
    </row>
    <row r="536" spans="1:53" ht="32.25" customHeight="1">
      <c r="A536" s="313"/>
      <c r="B536" s="315"/>
      <c r="C536" s="315"/>
      <c r="D536" s="157" t="s">
        <v>37</v>
      </c>
      <c r="E536" s="178">
        <f t="shared" si="1046"/>
        <v>0</v>
      </c>
      <c r="F536" s="178">
        <f t="shared" si="1033"/>
        <v>0</v>
      </c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  <c r="AK536" s="173"/>
      <c r="AL536" s="173"/>
      <c r="AM536" s="173"/>
      <c r="AN536" s="173"/>
      <c r="AO536" s="178"/>
      <c r="AP536" s="173"/>
      <c r="AQ536" s="173"/>
      <c r="AR536" s="173"/>
      <c r="AS536" s="173"/>
      <c r="AT536" s="173"/>
      <c r="AU536" s="173"/>
      <c r="AV536" s="173"/>
      <c r="AW536" s="173"/>
      <c r="AX536" s="173"/>
      <c r="AY536" s="173"/>
      <c r="AZ536" s="173"/>
      <c r="BA536" s="173"/>
    </row>
    <row r="537" spans="1:53" ht="50.25" customHeight="1">
      <c r="A537" s="313"/>
      <c r="B537" s="315"/>
      <c r="C537" s="315"/>
      <c r="D537" s="158" t="s">
        <v>2</v>
      </c>
      <c r="E537" s="178">
        <f t="shared" si="1046"/>
        <v>0</v>
      </c>
      <c r="F537" s="178">
        <f t="shared" si="1033"/>
        <v>0</v>
      </c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  <c r="AN537" s="173"/>
      <c r="AO537" s="178"/>
      <c r="AP537" s="173"/>
      <c r="AQ537" s="173"/>
      <c r="AR537" s="173"/>
      <c r="AS537" s="173"/>
      <c r="AT537" s="173"/>
      <c r="AU537" s="173"/>
      <c r="AV537" s="173"/>
      <c r="AW537" s="173"/>
      <c r="AX537" s="173"/>
      <c r="AY537" s="173"/>
      <c r="AZ537" s="173"/>
      <c r="BA537" s="173"/>
    </row>
    <row r="538" spans="1:53" ht="22.5" customHeight="1">
      <c r="A538" s="313"/>
      <c r="B538" s="315"/>
      <c r="C538" s="315"/>
      <c r="D538" s="241" t="s">
        <v>273</v>
      </c>
      <c r="E538" s="178">
        <f>H538+K538+N538+Q538+T538+W538+Z538+AE538+AJ538+AO538+AT538+AY538</f>
        <v>12752.44757</v>
      </c>
      <c r="F538" s="178">
        <f t="shared" si="1033"/>
        <v>12752.44757</v>
      </c>
      <c r="G538" s="173"/>
      <c r="H538" s="173">
        <v>3653</v>
      </c>
      <c r="I538" s="173">
        <v>3653</v>
      </c>
      <c r="J538" s="173"/>
      <c r="K538" s="173">
        <f>7519.56-3653</f>
        <v>3866.5600000000004</v>
      </c>
      <c r="L538" s="173">
        <f>7519.56-3653</f>
        <v>3866.5600000000004</v>
      </c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  <c r="AK538" s="173"/>
      <c r="AL538" s="173"/>
      <c r="AM538" s="173"/>
      <c r="AN538" s="173"/>
      <c r="AO538" s="178">
        <v>5232.8875699999999</v>
      </c>
      <c r="AP538" s="173"/>
      <c r="AQ538" s="173"/>
      <c r="AR538" s="178">
        <v>5232.8875699999999</v>
      </c>
      <c r="AS538" s="173"/>
      <c r="AT538" s="173"/>
      <c r="AU538" s="173"/>
      <c r="AV538" s="173"/>
      <c r="AW538" s="173"/>
      <c r="AX538" s="173"/>
      <c r="AY538" s="173"/>
      <c r="AZ538" s="173"/>
      <c r="BA538" s="173"/>
    </row>
    <row r="539" spans="1:53" ht="82.5" customHeight="1">
      <c r="A539" s="313"/>
      <c r="B539" s="315"/>
      <c r="C539" s="315"/>
      <c r="D539" s="241" t="s">
        <v>279</v>
      </c>
      <c r="E539" s="178">
        <f t="shared" ref="E539:E541" si="1048">H539+K539+N539+Q539+T539+W539+Z539+AE539+AJ539+AO539+AT539+AY539</f>
        <v>0</v>
      </c>
      <c r="F539" s="178">
        <f t="shared" si="1033"/>
        <v>0</v>
      </c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173"/>
      <c r="AN539" s="173"/>
      <c r="AO539" s="173"/>
      <c r="AP539" s="173"/>
      <c r="AQ539" s="173"/>
      <c r="AR539" s="173"/>
      <c r="AS539" s="173"/>
      <c r="AT539" s="173"/>
      <c r="AU539" s="173"/>
      <c r="AV539" s="173"/>
      <c r="AW539" s="173"/>
      <c r="AX539" s="173"/>
      <c r="AY539" s="173"/>
      <c r="AZ539" s="173"/>
      <c r="BA539" s="173"/>
    </row>
    <row r="540" spans="1:53" ht="22.5" customHeight="1">
      <c r="A540" s="313"/>
      <c r="B540" s="315"/>
      <c r="C540" s="315"/>
      <c r="D540" s="241" t="s">
        <v>274</v>
      </c>
      <c r="E540" s="178">
        <f t="shared" si="1048"/>
        <v>0</v>
      </c>
      <c r="F540" s="178">
        <f t="shared" si="1033"/>
        <v>0</v>
      </c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  <c r="AK540" s="173"/>
      <c r="AL540" s="173"/>
      <c r="AM540" s="173"/>
      <c r="AN540" s="173"/>
      <c r="AO540" s="173"/>
      <c r="AP540" s="173"/>
      <c r="AQ540" s="173"/>
      <c r="AR540" s="173"/>
      <c r="AS540" s="173"/>
      <c r="AT540" s="173"/>
      <c r="AU540" s="173"/>
      <c r="AV540" s="173"/>
      <c r="AW540" s="173"/>
      <c r="AX540" s="173"/>
      <c r="AY540" s="173"/>
      <c r="AZ540" s="173"/>
      <c r="BA540" s="173"/>
    </row>
    <row r="541" spans="1:53" ht="31.2">
      <c r="A541" s="313"/>
      <c r="B541" s="315"/>
      <c r="C541" s="315"/>
      <c r="D541" s="153" t="s">
        <v>43</v>
      </c>
      <c r="E541" s="178">
        <f t="shared" si="1048"/>
        <v>0</v>
      </c>
      <c r="F541" s="178">
        <f t="shared" si="1033"/>
        <v>0</v>
      </c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  <c r="AG541" s="173"/>
      <c r="AH541" s="173"/>
      <c r="AI541" s="173"/>
      <c r="AJ541" s="173"/>
      <c r="AK541" s="173"/>
      <c r="AL541" s="173"/>
      <c r="AM541" s="173"/>
      <c r="AN541" s="173"/>
      <c r="AO541" s="173"/>
      <c r="AP541" s="173"/>
      <c r="AQ541" s="173"/>
      <c r="AR541" s="173"/>
      <c r="AS541" s="173"/>
      <c r="AT541" s="173"/>
      <c r="AU541" s="173"/>
      <c r="AV541" s="173"/>
      <c r="AW541" s="173"/>
      <c r="AX541" s="173"/>
      <c r="AY541" s="173"/>
      <c r="AZ541" s="173"/>
      <c r="BA541" s="173"/>
    </row>
    <row r="542" spans="1:53" ht="22.5" customHeight="1">
      <c r="A542" s="312"/>
      <c r="B542" s="314" t="s">
        <v>345</v>
      </c>
      <c r="C542" s="314"/>
      <c r="D542" s="159" t="s">
        <v>41</v>
      </c>
      <c r="E542" s="178">
        <f t="shared" ref="E542:E544" si="1049">H542+K542+N542+Q542+T542+W542+Z542+AE542+AJ542+AO542+AT542+AY542</f>
        <v>19142.099999999999</v>
      </c>
      <c r="F542" s="178">
        <f t="shared" si="1033"/>
        <v>19142.099999999999</v>
      </c>
      <c r="G542" s="173">
        <f>F542/E542*100</f>
        <v>100</v>
      </c>
      <c r="H542" s="173">
        <f>H543+H544+H545+H547+H548</f>
        <v>4450.04</v>
      </c>
      <c r="I542" s="173">
        <f t="shared" ref="I542:AZ542" si="1050">I543+I544+I545+I547+I548</f>
        <v>4450.04</v>
      </c>
      <c r="J542" s="173">
        <f>I542/H542*100</f>
        <v>100</v>
      </c>
      <c r="K542" s="173">
        <f t="shared" si="1050"/>
        <v>10692.06</v>
      </c>
      <c r="L542" s="173">
        <f t="shared" si="1050"/>
        <v>10692.06</v>
      </c>
      <c r="M542" s="173">
        <f>L542/K542*100</f>
        <v>100</v>
      </c>
      <c r="N542" s="173">
        <f t="shared" si="1050"/>
        <v>0</v>
      </c>
      <c r="O542" s="173">
        <f t="shared" si="1050"/>
        <v>0</v>
      </c>
      <c r="P542" s="173"/>
      <c r="Q542" s="173">
        <f t="shared" si="1050"/>
        <v>3999.9999999999982</v>
      </c>
      <c r="R542" s="173">
        <f t="shared" si="1050"/>
        <v>3999.9999999999982</v>
      </c>
      <c r="S542" s="173">
        <f>R542*100/Q542</f>
        <v>100</v>
      </c>
      <c r="T542" s="173">
        <f t="shared" si="1050"/>
        <v>0</v>
      </c>
      <c r="U542" s="173">
        <f t="shared" si="1050"/>
        <v>0</v>
      </c>
      <c r="V542" s="173"/>
      <c r="W542" s="173">
        <f t="shared" si="1050"/>
        <v>0</v>
      </c>
      <c r="X542" s="173">
        <f t="shared" si="1050"/>
        <v>0</v>
      </c>
      <c r="Y542" s="173"/>
      <c r="Z542" s="173">
        <f t="shared" si="1050"/>
        <v>0</v>
      </c>
      <c r="AA542" s="173">
        <f t="shared" si="1050"/>
        <v>0</v>
      </c>
      <c r="AB542" s="173">
        <f t="shared" si="1050"/>
        <v>0</v>
      </c>
      <c r="AC542" s="173">
        <f t="shared" si="1050"/>
        <v>0</v>
      </c>
      <c r="AD542" s="173"/>
      <c r="AE542" s="173">
        <f t="shared" si="1050"/>
        <v>0</v>
      </c>
      <c r="AF542" s="173">
        <f t="shared" si="1050"/>
        <v>0</v>
      </c>
      <c r="AG542" s="173">
        <f t="shared" si="1050"/>
        <v>0</v>
      </c>
      <c r="AH542" s="173">
        <f t="shared" si="1050"/>
        <v>0</v>
      </c>
      <c r="AI542" s="173"/>
      <c r="AJ542" s="173">
        <f t="shared" si="1050"/>
        <v>0</v>
      </c>
      <c r="AK542" s="173">
        <f t="shared" si="1050"/>
        <v>0</v>
      </c>
      <c r="AL542" s="173">
        <f t="shared" si="1050"/>
        <v>0</v>
      </c>
      <c r="AM542" s="173">
        <f t="shared" si="1050"/>
        <v>0</v>
      </c>
      <c r="AN542" s="173"/>
      <c r="AO542" s="173">
        <f t="shared" si="1050"/>
        <v>0</v>
      </c>
      <c r="AP542" s="173">
        <f t="shared" si="1050"/>
        <v>0</v>
      </c>
      <c r="AQ542" s="173">
        <f t="shared" si="1050"/>
        <v>0</v>
      </c>
      <c r="AR542" s="173">
        <f t="shared" si="1050"/>
        <v>0</v>
      </c>
      <c r="AS542" s="173"/>
      <c r="AT542" s="173">
        <f t="shared" si="1050"/>
        <v>0</v>
      </c>
      <c r="AU542" s="173">
        <f t="shared" si="1050"/>
        <v>0</v>
      </c>
      <c r="AV542" s="173">
        <f t="shared" si="1050"/>
        <v>0</v>
      </c>
      <c r="AW542" s="173">
        <f t="shared" si="1050"/>
        <v>0</v>
      </c>
      <c r="AX542" s="173"/>
      <c r="AY542" s="173">
        <f t="shared" si="1050"/>
        <v>0</v>
      </c>
      <c r="AZ542" s="173">
        <f t="shared" si="1050"/>
        <v>0</v>
      </c>
      <c r="BA542" s="173"/>
    </row>
    <row r="543" spans="1:53" ht="32.25" customHeight="1">
      <c r="A543" s="313"/>
      <c r="B543" s="315"/>
      <c r="C543" s="315"/>
      <c r="D543" s="157" t="s">
        <v>37</v>
      </c>
      <c r="E543" s="178">
        <f t="shared" si="1049"/>
        <v>0</v>
      </c>
      <c r="F543" s="178">
        <f t="shared" si="1033"/>
        <v>0</v>
      </c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  <c r="AG543" s="173"/>
      <c r="AH543" s="173"/>
      <c r="AI543" s="173"/>
      <c r="AJ543" s="173"/>
      <c r="AK543" s="173"/>
      <c r="AL543" s="173"/>
      <c r="AM543" s="173"/>
      <c r="AN543" s="173"/>
      <c r="AO543" s="173"/>
      <c r="AP543" s="173"/>
      <c r="AQ543" s="173"/>
      <c r="AR543" s="173"/>
      <c r="AS543" s="173"/>
      <c r="AT543" s="173"/>
      <c r="AU543" s="173"/>
      <c r="AV543" s="173"/>
      <c r="AW543" s="173"/>
      <c r="AX543" s="173"/>
      <c r="AY543" s="173"/>
      <c r="AZ543" s="173"/>
      <c r="BA543" s="173"/>
    </row>
    <row r="544" spans="1:53" ht="50.25" customHeight="1">
      <c r="A544" s="313"/>
      <c r="B544" s="315"/>
      <c r="C544" s="315"/>
      <c r="D544" s="158" t="s">
        <v>2</v>
      </c>
      <c r="E544" s="178">
        <f t="shared" si="1049"/>
        <v>0</v>
      </c>
      <c r="F544" s="178">
        <f t="shared" si="1033"/>
        <v>0</v>
      </c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  <c r="AJ544" s="173"/>
      <c r="AK544" s="173"/>
      <c r="AL544" s="173"/>
      <c r="AM544" s="173"/>
      <c r="AN544" s="173"/>
      <c r="AO544" s="173"/>
      <c r="AP544" s="173"/>
      <c r="AQ544" s="173"/>
      <c r="AR544" s="173"/>
      <c r="AS544" s="173"/>
      <c r="AT544" s="173"/>
      <c r="AU544" s="173"/>
      <c r="AV544" s="173"/>
      <c r="AW544" s="173"/>
      <c r="AX544" s="173"/>
      <c r="AY544" s="173"/>
      <c r="AZ544" s="173"/>
      <c r="BA544" s="173"/>
    </row>
    <row r="545" spans="1:53" ht="22.5" customHeight="1">
      <c r="A545" s="313"/>
      <c r="B545" s="315"/>
      <c r="C545" s="315"/>
      <c r="D545" s="241" t="s">
        <v>273</v>
      </c>
      <c r="E545" s="178">
        <f>H545+K545+N545+Q545+T545+W545+Z545+AE545+AJ545+AO545+AT545+AY545</f>
        <v>19142.099999999999</v>
      </c>
      <c r="F545" s="178">
        <f t="shared" si="1033"/>
        <v>19142.099999999999</v>
      </c>
      <c r="G545" s="173"/>
      <c r="H545" s="173">
        <v>4450.04</v>
      </c>
      <c r="I545" s="173">
        <v>4450.04</v>
      </c>
      <c r="J545" s="173"/>
      <c r="K545" s="173">
        <v>10692.06</v>
      </c>
      <c r="L545" s="173">
        <v>10692.06</v>
      </c>
      <c r="M545" s="173"/>
      <c r="N545" s="173"/>
      <c r="O545" s="173"/>
      <c r="P545" s="173"/>
      <c r="Q545" s="173">
        <f>19142.1-4450.04-10692.06</f>
        <v>3999.9999999999982</v>
      </c>
      <c r="R545" s="173">
        <f>19142.1-4450.04-10692.06</f>
        <v>3999.9999999999982</v>
      </c>
      <c r="S545" s="173"/>
      <c r="T545" s="173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  <c r="AG545" s="173"/>
      <c r="AH545" s="173"/>
      <c r="AI545" s="173"/>
      <c r="AJ545" s="173"/>
      <c r="AK545" s="173"/>
      <c r="AL545" s="173"/>
      <c r="AM545" s="173"/>
      <c r="AN545" s="173"/>
      <c r="AO545" s="173"/>
      <c r="AP545" s="173"/>
      <c r="AQ545" s="173"/>
      <c r="AR545" s="173"/>
      <c r="AS545" s="173"/>
      <c r="AT545" s="173"/>
      <c r="AU545" s="173"/>
      <c r="AV545" s="173"/>
      <c r="AW545" s="173"/>
      <c r="AX545" s="173"/>
      <c r="AY545" s="173"/>
      <c r="AZ545" s="173"/>
      <c r="BA545" s="173"/>
    </row>
    <row r="546" spans="1:53" ht="82.5" customHeight="1">
      <c r="A546" s="313"/>
      <c r="B546" s="315"/>
      <c r="C546" s="315"/>
      <c r="D546" s="241" t="s">
        <v>279</v>
      </c>
      <c r="E546" s="178">
        <f t="shared" ref="E546:E551" si="1051">H546+K546+N546+Q546+T546+W546+Z546+AE546+AJ546+AO546+AT546+AY546</f>
        <v>0</v>
      </c>
      <c r="F546" s="178">
        <f t="shared" si="1033"/>
        <v>0</v>
      </c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  <c r="AG546" s="173"/>
      <c r="AH546" s="173"/>
      <c r="AI546" s="173"/>
      <c r="AJ546" s="173"/>
      <c r="AK546" s="173"/>
      <c r="AL546" s="173"/>
      <c r="AM546" s="173"/>
      <c r="AN546" s="173"/>
      <c r="AO546" s="173"/>
      <c r="AP546" s="173"/>
      <c r="AQ546" s="173"/>
      <c r="AR546" s="173"/>
      <c r="AS546" s="173"/>
      <c r="AT546" s="173"/>
      <c r="AU546" s="173"/>
      <c r="AV546" s="173"/>
      <c r="AW546" s="173"/>
      <c r="AX546" s="173"/>
      <c r="AY546" s="173"/>
      <c r="AZ546" s="173"/>
      <c r="BA546" s="173"/>
    </row>
    <row r="547" spans="1:53" ht="22.5" customHeight="1">
      <c r="A547" s="313"/>
      <c r="B547" s="315"/>
      <c r="C547" s="315"/>
      <c r="D547" s="241" t="s">
        <v>274</v>
      </c>
      <c r="E547" s="178">
        <f t="shared" si="1051"/>
        <v>0</v>
      </c>
      <c r="F547" s="178">
        <f t="shared" si="1033"/>
        <v>0</v>
      </c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3"/>
      <c r="AK547" s="173"/>
      <c r="AL547" s="173"/>
      <c r="AM547" s="173"/>
      <c r="AN547" s="173"/>
      <c r="AO547" s="173"/>
      <c r="AP547" s="173"/>
      <c r="AQ547" s="173"/>
      <c r="AR547" s="173"/>
      <c r="AS547" s="173"/>
      <c r="AT547" s="173"/>
      <c r="AU547" s="173"/>
      <c r="AV547" s="173"/>
      <c r="AW547" s="173"/>
      <c r="AX547" s="173"/>
      <c r="AY547" s="173"/>
      <c r="AZ547" s="173"/>
      <c r="BA547" s="173"/>
    </row>
    <row r="548" spans="1:53" ht="31.2">
      <c r="A548" s="313"/>
      <c r="B548" s="315"/>
      <c r="C548" s="315"/>
      <c r="D548" s="153" t="s">
        <v>43</v>
      </c>
      <c r="E548" s="178">
        <f t="shared" si="1051"/>
        <v>0</v>
      </c>
      <c r="F548" s="178">
        <f t="shared" si="1033"/>
        <v>0</v>
      </c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  <c r="AG548" s="173"/>
      <c r="AH548" s="173"/>
      <c r="AI548" s="173"/>
      <c r="AJ548" s="173"/>
      <c r="AK548" s="173"/>
      <c r="AL548" s="173"/>
      <c r="AM548" s="173"/>
      <c r="AN548" s="173"/>
      <c r="AO548" s="173"/>
      <c r="AP548" s="173"/>
      <c r="AQ548" s="173"/>
      <c r="AR548" s="173"/>
      <c r="AS548" s="173"/>
      <c r="AT548" s="173"/>
      <c r="AU548" s="173"/>
      <c r="AV548" s="173"/>
      <c r="AW548" s="173"/>
      <c r="AX548" s="173"/>
      <c r="AY548" s="173"/>
      <c r="AZ548" s="173"/>
      <c r="BA548" s="173"/>
    </row>
    <row r="549" spans="1:53" ht="22.5" customHeight="1">
      <c r="A549" s="312"/>
      <c r="B549" s="314" t="s">
        <v>346</v>
      </c>
      <c r="C549" s="314"/>
      <c r="D549" s="159" t="s">
        <v>41</v>
      </c>
      <c r="E549" s="178">
        <f t="shared" si="1051"/>
        <v>23328.463679999997</v>
      </c>
      <c r="F549" s="178">
        <f t="shared" si="1033"/>
        <v>23328.463679999997</v>
      </c>
      <c r="G549" s="178">
        <f>F549/E549*100</f>
        <v>100</v>
      </c>
      <c r="H549" s="173">
        <f>H550+H551+H552+H554+H555</f>
        <v>2710</v>
      </c>
      <c r="I549" s="173">
        <f t="shared" ref="I549:AZ549" si="1052">I550+I551+I552+I554+I555</f>
        <v>2710</v>
      </c>
      <c r="J549" s="173">
        <f>I549/H549*100</f>
        <v>100</v>
      </c>
      <c r="K549" s="173">
        <f t="shared" si="1052"/>
        <v>8353.14</v>
      </c>
      <c r="L549" s="173">
        <f t="shared" si="1052"/>
        <v>8353.14</v>
      </c>
      <c r="M549" s="173">
        <f>L549/K549*100</f>
        <v>100</v>
      </c>
      <c r="N549" s="173">
        <f t="shared" si="1052"/>
        <v>0</v>
      </c>
      <c r="O549" s="173">
        <f t="shared" si="1052"/>
        <v>0</v>
      </c>
      <c r="P549" s="173"/>
      <c r="Q549" s="173">
        <f t="shared" si="1052"/>
        <v>2000</v>
      </c>
      <c r="R549" s="173">
        <f t="shared" si="1052"/>
        <v>2000</v>
      </c>
      <c r="S549" s="173">
        <f>R549*100/Q549</f>
        <v>100</v>
      </c>
      <c r="T549" s="173">
        <f t="shared" si="1052"/>
        <v>0</v>
      </c>
      <c r="U549" s="173">
        <f t="shared" si="1052"/>
        <v>0</v>
      </c>
      <c r="V549" s="173"/>
      <c r="W549" s="173">
        <f t="shared" si="1052"/>
        <v>0</v>
      </c>
      <c r="X549" s="173">
        <f t="shared" si="1052"/>
        <v>0</v>
      </c>
      <c r="Y549" s="173"/>
      <c r="Z549" s="173">
        <f t="shared" si="1052"/>
        <v>0</v>
      </c>
      <c r="AA549" s="173">
        <f t="shared" si="1052"/>
        <v>0</v>
      </c>
      <c r="AB549" s="173">
        <f t="shared" si="1052"/>
        <v>0</v>
      </c>
      <c r="AC549" s="173">
        <f t="shared" si="1052"/>
        <v>0</v>
      </c>
      <c r="AD549" s="173"/>
      <c r="AE549" s="178">
        <f t="shared" si="1052"/>
        <v>3371.0129999999999</v>
      </c>
      <c r="AF549" s="178">
        <f t="shared" si="1052"/>
        <v>0</v>
      </c>
      <c r="AG549" s="178">
        <f t="shared" si="1052"/>
        <v>0</v>
      </c>
      <c r="AH549" s="178">
        <f t="shared" si="1052"/>
        <v>3371.0129999999999</v>
      </c>
      <c r="AI549" s="173"/>
      <c r="AJ549" s="173">
        <f t="shared" si="1052"/>
        <v>0</v>
      </c>
      <c r="AK549" s="173">
        <f t="shared" si="1052"/>
        <v>0</v>
      </c>
      <c r="AL549" s="173">
        <f t="shared" si="1052"/>
        <v>0</v>
      </c>
      <c r="AM549" s="173">
        <f t="shared" si="1052"/>
        <v>0</v>
      </c>
      <c r="AN549" s="173"/>
      <c r="AO549" s="178">
        <f t="shared" si="1052"/>
        <v>6894.3106799999996</v>
      </c>
      <c r="AP549" s="173">
        <f t="shared" si="1052"/>
        <v>0</v>
      </c>
      <c r="AQ549" s="173">
        <f t="shared" si="1052"/>
        <v>0</v>
      </c>
      <c r="AR549" s="178">
        <f t="shared" si="1052"/>
        <v>6894.3106799999996</v>
      </c>
      <c r="AS549" s="173"/>
      <c r="AT549" s="173">
        <f t="shared" si="1052"/>
        <v>0</v>
      </c>
      <c r="AU549" s="173">
        <f t="shared" si="1052"/>
        <v>0</v>
      </c>
      <c r="AV549" s="173">
        <f t="shared" si="1052"/>
        <v>0</v>
      </c>
      <c r="AW549" s="173">
        <f t="shared" si="1052"/>
        <v>0</v>
      </c>
      <c r="AX549" s="173"/>
      <c r="AY549" s="173">
        <f t="shared" si="1052"/>
        <v>0</v>
      </c>
      <c r="AZ549" s="173">
        <f t="shared" si="1052"/>
        <v>0</v>
      </c>
      <c r="BA549" s="173"/>
    </row>
    <row r="550" spans="1:53" ht="32.25" customHeight="1">
      <c r="A550" s="313"/>
      <c r="B550" s="315"/>
      <c r="C550" s="315"/>
      <c r="D550" s="157" t="s">
        <v>37</v>
      </c>
      <c r="E550" s="178">
        <f t="shared" si="1051"/>
        <v>0</v>
      </c>
      <c r="F550" s="178">
        <f t="shared" si="1033"/>
        <v>0</v>
      </c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8"/>
      <c r="AF550" s="178"/>
      <c r="AG550" s="178"/>
      <c r="AH550" s="178"/>
      <c r="AI550" s="173"/>
      <c r="AJ550" s="173"/>
      <c r="AK550" s="173"/>
      <c r="AL550" s="173"/>
      <c r="AM550" s="173"/>
      <c r="AN550" s="173"/>
      <c r="AO550" s="178"/>
      <c r="AP550" s="173"/>
      <c r="AQ550" s="173"/>
      <c r="AR550" s="173"/>
      <c r="AS550" s="173"/>
      <c r="AT550" s="173"/>
      <c r="AU550" s="173"/>
      <c r="AV550" s="173"/>
      <c r="AW550" s="173"/>
      <c r="AX550" s="173"/>
      <c r="AY550" s="173"/>
      <c r="AZ550" s="173"/>
      <c r="BA550" s="173"/>
    </row>
    <row r="551" spans="1:53" ht="50.25" customHeight="1">
      <c r="A551" s="313"/>
      <c r="B551" s="315"/>
      <c r="C551" s="315"/>
      <c r="D551" s="158" t="s">
        <v>2</v>
      </c>
      <c r="E551" s="178">
        <f t="shared" si="1051"/>
        <v>0</v>
      </c>
      <c r="F551" s="178">
        <f t="shared" si="1033"/>
        <v>0</v>
      </c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8"/>
      <c r="AF551" s="178"/>
      <c r="AG551" s="178"/>
      <c r="AH551" s="178"/>
      <c r="AI551" s="173"/>
      <c r="AJ551" s="173"/>
      <c r="AK551" s="173"/>
      <c r="AL551" s="173"/>
      <c r="AM551" s="173"/>
      <c r="AN551" s="173"/>
      <c r="AO551" s="178"/>
      <c r="AP551" s="173"/>
      <c r="AQ551" s="173"/>
      <c r="AR551" s="173"/>
      <c r="AS551" s="173"/>
      <c r="AT551" s="173"/>
      <c r="AU551" s="173"/>
      <c r="AV551" s="173"/>
      <c r="AW551" s="173"/>
      <c r="AX551" s="173"/>
      <c r="AY551" s="173"/>
      <c r="AZ551" s="173"/>
      <c r="BA551" s="173"/>
    </row>
    <row r="552" spans="1:53" ht="22.5" customHeight="1">
      <c r="A552" s="313"/>
      <c r="B552" s="315"/>
      <c r="C552" s="315"/>
      <c r="D552" s="241" t="s">
        <v>273</v>
      </c>
      <c r="E552" s="178">
        <f>H552+K552+N552+Q552+T552+W552+Z552+AE552+AJ552+AO552+AT552+AY552</f>
        <v>23328.463679999997</v>
      </c>
      <c r="F552" s="178">
        <f t="shared" si="1033"/>
        <v>23328.463679999997</v>
      </c>
      <c r="G552" s="173"/>
      <c r="H552" s="179">
        <v>2710</v>
      </c>
      <c r="I552" s="173">
        <v>2710</v>
      </c>
      <c r="J552" s="173"/>
      <c r="K552" s="173">
        <v>8353.14</v>
      </c>
      <c r="L552" s="173">
        <v>8353.14</v>
      </c>
      <c r="M552" s="173"/>
      <c r="N552" s="173"/>
      <c r="O552" s="173"/>
      <c r="P552" s="173"/>
      <c r="Q552" s="173">
        <f>13063.14-2710-8353.14</f>
        <v>2000</v>
      </c>
      <c r="R552" s="173">
        <f>13063.14-2710-8353.14</f>
        <v>2000</v>
      </c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8">
        <v>3371.0129999999999</v>
      </c>
      <c r="AF552" s="178"/>
      <c r="AG552" s="178"/>
      <c r="AH552" s="178">
        <v>3371.0129999999999</v>
      </c>
      <c r="AI552" s="173"/>
      <c r="AJ552" s="173"/>
      <c r="AK552" s="173"/>
      <c r="AL552" s="173"/>
      <c r="AM552" s="173"/>
      <c r="AN552" s="173"/>
      <c r="AO552" s="178">
        <v>6894.3106799999996</v>
      </c>
      <c r="AP552" s="173"/>
      <c r="AQ552" s="173"/>
      <c r="AR552" s="178">
        <v>6894.3106799999996</v>
      </c>
      <c r="AS552" s="173"/>
      <c r="AT552" s="173"/>
      <c r="AU552" s="173"/>
      <c r="AV552" s="173"/>
      <c r="AW552" s="173"/>
      <c r="AX552" s="173"/>
      <c r="AY552" s="173"/>
      <c r="AZ552" s="173"/>
      <c r="BA552" s="173"/>
    </row>
    <row r="553" spans="1:53" ht="82.5" customHeight="1">
      <c r="A553" s="313"/>
      <c r="B553" s="315"/>
      <c r="C553" s="315"/>
      <c r="D553" s="241" t="s">
        <v>279</v>
      </c>
      <c r="E553" s="178">
        <f t="shared" ref="E553:E558" si="1053">H553+K553+N553+Q553+T553+W553+Z553+AE553+AJ553+AO553+AT553+AY553</f>
        <v>0</v>
      </c>
      <c r="F553" s="178">
        <f t="shared" si="1033"/>
        <v>0</v>
      </c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  <c r="AN553" s="173"/>
      <c r="AO553" s="173"/>
      <c r="AP553" s="173"/>
      <c r="AQ553" s="173"/>
      <c r="AR553" s="173"/>
      <c r="AS553" s="173"/>
      <c r="AT553" s="173"/>
      <c r="AU553" s="173"/>
      <c r="AV553" s="173"/>
      <c r="AW553" s="173"/>
      <c r="AX553" s="173"/>
      <c r="AY553" s="173"/>
      <c r="AZ553" s="173"/>
      <c r="BA553" s="173"/>
    </row>
    <row r="554" spans="1:53" ht="22.5" customHeight="1">
      <c r="A554" s="313"/>
      <c r="B554" s="315"/>
      <c r="C554" s="315"/>
      <c r="D554" s="241" t="s">
        <v>274</v>
      </c>
      <c r="E554" s="178">
        <f t="shared" si="1053"/>
        <v>0</v>
      </c>
      <c r="F554" s="178">
        <f t="shared" si="1033"/>
        <v>0</v>
      </c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  <c r="AN554" s="173"/>
      <c r="AO554" s="173"/>
      <c r="AP554" s="173"/>
      <c r="AQ554" s="173"/>
      <c r="AR554" s="173"/>
      <c r="AS554" s="173"/>
      <c r="AT554" s="173"/>
      <c r="AU554" s="173"/>
      <c r="AV554" s="173"/>
      <c r="AW554" s="173"/>
      <c r="AX554" s="173"/>
      <c r="AY554" s="173"/>
      <c r="AZ554" s="173"/>
      <c r="BA554" s="173"/>
    </row>
    <row r="555" spans="1:53" ht="31.2">
      <c r="A555" s="313"/>
      <c r="B555" s="315"/>
      <c r="C555" s="315"/>
      <c r="D555" s="153" t="s">
        <v>43</v>
      </c>
      <c r="E555" s="178">
        <f t="shared" si="1053"/>
        <v>0</v>
      </c>
      <c r="F555" s="178">
        <f t="shared" si="1033"/>
        <v>0</v>
      </c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3"/>
      <c r="AK555" s="173"/>
      <c r="AL555" s="173"/>
      <c r="AM555" s="173"/>
      <c r="AN555" s="173"/>
      <c r="AO555" s="173"/>
      <c r="AP555" s="173"/>
      <c r="AQ555" s="173"/>
      <c r="AR555" s="173"/>
      <c r="AS555" s="173"/>
      <c r="AT555" s="173"/>
      <c r="AU555" s="173"/>
      <c r="AV555" s="173"/>
      <c r="AW555" s="173"/>
      <c r="AX555" s="173"/>
      <c r="AY555" s="173"/>
      <c r="AZ555" s="173"/>
      <c r="BA555" s="173"/>
    </row>
    <row r="556" spans="1:53" ht="22.5" customHeight="1">
      <c r="A556" s="312"/>
      <c r="B556" s="314" t="s">
        <v>347</v>
      </c>
      <c r="C556" s="314"/>
      <c r="D556" s="159" t="s">
        <v>41</v>
      </c>
      <c r="E556" s="178">
        <f t="shared" si="1053"/>
        <v>1000</v>
      </c>
      <c r="F556" s="178">
        <f t="shared" si="1033"/>
        <v>1000</v>
      </c>
      <c r="G556" s="173">
        <f>F556/E556*100</f>
        <v>100</v>
      </c>
      <c r="H556" s="173">
        <f>H557+H558+H559+H561+H562</f>
        <v>1000</v>
      </c>
      <c r="I556" s="173">
        <f t="shared" ref="I556:AZ556" si="1054">I557+I558+I559+I561+I562</f>
        <v>1000</v>
      </c>
      <c r="J556" s="173">
        <f>I556/H556*100</f>
        <v>100</v>
      </c>
      <c r="K556" s="173">
        <f t="shared" si="1054"/>
        <v>0</v>
      </c>
      <c r="L556" s="173">
        <f t="shared" si="1054"/>
        <v>0</v>
      </c>
      <c r="M556" s="173"/>
      <c r="N556" s="173">
        <f t="shared" si="1054"/>
        <v>0</v>
      </c>
      <c r="O556" s="173">
        <f t="shared" si="1054"/>
        <v>0</v>
      </c>
      <c r="P556" s="173"/>
      <c r="Q556" s="173">
        <f t="shared" si="1054"/>
        <v>0</v>
      </c>
      <c r="R556" s="173">
        <f t="shared" si="1054"/>
        <v>0</v>
      </c>
      <c r="S556" s="173"/>
      <c r="T556" s="173">
        <f t="shared" si="1054"/>
        <v>0</v>
      </c>
      <c r="U556" s="173">
        <f t="shared" si="1054"/>
        <v>0</v>
      </c>
      <c r="V556" s="173"/>
      <c r="W556" s="173">
        <f t="shared" si="1054"/>
        <v>0</v>
      </c>
      <c r="X556" s="173">
        <f t="shared" si="1054"/>
        <v>0</v>
      </c>
      <c r="Y556" s="173"/>
      <c r="Z556" s="173">
        <f t="shared" si="1054"/>
        <v>0</v>
      </c>
      <c r="AA556" s="173">
        <f t="shared" si="1054"/>
        <v>0</v>
      </c>
      <c r="AB556" s="173">
        <f t="shared" si="1054"/>
        <v>0</v>
      </c>
      <c r="AC556" s="173">
        <f t="shared" si="1054"/>
        <v>0</v>
      </c>
      <c r="AD556" s="173"/>
      <c r="AE556" s="173">
        <f t="shared" si="1054"/>
        <v>0</v>
      </c>
      <c r="AF556" s="173">
        <f t="shared" si="1054"/>
        <v>0</v>
      </c>
      <c r="AG556" s="173">
        <f t="shared" si="1054"/>
        <v>0</v>
      </c>
      <c r="AH556" s="173">
        <f t="shared" si="1054"/>
        <v>0</v>
      </c>
      <c r="AI556" s="173"/>
      <c r="AJ556" s="173">
        <f t="shared" si="1054"/>
        <v>0</v>
      </c>
      <c r="AK556" s="173">
        <f t="shared" si="1054"/>
        <v>0</v>
      </c>
      <c r="AL556" s="173">
        <f t="shared" si="1054"/>
        <v>0</v>
      </c>
      <c r="AM556" s="173">
        <f t="shared" si="1054"/>
        <v>0</v>
      </c>
      <c r="AN556" s="173"/>
      <c r="AO556" s="173">
        <f t="shared" si="1054"/>
        <v>0</v>
      </c>
      <c r="AP556" s="173">
        <f t="shared" si="1054"/>
        <v>0</v>
      </c>
      <c r="AQ556" s="173">
        <f t="shared" si="1054"/>
        <v>0</v>
      </c>
      <c r="AR556" s="173">
        <f t="shared" si="1054"/>
        <v>0</v>
      </c>
      <c r="AS556" s="173"/>
      <c r="AT556" s="173">
        <f t="shared" si="1054"/>
        <v>0</v>
      </c>
      <c r="AU556" s="173">
        <f t="shared" si="1054"/>
        <v>0</v>
      </c>
      <c r="AV556" s="173">
        <f t="shared" si="1054"/>
        <v>0</v>
      </c>
      <c r="AW556" s="173">
        <f t="shared" si="1054"/>
        <v>0</v>
      </c>
      <c r="AX556" s="173"/>
      <c r="AY556" s="173">
        <f t="shared" si="1054"/>
        <v>0</v>
      </c>
      <c r="AZ556" s="173">
        <f t="shared" si="1054"/>
        <v>0</v>
      </c>
      <c r="BA556" s="173"/>
    </row>
    <row r="557" spans="1:53" ht="32.25" customHeight="1">
      <c r="A557" s="313"/>
      <c r="B557" s="315"/>
      <c r="C557" s="315"/>
      <c r="D557" s="157" t="s">
        <v>37</v>
      </c>
      <c r="E557" s="178">
        <f t="shared" si="1053"/>
        <v>0</v>
      </c>
      <c r="F557" s="178">
        <f t="shared" si="1033"/>
        <v>0</v>
      </c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  <c r="AG557" s="173"/>
      <c r="AH557" s="173"/>
      <c r="AI557" s="173"/>
      <c r="AJ557" s="173"/>
      <c r="AK557" s="173"/>
      <c r="AL557" s="173"/>
      <c r="AM557" s="173"/>
      <c r="AN557" s="173"/>
      <c r="AO557" s="173"/>
      <c r="AP557" s="173"/>
      <c r="AQ557" s="173"/>
      <c r="AR557" s="173"/>
      <c r="AS557" s="173"/>
      <c r="AT557" s="173"/>
      <c r="AU557" s="173"/>
      <c r="AV557" s="173"/>
      <c r="AW557" s="173"/>
      <c r="AX557" s="173"/>
      <c r="AY557" s="173"/>
      <c r="AZ557" s="173"/>
      <c r="BA557" s="173"/>
    </row>
    <row r="558" spans="1:53" ht="50.25" customHeight="1">
      <c r="A558" s="313"/>
      <c r="B558" s="315"/>
      <c r="C558" s="315"/>
      <c r="D558" s="158" t="s">
        <v>2</v>
      </c>
      <c r="E558" s="178">
        <f t="shared" si="1053"/>
        <v>0</v>
      </c>
      <c r="F558" s="178">
        <f t="shared" si="1033"/>
        <v>0</v>
      </c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  <c r="AA558" s="173"/>
      <c r="AB558" s="173"/>
      <c r="AC558" s="173"/>
      <c r="AD558" s="173"/>
      <c r="AE558" s="173"/>
      <c r="AF558" s="173"/>
      <c r="AG558" s="173"/>
      <c r="AH558" s="173"/>
      <c r="AI558" s="173"/>
      <c r="AJ558" s="173"/>
      <c r="AK558" s="173"/>
      <c r="AL558" s="173"/>
      <c r="AM558" s="173"/>
      <c r="AN558" s="173"/>
      <c r="AO558" s="173"/>
      <c r="AP558" s="173"/>
      <c r="AQ558" s="173"/>
      <c r="AR558" s="173"/>
      <c r="AS558" s="173"/>
      <c r="AT558" s="173"/>
      <c r="AU558" s="173"/>
      <c r="AV558" s="173"/>
      <c r="AW558" s="173"/>
      <c r="AX558" s="173"/>
      <c r="AY558" s="173"/>
      <c r="AZ558" s="173"/>
      <c r="BA558" s="173"/>
    </row>
    <row r="559" spans="1:53" ht="22.5" customHeight="1">
      <c r="A559" s="313"/>
      <c r="B559" s="315"/>
      <c r="C559" s="315"/>
      <c r="D559" s="241" t="s">
        <v>273</v>
      </c>
      <c r="E559" s="178">
        <f>H559+K559+N559+Q559+T559+W559+Z559+AE559+AJ559+AO559+AT559+AY559</f>
        <v>1000</v>
      </c>
      <c r="F559" s="178">
        <f t="shared" si="1033"/>
        <v>1000</v>
      </c>
      <c r="G559" s="173"/>
      <c r="H559" s="173">
        <v>1000</v>
      </c>
      <c r="I559" s="173">
        <v>1000</v>
      </c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  <c r="AA559" s="173"/>
      <c r="AB559" s="173"/>
      <c r="AC559" s="173"/>
      <c r="AD559" s="173"/>
      <c r="AE559" s="173"/>
      <c r="AF559" s="173"/>
      <c r="AG559" s="173"/>
      <c r="AH559" s="173"/>
      <c r="AI559" s="173"/>
      <c r="AJ559" s="173"/>
      <c r="AK559" s="173"/>
      <c r="AL559" s="173"/>
      <c r="AM559" s="173"/>
      <c r="AN559" s="173"/>
      <c r="AO559" s="173"/>
      <c r="AP559" s="173"/>
      <c r="AQ559" s="173"/>
      <c r="AR559" s="173"/>
      <c r="AS559" s="173"/>
      <c r="AT559" s="173"/>
      <c r="AU559" s="173"/>
      <c r="AV559" s="173"/>
      <c r="AW559" s="173"/>
      <c r="AX559" s="173"/>
      <c r="AY559" s="173"/>
      <c r="AZ559" s="173"/>
      <c r="BA559" s="173"/>
    </row>
    <row r="560" spans="1:53" ht="82.5" customHeight="1">
      <c r="A560" s="313"/>
      <c r="B560" s="315"/>
      <c r="C560" s="315"/>
      <c r="D560" s="241" t="s">
        <v>279</v>
      </c>
      <c r="E560" s="178">
        <f t="shared" ref="E560:E635" si="1055">H560+K560+N560+Q560+T560+W560+Z560+AE560+AJ560+AO560+AT560+AY560</f>
        <v>0</v>
      </c>
      <c r="F560" s="178">
        <f t="shared" si="1033"/>
        <v>0</v>
      </c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  <c r="AG560" s="173"/>
      <c r="AH560" s="173"/>
      <c r="AI560" s="173"/>
      <c r="AJ560" s="173"/>
      <c r="AK560" s="173"/>
      <c r="AL560" s="173"/>
      <c r="AM560" s="173"/>
      <c r="AN560" s="173"/>
      <c r="AO560" s="173"/>
      <c r="AP560" s="173"/>
      <c r="AQ560" s="173"/>
      <c r="AR560" s="173"/>
      <c r="AS560" s="173"/>
      <c r="AT560" s="173"/>
      <c r="AU560" s="173"/>
      <c r="AV560" s="173"/>
      <c r="AW560" s="173"/>
      <c r="AX560" s="173"/>
      <c r="AY560" s="173"/>
      <c r="AZ560" s="173"/>
      <c r="BA560" s="173"/>
    </row>
    <row r="561" spans="1:53" ht="22.5" customHeight="1">
      <c r="A561" s="313"/>
      <c r="B561" s="315"/>
      <c r="C561" s="315"/>
      <c r="D561" s="241" t="s">
        <v>274</v>
      </c>
      <c r="E561" s="178">
        <f t="shared" si="1055"/>
        <v>0</v>
      </c>
      <c r="F561" s="178">
        <f t="shared" si="1033"/>
        <v>0</v>
      </c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  <c r="AG561" s="173"/>
      <c r="AH561" s="173"/>
      <c r="AI561" s="173"/>
      <c r="AJ561" s="173"/>
      <c r="AK561" s="173"/>
      <c r="AL561" s="173"/>
      <c r="AM561" s="173"/>
      <c r="AN561" s="173"/>
      <c r="AO561" s="173"/>
      <c r="AP561" s="173"/>
      <c r="AQ561" s="173"/>
      <c r="AR561" s="173"/>
      <c r="AS561" s="173"/>
      <c r="AT561" s="173"/>
      <c r="AU561" s="173"/>
      <c r="AV561" s="173"/>
      <c r="AW561" s="173"/>
      <c r="AX561" s="173"/>
      <c r="AY561" s="173"/>
      <c r="AZ561" s="173"/>
      <c r="BA561" s="173"/>
    </row>
    <row r="562" spans="1:53" ht="31.2">
      <c r="A562" s="313"/>
      <c r="B562" s="315"/>
      <c r="C562" s="315"/>
      <c r="D562" s="153" t="s">
        <v>43</v>
      </c>
      <c r="E562" s="178">
        <f t="shared" si="1055"/>
        <v>0</v>
      </c>
      <c r="F562" s="178">
        <f t="shared" si="1033"/>
        <v>0</v>
      </c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  <c r="AG562" s="173"/>
      <c r="AH562" s="173"/>
      <c r="AI562" s="173"/>
      <c r="AJ562" s="173"/>
      <c r="AK562" s="173"/>
      <c r="AL562" s="173"/>
      <c r="AM562" s="173"/>
      <c r="AN562" s="173"/>
      <c r="AO562" s="173"/>
      <c r="AP562" s="173"/>
      <c r="AQ562" s="173"/>
      <c r="AR562" s="173"/>
      <c r="AS562" s="173"/>
      <c r="AT562" s="173"/>
      <c r="AU562" s="173"/>
      <c r="AV562" s="173"/>
      <c r="AW562" s="173"/>
      <c r="AX562" s="173"/>
      <c r="AY562" s="173"/>
      <c r="AZ562" s="173"/>
      <c r="BA562" s="173"/>
    </row>
    <row r="563" spans="1:53" ht="22.5" customHeight="1">
      <c r="A563" s="312" t="s">
        <v>459</v>
      </c>
      <c r="B563" s="314" t="s">
        <v>460</v>
      </c>
      <c r="C563" s="314" t="s">
        <v>338</v>
      </c>
      <c r="D563" s="159" t="s">
        <v>41</v>
      </c>
      <c r="E563" s="178">
        <f t="shared" si="1055"/>
        <v>44049.210000000006</v>
      </c>
      <c r="F563" s="178">
        <f>I563+L563+O563+R563+U563+X563+AC563+AH563+AM563+AR563+AW563+AZ563</f>
        <v>44049.207000000009</v>
      </c>
      <c r="G563" s="156">
        <f>F563/E563</f>
        <v>0.99999993189435188</v>
      </c>
      <c r="H563" s="173">
        <f>H564+H565+H566+H568+H569</f>
        <v>0</v>
      </c>
      <c r="I563" s="173">
        <f t="shared" ref="I563" si="1056">I564+I565+I566+I568+I569</f>
        <v>0</v>
      </c>
      <c r="J563" s="173"/>
      <c r="K563" s="173">
        <f t="shared" ref="K563:L563" si="1057">K564+K565+K566+K568+K569</f>
        <v>0</v>
      </c>
      <c r="L563" s="173">
        <f t="shared" si="1057"/>
        <v>0</v>
      </c>
      <c r="M563" s="173"/>
      <c r="N563" s="173">
        <f t="shared" ref="N563:O563" si="1058">N564+N565+N566+N568+N569</f>
        <v>0</v>
      </c>
      <c r="O563" s="173">
        <f t="shared" si="1058"/>
        <v>0</v>
      </c>
      <c r="P563" s="173"/>
      <c r="Q563" s="173">
        <f t="shared" ref="Q563:R563" si="1059">Q564+Q565+Q566+Q568+Q569</f>
        <v>0</v>
      </c>
      <c r="R563" s="173">
        <f t="shared" si="1059"/>
        <v>0</v>
      </c>
      <c r="S563" s="173"/>
      <c r="T563" s="173">
        <f t="shared" ref="T563:U563" si="1060">T564+T565+T566+T568+T569</f>
        <v>23018.420000000002</v>
      </c>
      <c r="U563" s="173">
        <f t="shared" si="1060"/>
        <v>23018.420000000002</v>
      </c>
      <c r="V563" s="173"/>
      <c r="W563" s="173">
        <f t="shared" ref="W563:X563" si="1061">W564+W565+W566+W568+W569</f>
        <v>0</v>
      </c>
      <c r="X563" s="173">
        <f t="shared" si="1061"/>
        <v>0</v>
      </c>
      <c r="Y563" s="173"/>
      <c r="Z563" s="173">
        <f t="shared" ref="Z563:AC563" si="1062">Z564+Z565+Z566+Z568+Z569</f>
        <v>0</v>
      </c>
      <c r="AA563" s="173">
        <f t="shared" si="1062"/>
        <v>0</v>
      </c>
      <c r="AB563" s="173">
        <f t="shared" si="1062"/>
        <v>0</v>
      </c>
      <c r="AC563" s="173">
        <f t="shared" si="1062"/>
        <v>0</v>
      </c>
      <c r="AD563" s="173"/>
      <c r="AE563" s="178">
        <f t="shared" ref="AE563:AH563" si="1063">AE564+AE565+AE566+AE568+AE569</f>
        <v>21030.790000000005</v>
      </c>
      <c r="AF563" s="178">
        <f t="shared" si="1063"/>
        <v>0</v>
      </c>
      <c r="AG563" s="178">
        <f t="shared" si="1063"/>
        <v>0</v>
      </c>
      <c r="AH563" s="178">
        <f t="shared" si="1063"/>
        <v>21030.790000000005</v>
      </c>
      <c r="AI563" s="173"/>
      <c r="AJ563" s="173">
        <f t="shared" ref="AJ563:AM563" si="1064">AJ564+AJ565+AJ566+AJ568+AJ569</f>
        <v>0</v>
      </c>
      <c r="AK563" s="173">
        <f t="shared" si="1064"/>
        <v>0</v>
      </c>
      <c r="AL563" s="173">
        <f t="shared" si="1064"/>
        <v>0</v>
      </c>
      <c r="AM563" s="173">
        <f t="shared" si="1064"/>
        <v>0</v>
      </c>
      <c r="AN563" s="173"/>
      <c r="AO563" s="173">
        <f t="shared" ref="AO563:AR563" si="1065">AO564+AO565+AO566+AO568+AO569</f>
        <v>0</v>
      </c>
      <c r="AP563" s="173">
        <f t="shared" si="1065"/>
        <v>0</v>
      </c>
      <c r="AQ563" s="173">
        <f t="shared" si="1065"/>
        <v>0</v>
      </c>
      <c r="AR563" s="173">
        <f t="shared" si="1065"/>
        <v>0</v>
      </c>
      <c r="AS563" s="173"/>
      <c r="AT563" s="173">
        <f t="shared" ref="AT563:AW563" si="1066">AT564+AT565+AT566+AT568+AT569</f>
        <v>0</v>
      </c>
      <c r="AU563" s="173">
        <f t="shared" si="1066"/>
        <v>0</v>
      </c>
      <c r="AV563" s="173">
        <f t="shared" si="1066"/>
        <v>0</v>
      </c>
      <c r="AW563" s="173">
        <f t="shared" si="1066"/>
        <v>0</v>
      </c>
      <c r="AX563" s="173"/>
      <c r="AY563" s="173">
        <f t="shared" ref="AY563:AZ563" si="1067">AY564+AY565+AY566+AY568+AY569</f>
        <v>0</v>
      </c>
      <c r="AZ563" s="197">
        <f t="shared" si="1067"/>
        <v>-3.0000000000000001E-3</v>
      </c>
      <c r="BA563" s="173"/>
    </row>
    <row r="564" spans="1:53" ht="32.25" customHeight="1">
      <c r="A564" s="313"/>
      <c r="B564" s="315"/>
      <c r="C564" s="315"/>
      <c r="D564" s="157" t="s">
        <v>37</v>
      </c>
      <c r="E564" s="178">
        <f t="shared" si="1055"/>
        <v>0</v>
      </c>
      <c r="F564" s="178">
        <f t="shared" ref="F564:F566" si="1068">I564+L564+O564+R564+U564+X564+AC564+AH564+AM564+AR564+AW564+AZ564</f>
        <v>0</v>
      </c>
      <c r="G564" s="173"/>
      <c r="H564" s="173">
        <f>H571+H578+H585+H592+H599+H606+H613+H620+H627</f>
        <v>0</v>
      </c>
      <c r="I564" s="173">
        <f t="shared" ref="I564:AZ564" si="1069">I571+I578+I585+I592+I599+I606+I613+I620+I627</f>
        <v>0</v>
      </c>
      <c r="J564" s="173"/>
      <c r="K564" s="173">
        <f t="shared" si="1069"/>
        <v>0</v>
      </c>
      <c r="L564" s="173">
        <f t="shared" si="1069"/>
        <v>0</v>
      </c>
      <c r="M564" s="173"/>
      <c r="N564" s="173">
        <f t="shared" si="1069"/>
        <v>0</v>
      </c>
      <c r="O564" s="173">
        <f t="shared" si="1069"/>
        <v>0</v>
      </c>
      <c r="P564" s="173"/>
      <c r="Q564" s="173">
        <f t="shared" si="1069"/>
        <v>0</v>
      </c>
      <c r="R564" s="173">
        <f t="shared" si="1069"/>
        <v>0</v>
      </c>
      <c r="S564" s="173">
        <f t="shared" si="1069"/>
        <v>0</v>
      </c>
      <c r="T564" s="173">
        <f t="shared" si="1069"/>
        <v>0</v>
      </c>
      <c r="U564" s="173">
        <f t="shared" si="1069"/>
        <v>0</v>
      </c>
      <c r="V564" s="173"/>
      <c r="W564" s="173">
        <f t="shared" si="1069"/>
        <v>0</v>
      </c>
      <c r="X564" s="173">
        <f t="shared" si="1069"/>
        <v>0</v>
      </c>
      <c r="Y564" s="173"/>
      <c r="Z564" s="173">
        <f t="shared" si="1069"/>
        <v>0</v>
      </c>
      <c r="AA564" s="173">
        <f t="shared" si="1069"/>
        <v>0</v>
      </c>
      <c r="AB564" s="173">
        <f t="shared" si="1069"/>
        <v>0</v>
      </c>
      <c r="AC564" s="173">
        <f t="shared" si="1069"/>
        <v>0</v>
      </c>
      <c r="AD564" s="173"/>
      <c r="AE564" s="178">
        <f t="shared" si="1069"/>
        <v>0</v>
      </c>
      <c r="AF564" s="178">
        <f t="shared" si="1069"/>
        <v>0</v>
      </c>
      <c r="AG564" s="178">
        <f t="shared" si="1069"/>
        <v>0</v>
      </c>
      <c r="AH564" s="178">
        <f t="shared" si="1069"/>
        <v>0</v>
      </c>
      <c r="AI564" s="173"/>
      <c r="AJ564" s="173">
        <f t="shared" si="1069"/>
        <v>0</v>
      </c>
      <c r="AK564" s="173">
        <f t="shared" si="1069"/>
        <v>0</v>
      </c>
      <c r="AL564" s="173">
        <f t="shared" si="1069"/>
        <v>0</v>
      </c>
      <c r="AM564" s="173">
        <f t="shared" si="1069"/>
        <v>0</v>
      </c>
      <c r="AN564" s="173">
        <f t="shared" si="1069"/>
        <v>0</v>
      </c>
      <c r="AO564" s="173">
        <f t="shared" si="1069"/>
        <v>0</v>
      </c>
      <c r="AP564" s="173">
        <f t="shared" si="1069"/>
        <v>0</v>
      </c>
      <c r="AQ564" s="173">
        <f t="shared" si="1069"/>
        <v>0</v>
      </c>
      <c r="AR564" s="173">
        <f t="shared" si="1069"/>
        <v>0</v>
      </c>
      <c r="AS564" s="173"/>
      <c r="AT564" s="173">
        <f t="shared" si="1069"/>
        <v>0</v>
      </c>
      <c r="AU564" s="173">
        <f t="shared" si="1069"/>
        <v>0</v>
      </c>
      <c r="AV564" s="173">
        <f t="shared" si="1069"/>
        <v>0</v>
      </c>
      <c r="AW564" s="173">
        <f t="shared" si="1069"/>
        <v>0</v>
      </c>
      <c r="AX564" s="173"/>
      <c r="AY564" s="173">
        <f t="shared" si="1069"/>
        <v>0</v>
      </c>
      <c r="AZ564" s="197">
        <f t="shared" si="1069"/>
        <v>0</v>
      </c>
      <c r="BA564" s="173"/>
    </row>
    <row r="565" spans="1:53" ht="50.25" customHeight="1">
      <c r="A565" s="313"/>
      <c r="B565" s="315"/>
      <c r="C565" s="315"/>
      <c r="D565" s="158" t="s">
        <v>2</v>
      </c>
      <c r="E565" s="178">
        <f t="shared" si="1055"/>
        <v>0</v>
      </c>
      <c r="F565" s="178">
        <f t="shared" si="1068"/>
        <v>0</v>
      </c>
      <c r="G565" s="173"/>
      <c r="H565" s="173">
        <f t="shared" ref="H565:AZ565" si="1070">H572+H579+H586+H593+H600+H607+H614+H621+H628</f>
        <v>0</v>
      </c>
      <c r="I565" s="173">
        <f t="shared" si="1070"/>
        <v>0</v>
      </c>
      <c r="J565" s="173"/>
      <c r="K565" s="173">
        <f t="shared" si="1070"/>
        <v>0</v>
      </c>
      <c r="L565" s="173">
        <f t="shared" si="1070"/>
        <v>0</v>
      </c>
      <c r="M565" s="173"/>
      <c r="N565" s="173">
        <f t="shared" si="1070"/>
        <v>0</v>
      </c>
      <c r="O565" s="173">
        <f t="shared" si="1070"/>
        <v>0</v>
      </c>
      <c r="P565" s="173"/>
      <c r="Q565" s="173">
        <f t="shared" si="1070"/>
        <v>0</v>
      </c>
      <c r="R565" s="173">
        <f t="shared" si="1070"/>
        <v>0</v>
      </c>
      <c r="S565" s="173">
        <f t="shared" si="1070"/>
        <v>0</v>
      </c>
      <c r="T565" s="173">
        <f t="shared" si="1070"/>
        <v>0</v>
      </c>
      <c r="U565" s="173">
        <f t="shared" si="1070"/>
        <v>0</v>
      </c>
      <c r="V565" s="173"/>
      <c r="W565" s="173">
        <f t="shared" si="1070"/>
        <v>0</v>
      </c>
      <c r="X565" s="173">
        <f t="shared" si="1070"/>
        <v>0</v>
      </c>
      <c r="Y565" s="173"/>
      <c r="Z565" s="173">
        <f t="shared" si="1070"/>
        <v>0</v>
      </c>
      <c r="AA565" s="173">
        <f t="shared" si="1070"/>
        <v>0</v>
      </c>
      <c r="AB565" s="173">
        <f t="shared" si="1070"/>
        <v>0</v>
      </c>
      <c r="AC565" s="173">
        <f t="shared" si="1070"/>
        <v>0</v>
      </c>
      <c r="AD565" s="173"/>
      <c r="AE565" s="178">
        <f t="shared" si="1070"/>
        <v>0</v>
      </c>
      <c r="AF565" s="178">
        <f t="shared" si="1070"/>
        <v>0</v>
      </c>
      <c r="AG565" s="178">
        <f t="shared" si="1070"/>
        <v>0</v>
      </c>
      <c r="AH565" s="178">
        <f t="shared" si="1070"/>
        <v>0</v>
      </c>
      <c r="AI565" s="173"/>
      <c r="AJ565" s="173">
        <f t="shared" si="1070"/>
        <v>0</v>
      </c>
      <c r="AK565" s="173">
        <f t="shared" si="1070"/>
        <v>0</v>
      </c>
      <c r="AL565" s="173">
        <f t="shared" si="1070"/>
        <v>0</v>
      </c>
      <c r="AM565" s="173">
        <f t="shared" si="1070"/>
        <v>0</v>
      </c>
      <c r="AN565" s="173">
        <f t="shared" si="1070"/>
        <v>0</v>
      </c>
      <c r="AO565" s="173">
        <f t="shared" si="1070"/>
        <v>0</v>
      </c>
      <c r="AP565" s="173">
        <f t="shared" si="1070"/>
        <v>0</v>
      </c>
      <c r="AQ565" s="173">
        <f t="shared" si="1070"/>
        <v>0</v>
      </c>
      <c r="AR565" s="173">
        <f t="shared" si="1070"/>
        <v>0</v>
      </c>
      <c r="AS565" s="173"/>
      <c r="AT565" s="173">
        <f t="shared" si="1070"/>
        <v>0</v>
      </c>
      <c r="AU565" s="173">
        <f t="shared" si="1070"/>
        <v>0</v>
      </c>
      <c r="AV565" s="173">
        <f t="shared" si="1070"/>
        <v>0</v>
      </c>
      <c r="AW565" s="173">
        <f t="shared" si="1070"/>
        <v>0</v>
      </c>
      <c r="AX565" s="173"/>
      <c r="AY565" s="173">
        <f t="shared" si="1070"/>
        <v>0</v>
      </c>
      <c r="AZ565" s="197">
        <f t="shared" si="1070"/>
        <v>0</v>
      </c>
      <c r="BA565" s="173"/>
    </row>
    <row r="566" spans="1:53" ht="22.5" customHeight="1">
      <c r="A566" s="313"/>
      <c r="B566" s="315"/>
      <c r="C566" s="315"/>
      <c r="D566" s="241" t="s">
        <v>273</v>
      </c>
      <c r="E566" s="178">
        <f>H566+K566+N566+Q566+T566+W566+Z566+AE566+AJ566+AO566+AT566+AY566</f>
        <v>44049.210000000006</v>
      </c>
      <c r="F566" s="178">
        <f t="shared" si="1068"/>
        <v>44049.207000000009</v>
      </c>
      <c r="G566" s="173"/>
      <c r="H566" s="173">
        <f t="shared" ref="H566:AZ566" si="1071">H573+H580+H587+H594+H601+H608+H615+H622+H629</f>
        <v>0</v>
      </c>
      <c r="I566" s="173">
        <f t="shared" si="1071"/>
        <v>0</v>
      </c>
      <c r="J566" s="173"/>
      <c r="K566" s="173">
        <f t="shared" si="1071"/>
        <v>0</v>
      </c>
      <c r="L566" s="173">
        <f t="shared" si="1071"/>
        <v>0</v>
      </c>
      <c r="M566" s="173"/>
      <c r="N566" s="173">
        <f t="shared" si="1071"/>
        <v>0</v>
      </c>
      <c r="O566" s="173">
        <f t="shared" si="1071"/>
        <v>0</v>
      </c>
      <c r="P566" s="173"/>
      <c r="Q566" s="173">
        <f t="shared" si="1071"/>
        <v>0</v>
      </c>
      <c r="R566" s="173">
        <f t="shared" si="1071"/>
        <v>0</v>
      </c>
      <c r="S566" s="173">
        <f t="shared" si="1071"/>
        <v>0</v>
      </c>
      <c r="T566" s="173">
        <f t="shared" si="1071"/>
        <v>23018.420000000002</v>
      </c>
      <c r="U566" s="173">
        <f t="shared" si="1071"/>
        <v>23018.420000000002</v>
      </c>
      <c r="V566" s="173"/>
      <c r="W566" s="173">
        <f t="shared" si="1071"/>
        <v>0</v>
      </c>
      <c r="X566" s="173">
        <f t="shared" si="1071"/>
        <v>0</v>
      </c>
      <c r="Y566" s="173"/>
      <c r="Z566" s="173">
        <f t="shared" si="1071"/>
        <v>0</v>
      </c>
      <c r="AA566" s="173">
        <f t="shared" si="1071"/>
        <v>0</v>
      </c>
      <c r="AB566" s="173">
        <f t="shared" si="1071"/>
        <v>0</v>
      </c>
      <c r="AC566" s="173">
        <f t="shared" si="1071"/>
        <v>0</v>
      </c>
      <c r="AD566" s="173"/>
      <c r="AE566" s="178">
        <f t="shared" si="1071"/>
        <v>21030.790000000005</v>
      </c>
      <c r="AF566" s="178">
        <f t="shared" si="1071"/>
        <v>0</v>
      </c>
      <c r="AG566" s="178">
        <f t="shared" si="1071"/>
        <v>0</v>
      </c>
      <c r="AH566" s="178">
        <f t="shared" si="1071"/>
        <v>21030.790000000005</v>
      </c>
      <c r="AI566" s="173"/>
      <c r="AJ566" s="173">
        <f t="shared" si="1071"/>
        <v>0</v>
      </c>
      <c r="AK566" s="173">
        <f t="shared" si="1071"/>
        <v>0</v>
      </c>
      <c r="AL566" s="173">
        <f t="shared" si="1071"/>
        <v>0</v>
      </c>
      <c r="AM566" s="173">
        <f t="shared" si="1071"/>
        <v>0</v>
      </c>
      <c r="AN566" s="173">
        <f t="shared" si="1071"/>
        <v>0</v>
      </c>
      <c r="AO566" s="173">
        <f t="shared" si="1071"/>
        <v>0</v>
      </c>
      <c r="AP566" s="173">
        <f t="shared" si="1071"/>
        <v>0</v>
      </c>
      <c r="AQ566" s="173">
        <f t="shared" si="1071"/>
        <v>0</v>
      </c>
      <c r="AR566" s="173">
        <f t="shared" si="1071"/>
        <v>0</v>
      </c>
      <c r="AS566" s="173"/>
      <c r="AT566" s="173">
        <f t="shared" si="1071"/>
        <v>0</v>
      </c>
      <c r="AU566" s="173">
        <f t="shared" si="1071"/>
        <v>0</v>
      </c>
      <c r="AV566" s="173">
        <f t="shared" si="1071"/>
        <v>0</v>
      </c>
      <c r="AW566" s="173">
        <f t="shared" si="1071"/>
        <v>0</v>
      </c>
      <c r="AX566" s="173"/>
      <c r="AY566" s="173">
        <f t="shared" si="1071"/>
        <v>0</v>
      </c>
      <c r="AZ566" s="197">
        <f t="shared" si="1071"/>
        <v>-3.0000000000000001E-3</v>
      </c>
      <c r="BA566" s="173"/>
    </row>
    <row r="567" spans="1:53" ht="82.5" customHeight="1">
      <c r="A567" s="313"/>
      <c r="B567" s="315"/>
      <c r="C567" s="315"/>
      <c r="D567" s="241" t="s">
        <v>279</v>
      </c>
      <c r="E567" s="178">
        <f t="shared" ref="E567:E572" si="1072">H567+K567+N567+Q567+T567+W567+Z567+AE567+AJ567+AO567+AT567+AY567</f>
        <v>0</v>
      </c>
      <c r="F567" s="178">
        <f t="shared" ref="F567:F569" si="1073">I567+L567+O567+R567+U567+X567+AA567+AF567+AK567+AP567+AU567+AZ567</f>
        <v>0</v>
      </c>
      <c r="G567" s="173"/>
      <c r="H567" s="173">
        <f t="shared" ref="H567:AZ567" si="1074">H574+H581+H588+H595+H602+H609+H616+H623+H630</f>
        <v>0</v>
      </c>
      <c r="I567" s="173">
        <f t="shared" si="1074"/>
        <v>0</v>
      </c>
      <c r="J567" s="173"/>
      <c r="K567" s="173">
        <f t="shared" si="1074"/>
        <v>0</v>
      </c>
      <c r="L567" s="173">
        <f t="shared" si="1074"/>
        <v>0</v>
      </c>
      <c r="M567" s="173"/>
      <c r="N567" s="173">
        <f t="shared" si="1074"/>
        <v>0</v>
      </c>
      <c r="O567" s="173">
        <f t="shared" si="1074"/>
        <v>0</v>
      </c>
      <c r="P567" s="173"/>
      <c r="Q567" s="173">
        <f t="shared" si="1074"/>
        <v>0</v>
      </c>
      <c r="R567" s="173">
        <f t="shared" si="1074"/>
        <v>0</v>
      </c>
      <c r="S567" s="173">
        <f t="shared" si="1074"/>
        <v>0</v>
      </c>
      <c r="T567" s="173">
        <f t="shared" si="1074"/>
        <v>0</v>
      </c>
      <c r="U567" s="173">
        <f t="shared" si="1074"/>
        <v>0</v>
      </c>
      <c r="V567" s="173"/>
      <c r="W567" s="173">
        <f t="shared" si="1074"/>
        <v>0</v>
      </c>
      <c r="X567" s="173">
        <f t="shared" si="1074"/>
        <v>0</v>
      </c>
      <c r="Y567" s="173"/>
      <c r="Z567" s="173">
        <f t="shared" si="1074"/>
        <v>0</v>
      </c>
      <c r="AA567" s="173">
        <f t="shared" si="1074"/>
        <v>0</v>
      </c>
      <c r="AB567" s="173">
        <f t="shared" si="1074"/>
        <v>0</v>
      </c>
      <c r="AC567" s="173">
        <f t="shared" si="1074"/>
        <v>0</v>
      </c>
      <c r="AD567" s="173"/>
      <c r="AE567" s="173">
        <f t="shared" si="1074"/>
        <v>0</v>
      </c>
      <c r="AF567" s="173">
        <f t="shared" si="1074"/>
        <v>0</v>
      </c>
      <c r="AG567" s="173">
        <f t="shared" si="1074"/>
        <v>0</v>
      </c>
      <c r="AH567" s="173">
        <f t="shared" si="1074"/>
        <v>0</v>
      </c>
      <c r="AI567" s="173"/>
      <c r="AJ567" s="173">
        <f t="shared" si="1074"/>
        <v>0</v>
      </c>
      <c r="AK567" s="173">
        <f t="shared" si="1074"/>
        <v>0</v>
      </c>
      <c r="AL567" s="173">
        <f t="shared" si="1074"/>
        <v>0</v>
      </c>
      <c r="AM567" s="173">
        <f t="shared" si="1074"/>
        <v>0</v>
      </c>
      <c r="AN567" s="173">
        <f t="shared" si="1074"/>
        <v>0</v>
      </c>
      <c r="AO567" s="173">
        <f t="shared" si="1074"/>
        <v>0</v>
      </c>
      <c r="AP567" s="173">
        <f t="shared" si="1074"/>
        <v>0</v>
      </c>
      <c r="AQ567" s="173">
        <f t="shared" si="1074"/>
        <v>0</v>
      </c>
      <c r="AR567" s="173">
        <f t="shared" si="1074"/>
        <v>0</v>
      </c>
      <c r="AS567" s="173"/>
      <c r="AT567" s="173">
        <f t="shared" si="1074"/>
        <v>0</v>
      </c>
      <c r="AU567" s="173">
        <f t="shared" si="1074"/>
        <v>0</v>
      </c>
      <c r="AV567" s="173">
        <f t="shared" si="1074"/>
        <v>0</v>
      </c>
      <c r="AW567" s="173">
        <f t="shared" si="1074"/>
        <v>0</v>
      </c>
      <c r="AX567" s="173"/>
      <c r="AY567" s="173">
        <f t="shared" si="1074"/>
        <v>0</v>
      </c>
      <c r="AZ567" s="173">
        <f t="shared" si="1074"/>
        <v>0</v>
      </c>
      <c r="BA567" s="173"/>
    </row>
    <row r="568" spans="1:53" ht="22.5" customHeight="1">
      <c r="A568" s="313"/>
      <c r="B568" s="315"/>
      <c r="C568" s="315"/>
      <c r="D568" s="241" t="s">
        <v>274</v>
      </c>
      <c r="E568" s="178">
        <f t="shared" si="1072"/>
        <v>0</v>
      </c>
      <c r="F568" s="178">
        <f t="shared" si="1073"/>
        <v>0</v>
      </c>
      <c r="G568" s="173"/>
      <c r="H568" s="173">
        <f t="shared" ref="H568:AZ568" si="1075">H575+H582+H589+H596+H603+H610+H617+H624+H631</f>
        <v>0</v>
      </c>
      <c r="I568" s="173">
        <f t="shared" si="1075"/>
        <v>0</v>
      </c>
      <c r="J568" s="173"/>
      <c r="K568" s="173">
        <f t="shared" si="1075"/>
        <v>0</v>
      </c>
      <c r="L568" s="173">
        <f t="shared" si="1075"/>
        <v>0</v>
      </c>
      <c r="M568" s="173"/>
      <c r="N568" s="173">
        <f t="shared" si="1075"/>
        <v>0</v>
      </c>
      <c r="O568" s="173">
        <f t="shared" si="1075"/>
        <v>0</v>
      </c>
      <c r="P568" s="173"/>
      <c r="Q568" s="173">
        <f t="shared" si="1075"/>
        <v>0</v>
      </c>
      <c r="R568" s="173">
        <f t="shared" si="1075"/>
        <v>0</v>
      </c>
      <c r="S568" s="173">
        <f t="shared" si="1075"/>
        <v>0</v>
      </c>
      <c r="T568" s="173">
        <f t="shared" si="1075"/>
        <v>0</v>
      </c>
      <c r="U568" s="173">
        <f t="shared" si="1075"/>
        <v>0</v>
      </c>
      <c r="V568" s="173"/>
      <c r="W568" s="173">
        <f t="shared" si="1075"/>
        <v>0</v>
      </c>
      <c r="X568" s="173">
        <f t="shared" si="1075"/>
        <v>0</v>
      </c>
      <c r="Y568" s="173"/>
      <c r="Z568" s="173">
        <f t="shared" si="1075"/>
        <v>0</v>
      </c>
      <c r="AA568" s="173">
        <f t="shared" si="1075"/>
        <v>0</v>
      </c>
      <c r="AB568" s="173">
        <f t="shared" si="1075"/>
        <v>0</v>
      </c>
      <c r="AC568" s="173">
        <f t="shared" si="1075"/>
        <v>0</v>
      </c>
      <c r="AD568" s="173"/>
      <c r="AE568" s="173">
        <f t="shared" si="1075"/>
        <v>0</v>
      </c>
      <c r="AF568" s="173">
        <f t="shared" si="1075"/>
        <v>0</v>
      </c>
      <c r="AG568" s="173">
        <f t="shared" si="1075"/>
        <v>0</v>
      </c>
      <c r="AH568" s="173">
        <f t="shared" si="1075"/>
        <v>0</v>
      </c>
      <c r="AI568" s="173"/>
      <c r="AJ568" s="173">
        <f t="shared" si="1075"/>
        <v>0</v>
      </c>
      <c r="AK568" s="173">
        <f t="shared" si="1075"/>
        <v>0</v>
      </c>
      <c r="AL568" s="173">
        <f t="shared" si="1075"/>
        <v>0</v>
      </c>
      <c r="AM568" s="173">
        <f t="shared" si="1075"/>
        <v>0</v>
      </c>
      <c r="AN568" s="173">
        <f t="shared" si="1075"/>
        <v>0</v>
      </c>
      <c r="AO568" s="173">
        <f t="shared" si="1075"/>
        <v>0</v>
      </c>
      <c r="AP568" s="173">
        <f t="shared" si="1075"/>
        <v>0</v>
      </c>
      <c r="AQ568" s="173">
        <f t="shared" si="1075"/>
        <v>0</v>
      </c>
      <c r="AR568" s="173">
        <f t="shared" si="1075"/>
        <v>0</v>
      </c>
      <c r="AS568" s="173"/>
      <c r="AT568" s="173">
        <f t="shared" si="1075"/>
        <v>0</v>
      </c>
      <c r="AU568" s="173">
        <f t="shared" si="1075"/>
        <v>0</v>
      </c>
      <c r="AV568" s="173">
        <f t="shared" si="1075"/>
        <v>0</v>
      </c>
      <c r="AW568" s="173">
        <f t="shared" si="1075"/>
        <v>0</v>
      </c>
      <c r="AX568" s="173"/>
      <c r="AY568" s="173">
        <f t="shared" si="1075"/>
        <v>0</v>
      </c>
      <c r="AZ568" s="173">
        <f t="shared" si="1075"/>
        <v>0</v>
      </c>
      <c r="BA568" s="173"/>
    </row>
    <row r="569" spans="1:53" ht="31.2">
      <c r="A569" s="313"/>
      <c r="B569" s="315"/>
      <c r="C569" s="315"/>
      <c r="D569" s="153" t="s">
        <v>43</v>
      </c>
      <c r="E569" s="178">
        <f t="shared" si="1072"/>
        <v>0</v>
      </c>
      <c r="F569" s="178">
        <f t="shared" si="1073"/>
        <v>0</v>
      </c>
      <c r="G569" s="173"/>
      <c r="H569" s="173">
        <f t="shared" ref="H569:AZ569" si="1076">H576+H583+H590+H597+H604+H611+H618+H625+H632</f>
        <v>0</v>
      </c>
      <c r="I569" s="173">
        <f t="shared" si="1076"/>
        <v>0</v>
      </c>
      <c r="J569" s="173"/>
      <c r="K569" s="173">
        <f t="shared" si="1076"/>
        <v>0</v>
      </c>
      <c r="L569" s="173">
        <f t="shared" si="1076"/>
        <v>0</v>
      </c>
      <c r="M569" s="173"/>
      <c r="N569" s="173">
        <f t="shared" si="1076"/>
        <v>0</v>
      </c>
      <c r="O569" s="173">
        <f t="shared" si="1076"/>
        <v>0</v>
      </c>
      <c r="P569" s="173"/>
      <c r="Q569" s="173">
        <f t="shared" si="1076"/>
        <v>0</v>
      </c>
      <c r="R569" s="173">
        <f t="shared" si="1076"/>
        <v>0</v>
      </c>
      <c r="S569" s="173">
        <f t="shared" si="1076"/>
        <v>0</v>
      </c>
      <c r="T569" s="173">
        <f t="shared" si="1076"/>
        <v>0</v>
      </c>
      <c r="U569" s="173">
        <f t="shared" si="1076"/>
        <v>0</v>
      </c>
      <c r="V569" s="173"/>
      <c r="W569" s="173">
        <f t="shared" si="1076"/>
        <v>0</v>
      </c>
      <c r="X569" s="173">
        <f t="shared" si="1076"/>
        <v>0</v>
      </c>
      <c r="Y569" s="173"/>
      <c r="Z569" s="173">
        <f t="shared" si="1076"/>
        <v>0</v>
      </c>
      <c r="AA569" s="173">
        <f t="shared" si="1076"/>
        <v>0</v>
      </c>
      <c r="AB569" s="173">
        <f t="shared" si="1076"/>
        <v>0</v>
      </c>
      <c r="AC569" s="173">
        <f t="shared" si="1076"/>
        <v>0</v>
      </c>
      <c r="AD569" s="173"/>
      <c r="AE569" s="173">
        <f t="shared" si="1076"/>
        <v>0</v>
      </c>
      <c r="AF569" s="173">
        <f t="shared" si="1076"/>
        <v>0</v>
      </c>
      <c r="AG569" s="173">
        <f t="shared" si="1076"/>
        <v>0</v>
      </c>
      <c r="AH569" s="173">
        <f t="shared" si="1076"/>
        <v>0</v>
      </c>
      <c r="AI569" s="173"/>
      <c r="AJ569" s="173">
        <f t="shared" si="1076"/>
        <v>0</v>
      </c>
      <c r="AK569" s="173">
        <f t="shared" si="1076"/>
        <v>0</v>
      </c>
      <c r="AL569" s="173">
        <f t="shared" si="1076"/>
        <v>0</v>
      </c>
      <c r="AM569" s="173">
        <f t="shared" si="1076"/>
        <v>0</v>
      </c>
      <c r="AN569" s="173">
        <f t="shared" si="1076"/>
        <v>0</v>
      </c>
      <c r="AO569" s="173">
        <f t="shared" si="1076"/>
        <v>0</v>
      </c>
      <c r="AP569" s="173">
        <f t="shared" si="1076"/>
        <v>0</v>
      </c>
      <c r="AQ569" s="173">
        <f t="shared" si="1076"/>
        <v>0</v>
      </c>
      <c r="AR569" s="173">
        <f t="shared" si="1076"/>
        <v>0</v>
      </c>
      <c r="AS569" s="173"/>
      <c r="AT569" s="173">
        <f t="shared" si="1076"/>
        <v>0</v>
      </c>
      <c r="AU569" s="173">
        <f t="shared" si="1076"/>
        <v>0</v>
      </c>
      <c r="AV569" s="173">
        <f t="shared" si="1076"/>
        <v>0</v>
      </c>
      <c r="AW569" s="173">
        <f t="shared" si="1076"/>
        <v>0</v>
      </c>
      <c r="AX569" s="173"/>
      <c r="AY569" s="173">
        <f t="shared" si="1076"/>
        <v>0</v>
      </c>
      <c r="AZ569" s="173">
        <f t="shared" si="1076"/>
        <v>0</v>
      </c>
      <c r="BA569" s="173"/>
    </row>
    <row r="570" spans="1:53" ht="22.5" customHeight="1">
      <c r="A570" s="312"/>
      <c r="B570" s="314" t="s">
        <v>339</v>
      </c>
      <c r="C570" s="314" t="s">
        <v>338</v>
      </c>
      <c r="D570" s="159" t="s">
        <v>41</v>
      </c>
      <c r="E570" s="178">
        <f t="shared" si="1072"/>
        <v>0</v>
      </c>
      <c r="F570" s="178">
        <f>I570+L570+O570+R570+U570+X570+AC570+AH570+AM570+AR570+AW570+AZ570</f>
        <v>0</v>
      </c>
      <c r="G570" s="173" t="e">
        <f>F570/E570*100</f>
        <v>#DIV/0!</v>
      </c>
      <c r="H570" s="173">
        <f>H571+H572+H573+H575+H576</f>
        <v>0</v>
      </c>
      <c r="I570" s="173">
        <f t="shared" ref="I570" si="1077">I571+I572+I573+I575+I576</f>
        <v>0</v>
      </c>
      <c r="J570" s="173" t="e">
        <f>I570/H570*100</f>
        <v>#DIV/0!</v>
      </c>
      <c r="K570" s="173">
        <f t="shared" ref="K570:L570" si="1078">K571+K572+K573+K575+K576</f>
        <v>0</v>
      </c>
      <c r="L570" s="173">
        <f t="shared" si="1078"/>
        <v>0</v>
      </c>
      <c r="M570" s="173"/>
      <c r="N570" s="173">
        <f t="shared" ref="N570:O570" si="1079">N571+N572+N573+N575+N576</f>
        <v>0</v>
      </c>
      <c r="O570" s="173">
        <f t="shared" si="1079"/>
        <v>0</v>
      </c>
      <c r="P570" s="173"/>
      <c r="Q570" s="173">
        <f t="shared" ref="Q570:U570" si="1080">Q571+Q572+Q573+Q575+Q576</f>
        <v>0</v>
      </c>
      <c r="R570" s="173">
        <f t="shared" si="1080"/>
        <v>0</v>
      </c>
      <c r="S570" s="173">
        <f t="shared" si="1080"/>
        <v>0</v>
      </c>
      <c r="T570" s="173">
        <f t="shared" si="1080"/>
        <v>0</v>
      </c>
      <c r="U570" s="173">
        <f t="shared" si="1080"/>
        <v>0</v>
      </c>
      <c r="V570" s="173"/>
      <c r="W570" s="173">
        <f t="shared" ref="W570:X570" si="1081">W571+W572+W573+W575+W576</f>
        <v>0</v>
      </c>
      <c r="X570" s="173">
        <f t="shared" si="1081"/>
        <v>0</v>
      </c>
      <c r="Y570" s="173"/>
      <c r="Z570" s="173">
        <f t="shared" ref="Z570:AC570" si="1082">Z571+Z572+Z573+Z575+Z576</f>
        <v>0</v>
      </c>
      <c r="AA570" s="173">
        <f t="shared" si="1082"/>
        <v>0</v>
      </c>
      <c r="AB570" s="173">
        <f t="shared" si="1082"/>
        <v>0</v>
      </c>
      <c r="AC570" s="173">
        <f t="shared" si="1082"/>
        <v>0</v>
      </c>
      <c r="AD570" s="173"/>
      <c r="AE570" s="173">
        <f t="shared" ref="AE570:AH570" si="1083">AE571+AE572+AE573+AE575+AE576</f>
        <v>0</v>
      </c>
      <c r="AF570" s="173">
        <f t="shared" si="1083"/>
        <v>0</v>
      </c>
      <c r="AG570" s="173">
        <f t="shared" si="1083"/>
        <v>0</v>
      </c>
      <c r="AH570" s="173">
        <f t="shared" si="1083"/>
        <v>0</v>
      </c>
      <c r="AI570" s="173"/>
      <c r="AJ570" s="173">
        <f t="shared" ref="AJ570:AM570" si="1084">AJ571+AJ572+AJ573+AJ575+AJ576</f>
        <v>0</v>
      </c>
      <c r="AK570" s="173">
        <f t="shared" si="1084"/>
        <v>0</v>
      </c>
      <c r="AL570" s="173">
        <f t="shared" si="1084"/>
        <v>0</v>
      </c>
      <c r="AM570" s="173">
        <f t="shared" si="1084"/>
        <v>0</v>
      </c>
      <c r="AN570" s="173"/>
      <c r="AO570" s="173">
        <f t="shared" ref="AO570:AR570" si="1085">AO571+AO572+AO573+AO575+AO576</f>
        <v>0</v>
      </c>
      <c r="AP570" s="173">
        <f t="shared" si="1085"/>
        <v>0</v>
      </c>
      <c r="AQ570" s="173">
        <f t="shared" si="1085"/>
        <v>0</v>
      </c>
      <c r="AR570" s="173">
        <f t="shared" si="1085"/>
        <v>0</v>
      </c>
      <c r="AS570" s="173"/>
      <c r="AT570" s="173">
        <f t="shared" ref="AT570:AW570" si="1086">AT571+AT572+AT573+AT575+AT576</f>
        <v>0</v>
      </c>
      <c r="AU570" s="173">
        <f t="shared" si="1086"/>
        <v>0</v>
      </c>
      <c r="AV570" s="173">
        <f t="shared" si="1086"/>
        <v>0</v>
      </c>
      <c r="AW570" s="173">
        <f t="shared" si="1086"/>
        <v>0</v>
      </c>
      <c r="AX570" s="173"/>
      <c r="AY570" s="173">
        <f t="shared" ref="AY570:AZ570" si="1087">AY571+AY572+AY573+AY575+AY576</f>
        <v>0</v>
      </c>
      <c r="AZ570" s="173">
        <f t="shared" si="1087"/>
        <v>0</v>
      </c>
      <c r="BA570" s="173"/>
    </row>
    <row r="571" spans="1:53" ht="32.25" customHeight="1">
      <c r="A571" s="313"/>
      <c r="B571" s="315"/>
      <c r="C571" s="315"/>
      <c r="D571" s="157" t="s">
        <v>37</v>
      </c>
      <c r="E571" s="178">
        <f t="shared" si="1072"/>
        <v>0</v>
      </c>
      <c r="F571" s="178">
        <f t="shared" ref="F571:F634" si="1088">I571+L571+O571+R571+U571+X571+AC571+AH571+AM571+AR571+AW571+AZ571</f>
        <v>0</v>
      </c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  <c r="AK571" s="173"/>
      <c r="AL571" s="173"/>
      <c r="AM571" s="173"/>
      <c r="AN571" s="173"/>
      <c r="AO571" s="173"/>
      <c r="AP571" s="173"/>
      <c r="AQ571" s="173"/>
      <c r="AR571" s="173"/>
      <c r="AS571" s="173"/>
      <c r="AT571" s="173"/>
      <c r="AU571" s="173"/>
      <c r="AV571" s="173"/>
      <c r="AW571" s="173"/>
      <c r="AX571" s="173"/>
      <c r="AY571" s="173"/>
      <c r="AZ571" s="173"/>
      <c r="BA571" s="173"/>
    </row>
    <row r="572" spans="1:53" ht="50.25" customHeight="1">
      <c r="A572" s="313"/>
      <c r="B572" s="315"/>
      <c r="C572" s="315"/>
      <c r="D572" s="158" t="s">
        <v>2</v>
      </c>
      <c r="E572" s="178">
        <f t="shared" si="1072"/>
        <v>0</v>
      </c>
      <c r="F572" s="178">
        <f t="shared" si="1088"/>
        <v>0</v>
      </c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  <c r="AA572" s="173"/>
      <c r="AB572" s="173"/>
      <c r="AC572" s="173"/>
      <c r="AD572" s="173"/>
      <c r="AE572" s="173"/>
      <c r="AF572" s="173"/>
      <c r="AG572" s="173"/>
      <c r="AH572" s="173"/>
      <c r="AI572" s="173"/>
      <c r="AJ572" s="173"/>
      <c r="AK572" s="173"/>
      <c r="AL572" s="173"/>
      <c r="AM572" s="173"/>
      <c r="AN572" s="173"/>
      <c r="AO572" s="173"/>
      <c r="AP572" s="173"/>
      <c r="AQ572" s="173"/>
      <c r="AR572" s="173"/>
      <c r="AS572" s="173"/>
      <c r="AT572" s="173"/>
      <c r="AU572" s="173"/>
      <c r="AV572" s="173"/>
      <c r="AW572" s="173"/>
      <c r="AX572" s="173"/>
      <c r="AY572" s="173"/>
      <c r="AZ572" s="173"/>
      <c r="BA572" s="173"/>
    </row>
    <row r="573" spans="1:53" ht="22.5" customHeight="1">
      <c r="A573" s="313"/>
      <c r="B573" s="315"/>
      <c r="C573" s="315"/>
      <c r="D573" s="241" t="s">
        <v>273</v>
      </c>
      <c r="E573" s="178">
        <f>H573+K573+N573+Q573+T573+W573+Z573+AE573+AJ573+AO573+AT573+AY573</f>
        <v>0</v>
      </c>
      <c r="F573" s="178">
        <f t="shared" si="1088"/>
        <v>0</v>
      </c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  <c r="AG573" s="173"/>
      <c r="AH573" s="173"/>
      <c r="AI573" s="173"/>
      <c r="AJ573" s="173"/>
      <c r="AK573" s="173"/>
      <c r="AL573" s="173"/>
      <c r="AM573" s="173"/>
      <c r="AN573" s="173"/>
      <c r="AO573" s="173"/>
      <c r="AP573" s="173"/>
      <c r="AQ573" s="173"/>
      <c r="AR573" s="173"/>
      <c r="AS573" s="173"/>
      <c r="AT573" s="173"/>
      <c r="AU573" s="173"/>
      <c r="AV573" s="173"/>
      <c r="AW573" s="173"/>
      <c r="AX573" s="173"/>
      <c r="AY573" s="173"/>
      <c r="AZ573" s="173"/>
      <c r="BA573" s="173"/>
    </row>
    <row r="574" spans="1:53" ht="82.5" customHeight="1">
      <c r="A574" s="313"/>
      <c r="B574" s="315"/>
      <c r="C574" s="315"/>
      <c r="D574" s="241" t="s">
        <v>279</v>
      </c>
      <c r="E574" s="178">
        <f t="shared" ref="E574:E579" si="1089">H574+K574+N574+Q574+T574+W574+Z574+AE574+AJ574+AO574+AT574+AY574</f>
        <v>0</v>
      </c>
      <c r="F574" s="178">
        <f t="shared" si="1088"/>
        <v>0</v>
      </c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  <c r="AG574" s="173"/>
      <c r="AH574" s="173"/>
      <c r="AI574" s="173"/>
      <c r="AJ574" s="173"/>
      <c r="AK574" s="173"/>
      <c r="AL574" s="173"/>
      <c r="AM574" s="173"/>
      <c r="AN574" s="173"/>
      <c r="AO574" s="173"/>
      <c r="AP574" s="173"/>
      <c r="AQ574" s="173"/>
      <c r="AR574" s="173"/>
      <c r="AS574" s="173"/>
      <c r="AT574" s="173"/>
      <c r="AU574" s="173"/>
      <c r="AV574" s="173"/>
      <c r="AW574" s="173"/>
      <c r="AX574" s="173"/>
      <c r="AY574" s="173"/>
      <c r="AZ574" s="173"/>
      <c r="BA574" s="173"/>
    </row>
    <row r="575" spans="1:53" ht="22.5" customHeight="1">
      <c r="A575" s="313"/>
      <c r="B575" s="315"/>
      <c r="C575" s="315"/>
      <c r="D575" s="241" t="s">
        <v>274</v>
      </c>
      <c r="E575" s="178">
        <f t="shared" si="1089"/>
        <v>0</v>
      </c>
      <c r="F575" s="178">
        <f t="shared" si="1088"/>
        <v>0</v>
      </c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  <c r="AG575" s="173"/>
      <c r="AH575" s="173"/>
      <c r="AI575" s="173"/>
      <c r="AJ575" s="173"/>
      <c r="AK575" s="173"/>
      <c r="AL575" s="173"/>
      <c r="AM575" s="173"/>
      <c r="AN575" s="173"/>
      <c r="AO575" s="173"/>
      <c r="AP575" s="173"/>
      <c r="AQ575" s="173"/>
      <c r="AR575" s="173"/>
      <c r="AS575" s="173"/>
      <c r="AT575" s="173"/>
      <c r="AU575" s="173"/>
      <c r="AV575" s="173"/>
      <c r="AW575" s="173"/>
      <c r="AX575" s="173"/>
      <c r="AY575" s="173"/>
      <c r="AZ575" s="173"/>
      <c r="BA575" s="173"/>
    </row>
    <row r="576" spans="1:53" ht="31.2">
      <c r="A576" s="313"/>
      <c r="B576" s="315"/>
      <c r="C576" s="315"/>
      <c r="D576" s="153" t="s">
        <v>43</v>
      </c>
      <c r="E576" s="178">
        <f t="shared" si="1089"/>
        <v>0</v>
      </c>
      <c r="F576" s="178">
        <f t="shared" si="1088"/>
        <v>0</v>
      </c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  <c r="AG576" s="173"/>
      <c r="AH576" s="173"/>
      <c r="AI576" s="173"/>
      <c r="AJ576" s="173"/>
      <c r="AK576" s="173"/>
      <c r="AL576" s="173"/>
      <c r="AM576" s="173"/>
      <c r="AN576" s="173"/>
      <c r="AO576" s="173"/>
      <c r="AP576" s="173"/>
      <c r="AQ576" s="173"/>
      <c r="AR576" s="173"/>
      <c r="AS576" s="173"/>
      <c r="AT576" s="173"/>
      <c r="AU576" s="173"/>
      <c r="AV576" s="173"/>
      <c r="AW576" s="173"/>
      <c r="AX576" s="173"/>
      <c r="AY576" s="173"/>
      <c r="AZ576" s="173"/>
      <c r="BA576" s="173"/>
    </row>
    <row r="577" spans="1:53" ht="22.5" customHeight="1">
      <c r="A577" s="312"/>
      <c r="B577" s="314" t="s">
        <v>340</v>
      </c>
      <c r="C577" s="314" t="s">
        <v>338</v>
      </c>
      <c r="D577" s="159" t="s">
        <v>41</v>
      </c>
      <c r="E577" s="178">
        <f t="shared" si="1089"/>
        <v>4468.9799999999996</v>
      </c>
      <c r="F577" s="178">
        <f t="shared" si="1088"/>
        <v>4468.9799999999996</v>
      </c>
      <c r="G577" s="178">
        <f>F577/E577*100</f>
        <v>100</v>
      </c>
      <c r="H577" s="173">
        <f>H578+H579+H580+H3049</f>
        <v>0</v>
      </c>
      <c r="I577" s="173">
        <f>I578+I579+I580+I3049</f>
        <v>0</v>
      </c>
      <c r="J577" s="173" t="e">
        <f>I577/H577*100</f>
        <v>#DIV/0!</v>
      </c>
      <c r="K577" s="173">
        <f>K578+K579+K580+K3049</f>
        <v>0</v>
      </c>
      <c r="L577" s="173">
        <f>L578+L579+L580+L3049</f>
        <v>0</v>
      </c>
      <c r="M577" s="173"/>
      <c r="N577" s="173">
        <f>N578+N579+N580+N3049</f>
        <v>0</v>
      </c>
      <c r="O577" s="173">
        <f>O578+O579+O580+O3049</f>
        <v>0</v>
      </c>
      <c r="P577" s="173"/>
      <c r="Q577" s="173">
        <f>Q578+Q579+Q580+Q3049</f>
        <v>0</v>
      </c>
      <c r="R577" s="173">
        <f>R578+R579+R580+R3049</f>
        <v>0</v>
      </c>
      <c r="S577" s="173"/>
      <c r="T577" s="173">
        <f>T578+T579+T580+T3049</f>
        <v>2378.42</v>
      </c>
      <c r="U577" s="173">
        <f>U578+U579+U580+U3049</f>
        <v>2378.42</v>
      </c>
      <c r="V577" s="173"/>
      <c r="W577" s="173">
        <f>W578+W579+W580+W3049</f>
        <v>0</v>
      </c>
      <c r="X577" s="173">
        <f>X578+X579+X580+X3049</f>
        <v>0</v>
      </c>
      <c r="Y577" s="173"/>
      <c r="Z577" s="173">
        <f>Z578+Z579+Z580+Z3049</f>
        <v>0</v>
      </c>
      <c r="AA577" s="173">
        <f>AA578+AA579+AA580+AA3049</f>
        <v>0</v>
      </c>
      <c r="AB577" s="173">
        <f>AB578+AB579+AB580+AB3049</f>
        <v>0</v>
      </c>
      <c r="AC577" s="173">
        <f>AC578+AC579+AC580+AC3049</f>
        <v>0</v>
      </c>
      <c r="AD577" s="173"/>
      <c r="AE577" s="178">
        <f>AE578+AE579+AE580+AE3049</f>
        <v>2090.56</v>
      </c>
      <c r="AF577" s="178">
        <f>AF578+AF579+AF580+AF3049</f>
        <v>0</v>
      </c>
      <c r="AG577" s="178">
        <f>AG578+AG579+AG580+AG3049</f>
        <v>0</v>
      </c>
      <c r="AH577" s="178">
        <f>AH578+AH579+AH580+AH3049</f>
        <v>2090.56</v>
      </c>
      <c r="AI577" s="173"/>
      <c r="AJ577" s="173">
        <f>AJ578+AJ579+AJ580+AJ3049</f>
        <v>0</v>
      </c>
      <c r="AK577" s="173">
        <f>AK578+AK579+AK580+AK3049</f>
        <v>0</v>
      </c>
      <c r="AL577" s="173">
        <f>AL578+AL579+AL580+AL3049</f>
        <v>0</v>
      </c>
      <c r="AM577" s="173">
        <f>AM578+AM579+AM580+AM3049</f>
        <v>0</v>
      </c>
      <c r="AN577" s="173"/>
      <c r="AO577" s="173">
        <f>AO578+AO579+AO580+AO3049</f>
        <v>0</v>
      </c>
      <c r="AP577" s="173">
        <f>AP578+AP579+AP580+AP3049</f>
        <v>0</v>
      </c>
      <c r="AQ577" s="173">
        <f>AQ578+AQ579+AQ580+AQ3049</f>
        <v>0</v>
      </c>
      <c r="AR577" s="173">
        <f>AR578+AR579+AR580+AR3049</f>
        <v>0</v>
      </c>
      <c r="AS577" s="173"/>
      <c r="AT577" s="173">
        <f t="shared" ref="AT577:AZ577" si="1090">AT578+AT579+AT580+AT3049</f>
        <v>0</v>
      </c>
      <c r="AU577" s="173">
        <f t="shared" si="1090"/>
        <v>0</v>
      </c>
      <c r="AV577" s="173">
        <f t="shared" si="1090"/>
        <v>0</v>
      </c>
      <c r="AW577" s="173">
        <f t="shared" si="1090"/>
        <v>0</v>
      </c>
      <c r="AX577" s="173">
        <f t="shared" si="1090"/>
        <v>0</v>
      </c>
      <c r="AY577" s="173">
        <f t="shared" si="1090"/>
        <v>0</v>
      </c>
      <c r="AZ577" s="173">
        <f t="shared" si="1090"/>
        <v>0</v>
      </c>
      <c r="BA577" s="173"/>
    </row>
    <row r="578" spans="1:53" ht="32.25" customHeight="1">
      <c r="A578" s="313"/>
      <c r="B578" s="315"/>
      <c r="C578" s="315"/>
      <c r="D578" s="157" t="s">
        <v>37</v>
      </c>
      <c r="E578" s="178">
        <f t="shared" si="1089"/>
        <v>0</v>
      </c>
      <c r="F578" s="178">
        <f t="shared" si="1088"/>
        <v>0</v>
      </c>
      <c r="G578" s="178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8"/>
      <c r="AF578" s="178"/>
      <c r="AG578" s="178"/>
      <c r="AH578" s="178"/>
      <c r="AI578" s="173"/>
      <c r="AJ578" s="173"/>
      <c r="AK578" s="173"/>
      <c r="AL578" s="173"/>
      <c r="AM578" s="173"/>
      <c r="AN578" s="173"/>
      <c r="AO578" s="173"/>
      <c r="AP578" s="173"/>
      <c r="AQ578" s="173"/>
      <c r="AR578" s="173"/>
      <c r="AS578" s="173"/>
      <c r="AT578" s="173"/>
      <c r="AU578" s="173"/>
      <c r="AV578" s="173"/>
      <c r="AW578" s="173"/>
      <c r="AX578" s="173"/>
      <c r="AY578" s="173"/>
      <c r="AZ578" s="173"/>
      <c r="BA578" s="173"/>
    </row>
    <row r="579" spans="1:53" ht="50.25" customHeight="1">
      <c r="A579" s="313"/>
      <c r="B579" s="315"/>
      <c r="C579" s="315"/>
      <c r="D579" s="158" t="s">
        <v>2</v>
      </c>
      <c r="E579" s="178">
        <f t="shared" si="1089"/>
        <v>0</v>
      </c>
      <c r="F579" s="178">
        <f t="shared" si="1088"/>
        <v>0</v>
      </c>
      <c r="G579" s="178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8"/>
      <c r="AF579" s="178"/>
      <c r="AG579" s="178"/>
      <c r="AH579" s="178"/>
      <c r="AI579" s="173"/>
      <c r="AJ579" s="173"/>
      <c r="AK579" s="173"/>
      <c r="AL579" s="173"/>
      <c r="AM579" s="173"/>
      <c r="AN579" s="173"/>
      <c r="AO579" s="173"/>
      <c r="AP579" s="173"/>
      <c r="AQ579" s="173"/>
      <c r="AR579" s="173"/>
      <c r="AS579" s="173"/>
      <c r="AT579" s="173"/>
      <c r="AU579" s="173"/>
      <c r="AV579" s="173"/>
      <c r="AW579" s="173"/>
      <c r="AX579" s="173"/>
      <c r="AY579" s="173"/>
      <c r="AZ579" s="173"/>
      <c r="BA579" s="173"/>
    </row>
    <row r="580" spans="1:53" ht="22.5" customHeight="1">
      <c r="A580" s="313"/>
      <c r="B580" s="315"/>
      <c r="C580" s="315"/>
      <c r="D580" s="241" t="s">
        <v>273</v>
      </c>
      <c r="E580" s="178">
        <f>H580+K580+N580+Q580+T580+W580+Z580+AE580+AJ580+AO580+AT580+AY580</f>
        <v>4468.9799999999996</v>
      </c>
      <c r="F580" s="178">
        <f t="shared" si="1088"/>
        <v>4468.9799999999996</v>
      </c>
      <c r="G580" s="178"/>
      <c r="H580" s="187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93">
        <v>2378.42</v>
      </c>
      <c r="U580" s="193">
        <v>2378.42</v>
      </c>
      <c r="V580" s="173"/>
      <c r="W580" s="173"/>
      <c r="X580" s="173"/>
      <c r="Y580" s="173"/>
      <c r="Z580" s="173"/>
      <c r="AA580" s="173"/>
      <c r="AB580" s="173"/>
      <c r="AC580" s="173"/>
      <c r="AD580" s="173"/>
      <c r="AE580" s="178">
        <v>2090.56</v>
      </c>
      <c r="AF580" s="178"/>
      <c r="AG580" s="178"/>
      <c r="AH580" s="178">
        <v>2090.56</v>
      </c>
      <c r="AI580" s="173"/>
      <c r="AJ580" s="173"/>
      <c r="AK580" s="173"/>
      <c r="AL580" s="173"/>
      <c r="AM580" s="173"/>
      <c r="AN580" s="173"/>
      <c r="AO580" s="173"/>
      <c r="AP580" s="173"/>
      <c r="AQ580" s="173"/>
      <c r="AR580" s="173"/>
      <c r="AS580" s="173"/>
      <c r="AT580" s="173"/>
      <c r="AU580" s="173"/>
      <c r="AV580" s="173"/>
      <c r="AW580" s="173"/>
      <c r="AX580" s="173"/>
      <c r="AY580" s="173"/>
      <c r="AZ580" s="173"/>
      <c r="BA580" s="173"/>
    </row>
    <row r="581" spans="1:53" ht="82.5" customHeight="1">
      <c r="A581" s="313"/>
      <c r="B581" s="315"/>
      <c r="C581" s="315"/>
      <c r="D581" s="241" t="s">
        <v>279</v>
      </c>
      <c r="E581" s="178">
        <f t="shared" ref="E581:E586" si="1091">H581+K581+N581+Q581+T581+W581+Z581+AE581+AJ581+AO581+AT581+AY581</f>
        <v>0</v>
      </c>
      <c r="F581" s="178">
        <f t="shared" si="1088"/>
        <v>0</v>
      </c>
      <c r="G581" s="178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  <c r="AA581" s="173"/>
      <c r="AB581" s="173"/>
      <c r="AC581" s="173"/>
      <c r="AD581" s="173"/>
      <c r="AE581" s="178"/>
      <c r="AF581" s="178"/>
      <c r="AG581" s="178"/>
      <c r="AH581" s="178"/>
      <c r="AI581" s="173"/>
      <c r="AJ581" s="173"/>
      <c r="AK581" s="173"/>
      <c r="AL581" s="173"/>
      <c r="AM581" s="173"/>
      <c r="AN581" s="173"/>
      <c r="AO581" s="173"/>
      <c r="AP581" s="173"/>
      <c r="AQ581" s="173"/>
      <c r="AR581" s="173"/>
      <c r="AS581" s="173"/>
      <c r="AT581" s="173"/>
      <c r="AU581" s="173"/>
      <c r="AV581" s="173"/>
      <c r="AW581" s="173"/>
      <c r="AX581" s="173"/>
      <c r="AY581" s="173"/>
      <c r="AZ581" s="173"/>
      <c r="BA581" s="173"/>
    </row>
    <row r="582" spans="1:53" ht="22.5" customHeight="1">
      <c r="A582" s="313"/>
      <c r="B582" s="315"/>
      <c r="C582" s="315"/>
      <c r="D582" s="241" t="s">
        <v>274</v>
      </c>
      <c r="E582" s="178">
        <f t="shared" si="1091"/>
        <v>0</v>
      </c>
      <c r="F582" s="178">
        <f t="shared" si="1088"/>
        <v>0</v>
      </c>
      <c r="G582" s="178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8"/>
      <c r="AF582" s="178"/>
      <c r="AG582" s="178"/>
      <c r="AH582" s="178"/>
      <c r="AI582" s="173"/>
      <c r="AJ582" s="173"/>
      <c r="AK582" s="173"/>
      <c r="AL582" s="173"/>
      <c r="AM582" s="173"/>
      <c r="AN582" s="173"/>
      <c r="AO582" s="173"/>
      <c r="AP582" s="173"/>
      <c r="AQ582" s="173"/>
      <c r="AR582" s="173"/>
      <c r="AS582" s="173"/>
      <c r="AT582" s="173"/>
      <c r="AU582" s="173"/>
      <c r="AV582" s="173"/>
      <c r="AW582" s="173"/>
      <c r="AX582" s="173"/>
      <c r="AY582" s="173"/>
      <c r="AZ582" s="173"/>
      <c r="BA582" s="173"/>
    </row>
    <row r="583" spans="1:53" ht="31.2">
      <c r="A583" s="313"/>
      <c r="B583" s="315"/>
      <c r="C583" s="315"/>
      <c r="D583" s="153" t="s">
        <v>43</v>
      </c>
      <c r="E583" s="178">
        <f t="shared" si="1091"/>
        <v>0</v>
      </c>
      <c r="F583" s="178">
        <f t="shared" si="1088"/>
        <v>0</v>
      </c>
      <c r="G583" s="178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  <c r="AA583" s="173"/>
      <c r="AB583" s="173"/>
      <c r="AC583" s="173"/>
      <c r="AD583" s="173"/>
      <c r="AE583" s="178"/>
      <c r="AF583" s="178"/>
      <c r="AG583" s="178"/>
      <c r="AH583" s="178"/>
      <c r="AI583" s="173"/>
      <c r="AJ583" s="173"/>
      <c r="AK583" s="173"/>
      <c r="AL583" s="173"/>
      <c r="AM583" s="173"/>
      <c r="AN583" s="173"/>
      <c r="AO583" s="173"/>
      <c r="AP583" s="173"/>
      <c r="AQ583" s="173"/>
      <c r="AR583" s="173"/>
      <c r="AS583" s="173"/>
      <c r="AT583" s="173"/>
      <c r="AU583" s="173"/>
      <c r="AV583" s="173"/>
      <c r="AW583" s="173"/>
      <c r="AX583" s="173"/>
      <c r="AY583" s="173"/>
      <c r="AZ583" s="173"/>
      <c r="BA583" s="173"/>
    </row>
    <row r="584" spans="1:53" ht="22.5" customHeight="1">
      <c r="A584" s="312"/>
      <c r="B584" s="314" t="s">
        <v>341</v>
      </c>
      <c r="C584" s="314" t="s">
        <v>338</v>
      </c>
      <c r="D584" s="159" t="s">
        <v>41</v>
      </c>
      <c r="E584" s="178">
        <f t="shared" si="1091"/>
        <v>3399.09</v>
      </c>
      <c r="F584" s="178">
        <f t="shared" si="1088"/>
        <v>3399.09</v>
      </c>
      <c r="G584" s="178">
        <f>F584/E584*100</f>
        <v>100</v>
      </c>
      <c r="H584" s="173">
        <f>H585+H586+H587+H589+H590</f>
        <v>0</v>
      </c>
      <c r="I584" s="173">
        <f t="shared" ref="I584" si="1092">I585+I586+I587+I589+I590</f>
        <v>0</v>
      </c>
      <c r="J584" s="173" t="e">
        <f>I584/H584*100</f>
        <v>#DIV/0!</v>
      </c>
      <c r="K584" s="173">
        <f t="shared" ref="K584:L584" si="1093">K585+K586+K587+K589+K590</f>
        <v>0</v>
      </c>
      <c r="L584" s="173">
        <f t="shared" si="1093"/>
        <v>0</v>
      </c>
      <c r="M584" s="173" t="e">
        <f>L584/K584*100</f>
        <v>#DIV/0!</v>
      </c>
      <c r="N584" s="173">
        <f t="shared" ref="N584:O584" si="1094">N585+N586+N587+N589+N590</f>
        <v>0</v>
      </c>
      <c r="O584" s="173">
        <f t="shared" si="1094"/>
        <v>0</v>
      </c>
      <c r="P584" s="173"/>
      <c r="Q584" s="173">
        <f t="shared" ref="Q584:R584" si="1095">Q585+Q586+Q587+Q589+Q590</f>
        <v>0</v>
      </c>
      <c r="R584" s="173">
        <f t="shared" si="1095"/>
        <v>0</v>
      </c>
      <c r="S584" s="173"/>
      <c r="T584" s="173">
        <f t="shared" ref="T584:U584" si="1096">T585+T586+T587+T589+T590</f>
        <v>1739.96</v>
      </c>
      <c r="U584" s="173">
        <f t="shared" si="1096"/>
        <v>1739.96</v>
      </c>
      <c r="V584" s="173"/>
      <c r="W584" s="173">
        <f t="shared" ref="W584:X584" si="1097">W585+W586+W587+W589+W590</f>
        <v>0</v>
      </c>
      <c r="X584" s="173">
        <f t="shared" si="1097"/>
        <v>0</v>
      </c>
      <c r="Y584" s="173"/>
      <c r="Z584" s="173">
        <f t="shared" ref="Z584:AC584" si="1098">Z585+Z586+Z587+Z589+Z590</f>
        <v>0</v>
      </c>
      <c r="AA584" s="173">
        <f t="shared" si="1098"/>
        <v>0</v>
      </c>
      <c r="AB584" s="173">
        <f t="shared" si="1098"/>
        <v>0</v>
      </c>
      <c r="AC584" s="173">
        <f t="shared" si="1098"/>
        <v>0</v>
      </c>
      <c r="AD584" s="173"/>
      <c r="AE584" s="178">
        <f t="shared" ref="AE584:AH584" si="1099">AE585+AE586+AE587+AE589+AE590</f>
        <v>1659.13</v>
      </c>
      <c r="AF584" s="178">
        <f t="shared" si="1099"/>
        <v>0</v>
      </c>
      <c r="AG584" s="178">
        <f t="shared" si="1099"/>
        <v>0</v>
      </c>
      <c r="AH584" s="178">
        <f t="shared" si="1099"/>
        <v>1659.13</v>
      </c>
      <c r="AI584" s="173"/>
      <c r="AJ584" s="173">
        <f t="shared" ref="AJ584:AM584" si="1100">AJ585+AJ586+AJ587+AJ589+AJ590</f>
        <v>0</v>
      </c>
      <c r="AK584" s="173">
        <f t="shared" si="1100"/>
        <v>0</v>
      </c>
      <c r="AL584" s="173">
        <f t="shared" si="1100"/>
        <v>0</v>
      </c>
      <c r="AM584" s="173">
        <f t="shared" si="1100"/>
        <v>0</v>
      </c>
      <c r="AN584" s="173"/>
      <c r="AO584" s="173">
        <f t="shared" ref="AO584:AR584" si="1101">AO585+AO586+AO587+AO589+AO590</f>
        <v>0</v>
      </c>
      <c r="AP584" s="173">
        <f t="shared" si="1101"/>
        <v>0</v>
      </c>
      <c r="AQ584" s="173">
        <f t="shared" si="1101"/>
        <v>0</v>
      </c>
      <c r="AR584" s="173">
        <f t="shared" si="1101"/>
        <v>0</v>
      </c>
      <c r="AS584" s="173"/>
      <c r="AT584" s="173">
        <f t="shared" ref="AT584:AW584" si="1102">AT585+AT586+AT587+AT589+AT590</f>
        <v>0</v>
      </c>
      <c r="AU584" s="173">
        <f t="shared" si="1102"/>
        <v>0</v>
      </c>
      <c r="AV584" s="173">
        <f t="shared" si="1102"/>
        <v>0</v>
      </c>
      <c r="AW584" s="173">
        <f t="shared" si="1102"/>
        <v>0</v>
      </c>
      <c r="AX584" s="173"/>
      <c r="AY584" s="173">
        <f t="shared" ref="AY584:AZ584" si="1103">AY585+AY586+AY587+AY589+AY590</f>
        <v>0</v>
      </c>
      <c r="AZ584" s="173">
        <f t="shared" si="1103"/>
        <v>0</v>
      </c>
      <c r="BA584" s="173"/>
    </row>
    <row r="585" spans="1:53" ht="32.25" customHeight="1">
      <c r="A585" s="313"/>
      <c r="B585" s="315"/>
      <c r="C585" s="315"/>
      <c r="D585" s="157" t="s">
        <v>37</v>
      </c>
      <c r="E585" s="178">
        <f t="shared" si="1091"/>
        <v>0</v>
      </c>
      <c r="F585" s="178">
        <f t="shared" si="1088"/>
        <v>0</v>
      </c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  <c r="AA585" s="173"/>
      <c r="AB585" s="173"/>
      <c r="AC585" s="173"/>
      <c r="AD585" s="173"/>
      <c r="AE585" s="178"/>
      <c r="AF585" s="178"/>
      <c r="AG585" s="178"/>
      <c r="AH585" s="178"/>
      <c r="AI585" s="173"/>
      <c r="AJ585" s="173"/>
      <c r="AK585" s="173"/>
      <c r="AL585" s="173"/>
      <c r="AM585" s="173"/>
      <c r="AN585" s="173"/>
      <c r="AO585" s="173"/>
      <c r="AP585" s="173"/>
      <c r="AQ585" s="173"/>
      <c r="AR585" s="173"/>
      <c r="AS585" s="173"/>
      <c r="AT585" s="173"/>
      <c r="AU585" s="173"/>
      <c r="AV585" s="173"/>
      <c r="AW585" s="173"/>
      <c r="AX585" s="173"/>
      <c r="AY585" s="173"/>
      <c r="AZ585" s="173"/>
      <c r="BA585" s="173"/>
    </row>
    <row r="586" spans="1:53" ht="50.25" customHeight="1">
      <c r="A586" s="313"/>
      <c r="B586" s="315"/>
      <c r="C586" s="315"/>
      <c r="D586" s="158" t="s">
        <v>2</v>
      </c>
      <c r="E586" s="178">
        <f t="shared" si="1091"/>
        <v>0</v>
      </c>
      <c r="F586" s="178">
        <f t="shared" si="1088"/>
        <v>0</v>
      </c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  <c r="AA586" s="173"/>
      <c r="AB586" s="173"/>
      <c r="AC586" s="173"/>
      <c r="AD586" s="173"/>
      <c r="AE586" s="178"/>
      <c r="AF586" s="178"/>
      <c r="AG586" s="178"/>
      <c r="AH586" s="178"/>
      <c r="AI586" s="173"/>
      <c r="AJ586" s="173"/>
      <c r="AK586" s="173"/>
      <c r="AL586" s="173"/>
      <c r="AM586" s="173"/>
      <c r="AN586" s="173"/>
      <c r="AO586" s="173"/>
      <c r="AP586" s="173"/>
      <c r="AQ586" s="173"/>
      <c r="AR586" s="173"/>
      <c r="AS586" s="173"/>
      <c r="AT586" s="173"/>
      <c r="AU586" s="173"/>
      <c r="AV586" s="173"/>
      <c r="AW586" s="173"/>
      <c r="AX586" s="173"/>
      <c r="AY586" s="173"/>
      <c r="AZ586" s="173"/>
      <c r="BA586" s="173"/>
    </row>
    <row r="587" spans="1:53" ht="22.5" customHeight="1">
      <c r="A587" s="313"/>
      <c r="B587" s="315"/>
      <c r="C587" s="315"/>
      <c r="D587" s="241" t="s">
        <v>273</v>
      </c>
      <c r="E587" s="178">
        <f>H587+K587+N587+Q587+T587+W587+Z587+AE587+AJ587+AO587+AT587+AY587</f>
        <v>3399.09</v>
      </c>
      <c r="F587" s="178">
        <f t="shared" si="1088"/>
        <v>3399.09</v>
      </c>
      <c r="G587" s="173"/>
      <c r="H587" s="173"/>
      <c r="I587" s="173"/>
      <c r="J587" s="173"/>
      <c r="K587" s="179"/>
      <c r="L587" s="179"/>
      <c r="M587" s="173"/>
      <c r="N587" s="173"/>
      <c r="O587" s="173"/>
      <c r="P587" s="173"/>
      <c r="Q587" s="173"/>
      <c r="R587" s="173"/>
      <c r="S587" s="173"/>
      <c r="T587" s="193">
        <v>1739.96</v>
      </c>
      <c r="U587" s="193">
        <v>1739.96</v>
      </c>
      <c r="V587" s="173"/>
      <c r="W587" s="173"/>
      <c r="X587" s="173"/>
      <c r="Y587" s="173"/>
      <c r="Z587" s="173"/>
      <c r="AA587" s="173"/>
      <c r="AB587" s="173"/>
      <c r="AC587" s="173"/>
      <c r="AD587" s="173"/>
      <c r="AE587" s="178">
        <v>1659.13</v>
      </c>
      <c r="AF587" s="178"/>
      <c r="AG587" s="178"/>
      <c r="AH587" s="178">
        <v>1659.13</v>
      </c>
      <c r="AI587" s="173"/>
      <c r="AJ587" s="173"/>
      <c r="AK587" s="173"/>
      <c r="AL587" s="173"/>
      <c r="AM587" s="173"/>
      <c r="AN587" s="173"/>
      <c r="AO587" s="173"/>
      <c r="AP587" s="173"/>
      <c r="AQ587" s="173"/>
      <c r="AR587" s="173"/>
      <c r="AS587" s="173"/>
      <c r="AT587" s="173"/>
      <c r="AU587" s="173"/>
      <c r="AV587" s="173"/>
      <c r="AW587" s="173"/>
      <c r="AX587" s="173"/>
      <c r="AY587" s="173"/>
      <c r="AZ587" s="173"/>
      <c r="BA587" s="173"/>
    </row>
    <row r="588" spans="1:53" ht="82.5" customHeight="1">
      <c r="A588" s="313"/>
      <c r="B588" s="315"/>
      <c r="C588" s="315"/>
      <c r="D588" s="241" t="s">
        <v>279</v>
      </c>
      <c r="E588" s="178">
        <f t="shared" ref="E588:E593" si="1104">H588+K588+N588+Q588+T588+W588+Z588+AE588+AJ588+AO588+AT588+AY588</f>
        <v>0</v>
      </c>
      <c r="F588" s="178">
        <f t="shared" si="1088"/>
        <v>0</v>
      </c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  <c r="AA588" s="173"/>
      <c r="AB588" s="173"/>
      <c r="AC588" s="173"/>
      <c r="AD588" s="173"/>
      <c r="AE588" s="178"/>
      <c r="AF588" s="178"/>
      <c r="AG588" s="178"/>
      <c r="AH588" s="178"/>
      <c r="AI588" s="173"/>
      <c r="AJ588" s="173"/>
      <c r="AK588" s="173"/>
      <c r="AL588" s="173"/>
      <c r="AM588" s="173"/>
      <c r="AN588" s="173"/>
      <c r="AO588" s="173"/>
      <c r="AP588" s="173"/>
      <c r="AQ588" s="173"/>
      <c r="AR588" s="173"/>
      <c r="AS588" s="173"/>
      <c r="AT588" s="173"/>
      <c r="AU588" s="173"/>
      <c r="AV588" s="173"/>
      <c r="AW588" s="173"/>
      <c r="AX588" s="173"/>
      <c r="AY588" s="173"/>
      <c r="AZ588" s="173"/>
      <c r="BA588" s="173"/>
    </row>
    <row r="589" spans="1:53" ht="22.5" customHeight="1">
      <c r="A589" s="313"/>
      <c r="B589" s="315"/>
      <c r="C589" s="315"/>
      <c r="D589" s="241" t="s">
        <v>274</v>
      </c>
      <c r="E589" s="178">
        <f t="shared" si="1104"/>
        <v>0</v>
      </c>
      <c r="F589" s="178">
        <f t="shared" si="1088"/>
        <v>0</v>
      </c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8"/>
      <c r="AF589" s="178"/>
      <c r="AG589" s="178"/>
      <c r="AH589" s="178"/>
      <c r="AI589" s="173"/>
      <c r="AJ589" s="173"/>
      <c r="AK589" s="173"/>
      <c r="AL589" s="173"/>
      <c r="AM589" s="173"/>
      <c r="AN589" s="173"/>
      <c r="AO589" s="173"/>
      <c r="AP589" s="173"/>
      <c r="AQ589" s="173"/>
      <c r="AR589" s="173"/>
      <c r="AS589" s="173"/>
      <c r="AT589" s="173"/>
      <c r="AU589" s="173"/>
      <c r="AV589" s="173"/>
      <c r="AW589" s="173"/>
      <c r="AX589" s="173"/>
      <c r="AY589" s="173"/>
      <c r="AZ589" s="173"/>
      <c r="BA589" s="173"/>
    </row>
    <row r="590" spans="1:53" ht="31.2">
      <c r="A590" s="313"/>
      <c r="B590" s="315"/>
      <c r="C590" s="315"/>
      <c r="D590" s="153" t="s">
        <v>43</v>
      </c>
      <c r="E590" s="178">
        <f t="shared" si="1104"/>
        <v>0</v>
      </c>
      <c r="F590" s="178">
        <f t="shared" si="1088"/>
        <v>0</v>
      </c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  <c r="AA590" s="173"/>
      <c r="AB590" s="173"/>
      <c r="AC590" s="173"/>
      <c r="AD590" s="173"/>
      <c r="AE590" s="178"/>
      <c r="AF590" s="178"/>
      <c r="AG590" s="178"/>
      <c r="AH590" s="178"/>
      <c r="AI590" s="173"/>
      <c r="AJ590" s="173"/>
      <c r="AK590" s="173"/>
      <c r="AL590" s="173"/>
      <c r="AM590" s="173"/>
      <c r="AN590" s="173"/>
      <c r="AO590" s="173"/>
      <c r="AP590" s="173"/>
      <c r="AQ590" s="173"/>
      <c r="AR590" s="173"/>
      <c r="AS590" s="173"/>
      <c r="AT590" s="173"/>
      <c r="AU590" s="173"/>
      <c r="AV590" s="173"/>
      <c r="AW590" s="173"/>
      <c r="AX590" s="173"/>
      <c r="AY590" s="173"/>
      <c r="AZ590" s="173"/>
      <c r="BA590" s="173"/>
    </row>
    <row r="591" spans="1:53" ht="22.5" customHeight="1">
      <c r="A591" s="312"/>
      <c r="B591" s="314" t="s">
        <v>342</v>
      </c>
      <c r="C591" s="314"/>
      <c r="D591" s="159" t="s">
        <v>41</v>
      </c>
      <c r="E591" s="178">
        <f t="shared" si="1104"/>
        <v>555.96500000000003</v>
      </c>
      <c r="F591" s="178">
        <f t="shared" si="1088"/>
        <v>555.96500000000003</v>
      </c>
      <c r="G591" s="178">
        <f>F591/E591*100</f>
        <v>100</v>
      </c>
      <c r="H591" s="173">
        <f>H592+H593+H594+H596+H597</f>
        <v>0</v>
      </c>
      <c r="I591" s="173">
        <f t="shared" ref="I591" si="1105">I592+I593+I594+I596+I597</f>
        <v>0</v>
      </c>
      <c r="J591" s="173" t="e">
        <f>I591/H591*100</f>
        <v>#DIV/0!</v>
      </c>
      <c r="K591" s="173">
        <f t="shared" ref="K591:L591" si="1106">K592+K593+K594+K596+K597</f>
        <v>0</v>
      </c>
      <c r="L591" s="173">
        <f t="shared" si="1106"/>
        <v>0</v>
      </c>
      <c r="M591" s="173" t="e">
        <f>L591/K591*100</f>
        <v>#DIV/0!</v>
      </c>
      <c r="N591" s="173">
        <f t="shared" ref="N591:O591" si="1107">N592+N593+N594+N596+N597</f>
        <v>0</v>
      </c>
      <c r="O591" s="173">
        <f t="shared" si="1107"/>
        <v>0</v>
      </c>
      <c r="P591" s="173"/>
      <c r="Q591" s="173">
        <f t="shared" ref="Q591:R591" si="1108">Q592+Q593+Q594+Q596+Q597</f>
        <v>0</v>
      </c>
      <c r="R591" s="173">
        <f t="shared" si="1108"/>
        <v>0</v>
      </c>
      <c r="S591" s="173"/>
      <c r="T591" s="173">
        <f t="shared" ref="T591:U591" si="1109">T592+T593+T594+T596+T597</f>
        <v>251.715</v>
      </c>
      <c r="U591" s="173">
        <f t="shared" si="1109"/>
        <v>251.715</v>
      </c>
      <c r="V591" s="173"/>
      <c r="W591" s="173">
        <f t="shared" ref="W591:X591" si="1110">W592+W593+W594+W596+W597</f>
        <v>0</v>
      </c>
      <c r="X591" s="173">
        <f t="shared" si="1110"/>
        <v>0</v>
      </c>
      <c r="Y591" s="173"/>
      <c r="Z591" s="173">
        <f t="shared" ref="Z591:AC591" si="1111">Z592+Z593+Z594+Z596+Z597</f>
        <v>0</v>
      </c>
      <c r="AA591" s="173">
        <f t="shared" si="1111"/>
        <v>0</v>
      </c>
      <c r="AB591" s="173">
        <f t="shared" si="1111"/>
        <v>0</v>
      </c>
      <c r="AC591" s="173">
        <f t="shared" si="1111"/>
        <v>0</v>
      </c>
      <c r="AD591" s="173"/>
      <c r="AE591" s="178">
        <f t="shared" ref="AE591:AH591" si="1112">AE592+AE593+AE594+AE596+AE597</f>
        <v>304.25</v>
      </c>
      <c r="AF591" s="178">
        <f t="shared" si="1112"/>
        <v>0</v>
      </c>
      <c r="AG591" s="178">
        <f t="shared" si="1112"/>
        <v>0</v>
      </c>
      <c r="AH591" s="178">
        <f t="shared" si="1112"/>
        <v>304.25</v>
      </c>
      <c r="AI591" s="173"/>
      <c r="AJ591" s="173">
        <f t="shared" ref="AJ591:AM591" si="1113">AJ592+AJ593+AJ594+AJ596+AJ597</f>
        <v>0</v>
      </c>
      <c r="AK591" s="173">
        <f t="shared" si="1113"/>
        <v>0</v>
      </c>
      <c r="AL591" s="173">
        <f t="shared" si="1113"/>
        <v>0</v>
      </c>
      <c r="AM591" s="173">
        <f t="shared" si="1113"/>
        <v>0</v>
      </c>
      <c r="AN591" s="173"/>
      <c r="AO591" s="173">
        <f t="shared" ref="AO591:AR591" si="1114">AO592+AO593+AO594+AO596+AO597</f>
        <v>0</v>
      </c>
      <c r="AP591" s="173">
        <f t="shared" si="1114"/>
        <v>0</v>
      </c>
      <c r="AQ591" s="173">
        <f t="shared" si="1114"/>
        <v>0</v>
      </c>
      <c r="AR591" s="173">
        <f t="shared" si="1114"/>
        <v>0</v>
      </c>
      <c r="AS591" s="173"/>
      <c r="AT591" s="173">
        <f t="shared" ref="AT591:AW591" si="1115">AT592+AT593+AT594+AT596+AT597</f>
        <v>0</v>
      </c>
      <c r="AU591" s="173">
        <f t="shared" si="1115"/>
        <v>0</v>
      </c>
      <c r="AV591" s="173">
        <f t="shared" si="1115"/>
        <v>0</v>
      </c>
      <c r="AW591" s="173">
        <f t="shared" si="1115"/>
        <v>0</v>
      </c>
      <c r="AX591" s="173"/>
      <c r="AY591" s="173">
        <f t="shared" ref="AY591:AZ591" si="1116">AY592+AY593+AY594+AY596+AY597</f>
        <v>0</v>
      </c>
      <c r="AZ591" s="173">
        <f t="shared" si="1116"/>
        <v>0</v>
      </c>
      <c r="BA591" s="173"/>
    </row>
    <row r="592" spans="1:53" ht="32.25" customHeight="1">
      <c r="A592" s="313"/>
      <c r="B592" s="315"/>
      <c r="C592" s="315"/>
      <c r="D592" s="157" t="s">
        <v>37</v>
      </c>
      <c r="E592" s="178">
        <f t="shared" si="1104"/>
        <v>0</v>
      </c>
      <c r="F592" s="178">
        <f t="shared" si="1088"/>
        <v>0</v>
      </c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  <c r="AA592" s="173"/>
      <c r="AB592" s="173"/>
      <c r="AC592" s="173"/>
      <c r="AD592" s="173"/>
      <c r="AE592" s="178"/>
      <c r="AF592" s="178"/>
      <c r="AG592" s="178"/>
      <c r="AH592" s="178"/>
      <c r="AI592" s="173"/>
      <c r="AJ592" s="173"/>
      <c r="AK592" s="173"/>
      <c r="AL592" s="173"/>
      <c r="AM592" s="173"/>
      <c r="AN592" s="173"/>
      <c r="AO592" s="173"/>
      <c r="AP592" s="173"/>
      <c r="AQ592" s="173"/>
      <c r="AR592" s="173"/>
      <c r="AS592" s="173"/>
      <c r="AT592" s="173"/>
      <c r="AU592" s="173"/>
      <c r="AV592" s="173"/>
      <c r="AW592" s="173"/>
      <c r="AX592" s="173"/>
      <c r="AY592" s="173"/>
      <c r="AZ592" s="173"/>
      <c r="BA592" s="173"/>
    </row>
    <row r="593" spans="1:53" ht="50.25" customHeight="1">
      <c r="A593" s="313"/>
      <c r="B593" s="315"/>
      <c r="C593" s="315"/>
      <c r="D593" s="158" t="s">
        <v>2</v>
      </c>
      <c r="E593" s="178">
        <f t="shared" si="1104"/>
        <v>0</v>
      </c>
      <c r="F593" s="178">
        <f t="shared" si="1088"/>
        <v>0</v>
      </c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  <c r="AA593" s="173"/>
      <c r="AB593" s="173"/>
      <c r="AC593" s="173"/>
      <c r="AD593" s="173"/>
      <c r="AE593" s="178"/>
      <c r="AF593" s="178"/>
      <c r="AG593" s="178"/>
      <c r="AH593" s="178"/>
      <c r="AI593" s="173"/>
      <c r="AJ593" s="173"/>
      <c r="AK593" s="173"/>
      <c r="AL593" s="173"/>
      <c r="AM593" s="173"/>
      <c r="AN593" s="173"/>
      <c r="AO593" s="173"/>
      <c r="AP593" s="173"/>
      <c r="AQ593" s="173"/>
      <c r="AR593" s="173"/>
      <c r="AS593" s="173"/>
      <c r="AT593" s="173"/>
      <c r="AU593" s="173"/>
      <c r="AV593" s="173"/>
      <c r="AW593" s="173"/>
      <c r="AX593" s="173"/>
      <c r="AY593" s="173"/>
      <c r="AZ593" s="173"/>
      <c r="BA593" s="173"/>
    </row>
    <row r="594" spans="1:53" ht="22.5" customHeight="1">
      <c r="A594" s="313"/>
      <c r="B594" s="315"/>
      <c r="C594" s="315"/>
      <c r="D594" s="241" t="s">
        <v>273</v>
      </c>
      <c r="E594" s="178">
        <f>H594+K594+N594+Q594+T594+W594+Z594+AE594+AJ594+AO594+AT594+AY594</f>
        <v>555.96500000000003</v>
      </c>
      <c r="F594" s="178">
        <f t="shared" si="1088"/>
        <v>555.96500000000003</v>
      </c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93">
        <v>251.715</v>
      </c>
      <c r="U594" s="193">
        <v>251.715</v>
      </c>
      <c r="V594" s="173"/>
      <c r="W594" s="173"/>
      <c r="X594" s="173"/>
      <c r="Y594" s="173"/>
      <c r="Z594" s="173"/>
      <c r="AA594" s="173"/>
      <c r="AB594" s="173"/>
      <c r="AC594" s="173"/>
      <c r="AD594" s="173"/>
      <c r="AE594" s="178">
        <v>304.25</v>
      </c>
      <c r="AF594" s="178"/>
      <c r="AG594" s="178"/>
      <c r="AH594" s="178">
        <v>304.25</v>
      </c>
      <c r="AI594" s="173"/>
      <c r="AJ594" s="173"/>
      <c r="AK594" s="173"/>
      <c r="AL594" s="173"/>
      <c r="AM594" s="173"/>
      <c r="AN594" s="173"/>
      <c r="AO594" s="173"/>
      <c r="AP594" s="173"/>
      <c r="AQ594" s="173"/>
      <c r="AR594" s="173"/>
      <c r="AS594" s="173"/>
      <c r="AT594" s="173"/>
      <c r="AU594" s="173"/>
      <c r="AV594" s="173"/>
      <c r="AW594" s="173"/>
      <c r="AX594" s="173"/>
      <c r="AY594" s="173"/>
      <c r="AZ594" s="173"/>
      <c r="BA594" s="173"/>
    </row>
    <row r="595" spans="1:53" ht="82.5" customHeight="1">
      <c r="A595" s="313"/>
      <c r="B595" s="315"/>
      <c r="C595" s="315"/>
      <c r="D595" s="241" t="s">
        <v>279</v>
      </c>
      <c r="E595" s="178">
        <f t="shared" ref="E595:E600" si="1117">H595+K595+N595+Q595+T595+W595+Z595+AE595+AJ595+AO595+AT595+AY595</f>
        <v>0</v>
      </c>
      <c r="F595" s="178">
        <f t="shared" si="1088"/>
        <v>0</v>
      </c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  <c r="AA595" s="173"/>
      <c r="AB595" s="173"/>
      <c r="AC595" s="173"/>
      <c r="AD595" s="173"/>
      <c r="AE595" s="178"/>
      <c r="AF595" s="178"/>
      <c r="AG595" s="178"/>
      <c r="AH595" s="178"/>
      <c r="AI595" s="173"/>
      <c r="AJ595" s="173"/>
      <c r="AK595" s="173"/>
      <c r="AL595" s="173"/>
      <c r="AM595" s="173"/>
      <c r="AN595" s="173"/>
      <c r="AO595" s="173"/>
      <c r="AP595" s="173"/>
      <c r="AQ595" s="173"/>
      <c r="AR595" s="173"/>
      <c r="AS595" s="173"/>
      <c r="AT595" s="173"/>
      <c r="AU595" s="173"/>
      <c r="AV595" s="173"/>
      <c r="AW595" s="173"/>
      <c r="AX595" s="173"/>
      <c r="AY595" s="173"/>
      <c r="AZ595" s="173"/>
      <c r="BA595" s="173"/>
    </row>
    <row r="596" spans="1:53" ht="22.5" customHeight="1">
      <c r="A596" s="313"/>
      <c r="B596" s="315"/>
      <c r="C596" s="315"/>
      <c r="D596" s="241" t="s">
        <v>274</v>
      </c>
      <c r="E596" s="178">
        <f t="shared" si="1117"/>
        <v>0</v>
      </c>
      <c r="F596" s="178">
        <f t="shared" si="1088"/>
        <v>0</v>
      </c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  <c r="AA596" s="173"/>
      <c r="AB596" s="173"/>
      <c r="AC596" s="173"/>
      <c r="AD596" s="173"/>
      <c r="AE596" s="178"/>
      <c r="AF596" s="178"/>
      <c r="AG596" s="178"/>
      <c r="AH596" s="178"/>
      <c r="AI596" s="173"/>
      <c r="AJ596" s="173"/>
      <c r="AK596" s="173"/>
      <c r="AL596" s="173"/>
      <c r="AM596" s="173"/>
      <c r="AN596" s="173"/>
      <c r="AO596" s="173"/>
      <c r="AP596" s="173"/>
      <c r="AQ596" s="173"/>
      <c r="AR596" s="173"/>
      <c r="AS596" s="173"/>
      <c r="AT596" s="173"/>
      <c r="AU596" s="173"/>
      <c r="AV596" s="173"/>
      <c r="AW596" s="173"/>
      <c r="AX596" s="173"/>
      <c r="AY596" s="173"/>
      <c r="AZ596" s="173"/>
      <c r="BA596" s="173"/>
    </row>
    <row r="597" spans="1:53" ht="31.2">
      <c r="A597" s="313"/>
      <c r="B597" s="315"/>
      <c r="C597" s="315"/>
      <c r="D597" s="153" t="s">
        <v>43</v>
      </c>
      <c r="E597" s="178">
        <f t="shared" si="1117"/>
        <v>0</v>
      </c>
      <c r="F597" s="178">
        <f t="shared" si="1088"/>
        <v>0</v>
      </c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  <c r="AA597" s="173"/>
      <c r="AB597" s="173"/>
      <c r="AC597" s="173"/>
      <c r="AD597" s="173"/>
      <c r="AE597" s="178"/>
      <c r="AF597" s="178"/>
      <c r="AG597" s="178"/>
      <c r="AH597" s="178"/>
      <c r="AI597" s="173"/>
      <c r="AJ597" s="173"/>
      <c r="AK597" s="173"/>
      <c r="AL597" s="173"/>
      <c r="AM597" s="173"/>
      <c r="AN597" s="173"/>
      <c r="AO597" s="173"/>
      <c r="AP597" s="173"/>
      <c r="AQ597" s="173"/>
      <c r="AR597" s="173"/>
      <c r="AS597" s="173"/>
      <c r="AT597" s="173"/>
      <c r="AU597" s="173"/>
      <c r="AV597" s="173"/>
      <c r="AW597" s="173"/>
      <c r="AX597" s="173"/>
      <c r="AY597" s="173"/>
      <c r="AZ597" s="173"/>
      <c r="BA597" s="173"/>
    </row>
    <row r="598" spans="1:53" ht="22.5" customHeight="1">
      <c r="A598" s="312"/>
      <c r="B598" s="314" t="s">
        <v>343</v>
      </c>
      <c r="C598" s="314"/>
      <c r="D598" s="159" t="s">
        <v>41</v>
      </c>
      <c r="E598" s="178">
        <f t="shared" si="1117"/>
        <v>18781.14</v>
      </c>
      <c r="F598" s="178">
        <f t="shared" si="1088"/>
        <v>18781.14</v>
      </c>
      <c r="G598" s="178">
        <f>F598/E598*100</f>
        <v>100</v>
      </c>
      <c r="H598" s="173">
        <f>H599+H600+H601+H603+H604</f>
        <v>0</v>
      </c>
      <c r="I598" s="173">
        <f t="shared" ref="I598" si="1118">I599+I600+I601+I603+I604</f>
        <v>0</v>
      </c>
      <c r="J598" s="173" t="e">
        <f>I598/H598*100</f>
        <v>#DIV/0!</v>
      </c>
      <c r="K598" s="173">
        <f t="shared" ref="K598:L598" si="1119">K599+K600+K601+K603+K604</f>
        <v>0</v>
      </c>
      <c r="L598" s="173">
        <f t="shared" si="1119"/>
        <v>0</v>
      </c>
      <c r="M598" s="173"/>
      <c r="N598" s="173">
        <f t="shared" ref="N598:O598" si="1120">N599+N600+N601+N603+N604</f>
        <v>0</v>
      </c>
      <c r="O598" s="173">
        <f t="shared" si="1120"/>
        <v>0</v>
      </c>
      <c r="P598" s="173"/>
      <c r="Q598" s="173">
        <f t="shared" ref="Q598:R598" si="1121">Q599+Q600+Q601+Q603+Q604</f>
        <v>0</v>
      </c>
      <c r="R598" s="173">
        <f t="shared" si="1121"/>
        <v>0</v>
      </c>
      <c r="S598" s="173"/>
      <c r="T598" s="173">
        <f t="shared" ref="T598:U598" si="1122">T599+T600+T601+T603+T604</f>
        <v>9281.6</v>
      </c>
      <c r="U598" s="173">
        <f t="shared" si="1122"/>
        <v>9281.6</v>
      </c>
      <c r="V598" s="173"/>
      <c r="W598" s="173">
        <f t="shared" ref="W598:X598" si="1123">W599+W600+W601+W603+W604</f>
        <v>0</v>
      </c>
      <c r="X598" s="173">
        <f t="shared" si="1123"/>
        <v>0</v>
      </c>
      <c r="Y598" s="173"/>
      <c r="Z598" s="173">
        <f t="shared" ref="Z598:AC598" si="1124">Z599+Z600+Z601+Z603+Z604</f>
        <v>0</v>
      </c>
      <c r="AA598" s="173">
        <f t="shared" si="1124"/>
        <v>0</v>
      </c>
      <c r="AB598" s="173">
        <f t="shared" si="1124"/>
        <v>0</v>
      </c>
      <c r="AC598" s="173">
        <f t="shared" si="1124"/>
        <v>0</v>
      </c>
      <c r="AD598" s="173"/>
      <c r="AE598" s="178">
        <f t="shared" ref="AE598:AH598" si="1125">AE599+AE600+AE601+AE603+AE604</f>
        <v>9499.5400000000009</v>
      </c>
      <c r="AF598" s="178">
        <f t="shared" si="1125"/>
        <v>0</v>
      </c>
      <c r="AG598" s="178">
        <f t="shared" si="1125"/>
        <v>0</v>
      </c>
      <c r="AH598" s="178">
        <f t="shared" si="1125"/>
        <v>9499.5400000000009</v>
      </c>
      <c r="AI598" s="173"/>
      <c r="AJ598" s="173">
        <f t="shared" ref="AJ598:AM598" si="1126">AJ599+AJ600+AJ601+AJ603+AJ604</f>
        <v>0</v>
      </c>
      <c r="AK598" s="173">
        <f t="shared" si="1126"/>
        <v>0</v>
      </c>
      <c r="AL598" s="173">
        <f t="shared" si="1126"/>
        <v>0</v>
      </c>
      <c r="AM598" s="173">
        <f t="shared" si="1126"/>
        <v>0</v>
      </c>
      <c r="AN598" s="173"/>
      <c r="AO598" s="173">
        <f t="shared" ref="AO598:AR598" si="1127">AO599+AO600+AO601+AO603+AO604</f>
        <v>0</v>
      </c>
      <c r="AP598" s="173">
        <f t="shared" si="1127"/>
        <v>0</v>
      </c>
      <c r="AQ598" s="173">
        <f t="shared" si="1127"/>
        <v>0</v>
      </c>
      <c r="AR598" s="173">
        <f t="shared" si="1127"/>
        <v>0</v>
      </c>
      <c r="AS598" s="173"/>
      <c r="AT598" s="173">
        <f t="shared" ref="AT598:AW598" si="1128">AT599+AT600+AT601+AT603+AT604</f>
        <v>0</v>
      </c>
      <c r="AU598" s="173">
        <f t="shared" si="1128"/>
        <v>0</v>
      </c>
      <c r="AV598" s="173">
        <f t="shared" si="1128"/>
        <v>0</v>
      </c>
      <c r="AW598" s="173">
        <f t="shared" si="1128"/>
        <v>0</v>
      </c>
      <c r="AX598" s="173"/>
      <c r="AY598" s="173">
        <f t="shared" ref="AY598:AZ598" si="1129">AY599+AY600+AY601+AY603+AY604</f>
        <v>0</v>
      </c>
      <c r="AZ598" s="173">
        <f t="shared" si="1129"/>
        <v>0</v>
      </c>
      <c r="BA598" s="173"/>
    </row>
    <row r="599" spans="1:53" ht="32.25" customHeight="1">
      <c r="A599" s="313"/>
      <c r="B599" s="315"/>
      <c r="C599" s="315"/>
      <c r="D599" s="157" t="s">
        <v>37</v>
      </c>
      <c r="E599" s="178">
        <f t="shared" si="1117"/>
        <v>0</v>
      </c>
      <c r="F599" s="178">
        <f t="shared" si="1088"/>
        <v>0</v>
      </c>
      <c r="G599" s="178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  <c r="AA599" s="173"/>
      <c r="AB599" s="173"/>
      <c r="AC599" s="173"/>
      <c r="AD599" s="173"/>
      <c r="AE599" s="178"/>
      <c r="AF599" s="178"/>
      <c r="AG599" s="178"/>
      <c r="AH599" s="178"/>
      <c r="AI599" s="173"/>
      <c r="AJ599" s="173"/>
      <c r="AK599" s="173"/>
      <c r="AL599" s="173"/>
      <c r="AM599" s="173"/>
      <c r="AN599" s="173"/>
      <c r="AO599" s="173"/>
      <c r="AP599" s="173"/>
      <c r="AQ599" s="173"/>
      <c r="AR599" s="173"/>
      <c r="AS599" s="173"/>
      <c r="AT599" s="173"/>
      <c r="AU599" s="173"/>
      <c r="AV599" s="173"/>
      <c r="AW599" s="173"/>
      <c r="AX599" s="173"/>
      <c r="AY599" s="173"/>
      <c r="AZ599" s="173"/>
      <c r="BA599" s="173"/>
    </row>
    <row r="600" spans="1:53" ht="50.25" customHeight="1">
      <c r="A600" s="313"/>
      <c r="B600" s="315"/>
      <c r="C600" s="315"/>
      <c r="D600" s="158" t="s">
        <v>2</v>
      </c>
      <c r="E600" s="178">
        <f t="shared" si="1117"/>
        <v>0</v>
      </c>
      <c r="F600" s="178">
        <f t="shared" si="1088"/>
        <v>0</v>
      </c>
      <c r="G600" s="178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8"/>
      <c r="AF600" s="178"/>
      <c r="AG600" s="178"/>
      <c r="AH600" s="178"/>
      <c r="AI600" s="173"/>
      <c r="AJ600" s="173"/>
      <c r="AK600" s="173"/>
      <c r="AL600" s="173"/>
      <c r="AM600" s="173"/>
      <c r="AN600" s="173"/>
      <c r="AO600" s="173"/>
      <c r="AP600" s="173"/>
      <c r="AQ600" s="173"/>
      <c r="AR600" s="173"/>
      <c r="AS600" s="173"/>
      <c r="AT600" s="173"/>
      <c r="AU600" s="173"/>
      <c r="AV600" s="173"/>
      <c r="AW600" s="173"/>
      <c r="AX600" s="173"/>
      <c r="AY600" s="173"/>
      <c r="AZ600" s="173"/>
      <c r="BA600" s="173"/>
    </row>
    <row r="601" spans="1:53" ht="22.5" customHeight="1">
      <c r="A601" s="313"/>
      <c r="B601" s="315"/>
      <c r="C601" s="315"/>
      <c r="D601" s="241" t="s">
        <v>273</v>
      </c>
      <c r="E601" s="178">
        <f>H601+K601+N601+Q601+T601+W601+Z601+AE601+AJ601+AO601+AT601+AY601</f>
        <v>18781.14</v>
      </c>
      <c r="F601" s="178">
        <f t="shared" si="1088"/>
        <v>18781.14</v>
      </c>
      <c r="G601" s="178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94">
        <v>9281.6</v>
      </c>
      <c r="U601" s="194">
        <v>9281.6</v>
      </c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8">
        <v>9499.5400000000009</v>
      </c>
      <c r="AF601" s="178"/>
      <c r="AG601" s="178"/>
      <c r="AH601" s="178">
        <v>9499.5400000000009</v>
      </c>
      <c r="AI601" s="173"/>
      <c r="AJ601" s="173"/>
      <c r="AK601" s="173"/>
      <c r="AL601" s="173"/>
      <c r="AM601" s="173"/>
      <c r="AN601" s="173"/>
      <c r="AO601" s="173"/>
      <c r="AP601" s="173"/>
      <c r="AQ601" s="173"/>
      <c r="AR601" s="173"/>
      <c r="AS601" s="173"/>
      <c r="AT601" s="173"/>
      <c r="AU601" s="173"/>
      <c r="AV601" s="173"/>
      <c r="AW601" s="173"/>
      <c r="AX601" s="173"/>
      <c r="AY601" s="173"/>
      <c r="AZ601" s="173"/>
      <c r="BA601" s="173"/>
    </row>
    <row r="602" spans="1:53" ht="82.5" customHeight="1">
      <c r="A602" s="313"/>
      <c r="B602" s="315"/>
      <c r="C602" s="315"/>
      <c r="D602" s="241" t="s">
        <v>279</v>
      </c>
      <c r="E602" s="178">
        <f t="shared" ref="E602:E607" si="1130">H602+K602+N602+Q602+T602+W602+Z602+AE602+AJ602+AO602+AT602+AY602</f>
        <v>0</v>
      </c>
      <c r="F602" s="178">
        <f t="shared" si="1088"/>
        <v>0</v>
      </c>
      <c r="G602" s="178"/>
      <c r="H602" s="173"/>
      <c r="I602" s="173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  <c r="AA602" s="173"/>
      <c r="AB602" s="173"/>
      <c r="AC602" s="173"/>
      <c r="AD602" s="173"/>
      <c r="AE602" s="178"/>
      <c r="AF602" s="178"/>
      <c r="AG602" s="178"/>
      <c r="AH602" s="178"/>
      <c r="AI602" s="173"/>
      <c r="AJ602" s="173"/>
      <c r="AK602" s="173"/>
      <c r="AL602" s="173"/>
      <c r="AM602" s="173"/>
      <c r="AN602" s="173"/>
      <c r="AO602" s="173"/>
      <c r="AP602" s="173"/>
      <c r="AQ602" s="173"/>
      <c r="AR602" s="173"/>
      <c r="AS602" s="173"/>
      <c r="AT602" s="173"/>
      <c r="AU602" s="173"/>
      <c r="AV602" s="173"/>
      <c r="AW602" s="173"/>
      <c r="AX602" s="173"/>
      <c r="AY602" s="173"/>
      <c r="AZ602" s="173"/>
      <c r="BA602" s="173"/>
    </row>
    <row r="603" spans="1:53" ht="22.5" customHeight="1">
      <c r="A603" s="313"/>
      <c r="B603" s="315"/>
      <c r="C603" s="315"/>
      <c r="D603" s="241" t="s">
        <v>274</v>
      </c>
      <c r="E603" s="178">
        <f t="shared" si="1130"/>
        <v>0</v>
      </c>
      <c r="F603" s="178">
        <f t="shared" si="1088"/>
        <v>0</v>
      </c>
      <c r="G603" s="178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  <c r="AA603" s="173"/>
      <c r="AB603" s="173"/>
      <c r="AC603" s="173"/>
      <c r="AD603" s="173"/>
      <c r="AE603" s="178"/>
      <c r="AF603" s="178"/>
      <c r="AG603" s="178"/>
      <c r="AH603" s="178"/>
      <c r="AI603" s="173"/>
      <c r="AJ603" s="173"/>
      <c r="AK603" s="173"/>
      <c r="AL603" s="173"/>
      <c r="AM603" s="173"/>
      <c r="AN603" s="173"/>
      <c r="AO603" s="173"/>
      <c r="AP603" s="173"/>
      <c r="AQ603" s="173"/>
      <c r="AR603" s="173"/>
      <c r="AS603" s="173"/>
      <c r="AT603" s="173"/>
      <c r="AU603" s="173"/>
      <c r="AV603" s="173"/>
      <c r="AW603" s="173"/>
      <c r="AX603" s="173"/>
      <c r="AY603" s="173"/>
      <c r="AZ603" s="173"/>
      <c r="BA603" s="173"/>
    </row>
    <row r="604" spans="1:53" ht="31.2">
      <c r="A604" s="313"/>
      <c r="B604" s="315"/>
      <c r="C604" s="315"/>
      <c r="D604" s="153" t="s">
        <v>43</v>
      </c>
      <c r="E604" s="178">
        <f t="shared" si="1130"/>
        <v>0</v>
      </c>
      <c r="F604" s="178">
        <f t="shared" si="1088"/>
        <v>0</v>
      </c>
      <c r="G604" s="178"/>
      <c r="H604" s="173"/>
      <c r="I604" s="173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  <c r="AA604" s="173"/>
      <c r="AB604" s="173"/>
      <c r="AC604" s="173"/>
      <c r="AD604" s="173"/>
      <c r="AE604" s="178"/>
      <c r="AF604" s="178"/>
      <c r="AG604" s="178"/>
      <c r="AH604" s="178"/>
      <c r="AI604" s="173"/>
      <c r="AJ604" s="173"/>
      <c r="AK604" s="173"/>
      <c r="AL604" s="173"/>
      <c r="AM604" s="173"/>
      <c r="AN604" s="173"/>
      <c r="AO604" s="173"/>
      <c r="AP604" s="173"/>
      <c r="AQ604" s="173"/>
      <c r="AR604" s="173"/>
      <c r="AS604" s="173"/>
      <c r="AT604" s="173"/>
      <c r="AU604" s="173"/>
      <c r="AV604" s="173"/>
      <c r="AW604" s="173"/>
      <c r="AX604" s="173"/>
      <c r="AY604" s="173"/>
      <c r="AZ604" s="173"/>
      <c r="BA604" s="173"/>
    </row>
    <row r="605" spans="1:53" ht="22.5" customHeight="1">
      <c r="A605" s="312"/>
      <c r="B605" s="314" t="s">
        <v>344</v>
      </c>
      <c r="C605" s="314"/>
      <c r="D605" s="159" t="s">
        <v>41</v>
      </c>
      <c r="E605" s="178">
        <f t="shared" si="1130"/>
        <v>4208.375</v>
      </c>
      <c r="F605" s="178">
        <f t="shared" si="1088"/>
        <v>4208.375</v>
      </c>
      <c r="G605" s="178">
        <f>F605/E605*100</f>
        <v>100</v>
      </c>
      <c r="H605" s="173">
        <f>H606+H607+H608+H610+H611</f>
        <v>0</v>
      </c>
      <c r="I605" s="173">
        <f t="shared" ref="I605" si="1131">I606+I607+I608+I610+I611</f>
        <v>0</v>
      </c>
      <c r="J605" s="173" t="e">
        <f>I605/H605*100</f>
        <v>#DIV/0!</v>
      </c>
      <c r="K605" s="173">
        <f t="shared" ref="K605:L605" si="1132">K606+K607+K608+K610+K611</f>
        <v>0</v>
      </c>
      <c r="L605" s="173">
        <f t="shared" si="1132"/>
        <v>0</v>
      </c>
      <c r="M605" s="173" t="e">
        <f>L605/K605*100</f>
        <v>#DIV/0!</v>
      </c>
      <c r="N605" s="173">
        <f t="shared" ref="N605:O605" si="1133">N606+N607+N608+N610+N611</f>
        <v>0</v>
      </c>
      <c r="O605" s="173">
        <f t="shared" si="1133"/>
        <v>0</v>
      </c>
      <c r="P605" s="173"/>
      <c r="Q605" s="173">
        <f t="shared" ref="Q605:R605" si="1134">Q606+Q607+Q608+Q610+Q611</f>
        <v>0</v>
      </c>
      <c r="R605" s="173">
        <f t="shared" si="1134"/>
        <v>0</v>
      </c>
      <c r="S605" s="173"/>
      <c r="T605" s="173">
        <f t="shared" ref="T605:U605" si="1135">T606+T607+T608+T610+T611</f>
        <v>2400.0050000000001</v>
      </c>
      <c r="U605" s="173">
        <f t="shared" si="1135"/>
        <v>2400.0050000000001</v>
      </c>
      <c r="V605" s="173"/>
      <c r="W605" s="173">
        <f t="shared" ref="W605:X605" si="1136">W606+W607+W608+W610+W611</f>
        <v>0</v>
      </c>
      <c r="X605" s="173">
        <f t="shared" si="1136"/>
        <v>0</v>
      </c>
      <c r="Y605" s="173"/>
      <c r="Z605" s="173">
        <f t="shared" ref="Z605:AC605" si="1137">Z606+Z607+Z608+Z610+Z611</f>
        <v>0</v>
      </c>
      <c r="AA605" s="173">
        <f t="shared" si="1137"/>
        <v>0</v>
      </c>
      <c r="AB605" s="173">
        <f t="shared" si="1137"/>
        <v>0</v>
      </c>
      <c r="AC605" s="173">
        <f t="shared" si="1137"/>
        <v>0</v>
      </c>
      <c r="AD605" s="173"/>
      <c r="AE605" s="178">
        <f t="shared" ref="AE605:AH605" si="1138">AE606+AE607+AE608+AE610+AE611</f>
        <v>1808.37</v>
      </c>
      <c r="AF605" s="178">
        <f t="shared" si="1138"/>
        <v>0</v>
      </c>
      <c r="AG605" s="178">
        <f t="shared" si="1138"/>
        <v>0</v>
      </c>
      <c r="AH605" s="178">
        <f t="shared" si="1138"/>
        <v>1808.37</v>
      </c>
      <c r="AI605" s="173"/>
      <c r="AJ605" s="173">
        <f t="shared" ref="AJ605:AM605" si="1139">AJ606+AJ607+AJ608+AJ610+AJ611</f>
        <v>0</v>
      </c>
      <c r="AK605" s="173">
        <f t="shared" si="1139"/>
        <v>0</v>
      </c>
      <c r="AL605" s="173">
        <f t="shared" si="1139"/>
        <v>0</v>
      </c>
      <c r="AM605" s="173">
        <f t="shared" si="1139"/>
        <v>0</v>
      </c>
      <c r="AN605" s="173"/>
      <c r="AO605" s="173">
        <f t="shared" ref="AO605:AR605" si="1140">AO606+AO607+AO608+AO610+AO611</f>
        <v>0</v>
      </c>
      <c r="AP605" s="173">
        <f t="shared" si="1140"/>
        <v>0</v>
      </c>
      <c r="AQ605" s="173">
        <f t="shared" si="1140"/>
        <v>0</v>
      </c>
      <c r="AR605" s="173">
        <f t="shared" si="1140"/>
        <v>0</v>
      </c>
      <c r="AS605" s="173"/>
      <c r="AT605" s="173">
        <f t="shared" ref="AT605:AW605" si="1141">AT606+AT607+AT608+AT610+AT611</f>
        <v>0</v>
      </c>
      <c r="AU605" s="173">
        <f t="shared" si="1141"/>
        <v>0</v>
      </c>
      <c r="AV605" s="173">
        <f t="shared" si="1141"/>
        <v>0</v>
      </c>
      <c r="AW605" s="173">
        <f t="shared" si="1141"/>
        <v>0</v>
      </c>
      <c r="AX605" s="173"/>
      <c r="AY605" s="173">
        <f t="shared" ref="AY605:AZ605" si="1142">AY606+AY607+AY608+AY610+AY611</f>
        <v>0</v>
      </c>
      <c r="AZ605" s="173">
        <f t="shared" si="1142"/>
        <v>0</v>
      </c>
      <c r="BA605" s="173"/>
    </row>
    <row r="606" spans="1:53" ht="32.25" customHeight="1">
      <c r="A606" s="313"/>
      <c r="B606" s="315"/>
      <c r="C606" s="315"/>
      <c r="D606" s="157" t="s">
        <v>37</v>
      </c>
      <c r="E606" s="178">
        <f t="shared" si="1130"/>
        <v>0</v>
      </c>
      <c r="F606" s="178">
        <f t="shared" si="1088"/>
        <v>0</v>
      </c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  <c r="AA606" s="173"/>
      <c r="AB606" s="173"/>
      <c r="AC606" s="173"/>
      <c r="AD606" s="173"/>
      <c r="AE606" s="178"/>
      <c r="AF606" s="178"/>
      <c r="AG606" s="178"/>
      <c r="AH606" s="178"/>
      <c r="AI606" s="173"/>
      <c r="AJ606" s="173"/>
      <c r="AK606" s="173"/>
      <c r="AL606" s="173"/>
      <c r="AM606" s="173"/>
      <c r="AN606" s="173"/>
      <c r="AO606" s="173"/>
      <c r="AP606" s="173"/>
      <c r="AQ606" s="173"/>
      <c r="AR606" s="173"/>
      <c r="AS606" s="173"/>
      <c r="AT606" s="173"/>
      <c r="AU606" s="173"/>
      <c r="AV606" s="173"/>
      <c r="AW606" s="173"/>
      <c r="AX606" s="173"/>
      <c r="AY606" s="173"/>
      <c r="AZ606" s="173"/>
      <c r="BA606" s="173"/>
    </row>
    <row r="607" spans="1:53" ht="50.25" customHeight="1">
      <c r="A607" s="313"/>
      <c r="B607" s="315"/>
      <c r="C607" s="315"/>
      <c r="D607" s="158" t="s">
        <v>2</v>
      </c>
      <c r="E607" s="178">
        <f t="shared" si="1130"/>
        <v>0</v>
      </c>
      <c r="F607" s="178">
        <f t="shared" si="1088"/>
        <v>0</v>
      </c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  <c r="AA607" s="173"/>
      <c r="AB607" s="173"/>
      <c r="AC607" s="173"/>
      <c r="AD607" s="173"/>
      <c r="AE607" s="178"/>
      <c r="AF607" s="178"/>
      <c r="AG607" s="178"/>
      <c r="AH607" s="178"/>
      <c r="AI607" s="173"/>
      <c r="AJ607" s="173"/>
      <c r="AK607" s="173"/>
      <c r="AL607" s="173"/>
      <c r="AM607" s="173"/>
      <c r="AN607" s="173"/>
      <c r="AO607" s="173"/>
      <c r="AP607" s="173"/>
      <c r="AQ607" s="173"/>
      <c r="AR607" s="173"/>
      <c r="AS607" s="173"/>
      <c r="AT607" s="173"/>
      <c r="AU607" s="173"/>
      <c r="AV607" s="173"/>
      <c r="AW607" s="173"/>
      <c r="AX607" s="173"/>
      <c r="AY607" s="173"/>
      <c r="AZ607" s="173"/>
      <c r="BA607" s="173"/>
    </row>
    <row r="608" spans="1:53" ht="22.5" customHeight="1">
      <c r="A608" s="313"/>
      <c r="B608" s="315"/>
      <c r="C608" s="315"/>
      <c r="D608" s="241" t="s">
        <v>273</v>
      </c>
      <c r="E608" s="178">
        <f>H608+K608+N608+Q608+T608+W608+Z608+AE608+AJ608+AO608+AT608+AY608</f>
        <v>4208.375</v>
      </c>
      <c r="F608" s="178">
        <f t="shared" si="1088"/>
        <v>4208.375</v>
      </c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94">
        <v>2400.0050000000001</v>
      </c>
      <c r="U608" s="194">
        <v>2400.0050000000001</v>
      </c>
      <c r="V608" s="173"/>
      <c r="W608" s="173"/>
      <c r="X608" s="173"/>
      <c r="Y608" s="173"/>
      <c r="Z608" s="173"/>
      <c r="AA608" s="173"/>
      <c r="AB608" s="173"/>
      <c r="AC608" s="173"/>
      <c r="AD608" s="173"/>
      <c r="AE608" s="178">
        <v>1808.37</v>
      </c>
      <c r="AF608" s="178"/>
      <c r="AG608" s="178"/>
      <c r="AH608" s="178">
        <v>1808.37</v>
      </c>
      <c r="AI608" s="173"/>
      <c r="AJ608" s="173"/>
      <c r="AK608" s="173"/>
      <c r="AL608" s="173"/>
      <c r="AM608" s="173"/>
      <c r="AN608" s="173"/>
      <c r="AO608" s="173"/>
      <c r="AP608" s="173"/>
      <c r="AQ608" s="173"/>
      <c r="AR608" s="173"/>
      <c r="AS608" s="173"/>
      <c r="AT608" s="173"/>
      <c r="AU608" s="173"/>
      <c r="AV608" s="173"/>
      <c r="AW608" s="173"/>
      <c r="AX608" s="173"/>
      <c r="AY608" s="173"/>
      <c r="AZ608" s="173"/>
      <c r="BA608" s="173"/>
    </row>
    <row r="609" spans="1:53" ht="82.5" customHeight="1">
      <c r="A609" s="313"/>
      <c r="B609" s="315"/>
      <c r="C609" s="315"/>
      <c r="D609" s="241" t="s">
        <v>279</v>
      </c>
      <c r="E609" s="178">
        <f t="shared" ref="E609:E614" si="1143">H609+K609+N609+Q609+T609+W609+Z609+AE609+AJ609+AO609+AT609+AY609</f>
        <v>0</v>
      </c>
      <c r="F609" s="178">
        <f t="shared" si="1088"/>
        <v>0</v>
      </c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  <c r="AA609" s="173"/>
      <c r="AB609" s="173"/>
      <c r="AC609" s="173"/>
      <c r="AD609" s="173"/>
      <c r="AE609" s="178"/>
      <c r="AF609" s="178"/>
      <c r="AG609" s="178"/>
      <c r="AH609" s="178"/>
      <c r="AI609" s="173"/>
      <c r="AJ609" s="173"/>
      <c r="AK609" s="173"/>
      <c r="AL609" s="173"/>
      <c r="AM609" s="173"/>
      <c r="AN609" s="173"/>
      <c r="AO609" s="173"/>
      <c r="AP609" s="173"/>
      <c r="AQ609" s="173"/>
      <c r="AR609" s="173"/>
      <c r="AS609" s="173"/>
      <c r="AT609" s="173"/>
      <c r="AU609" s="173"/>
      <c r="AV609" s="173"/>
      <c r="AW609" s="173"/>
      <c r="AX609" s="173"/>
      <c r="AY609" s="173"/>
      <c r="AZ609" s="173"/>
      <c r="BA609" s="173"/>
    </row>
    <row r="610" spans="1:53" ht="22.5" customHeight="1">
      <c r="A610" s="313"/>
      <c r="B610" s="315"/>
      <c r="C610" s="315"/>
      <c r="D610" s="241" t="s">
        <v>274</v>
      </c>
      <c r="E610" s="178">
        <f t="shared" si="1143"/>
        <v>0</v>
      </c>
      <c r="F610" s="178">
        <f t="shared" si="1088"/>
        <v>0</v>
      </c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  <c r="AA610" s="173"/>
      <c r="AB610" s="173"/>
      <c r="AC610" s="173"/>
      <c r="AD610" s="173"/>
      <c r="AE610" s="178"/>
      <c r="AF610" s="178"/>
      <c r="AG610" s="178"/>
      <c r="AH610" s="178"/>
      <c r="AI610" s="173"/>
      <c r="AJ610" s="173"/>
      <c r="AK610" s="173"/>
      <c r="AL610" s="173"/>
      <c r="AM610" s="173"/>
      <c r="AN610" s="173"/>
      <c r="AO610" s="173"/>
      <c r="AP610" s="173"/>
      <c r="AQ610" s="173"/>
      <c r="AR610" s="173"/>
      <c r="AS610" s="173"/>
      <c r="AT610" s="173"/>
      <c r="AU610" s="173"/>
      <c r="AV610" s="173"/>
      <c r="AW610" s="173"/>
      <c r="AX610" s="173"/>
      <c r="AY610" s="173"/>
      <c r="AZ610" s="173"/>
      <c r="BA610" s="173"/>
    </row>
    <row r="611" spans="1:53" ht="31.2">
      <c r="A611" s="313"/>
      <c r="B611" s="315"/>
      <c r="C611" s="315"/>
      <c r="D611" s="153" t="s">
        <v>43</v>
      </c>
      <c r="E611" s="178">
        <f t="shared" si="1143"/>
        <v>0</v>
      </c>
      <c r="F611" s="178">
        <f t="shared" si="1088"/>
        <v>0</v>
      </c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  <c r="AA611" s="173"/>
      <c r="AB611" s="173"/>
      <c r="AC611" s="173"/>
      <c r="AD611" s="173"/>
      <c r="AE611" s="178"/>
      <c r="AF611" s="178"/>
      <c r="AG611" s="178"/>
      <c r="AH611" s="178"/>
      <c r="AI611" s="173"/>
      <c r="AJ611" s="173"/>
      <c r="AK611" s="173"/>
      <c r="AL611" s="173"/>
      <c r="AM611" s="173"/>
      <c r="AN611" s="173"/>
      <c r="AO611" s="173"/>
      <c r="AP611" s="173"/>
      <c r="AQ611" s="173"/>
      <c r="AR611" s="173"/>
      <c r="AS611" s="173"/>
      <c r="AT611" s="173"/>
      <c r="AU611" s="173"/>
      <c r="AV611" s="173"/>
      <c r="AW611" s="173"/>
      <c r="AX611" s="173"/>
      <c r="AY611" s="173"/>
      <c r="AZ611" s="173"/>
      <c r="BA611" s="173"/>
    </row>
    <row r="612" spans="1:53" ht="22.5" customHeight="1">
      <c r="A612" s="312"/>
      <c r="B612" s="314" t="s">
        <v>345</v>
      </c>
      <c r="C612" s="314"/>
      <c r="D612" s="159" t="s">
        <v>41</v>
      </c>
      <c r="E612" s="178">
        <f t="shared" si="1143"/>
        <v>4338.2449999999999</v>
      </c>
      <c r="F612" s="178">
        <f t="shared" si="1088"/>
        <v>4338.2449999999999</v>
      </c>
      <c r="G612" s="178">
        <f>F612/E612*100</f>
        <v>100</v>
      </c>
      <c r="H612" s="173">
        <f>H613+H614+H615+H617+H618</f>
        <v>0</v>
      </c>
      <c r="I612" s="173">
        <f t="shared" ref="I612" si="1144">I613+I614+I615+I617+I618</f>
        <v>0</v>
      </c>
      <c r="J612" s="173" t="e">
        <f>I612/H612*100</f>
        <v>#DIV/0!</v>
      </c>
      <c r="K612" s="173">
        <f t="shared" ref="K612:L612" si="1145">K613+K614+K615+K617+K618</f>
        <v>0</v>
      </c>
      <c r="L612" s="173">
        <f t="shared" si="1145"/>
        <v>0</v>
      </c>
      <c r="M612" s="173" t="e">
        <f>L612/K612*100</f>
        <v>#DIV/0!</v>
      </c>
      <c r="N612" s="173">
        <f t="shared" ref="N612:O612" si="1146">N613+N614+N615+N617+N618</f>
        <v>0</v>
      </c>
      <c r="O612" s="173">
        <f t="shared" si="1146"/>
        <v>0</v>
      </c>
      <c r="P612" s="173"/>
      <c r="Q612" s="173">
        <f t="shared" ref="Q612:R612" si="1147">Q613+Q614+Q615+Q617+Q618</f>
        <v>0</v>
      </c>
      <c r="R612" s="173">
        <f t="shared" si="1147"/>
        <v>0</v>
      </c>
      <c r="S612" s="173"/>
      <c r="T612" s="173">
        <f t="shared" ref="T612:U612" si="1148">T613+T614+T615+T617+T618</f>
        <v>3127.5450000000001</v>
      </c>
      <c r="U612" s="173">
        <f t="shared" si="1148"/>
        <v>3127.5450000000001</v>
      </c>
      <c r="V612" s="173"/>
      <c r="W612" s="173">
        <f t="shared" ref="W612:X612" si="1149">W613+W614+W615+W617+W618</f>
        <v>0</v>
      </c>
      <c r="X612" s="173">
        <f t="shared" si="1149"/>
        <v>0</v>
      </c>
      <c r="Y612" s="173"/>
      <c r="Z612" s="173">
        <f t="shared" ref="Z612:AC612" si="1150">Z613+Z614+Z615+Z617+Z618</f>
        <v>0</v>
      </c>
      <c r="AA612" s="173">
        <f t="shared" si="1150"/>
        <v>0</v>
      </c>
      <c r="AB612" s="173">
        <f t="shared" si="1150"/>
        <v>0</v>
      </c>
      <c r="AC612" s="173">
        <f t="shared" si="1150"/>
        <v>0</v>
      </c>
      <c r="AD612" s="173"/>
      <c r="AE612" s="178">
        <f t="shared" ref="AE612:AH612" si="1151">AE613+AE614+AE615+AE617+AE618</f>
        <v>1210.7</v>
      </c>
      <c r="AF612" s="178">
        <f t="shared" si="1151"/>
        <v>0</v>
      </c>
      <c r="AG612" s="178">
        <f t="shared" si="1151"/>
        <v>0</v>
      </c>
      <c r="AH612" s="178">
        <f t="shared" si="1151"/>
        <v>1210.7</v>
      </c>
      <c r="AI612" s="173"/>
      <c r="AJ612" s="173">
        <f t="shared" ref="AJ612:AM612" si="1152">AJ613+AJ614+AJ615+AJ617+AJ618</f>
        <v>0</v>
      </c>
      <c r="AK612" s="173">
        <f t="shared" si="1152"/>
        <v>0</v>
      </c>
      <c r="AL612" s="173">
        <f t="shared" si="1152"/>
        <v>0</v>
      </c>
      <c r="AM612" s="173">
        <f t="shared" si="1152"/>
        <v>0</v>
      </c>
      <c r="AN612" s="173"/>
      <c r="AO612" s="173">
        <f t="shared" ref="AO612:AR612" si="1153">AO613+AO614+AO615+AO617+AO618</f>
        <v>0</v>
      </c>
      <c r="AP612" s="173">
        <f t="shared" si="1153"/>
        <v>0</v>
      </c>
      <c r="AQ612" s="173">
        <f t="shared" si="1153"/>
        <v>0</v>
      </c>
      <c r="AR612" s="173">
        <f t="shared" si="1153"/>
        <v>0</v>
      </c>
      <c r="AS612" s="173"/>
      <c r="AT612" s="173">
        <f t="shared" ref="AT612:AW612" si="1154">AT613+AT614+AT615+AT617+AT618</f>
        <v>0</v>
      </c>
      <c r="AU612" s="173">
        <f t="shared" si="1154"/>
        <v>0</v>
      </c>
      <c r="AV612" s="173">
        <f t="shared" si="1154"/>
        <v>0</v>
      </c>
      <c r="AW612" s="173">
        <f t="shared" si="1154"/>
        <v>0</v>
      </c>
      <c r="AX612" s="173"/>
      <c r="AY612" s="173">
        <f t="shared" ref="AY612:AZ612" si="1155">AY613+AY614+AY615+AY617+AY618</f>
        <v>0</v>
      </c>
      <c r="AZ612" s="173">
        <f t="shared" si="1155"/>
        <v>0</v>
      </c>
      <c r="BA612" s="173"/>
    </row>
    <row r="613" spans="1:53" ht="32.25" customHeight="1">
      <c r="A613" s="313"/>
      <c r="B613" s="315"/>
      <c r="C613" s="315"/>
      <c r="D613" s="157" t="s">
        <v>37</v>
      </c>
      <c r="E613" s="178">
        <f t="shared" si="1143"/>
        <v>0</v>
      </c>
      <c r="F613" s="178">
        <f t="shared" si="1088"/>
        <v>0</v>
      </c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  <c r="AA613" s="173"/>
      <c r="AB613" s="173"/>
      <c r="AC613" s="173"/>
      <c r="AD613" s="173"/>
      <c r="AE613" s="178"/>
      <c r="AF613" s="178"/>
      <c r="AG613" s="178"/>
      <c r="AH613" s="178"/>
      <c r="AI613" s="173"/>
      <c r="AJ613" s="173"/>
      <c r="AK613" s="173"/>
      <c r="AL613" s="173"/>
      <c r="AM613" s="173"/>
      <c r="AN613" s="173"/>
      <c r="AO613" s="173"/>
      <c r="AP613" s="173"/>
      <c r="AQ613" s="173"/>
      <c r="AR613" s="173"/>
      <c r="AS613" s="173"/>
      <c r="AT613" s="173"/>
      <c r="AU613" s="173"/>
      <c r="AV613" s="173"/>
      <c r="AW613" s="173"/>
      <c r="AX613" s="173"/>
      <c r="AY613" s="173"/>
      <c r="AZ613" s="173"/>
      <c r="BA613" s="173"/>
    </row>
    <row r="614" spans="1:53" ht="50.25" customHeight="1">
      <c r="A614" s="313"/>
      <c r="B614" s="315"/>
      <c r="C614" s="315"/>
      <c r="D614" s="158" t="s">
        <v>2</v>
      </c>
      <c r="E614" s="178">
        <f t="shared" si="1143"/>
        <v>0</v>
      </c>
      <c r="F614" s="178">
        <f t="shared" si="1088"/>
        <v>0</v>
      </c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  <c r="AA614" s="173"/>
      <c r="AB614" s="173"/>
      <c r="AC614" s="173"/>
      <c r="AD614" s="173"/>
      <c r="AE614" s="178"/>
      <c r="AF614" s="178"/>
      <c r="AG614" s="178"/>
      <c r="AH614" s="178"/>
      <c r="AI614" s="173"/>
      <c r="AJ614" s="173"/>
      <c r="AK614" s="173"/>
      <c r="AL614" s="173"/>
      <c r="AM614" s="173"/>
      <c r="AN614" s="173"/>
      <c r="AO614" s="173"/>
      <c r="AP614" s="173"/>
      <c r="AQ614" s="173"/>
      <c r="AR614" s="173"/>
      <c r="AS614" s="173"/>
      <c r="AT614" s="173"/>
      <c r="AU614" s="173"/>
      <c r="AV614" s="173"/>
      <c r="AW614" s="173"/>
      <c r="AX614" s="173"/>
      <c r="AY614" s="173"/>
      <c r="AZ614" s="173"/>
      <c r="BA614" s="173"/>
    </row>
    <row r="615" spans="1:53" ht="22.5" customHeight="1">
      <c r="A615" s="313"/>
      <c r="B615" s="315"/>
      <c r="C615" s="315"/>
      <c r="D615" s="241" t="s">
        <v>273</v>
      </c>
      <c r="E615" s="178">
        <f>H615+K615+N615+Q615+T615+W615+Z615+AE615+AJ615+AO615+AT615+AY615</f>
        <v>4338.2449999999999</v>
      </c>
      <c r="F615" s="178">
        <f t="shared" si="1088"/>
        <v>4338.2449999999999</v>
      </c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94">
        <v>3127.5450000000001</v>
      </c>
      <c r="U615" s="194">
        <v>3127.5450000000001</v>
      </c>
      <c r="V615" s="173"/>
      <c r="W615" s="173"/>
      <c r="X615" s="173"/>
      <c r="Y615" s="173"/>
      <c r="Z615" s="173"/>
      <c r="AA615" s="173"/>
      <c r="AB615" s="173"/>
      <c r="AC615" s="173"/>
      <c r="AD615" s="173"/>
      <c r="AE615" s="178">
        <v>1210.7</v>
      </c>
      <c r="AF615" s="178"/>
      <c r="AG615" s="178"/>
      <c r="AH615" s="178">
        <v>1210.7</v>
      </c>
      <c r="AI615" s="173"/>
      <c r="AJ615" s="173"/>
      <c r="AK615" s="173"/>
      <c r="AL615" s="173"/>
      <c r="AM615" s="173"/>
      <c r="AN615" s="173"/>
      <c r="AO615" s="173"/>
      <c r="AP615" s="173"/>
      <c r="AQ615" s="173"/>
      <c r="AR615" s="173"/>
      <c r="AS615" s="173"/>
      <c r="AT615" s="173"/>
      <c r="AU615" s="173"/>
      <c r="AV615" s="173"/>
      <c r="AW615" s="173"/>
      <c r="AX615" s="173"/>
      <c r="AY615" s="173"/>
      <c r="AZ615" s="173"/>
      <c r="BA615" s="173"/>
    </row>
    <row r="616" spans="1:53" ht="82.5" customHeight="1">
      <c r="A616" s="313"/>
      <c r="B616" s="315"/>
      <c r="C616" s="315"/>
      <c r="D616" s="241" t="s">
        <v>279</v>
      </c>
      <c r="E616" s="178">
        <f t="shared" ref="E616:E621" si="1156">H616+K616+N616+Q616+T616+W616+Z616+AE616+AJ616+AO616+AT616+AY616</f>
        <v>0</v>
      </c>
      <c r="F616" s="178">
        <f t="shared" si="1088"/>
        <v>0</v>
      </c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  <c r="AA616" s="173"/>
      <c r="AB616" s="173"/>
      <c r="AC616" s="173"/>
      <c r="AD616" s="173"/>
      <c r="AE616" s="178"/>
      <c r="AF616" s="178"/>
      <c r="AG616" s="178"/>
      <c r="AH616" s="178"/>
      <c r="AI616" s="173"/>
      <c r="AJ616" s="173"/>
      <c r="AK616" s="173"/>
      <c r="AL616" s="173"/>
      <c r="AM616" s="173"/>
      <c r="AN616" s="173"/>
      <c r="AO616" s="173"/>
      <c r="AP616" s="173"/>
      <c r="AQ616" s="173"/>
      <c r="AR616" s="173"/>
      <c r="AS616" s="173"/>
      <c r="AT616" s="173"/>
      <c r="AU616" s="173"/>
      <c r="AV616" s="173"/>
      <c r="AW616" s="173"/>
      <c r="AX616" s="173"/>
      <c r="AY616" s="173"/>
      <c r="AZ616" s="173"/>
      <c r="BA616" s="173"/>
    </row>
    <row r="617" spans="1:53" ht="22.5" customHeight="1">
      <c r="A617" s="313"/>
      <c r="B617" s="315"/>
      <c r="C617" s="315"/>
      <c r="D617" s="241" t="s">
        <v>274</v>
      </c>
      <c r="E617" s="178">
        <f t="shared" si="1156"/>
        <v>0</v>
      </c>
      <c r="F617" s="178">
        <f t="shared" si="1088"/>
        <v>0</v>
      </c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  <c r="AA617" s="173"/>
      <c r="AB617" s="173"/>
      <c r="AC617" s="173"/>
      <c r="AD617" s="173"/>
      <c r="AE617" s="178"/>
      <c r="AF617" s="178"/>
      <c r="AG617" s="178"/>
      <c r="AH617" s="178"/>
      <c r="AI617" s="173"/>
      <c r="AJ617" s="173"/>
      <c r="AK617" s="173"/>
      <c r="AL617" s="173"/>
      <c r="AM617" s="173"/>
      <c r="AN617" s="173"/>
      <c r="AO617" s="173"/>
      <c r="AP617" s="173"/>
      <c r="AQ617" s="173"/>
      <c r="AR617" s="173"/>
      <c r="AS617" s="173"/>
      <c r="AT617" s="173"/>
      <c r="AU617" s="173"/>
      <c r="AV617" s="173"/>
      <c r="AW617" s="173"/>
      <c r="AX617" s="173"/>
      <c r="AY617" s="173"/>
      <c r="AZ617" s="173"/>
      <c r="BA617" s="173"/>
    </row>
    <row r="618" spans="1:53" ht="31.2">
      <c r="A618" s="313"/>
      <c r="B618" s="315"/>
      <c r="C618" s="315"/>
      <c r="D618" s="153" t="s">
        <v>43</v>
      </c>
      <c r="E618" s="178">
        <f t="shared" si="1156"/>
        <v>0</v>
      </c>
      <c r="F618" s="178">
        <f t="shared" si="1088"/>
        <v>0</v>
      </c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  <c r="AA618" s="173"/>
      <c r="AB618" s="173"/>
      <c r="AC618" s="173"/>
      <c r="AD618" s="173"/>
      <c r="AE618" s="178"/>
      <c r="AF618" s="178"/>
      <c r="AG618" s="178"/>
      <c r="AH618" s="178"/>
      <c r="AI618" s="173"/>
      <c r="AJ618" s="173"/>
      <c r="AK618" s="173"/>
      <c r="AL618" s="173"/>
      <c r="AM618" s="173"/>
      <c r="AN618" s="173"/>
      <c r="AO618" s="173"/>
      <c r="AP618" s="173"/>
      <c r="AQ618" s="173"/>
      <c r="AR618" s="173"/>
      <c r="AS618" s="173"/>
      <c r="AT618" s="173"/>
      <c r="AU618" s="173"/>
      <c r="AV618" s="173"/>
      <c r="AW618" s="173"/>
      <c r="AX618" s="173"/>
      <c r="AY618" s="173"/>
      <c r="AZ618" s="173"/>
      <c r="BA618" s="173"/>
    </row>
    <row r="619" spans="1:53" ht="22.5" customHeight="1">
      <c r="A619" s="312"/>
      <c r="B619" s="314" t="s">
        <v>346</v>
      </c>
      <c r="C619" s="314"/>
      <c r="D619" s="159" t="s">
        <v>41</v>
      </c>
      <c r="E619" s="178">
        <f t="shared" si="1156"/>
        <v>7522.68</v>
      </c>
      <c r="F619" s="178">
        <f t="shared" si="1088"/>
        <v>7522.6770000000006</v>
      </c>
      <c r="G619" s="178">
        <f>F619/E619*100</f>
        <v>99.999960120595318</v>
      </c>
      <c r="H619" s="173">
        <f>H620+H621+H622+H624+H625</f>
        <v>0</v>
      </c>
      <c r="I619" s="173">
        <f t="shared" ref="I619" si="1157">I620+I621+I622+I624+I625</f>
        <v>0</v>
      </c>
      <c r="J619" s="173" t="e">
        <f>I619/H619*100</f>
        <v>#DIV/0!</v>
      </c>
      <c r="K619" s="173">
        <f t="shared" ref="K619:L619" si="1158">K620+K621+K622+K624+K625</f>
        <v>0</v>
      </c>
      <c r="L619" s="173">
        <f t="shared" si="1158"/>
        <v>0</v>
      </c>
      <c r="M619" s="173" t="e">
        <f>L619/K619*100</f>
        <v>#DIV/0!</v>
      </c>
      <c r="N619" s="173">
        <f t="shared" ref="N619:O619" si="1159">N620+N621+N622+N624+N625</f>
        <v>0</v>
      </c>
      <c r="O619" s="173">
        <f t="shared" si="1159"/>
        <v>0</v>
      </c>
      <c r="P619" s="173"/>
      <c r="Q619" s="173">
        <f t="shared" ref="Q619:R619" si="1160">Q620+Q621+Q622+Q624+Q625</f>
        <v>0</v>
      </c>
      <c r="R619" s="173">
        <f t="shared" si="1160"/>
        <v>0</v>
      </c>
      <c r="S619" s="173"/>
      <c r="T619" s="173">
        <f t="shared" ref="T619:U619" si="1161">T620+T621+T622+T624+T625</f>
        <v>3486.5</v>
      </c>
      <c r="U619" s="173">
        <f t="shared" si="1161"/>
        <v>3486.5</v>
      </c>
      <c r="V619" s="173"/>
      <c r="W619" s="173">
        <f t="shared" ref="W619:X619" si="1162">W620+W621+W622+W624+W625</f>
        <v>0</v>
      </c>
      <c r="X619" s="173">
        <f t="shared" si="1162"/>
        <v>0</v>
      </c>
      <c r="Y619" s="173"/>
      <c r="Z619" s="173">
        <f t="shared" ref="Z619:AC619" si="1163">Z620+Z621+Z622+Z624+Z625</f>
        <v>0</v>
      </c>
      <c r="AA619" s="173">
        <f t="shared" si="1163"/>
        <v>0</v>
      </c>
      <c r="AB619" s="173">
        <f t="shared" si="1163"/>
        <v>0</v>
      </c>
      <c r="AC619" s="173">
        <f t="shared" si="1163"/>
        <v>0</v>
      </c>
      <c r="AD619" s="173"/>
      <c r="AE619" s="178">
        <f t="shared" ref="AE619:AH619" si="1164">AE620+AE621+AE622+AE624+AE625</f>
        <v>4036.18</v>
      </c>
      <c r="AF619" s="178">
        <f t="shared" si="1164"/>
        <v>0</v>
      </c>
      <c r="AG619" s="178">
        <f t="shared" si="1164"/>
        <v>0</v>
      </c>
      <c r="AH619" s="178">
        <f t="shared" si="1164"/>
        <v>4036.18</v>
      </c>
      <c r="AI619" s="173"/>
      <c r="AJ619" s="173">
        <f t="shared" ref="AJ619:AM619" si="1165">AJ620+AJ621+AJ622+AJ624+AJ625</f>
        <v>0</v>
      </c>
      <c r="AK619" s="173">
        <f t="shared" si="1165"/>
        <v>0</v>
      </c>
      <c r="AL619" s="173">
        <f t="shared" si="1165"/>
        <v>0</v>
      </c>
      <c r="AM619" s="173">
        <f t="shared" si="1165"/>
        <v>0</v>
      </c>
      <c r="AN619" s="173"/>
      <c r="AO619" s="173">
        <f t="shared" ref="AO619:AR619" si="1166">AO620+AO621+AO622+AO624+AO625</f>
        <v>0</v>
      </c>
      <c r="AP619" s="173">
        <f t="shared" si="1166"/>
        <v>0</v>
      </c>
      <c r="AQ619" s="173">
        <f t="shared" si="1166"/>
        <v>0</v>
      </c>
      <c r="AR619" s="173">
        <f t="shared" si="1166"/>
        <v>0</v>
      </c>
      <c r="AS619" s="173"/>
      <c r="AT619" s="173">
        <f t="shared" ref="AT619:AW619" si="1167">AT620+AT621+AT622+AT624+AT625</f>
        <v>0</v>
      </c>
      <c r="AU619" s="173">
        <f t="shared" si="1167"/>
        <v>0</v>
      </c>
      <c r="AV619" s="173">
        <f t="shared" si="1167"/>
        <v>0</v>
      </c>
      <c r="AW619" s="173">
        <f t="shared" si="1167"/>
        <v>0</v>
      </c>
      <c r="AX619" s="173"/>
      <c r="AY619" s="173">
        <f t="shared" ref="AY619:AZ619" si="1168">AY620+AY621+AY622+AY624+AY625</f>
        <v>0</v>
      </c>
      <c r="AZ619" s="178">
        <f t="shared" si="1168"/>
        <v>-3.0000000000000001E-3</v>
      </c>
      <c r="BA619" s="173"/>
    </row>
    <row r="620" spans="1:53" ht="32.25" customHeight="1">
      <c r="A620" s="313"/>
      <c r="B620" s="315"/>
      <c r="C620" s="315"/>
      <c r="D620" s="157" t="s">
        <v>37</v>
      </c>
      <c r="E620" s="178">
        <f t="shared" si="1156"/>
        <v>0</v>
      </c>
      <c r="F620" s="178">
        <f t="shared" si="1088"/>
        <v>0</v>
      </c>
      <c r="G620" s="178"/>
      <c r="H620" s="173"/>
      <c r="I620" s="173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  <c r="AA620" s="173"/>
      <c r="AB620" s="173"/>
      <c r="AC620" s="173"/>
      <c r="AD620" s="173"/>
      <c r="AE620" s="178"/>
      <c r="AF620" s="178"/>
      <c r="AG620" s="178"/>
      <c r="AH620" s="178"/>
      <c r="AI620" s="173"/>
      <c r="AJ620" s="173"/>
      <c r="AK620" s="173"/>
      <c r="AL620" s="173"/>
      <c r="AM620" s="173"/>
      <c r="AN620" s="173"/>
      <c r="AO620" s="173"/>
      <c r="AP620" s="173"/>
      <c r="AQ620" s="173"/>
      <c r="AR620" s="173"/>
      <c r="AS620" s="173"/>
      <c r="AT620" s="173"/>
      <c r="AU620" s="173"/>
      <c r="AV620" s="173"/>
      <c r="AW620" s="173"/>
      <c r="AX620" s="173"/>
      <c r="AY620" s="173"/>
      <c r="AZ620" s="173"/>
      <c r="BA620" s="173"/>
    </row>
    <row r="621" spans="1:53" ht="50.25" customHeight="1">
      <c r="A621" s="313"/>
      <c r="B621" s="315"/>
      <c r="C621" s="315"/>
      <c r="D621" s="158" t="s">
        <v>2</v>
      </c>
      <c r="E621" s="178">
        <f t="shared" si="1156"/>
        <v>0</v>
      </c>
      <c r="F621" s="178">
        <f t="shared" si="1088"/>
        <v>0</v>
      </c>
      <c r="G621" s="178"/>
      <c r="H621" s="173"/>
      <c r="I621" s="173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  <c r="AA621" s="173"/>
      <c r="AB621" s="173"/>
      <c r="AC621" s="173"/>
      <c r="AD621" s="173"/>
      <c r="AE621" s="178"/>
      <c r="AF621" s="178"/>
      <c r="AG621" s="178"/>
      <c r="AH621" s="178"/>
      <c r="AI621" s="173"/>
      <c r="AJ621" s="173"/>
      <c r="AK621" s="173"/>
      <c r="AL621" s="173"/>
      <c r="AM621" s="173"/>
      <c r="AN621" s="173"/>
      <c r="AO621" s="173"/>
      <c r="AP621" s="173"/>
      <c r="AQ621" s="173"/>
      <c r="AR621" s="173"/>
      <c r="AS621" s="173"/>
      <c r="AT621" s="173"/>
      <c r="AU621" s="173"/>
      <c r="AV621" s="173"/>
      <c r="AW621" s="173"/>
      <c r="AX621" s="173"/>
      <c r="AY621" s="173"/>
      <c r="AZ621" s="173"/>
      <c r="BA621" s="173"/>
    </row>
    <row r="622" spans="1:53" ht="22.5" customHeight="1">
      <c r="A622" s="313"/>
      <c r="B622" s="315"/>
      <c r="C622" s="315"/>
      <c r="D622" s="241" t="s">
        <v>273</v>
      </c>
      <c r="E622" s="178">
        <f>H622+K622+N622+Q622+T622+W622+Z622+AE622+AJ622+AO622+AT622+AY622</f>
        <v>7522.68</v>
      </c>
      <c r="F622" s="178">
        <f t="shared" si="1088"/>
        <v>7522.6770000000006</v>
      </c>
      <c r="G622" s="178"/>
      <c r="H622" s="179"/>
      <c r="I622" s="173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94">
        <v>3486.5</v>
      </c>
      <c r="U622" s="194">
        <v>3486.5</v>
      </c>
      <c r="V622" s="173"/>
      <c r="W622" s="173"/>
      <c r="X622" s="173"/>
      <c r="Y622" s="173"/>
      <c r="Z622" s="173"/>
      <c r="AA622" s="173"/>
      <c r="AB622" s="173"/>
      <c r="AC622" s="173"/>
      <c r="AD622" s="173"/>
      <c r="AE622" s="178">
        <v>4036.18</v>
      </c>
      <c r="AF622" s="178"/>
      <c r="AG622" s="178"/>
      <c r="AH622" s="178">
        <v>4036.18</v>
      </c>
      <c r="AI622" s="173"/>
      <c r="AJ622" s="173"/>
      <c r="AK622" s="173"/>
      <c r="AL622" s="173"/>
      <c r="AM622" s="173"/>
      <c r="AN622" s="173"/>
      <c r="AO622" s="173"/>
      <c r="AP622" s="173"/>
      <c r="AQ622" s="173"/>
      <c r="AR622" s="173"/>
      <c r="AS622" s="173"/>
      <c r="AT622" s="173"/>
      <c r="AU622" s="173"/>
      <c r="AV622" s="173"/>
      <c r="AW622" s="173"/>
      <c r="AX622" s="173"/>
      <c r="AY622" s="173"/>
      <c r="AZ622" s="197">
        <v>-3.0000000000000001E-3</v>
      </c>
      <c r="BA622" s="173"/>
    </row>
    <row r="623" spans="1:53" ht="82.5" customHeight="1">
      <c r="A623" s="313"/>
      <c r="B623" s="315"/>
      <c r="C623" s="315"/>
      <c r="D623" s="241" t="s">
        <v>279</v>
      </c>
      <c r="E623" s="178">
        <f t="shared" ref="E623:E628" si="1169">H623+K623+N623+Q623+T623+W623+Z623+AE623+AJ623+AO623+AT623+AY623</f>
        <v>0</v>
      </c>
      <c r="F623" s="178">
        <f t="shared" si="1088"/>
        <v>0</v>
      </c>
      <c r="G623" s="178"/>
      <c r="H623" s="173"/>
      <c r="I623" s="173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  <c r="AA623" s="173"/>
      <c r="AB623" s="173"/>
      <c r="AC623" s="173"/>
      <c r="AD623" s="173"/>
      <c r="AE623" s="178"/>
      <c r="AF623" s="178"/>
      <c r="AG623" s="178"/>
      <c r="AH623" s="178"/>
      <c r="AI623" s="173"/>
      <c r="AJ623" s="173"/>
      <c r="AK623" s="173"/>
      <c r="AL623" s="173"/>
      <c r="AM623" s="173"/>
      <c r="AN623" s="173"/>
      <c r="AO623" s="173"/>
      <c r="AP623" s="173"/>
      <c r="AQ623" s="173"/>
      <c r="AR623" s="173"/>
      <c r="AS623" s="173"/>
      <c r="AT623" s="173"/>
      <c r="AU623" s="173"/>
      <c r="AV623" s="173"/>
      <c r="AW623" s="173"/>
      <c r="AX623" s="173"/>
      <c r="AY623" s="173"/>
      <c r="AZ623" s="173"/>
      <c r="BA623" s="173"/>
    </row>
    <row r="624" spans="1:53" ht="22.5" customHeight="1">
      <c r="A624" s="313"/>
      <c r="B624" s="315"/>
      <c r="C624" s="315"/>
      <c r="D624" s="241" t="s">
        <v>274</v>
      </c>
      <c r="E624" s="178">
        <f t="shared" si="1169"/>
        <v>0</v>
      </c>
      <c r="F624" s="178">
        <f t="shared" si="1088"/>
        <v>0</v>
      </c>
      <c r="G624" s="178"/>
      <c r="H624" s="173"/>
      <c r="I624" s="173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  <c r="AA624" s="173"/>
      <c r="AB624" s="173"/>
      <c r="AC624" s="173"/>
      <c r="AD624" s="173"/>
      <c r="AE624" s="178"/>
      <c r="AF624" s="178"/>
      <c r="AG624" s="178"/>
      <c r="AH624" s="178"/>
      <c r="AI624" s="173"/>
      <c r="AJ624" s="173"/>
      <c r="AK624" s="173"/>
      <c r="AL624" s="173"/>
      <c r="AM624" s="173"/>
      <c r="AN624" s="173"/>
      <c r="AO624" s="173"/>
      <c r="AP624" s="173"/>
      <c r="AQ624" s="173"/>
      <c r="AR624" s="173"/>
      <c r="AS624" s="173"/>
      <c r="AT624" s="173"/>
      <c r="AU624" s="173"/>
      <c r="AV624" s="173"/>
      <c r="AW624" s="173"/>
      <c r="AX624" s="173"/>
      <c r="AY624" s="173"/>
      <c r="AZ624" s="173"/>
      <c r="BA624" s="173"/>
    </row>
    <row r="625" spans="1:53" ht="31.2">
      <c r="A625" s="313"/>
      <c r="B625" s="315"/>
      <c r="C625" s="315"/>
      <c r="D625" s="153" t="s">
        <v>43</v>
      </c>
      <c r="E625" s="178">
        <f t="shared" si="1169"/>
        <v>0</v>
      </c>
      <c r="F625" s="178">
        <f t="shared" si="1088"/>
        <v>0</v>
      </c>
      <c r="G625" s="178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  <c r="AA625" s="173"/>
      <c r="AB625" s="173"/>
      <c r="AC625" s="173"/>
      <c r="AD625" s="173"/>
      <c r="AE625" s="178"/>
      <c r="AF625" s="178"/>
      <c r="AG625" s="178"/>
      <c r="AH625" s="178"/>
      <c r="AI625" s="173"/>
      <c r="AJ625" s="173"/>
      <c r="AK625" s="173"/>
      <c r="AL625" s="173"/>
      <c r="AM625" s="173"/>
      <c r="AN625" s="173"/>
      <c r="AO625" s="173"/>
      <c r="AP625" s="173"/>
      <c r="AQ625" s="173"/>
      <c r="AR625" s="173"/>
      <c r="AS625" s="173"/>
      <c r="AT625" s="173"/>
      <c r="AU625" s="173"/>
      <c r="AV625" s="173"/>
      <c r="AW625" s="173"/>
      <c r="AX625" s="173"/>
      <c r="AY625" s="173"/>
      <c r="AZ625" s="173"/>
      <c r="BA625" s="173"/>
    </row>
    <row r="626" spans="1:53" ht="22.5" customHeight="1">
      <c r="A626" s="312"/>
      <c r="B626" s="314" t="s">
        <v>347</v>
      </c>
      <c r="C626" s="314"/>
      <c r="D626" s="159" t="s">
        <v>41</v>
      </c>
      <c r="E626" s="178">
        <f t="shared" si="1169"/>
        <v>774.73500000000001</v>
      </c>
      <c r="F626" s="178">
        <f t="shared" si="1088"/>
        <v>774.73500000000001</v>
      </c>
      <c r="G626" s="178">
        <f>F626/E626*100</f>
        <v>100</v>
      </c>
      <c r="H626" s="173">
        <f>H627+H628+H629+H631+H632</f>
        <v>0</v>
      </c>
      <c r="I626" s="173">
        <f t="shared" ref="I626" si="1170">I627+I628+I629+I631+I632</f>
        <v>0</v>
      </c>
      <c r="J626" s="173" t="e">
        <f>I626/H626*100</f>
        <v>#DIV/0!</v>
      </c>
      <c r="K626" s="173">
        <f t="shared" ref="K626:L626" si="1171">K627+K628+K629+K631+K632</f>
        <v>0</v>
      </c>
      <c r="L626" s="173">
        <f t="shared" si="1171"/>
        <v>0</v>
      </c>
      <c r="M626" s="173"/>
      <c r="N626" s="173">
        <f t="shared" ref="N626:O626" si="1172">N627+N628+N629+N631+N632</f>
        <v>0</v>
      </c>
      <c r="O626" s="173">
        <f t="shared" si="1172"/>
        <v>0</v>
      </c>
      <c r="P626" s="173"/>
      <c r="Q626" s="173">
        <f t="shared" ref="Q626:R626" si="1173">Q627+Q628+Q629+Q631+Q632</f>
        <v>0</v>
      </c>
      <c r="R626" s="173">
        <f t="shared" si="1173"/>
        <v>0</v>
      </c>
      <c r="S626" s="173"/>
      <c r="T626" s="173">
        <f t="shared" ref="T626:U626" si="1174">T627+T628+T629+T631+T632</f>
        <v>352.67500000000001</v>
      </c>
      <c r="U626" s="173">
        <f t="shared" si="1174"/>
        <v>352.67500000000001</v>
      </c>
      <c r="V626" s="173"/>
      <c r="W626" s="173">
        <f t="shared" ref="W626:X626" si="1175">W627+W628+W629+W631+W632</f>
        <v>0</v>
      </c>
      <c r="X626" s="173">
        <f t="shared" si="1175"/>
        <v>0</v>
      </c>
      <c r="Y626" s="173"/>
      <c r="Z626" s="173">
        <f t="shared" ref="Z626:AC626" si="1176">Z627+Z628+Z629+Z631+Z632</f>
        <v>0</v>
      </c>
      <c r="AA626" s="173">
        <f t="shared" si="1176"/>
        <v>0</v>
      </c>
      <c r="AB626" s="173">
        <f t="shared" si="1176"/>
        <v>0</v>
      </c>
      <c r="AC626" s="173">
        <f t="shared" si="1176"/>
        <v>0</v>
      </c>
      <c r="AD626" s="173"/>
      <c r="AE626" s="178">
        <f t="shared" ref="AE626:AH626" si="1177">AE627+AE628+AE629+AE631+AE632</f>
        <v>422.06</v>
      </c>
      <c r="AF626" s="178">
        <f t="shared" si="1177"/>
        <v>0</v>
      </c>
      <c r="AG626" s="178">
        <f t="shared" si="1177"/>
        <v>0</v>
      </c>
      <c r="AH626" s="178">
        <f t="shared" si="1177"/>
        <v>422.06</v>
      </c>
      <c r="AI626" s="173"/>
      <c r="AJ626" s="173">
        <f t="shared" ref="AJ626:AM626" si="1178">AJ627+AJ628+AJ629+AJ631+AJ632</f>
        <v>0</v>
      </c>
      <c r="AK626" s="173">
        <f t="shared" si="1178"/>
        <v>0</v>
      </c>
      <c r="AL626" s="173">
        <f t="shared" si="1178"/>
        <v>0</v>
      </c>
      <c r="AM626" s="173">
        <f t="shared" si="1178"/>
        <v>0</v>
      </c>
      <c r="AN626" s="173"/>
      <c r="AO626" s="173">
        <f t="shared" ref="AO626:AR626" si="1179">AO627+AO628+AO629+AO631+AO632</f>
        <v>0</v>
      </c>
      <c r="AP626" s="173">
        <f t="shared" si="1179"/>
        <v>0</v>
      </c>
      <c r="AQ626" s="173">
        <f t="shared" si="1179"/>
        <v>0</v>
      </c>
      <c r="AR626" s="173">
        <f t="shared" si="1179"/>
        <v>0</v>
      </c>
      <c r="AS626" s="173"/>
      <c r="AT626" s="173">
        <f t="shared" ref="AT626:AW626" si="1180">AT627+AT628+AT629+AT631+AT632</f>
        <v>0</v>
      </c>
      <c r="AU626" s="173">
        <f t="shared" si="1180"/>
        <v>0</v>
      </c>
      <c r="AV626" s="173">
        <f t="shared" si="1180"/>
        <v>0</v>
      </c>
      <c r="AW626" s="173">
        <f t="shared" si="1180"/>
        <v>0</v>
      </c>
      <c r="AX626" s="173"/>
      <c r="AY626" s="173">
        <f t="shared" ref="AY626:AZ626" si="1181">AY627+AY628+AY629+AY631+AY632</f>
        <v>0</v>
      </c>
      <c r="AZ626" s="173">
        <f t="shared" si="1181"/>
        <v>0</v>
      </c>
      <c r="BA626" s="173"/>
    </row>
    <row r="627" spans="1:53" ht="32.25" customHeight="1">
      <c r="A627" s="313"/>
      <c r="B627" s="315"/>
      <c r="C627" s="315"/>
      <c r="D627" s="157" t="s">
        <v>37</v>
      </c>
      <c r="E627" s="178">
        <f t="shared" si="1169"/>
        <v>0</v>
      </c>
      <c r="F627" s="178">
        <f t="shared" si="1088"/>
        <v>0</v>
      </c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  <c r="AA627" s="173"/>
      <c r="AB627" s="173"/>
      <c r="AC627" s="173"/>
      <c r="AD627" s="173"/>
      <c r="AE627" s="178"/>
      <c r="AF627" s="178"/>
      <c r="AG627" s="178"/>
      <c r="AH627" s="178"/>
      <c r="AI627" s="173"/>
      <c r="AJ627" s="173"/>
      <c r="AK627" s="173"/>
      <c r="AL627" s="173"/>
      <c r="AM627" s="173"/>
      <c r="AN627" s="173"/>
      <c r="AO627" s="173"/>
      <c r="AP627" s="173"/>
      <c r="AQ627" s="173"/>
      <c r="AR627" s="173"/>
      <c r="AS627" s="173"/>
      <c r="AT627" s="173"/>
      <c r="AU627" s="173"/>
      <c r="AV627" s="173"/>
      <c r="AW627" s="173"/>
      <c r="AX627" s="173"/>
      <c r="AY627" s="173"/>
      <c r="AZ627" s="173"/>
      <c r="BA627" s="173"/>
    </row>
    <row r="628" spans="1:53" ht="50.25" customHeight="1">
      <c r="A628" s="313"/>
      <c r="B628" s="315"/>
      <c r="C628" s="315"/>
      <c r="D628" s="158" t="s">
        <v>2</v>
      </c>
      <c r="E628" s="178">
        <f t="shared" si="1169"/>
        <v>0</v>
      </c>
      <c r="F628" s="178">
        <f t="shared" si="1088"/>
        <v>0</v>
      </c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  <c r="AA628" s="173"/>
      <c r="AB628" s="173"/>
      <c r="AC628" s="173"/>
      <c r="AD628" s="173"/>
      <c r="AE628" s="178"/>
      <c r="AF628" s="178"/>
      <c r="AG628" s="178"/>
      <c r="AH628" s="178"/>
      <c r="AI628" s="173"/>
      <c r="AJ628" s="173"/>
      <c r="AK628" s="173"/>
      <c r="AL628" s="173"/>
      <c r="AM628" s="173"/>
      <c r="AN628" s="173"/>
      <c r="AO628" s="173"/>
      <c r="AP628" s="173"/>
      <c r="AQ628" s="173"/>
      <c r="AR628" s="173"/>
      <c r="AS628" s="173"/>
      <c r="AT628" s="173"/>
      <c r="AU628" s="173"/>
      <c r="AV628" s="173"/>
      <c r="AW628" s="173"/>
      <c r="AX628" s="173"/>
      <c r="AY628" s="173"/>
      <c r="AZ628" s="173"/>
      <c r="BA628" s="173"/>
    </row>
    <row r="629" spans="1:53" ht="22.5" customHeight="1">
      <c r="A629" s="313"/>
      <c r="B629" s="315"/>
      <c r="C629" s="315"/>
      <c r="D629" s="241" t="s">
        <v>273</v>
      </c>
      <c r="E629" s="178">
        <f>H629+K629+N629+Q629+T629+W629+Z629+AE629+AJ629+AO629+AT629+AY629</f>
        <v>774.73500000000001</v>
      </c>
      <c r="F629" s="178">
        <f t="shared" si="1088"/>
        <v>774.73500000000001</v>
      </c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94">
        <v>352.67500000000001</v>
      </c>
      <c r="U629" s="194">
        <v>352.67500000000001</v>
      </c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8">
        <v>422.06</v>
      </c>
      <c r="AF629" s="178"/>
      <c r="AG629" s="178"/>
      <c r="AH629" s="178">
        <v>422.06</v>
      </c>
      <c r="AI629" s="173"/>
      <c r="AJ629" s="173"/>
      <c r="AK629" s="173"/>
      <c r="AL629" s="173"/>
      <c r="AM629" s="173"/>
      <c r="AN629" s="173"/>
      <c r="AO629" s="173"/>
      <c r="AP629" s="173"/>
      <c r="AQ629" s="173"/>
      <c r="AR629" s="173"/>
      <c r="AS629" s="173"/>
      <c r="AT629" s="173"/>
      <c r="AU629" s="173"/>
      <c r="AV629" s="173"/>
      <c r="AW629" s="173"/>
      <c r="AX629" s="173"/>
      <c r="AY629" s="173"/>
      <c r="AZ629" s="173"/>
      <c r="BA629" s="173"/>
    </row>
    <row r="630" spans="1:53" ht="82.5" customHeight="1">
      <c r="A630" s="313"/>
      <c r="B630" s="315"/>
      <c r="C630" s="315"/>
      <c r="D630" s="241" t="s">
        <v>279</v>
      </c>
      <c r="E630" s="178">
        <f t="shared" ref="E630:E632" si="1182">H630+K630+N630+Q630+T630+W630+Z630+AE630+AJ630+AO630+AT630+AY630</f>
        <v>0</v>
      </c>
      <c r="F630" s="178">
        <f t="shared" si="1088"/>
        <v>0</v>
      </c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8"/>
      <c r="AF630" s="178"/>
      <c r="AG630" s="178"/>
      <c r="AH630" s="178"/>
      <c r="AI630" s="173"/>
      <c r="AJ630" s="173"/>
      <c r="AK630" s="173"/>
      <c r="AL630" s="173"/>
      <c r="AM630" s="173"/>
      <c r="AN630" s="173"/>
      <c r="AO630" s="173"/>
      <c r="AP630" s="173"/>
      <c r="AQ630" s="173"/>
      <c r="AR630" s="173"/>
      <c r="AS630" s="173"/>
      <c r="AT630" s="173"/>
      <c r="AU630" s="173"/>
      <c r="AV630" s="173"/>
      <c r="AW630" s="173"/>
      <c r="AX630" s="173"/>
      <c r="AY630" s="173"/>
      <c r="AZ630" s="173"/>
      <c r="BA630" s="173"/>
    </row>
    <row r="631" spans="1:53" ht="22.5" customHeight="1">
      <c r="A631" s="313"/>
      <c r="B631" s="315"/>
      <c r="C631" s="315"/>
      <c r="D631" s="241" t="s">
        <v>274</v>
      </c>
      <c r="E631" s="178">
        <f t="shared" si="1182"/>
        <v>0</v>
      </c>
      <c r="F631" s="178">
        <f t="shared" si="1088"/>
        <v>0</v>
      </c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8"/>
      <c r="AF631" s="178"/>
      <c r="AG631" s="178"/>
      <c r="AH631" s="178"/>
      <c r="AI631" s="173"/>
      <c r="AJ631" s="173"/>
      <c r="AK631" s="173"/>
      <c r="AL631" s="173"/>
      <c r="AM631" s="173"/>
      <c r="AN631" s="173"/>
      <c r="AO631" s="173"/>
      <c r="AP631" s="173"/>
      <c r="AQ631" s="173"/>
      <c r="AR631" s="173"/>
      <c r="AS631" s="173"/>
      <c r="AT631" s="173"/>
      <c r="AU631" s="173"/>
      <c r="AV631" s="173"/>
      <c r="AW631" s="173"/>
      <c r="AX631" s="173"/>
      <c r="AY631" s="173"/>
      <c r="AZ631" s="173"/>
      <c r="BA631" s="173"/>
    </row>
    <row r="632" spans="1:53" ht="31.2">
      <c r="A632" s="313"/>
      <c r="B632" s="315"/>
      <c r="C632" s="315"/>
      <c r="D632" s="153" t="s">
        <v>43</v>
      </c>
      <c r="E632" s="178">
        <f t="shared" si="1182"/>
        <v>0</v>
      </c>
      <c r="F632" s="178">
        <f t="shared" si="1088"/>
        <v>0</v>
      </c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8"/>
      <c r="AF632" s="178"/>
      <c r="AG632" s="178"/>
      <c r="AH632" s="178"/>
      <c r="AI632" s="173"/>
      <c r="AJ632" s="173"/>
      <c r="AK632" s="173"/>
      <c r="AL632" s="173"/>
      <c r="AM632" s="173"/>
      <c r="AN632" s="173"/>
      <c r="AO632" s="173"/>
      <c r="AP632" s="173"/>
      <c r="AQ632" s="173"/>
      <c r="AR632" s="173"/>
      <c r="AS632" s="173"/>
      <c r="AT632" s="173"/>
      <c r="AU632" s="173"/>
      <c r="AV632" s="173"/>
      <c r="AW632" s="173"/>
      <c r="AX632" s="173"/>
      <c r="AY632" s="173"/>
      <c r="AZ632" s="173"/>
      <c r="BA632" s="173"/>
    </row>
    <row r="633" spans="1:53" ht="22.5" customHeight="1">
      <c r="A633" s="408" t="s">
        <v>336</v>
      </c>
      <c r="B633" s="409"/>
      <c r="C633" s="410"/>
      <c r="D633" s="159" t="s">
        <v>41</v>
      </c>
      <c r="E633" s="178">
        <f>H633+K633+N633+Q633+T633+W633+Z633+AE633+AJ633+AO633+AT633+AY633</f>
        <v>184596.58300000001</v>
      </c>
      <c r="F633" s="178">
        <f t="shared" si="1088"/>
        <v>184596.54</v>
      </c>
      <c r="G633" s="178">
        <f>F633*100/E633</f>
        <v>99.999976705961018</v>
      </c>
      <c r="H633" s="173">
        <f>H634+H635+H636+H638+H639</f>
        <v>28634.25</v>
      </c>
      <c r="I633" s="173">
        <f t="shared" ref="I633" si="1183">I634+I635+I636+I638+I639</f>
        <v>28634.25</v>
      </c>
      <c r="J633" s="173">
        <f>I633*100/H633</f>
        <v>100</v>
      </c>
      <c r="K633" s="173">
        <f t="shared" ref="K633:L633" si="1184">K634+K635+K636+K638+K639</f>
        <v>36640.06</v>
      </c>
      <c r="L633" s="173">
        <f t="shared" si="1184"/>
        <v>36640.06</v>
      </c>
      <c r="M633" s="173">
        <f>L633*100/K633</f>
        <v>100</v>
      </c>
      <c r="N633" s="173">
        <f t="shared" ref="N633:O633" si="1185">N634+N635+N636+N638+N639</f>
        <v>0</v>
      </c>
      <c r="O633" s="173">
        <f t="shared" si="1185"/>
        <v>0</v>
      </c>
      <c r="P633" s="173"/>
      <c r="Q633" s="173">
        <f t="shared" ref="Q633:R633" si="1186">Q634+Q635+Q636+Q638+Q639</f>
        <v>9999.9999999999982</v>
      </c>
      <c r="R633" s="173">
        <f t="shared" si="1186"/>
        <v>9999.9999999999982</v>
      </c>
      <c r="S633" s="173">
        <f>R633*100/Q633</f>
        <v>100</v>
      </c>
      <c r="T633" s="173">
        <f t="shared" ref="T633:U633" si="1187">T634+T635+T636+T638+T639</f>
        <v>23018.420000000002</v>
      </c>
      <c r="U633" s="173">
        <f t="shared" si="1187"/>
        <v>23018.420000000002</v>
      </c>
      <c r="V633" s="173"/>
      <c r="W633" s="173">
        <f t="shared" ref="W633:X633" si="1188">W634+W635+W636+W638+W639</f>
        <v>0</v>
      </c>
      <c r="X633" s="173">
        <f t="shared" si="1188"/>
        <v>0</v>
      </c>
      <c r="Y633" s="173"/>
      <c r="Z633" s="173">
        <f t="shared" ref="Z633:AC633" si="1189">Z634+Z635+Z636+Z638+Z639</f>
        <v>0</v>
      </c>
      <c r="AA633" s="173">
        <f t="shared" si="1189"/>
        <v>0</v>
      </c>
      <c r="AB633" s="173">
        <f t="shared" si="1189"/>
        <v>0</v>
      </c>
      <c r="AC633" s="173">
        <f t="shared" si="1189"/>
        <v>0</v>
      </c>
      <c r="AD633" s="173"/>
      <c r="AE633" s="178">
        <f t="shared" ref="AE633:AH633" si="1190">AE634+AE635+AE636+AE638+AE639</f>
        <v>24401.803000000004</v>
      </c>
      <c r="AF633" s="178">
        <f t="shared" si="1190"/>
        <v>0</v>
      </c>
      <c r="AG633" s="178">
        <f t="shared" si="1190"/>
        <v>0</v>
      </c>
      <c r="AH633" s="178">
        <f t="shared" si="1190"/>
        <v>24401.803000000004</v>
      </c>
      <c r="AI633" s="173"/>
      <c r="AJ633" s="173">
        <f t="shared" ref="AJ633:AM633" si="1191">AJ634+AJ635+AJ636+AJ638+AJ639</f>
        <v>0</v>
      </c>
      <c r="AK633" s="173">
        <f t="shared" si="1191"/>
        <v>0</v>
      </c>
      <c r="AL633" s="173">
        <f t="shared" si="1191"/>
        <v>0</v>
      </c>
      <c r="AM633" s="173">
        <f t="shared" si="1191"/>
        <v>0</v>
      </c>
      <c r="AN633" s="173"/>
      <c r="AO633" s="178">
        <f t="shared" ref="AO633:AR633" si="1192">AO634+AO635+AO636+AO638+AO639</f>
        <v>36942.51</v>
      </c>
      <c r="AP633" s="178">
        <f t="shared" si="1192"/>
        <v>0</v>
      </c>
      <c r="AQ633" s="178">
        <f t="shared" si="1192"/>
        <v>0</v>
      </c>
      <c r="AR633" s="178">
        <f t="shared" si="1192"/>
        <v>36942.51</v>
      </c>
      <c r="AS633" s="173"/>
      <c r="AT633" s="173">
        <f t="shared" ref="AT633:AW633" si="1193">AT634+AT635+AT636+AT638+AT639</f>
        <v>23159.5</v>
      </c>
      <c r="AU633" s="173">
        <f t="shared" si="1193"/>
        <v>0</v>
      </c>
      <c r="AV633" s="173">
        <f t="shared" si="1193"/>
        <v>0</v>
      </c>
      <c r="AW633" s="173">
        <f t="shared" si="1193"/>
        <v>23159.5</v>
      </c>
      <c r="AX633" s="173"/>
      <c r="AY633" s="178">
        <f t="shared" ref="AY633:AZ633" si="1194">AY634+AY635+AY636+AY638+AY639</f>
        <v>1800.0400000000009</v>
      </c>
      <c r="AZ633" s="178">
        <f t="shared" si="1194"/>
        <v>1799.9970000000001</v>
      </c>
      <c r="BA633" s="173"/>
    </row>
    <row r="634" spans="1:53" ht="32.25" customHeight="1">
      <c r="A634" s="411"/>
      <c r="B634" s="412"/>
      <c r="C634" s="413"/>
      <c r="D634" s="157" t="s">
        <v>37</v>
      </c>
      <c r="E634" s="178">
        <f t="shared" si="1055"/>
        <v>0</v>
      </c>
      <c r="F634" s="178">
        <f t="shared" si="1088"/>
        <v>0</v>
      </c>
      <c r="G634" s="173"/>
      <c r="H634" s="173">
        <f>H487+H564</f>
        <v>0</v>
      </c>
      <c r="I634" s="173">
        <f t="shared" ref="I634:BA634" si="1195">I487+I564</f>
        <v>0</v>
      </c>
      <c r="J634" s="173">
        <f t="shared" si="1195"/>
        <v>0</v>
      </c>
      <c r="K634" s="173">
        <f t="shared" si="1195"/>
        <v>0</v>
      </c>
      <c r="L634" s="173">
        <f t="shared" si="1195"/>
        <v>0</v>
      </c>
      <c r="M634" s="173">
        <f t="shared" si="1195"/>
        <v>0</v>
      </c>
      <c r="N634" s="173">
        <f t="shared" si="1195"/>
        <v>0</v>
      </c>
      <c r="O634" s="173">
        <f t="shared" si="1195"/>
        <v>0</v>
      </c>
      <c r="P634" s="173">
        <f t="shared" si="1195"/>
        <v>0</v>
      </c>
      <c r="Q634" s="173">
        <f t="shared" si="1195"/>
        <v>0</v>
      </c>
      <c r="R634" s="173">
        <f t="shared" si="1195"/>
        <v>0</v>
      </c>
      <c r="S634" s="173">
        <f t="shared" si="1195"/>
        <v>0</v>
      </c>
      <c r="T634" s="173">
        <f t="shared" si="1195"/>
        <v>0</v>
      </c>
      <c r="U634" s="173">
        <f t="shared" si="1195"/>
        <v>0</v>
      </c>
      <c r="V634" s="173">
        <f t="shared" si="1195"/>
        <v>0</v>
      </c>
      <c r="W634" s="173">
        <f t="shared" si="1195"/>
        <v>0</v>
      </c>
      <c r="X634" s="173">
        <f t="shared" si="1195"/>
        <v>0</v>
      </c>
      <c r="Y634" s="173">
        <f t="shared" si="1195"/>
        <v>0</v>
      </c>
      <c r="Z634" s="173">
        <f t="shared" si="1195"/>
        <v>0</v>
      </c>
      <c r="AA634" s="173">
        <f t="shared" si="1195"/>
        <v>0</v>
      </c>
      <c r="AB634" s="173">
        <f t="shared" si="1195"/>
        <v>0</v>
      </c>
      <c r="AC634" s="173">
        <f t="shared" si="1195"/>
        <v>0</v>
      </c>
      <c r="AD634" s="173">
        <f t="shared" si="1195"/>
        <v>0</v>
      </c>
      <c r="AE634" s="178">
        <f t="shared" si="1195"/>
        <v>0</v>
      </c>
      <c r="AF634" s="178">
        <f t="shared" si="1195"/>
        <v>0</v>
      </c>
      <c r="AG634" s="178">
        <f t="shared" si="1195"/>
        <v>0</v>
      </c>
      <c r="AH634" s="178">
        <f t="shared" si="1195"/>
        <v>0</v>
      </c>
      <c r="AI634" s="173">
        <f t="shared" si="1195"/>
        <v>0</v>
      </c>
      <c r="AJ634" s="173">
        <f t="shared" si="1195"/>
        <v>0</v>
      </c>
      <c r="AK634" s="173">
        <f t="shared" si="1195"/>
        <v>0</v>
      </c>
      <c r="AL634" s="173">
        <f t="shared" si="1195"/>
        <v>0</v>
      </c>
      <c r="AM634" s="173">
        <f t="shared" si="1195"/>
        <v>0</v>
      </c>
      <c r="AN634" s="173">
        <f t="shared" si="1195"/>
        <v>0</v>
      </c>
      <c r="AO634" s="178">
        <f t="shared" si="1195"/>
        <v>0</v>
      </c>
      <c r="AP634" s="178">
        <f t="shared" si="1195"/>
        <v>0</v>
      </c>
      <c r="AQ634" s="178">
        <f t="shared" si="1195"/>
        <v>0</v>
      </c>
      <c r="AR634" s="178">
        <f t="shared" si="1195"/>
        <v>0</v>
      </c>
      <c r="AS634" s="173">
        <f t="shared" si="1195"/>
        <v>0</v>
      </c>
      <c r="AT634" s="173">
        <f t="shared" si="1195"/>
        <v>0</v>
      </c>
      <c r="AU634" s="173">
        <f t="shared" si="1195"/>
        <v>0</v>
      </c>
      <c r="AV634" s="173">
        <f t="shared" si="1195"/>
        <v>0</v>
      </c>
      <c r="AW634" s="173">
        <f t="shared" si="1195"/>
        <v>0</v>
      </c>
      <c r="AX634" s="173">
        <f t="shared" si="1195"/>
        <v>0</v>
      </c>
      <c r="AY634" s="178">
        <f t="shared" si="1195"/>
        <v>0</v>
      </c>
      <c r="AZ634" s="178">
        <f t="shared" si="1195"/>
        <v>0</v>
      </c>
      <c r="BA634" s="173">
        <f t="shared" si="1195"/>
        <v>0</v>
      </c>
    </row>
    <row r="635" spans="1:53" ht="50.25" customHeight="1">
      <c r="A635" s="411"/>
      <c r="B635" s="412"/>
      <c r="C635" s="413"/>
      <c r="D635" s="158" t="s">
        <v>2</v>
      </c>
      <c r="E635" s="178">
        <f t="shared" si="1055"/>
        <v>0</v>
      </c>
      <c r="F635" s="178">
        <f t="shared" ref="F635:F636" si="1196">I635+L635+O635+R635+U635+X635+AC635+AH635+AM635+AR635+AW635+AZ635</f>
        <v>0</v>
      </c>
      <c r="G635" s="173"/>
      <c r="H635" s="173">
        <f t="shared" ref="H635:BA635" si="1197">H488+H565</f>
        <v>0</v>
      </c>
      <c r="I635" s="173">
        <f t="shared" si="1197"/>
        <v>0</v>
      </c>
      <c r="J635" s="173">
        <f t="shared" si="1197"/>
        <v>0</v>
      </c>
      <c r="K635" s="173">
        <f t="shared" si="1197"/>
        <v>0</v>
      </c>
      <c r="L635" s="173">
        <f t="shared" si="1197"/>
        <v>0</v>
      </c>
      <c r="M635" s="173">
        <f t="shared" si="1197"/>
        <v>0</v>
      </c>
      <c r="N635" s="173">
        <f t="shared" si="1197"/>
        <v>0</v>
      </c>
      <c r="O635" s="173">
        <f t="shared" si="1197"/>
        <v>0</v>
      </c>
      <c r="P635" s="173">
        <f t="shared" si="1197"/>
        <v>0</v>
      </c>
      <c r="Q635" s="173">
        <f t="shared" si="1197"/>
        <v>0</v>
      </c>
      <c r="R635" s="173">
        <f t="shared" si="1197"/>
        <v>0</v>
      </c>
      <c r="S635" s="173">
        <f t="shared" si="1197"/>
        <v>0</v>
      </c>
      <c r="T635" s="173">
        <f t="shared" si="1197"/>
        <v>0</v>
      </c>
      <c r="U635" s="173">
        <f t="shared" si="1197"/>
        <v>0</v>
      </c>
      <c r="V635" s="173">
        <f t="shared" si="1197"/>
        <v>0</v>
      </c>
      <c r="W635" s="173">
        <f t="shared" si="1197"/>
        <v>0</v>
      </c>
      <c r="X635" s="173">
        <f t="shared" si="1197"/>
        <v>0</v>
      </c>
      <c r="Y635" s="173">
        <f t="shared" si="1197"/>
        <v>0</v>
      </c>
      <c r="Z635" s="173">
        <f t="shared" si="1197"/>
        <v>0</v>
      </c>
      <c r="AA635" s="173">
        <f t="shared" si="1197"/>
        <v>0</v>
      </c>
      <c r="AB635" s="173">
        <f t="shared" si="1197"/>
        <v>0</v>
      </c>
      <c r="AC635" s="173">
        <f t="shared" si="1197"/>
        <v>0</v>
      </c>
      <c r="AD635" s="173">
        <f t="shared" si="1197"/>
        <v>0</v>
      </c>
      <c r="AE635" s="178">
        <f t="shared" si="1197"/>
        <v>0</v>
      </c>
      <c r="AF635" s="178">
        <f t="shared" si="1197"/>
        <v>0</v>
      </c>
      <c r="AG635" s="178">
        <f t="shared" si="1197"/>
        <v>0</v>
      </c>
      <c r="AH635" s="178">
        <f t="shared" si="1197"/>
        <v>0</v>
      </c>
      <c r="AI635" s="173">
        <f t="shared" si="1197"/>
        <v>0</v>
      </c>
      <c r="AJ635" s="173">
        <f t="shared" si="1197"/>
        <v>0</v>
      </c>
      <c r="AK635" s="173">
        <f t="shared" si="1197"/>
        <v>0</v>
      </c>
      <c r="AL635" s="173">
        <f t="shared" si="1197"/>
        <v>0</v>
      </c>
      <c r="AM635" s="173">
        <f t="shared" si="1197"/>
        <v>0</v>
      </c>
      <c r="AN635" s="173">
        <f t="shared" si="1197"/>
        <v>0</v>
      </c>
      <c r="AO635" s="178">
        <f t="shared" si="1197"/>
        <v>0</v>
      </c>
      <c r="AP635" s="178">
        <f t="shared" si="1197"/>
        <v>0</v>
      </c>
      <c r="AQ635" s="178">
        <f t="shared" si="1197"/>
        <v>0</v>
      </c>
      <c r="AR635" s="178">
        <f t="shared" si="1197"/>
        <v>0</v>
      </c>
      <c r="AS635" s="173">
        <f t="shared" si="1197"/>
        <v>0</v>
      </c>
      <c r="AT635" s="173">
        <f t="shared" si="1197"/>
        <v>0</v>
      </c>
      <c r="AU635" s="173">
        <f t="shared" si="1197"/>
        <v>0</v>
      </c>
      <c r="AV635" s="173">
        <f t="shared" si="1197"/>
        <v>0</v>
      </c>
      <c r="AW635" s="173">
        <f t="shared" si="1197"/>
        <v>0</v>
      </c>
      <c r="AX635" s="173">
        <f t="shared" si="1197"/>
        <v>0</v>
      </c>
      <c r="AY635" s="178">
        <f t="shared" si="1197"/>
        <v>0</v>
      </c>
      <c r="AZ635" s="178">
        <f t="shared" si="1197"/>
        <v>0</v>
      </c>
      <c r="BA635" s="173">
        <f t="shared" si="1197"/>
        <v>0</v>
      </c>
    </row>
    <row r="636" spans="1:53" ht="22.5" customHeight="1">
      <c r="A636" s="411"/>
      <c r="B636" s="412"/>
      <c r="C636" s="413"/>
      <c r="D636" s="241" t="s">
        <v>273</v>
      </c>
      <c r="E636" s="178">
        <f>H636+K636+N636+Q636+T636+W636+Z636+AE636+AJ636+AO636+AT636+AY636</f>
        <v>184596.58300000001</v>
      </c>
      <c r="F636" s="178">
        <f t="shared" si="1196"/>
        <v>184596.54</v>
      </c>
      <c r="G636" s="173"/>
      <c r="H636" s="173">
        <f t="shared" ref="H636:BA636" si="1198">H489+H566</f>
        <v>28634.25</v>
      </c>
      <c r="I636" s="173">
        <f t="shared" si="1198"/>
        <v>28634.25</v>
      </c>
      <c r="J636" s="173">
        <f t="shared" si="1198"/>
        <v>0</v>
      </c>
      <c r="K636" s="173">
        <f t="shared" si="1198"/>
        <v>36640.06</v>
      </c>
      <c r="L636" s="173">
        <f t="shared" si="1198"/>
        <v>36640.06</v>
      </c>
      <c r="M636" s="173">
        <f t="shared" si="1198"/>
        <v>100</v>
      </c>
      <c r="N636" s="173">
        <f t="shared" si="1198"/>
        <v>0</v>
      </c>
      <c r="O636" s="173">
        <f t="shared" si="1198"/>
        <v>0</v>
      </c>
      <c r="P636" s="173">
        <f t="shared" si="1198"/>
        <v>0</v>
      </c>
      <c r="Q636" s="173">
        <f t="shared" si="1198"/>
        <v>9999.9999999999982</v>
      </c>
      <c r="R636" s="173">
        <f t="shared" si="1198"/>
        <v>9999.9999999999982</v>
      </c>
      <c r="S636" s="173">
        <f t="shared" si="1198"/>
        <v>100</v>
      </c>
      <c r="T636" s="173">
        <f t="shared" si="1198"/>
        <v>23018.420000000002</v>
      </c>
      <c r="U636" s="173">
        <f t="shared" si="1198"/>
        <v>23018.420000000002</v>
      </c>
      <c r="V636" s="173">
        <f t="shared" si="1198"/>
        <v>0</v>
      </c>
      <c r="W636" s="173">
        <f t="shared" si="1198"/>
        <v>0</v>
      </c>
      <c r="X636" s="173">
        <f t="shared" si="1198"/>
        <v>0</v>
      </c>
      <c r="Y636" s="173">
        <f t="shared" si="1198"/>
        <v>0</v>
      </c>
      <c r="Z636" s="173">
        <f t="shared" si="1198"/>
        <v>0</v>
      </c>
      <c r="AA636" s="173">
        <f t="shared" si="1198"/>
        <v>0</v>
      </c>
      <c r="AB636" s="173">
        <f t="shared" si="1198"/>
        <v>0</v>
      </c>
      <c r="AC636" s="173">
        <f t="shared" si="1198"/>
        <v>0</v>
      </c>
      <c r="AD636" s="173">
        <f t="shared" si="1198"/>
        <v>0</v>
      </c>
      <c r="AE636" s="178">
        <f t="shared" si="1198"/>
        <v>24401.803000000004</v>
      </c>
      <c r="AF636" s="178">
        <f t="shared" si="1198"/>
        <v>0</v>
      </c>
      <c r="AG636" s="178">
        <f t="shared" si="1198"/>
        <v>0</v>
      </c>
      <c r="AH636" s="178">
        <f t="shared" si="1198"/>
        <v>24401.803000000004</v>
      </c>
      <c r="AI636" s="173">
        <f t="shared" si="1198"/>
        <v>0</v>
      </c>
      <c r="AJ636" s="173">
        <f t="shared" si="1198"/>
        <v>0</v>
      </c>
      <c r="AK636" s="173">
        <f t="shared" si="1198"/>
        <v>0</v>
      </c>
      <c r="AL636" s="173">
        <f t="shared" si="1198"/>
        <v>0</v>
      </c>
      <c r="AM636" s="173">
        <f t="shared" si="1198"/>
        <v>0</v>
      </c>
      <c r="AN636" s="173">
        <f t="shared" si="1198"/>
        <v>0</v>
      </c>
      <c r="AO636" s="178">
        <f t="shared" si="1198"/>
        <v>36942.51</v>
      </c>
      <c r="AP636" s="178">
        <f t="shared" si="1198"/>
        <v>0</v>
      </c>
      <c r="AQ636" s="178">
        <f t="shared" si="1198"/>
        <v>0</v>
      </c>
      <c r="AR636" s="178">
        <f t="shared" si="1198"/>
        <v>36942.51</v>
      </c>
      <c r="AS636" s="173">
        <f t="shared" si="1198"/>
        <v>0</v>
      </c>
      <c r="AT636" s="173">
        <f t="shared" si="1198"/>
        <v>23159.5</v>
      </c>
      <c r="AU636" s="173">
        <f t="shared" si="1198"/>
        <v>0</v>
      </c>
      <c r="AV636" s="173">
        <f t="shared" si="1198"/>
        <v>0</v>
      </c>
      <c r="AW636" s="173">
        <f t="shared" si="1198"/>
        <v>23159.5</v>
      </c>
      <c r="AX636" s="173">
        <f t="shared" si="1198"/>
        <v>0</v>
      </c>
      <c r="AY636" s="178">
        <f t="shared" si="1198"/>
        <v>1800.0400000000009</v>
      </c>
      <c r="AZ636" s="178">
        <f t="shared" si="1198"/>
        <v>1799.9970000000001</v>
      </c>
      <c r="BA636" s="173">
        <f t="shared" si="1198"/>
        <v>0</v>
      </c>
    </row>
    <row r="637" spans="1:53" ht="82.5" customHeight="1">
      <c r="A637" s="411"/>
      <c r="B637" s="412"/>
      <c r="C637" s="413"/>
      <c r="D637" s="241" t="s">
        <v>279</v>
      </c>
      <c r="E637" s="178">
        <f t="shared" ref="E637:E639" si="1199">H637+K637+N637+Q637+T637+W637+Z637+AE637+AJ637+AO637+AT637+AY637</f>
        <v>0</v>
      </c>
      <c r="F637" s="178">
        <f t="shared" ref="F637:F639" si="1200">I637+L637+O637+R637+U637+X637+AA637+AF637+AK637+AP637+AU637+AZ637</f>
        <v>0</v>
      </c>
      <c r="G637" s="173"/>
      <c r="H637" s="173">
        <f t="shared" ref="H637:BA637" si="1201">H490+H567</f>
        <v>0</v>
      </c>
      <c r="I637" s="173">
        <f t="shared" si="1201"/>
        <v>0</v>
      </c>
      <c r="J637" s="173">
        <f t="shared" si="1201"/>
        <v>0</v>
      </c>
      <c r="K637" s="173">
        <f t="shared" si="1201"/>
        <v>0</v>
      </c>
      <c r="L637" s="173">
        <f t="shared" si="1201"/>
        <v>0</v>
      </c>
      <c r="M637" s="173">
        <f t="shared" si="1201"/>
        <v>0</v>
      </c>
      <c r="N637" s="173">
        <f t="shared" si="1201"/>
        <v>0</v>
      </c>
      <c r="O637" s="173">
        <f t="shared" si="1201"/>
        <v>0</v>
      </c>
      <c r="P637" s="173">
        <f t="shared" si="1201"/>
        <v>0</v>
      </c>
      <c r="Q637" s="173">
        <f t="shared" si="1201"/>
        <v>0</v>
      </c>
      <c r="R637" s="173">
        <f t="shared" si="1201"/>
        <v>0</v>
      </c>
      <c r="S637" s="173">
        <f t="shared" si="1201"/>
        <v>0</v>
      </c>
      <c r="T637" s="173">
        <f t="shared" si="1201"/>
        <v>0</v>
      </c>
      <c r="U637" s="173">
        <f t="shared" si="1201"/>
        <v>0</v>
      </c>
      <c r="V637" s="173">
        <f t="shared" si="1201"/>
        <v>0</v>
      </c>
      <c r="W637" s="173">
        <f t="shared" si="1201"/>
        <v>0</v>
      </c>
      <c r="X637" s="173">
        <f t="shared" si="1201"/>
        <v>0</v>
      </c>
      <c r="Y637" s="173">
        <f t="shared" si="1201"/>
        <v>0</v>
      </c>
      <c r="Z637" s="173">
        <f t="shared" si="1201"/>
        <v>0</v>
      </c>
      <c r="AA637" s="173">
        <f t="shared" si="1201"/>
        <v>0</v>
      </c>
      <c r="AB637" s="173">
        <f t="shared" si="1201"/>
        <v>0</v>
      </c>
      <c r="AC637" s="173">
        <f t="shared" si="1201"/>
        <v>0</v>
      </c>
      <c r="AD637" s="173">
        <f t="shared" si="1201"/>
        <v>0</v>
      </c>
      <c r="AE637" s="178">
        <f t="shared" si="1201"/>
        <v>0</v>
      </c>
      <c r="AF637" s="178">
        <f t="shared" si="1201"/>
        <v>0</v>
      </c>
      <c r="AG637" s="178">
        <f t="shared" si="1201"/>
        <v>0</v>
      </c>
      <c r="AH637" s="178">
        <f t="shared" si="1201"/>
        <v>0</v>
      </c>
      <c r="AI637" s="173">
        <f t="shared" si="1201"/>
        <v>0</v>
      </c>
      <c r="AJ637" s="173">
        <f t="shared" si="1201"/>
        <v>0</v>
      </c>
      <c r="AK637" s="173">
        <f t="shared" si="1201"/>
        <v>0</v>
      </c>
      <c r="AL637" s="173">
        <f t="shared" si="1201"/>
        <v>0</v>
      </c>
      <c r="AM637" s="173">
        <f t="shared" si="1201"/>
        <v>0</v>
      </c>
      <c r="AN637" s="173">
        <f t="shared" si="1201"/>
        <v>0</v>
      </c>
      <c r="AO637" s="173">
        <f t="shared" si="1201"/>
        <v>0</v>
      </c>
      <c r="AP637" s="173">
        <f t="shared" si="1201"/>
        <v>0</v>
      </c>
      <c r="AQ637" s="173">
        <f t="shared" si="1201"/>
        <v>0</v>
      </c>
      <c r="AR637" s="173">
        <f t="shared" si="1201"/>
        <v>0</v>
      </c>
      <c r="AS637" s="173">
        <f t="shared" si="1201"/>
        <v>0</v>
      </c>
      <c r="AT637" s="173">
        <f t="shared" si="1201"/>
        <v>0</v>
      </c>
      <c r="AU637" s="173">
        <f t="shared" si="1201"/>
        <v>0</v>
      </c>
      <c r="AV637" s="173">
        <f t="shared" si="1201"/>
        <v>0</v>
      </c>
      <c r="AW637" s="173">
        <f t="shared" si="1201"/>
        <v>0</v>
      </c>
      <c r="AX637" s="173">
        <f t="shared" si="1201"/>
        <v>0</v>
      </c>
      <c r="AY637" s="173">
        <f t="shared" si="1201"/>
        <v>0</v>
      </c>
      <c r="AZ637" s="173">
        <f t="shared" si="1201"/>
        <v>0</v>
      </c>
      <c r="BA637" s="173">
        <f t="shared" si="1201"/>
        <v>0</v>
      </c>
    </row>
    <row r="638" spans="1:53" ht="22.5" customHeight="1">
      <c r="A638" s="411"/>
      <c r="B638" s="412"/>
      <c r="C638" s="413"/>
      <c r="D638" s="241" t="s">
        <v>274</v>
      </c>
      <c r="E638" s="178">
        <f t="shared" si="1199"/>
        <v>0</v>
      </c>
      <c r="F638" s="178">
        <f t="shared" si="1200"/>
        <v>0</v>
      </c>
      <c r="G638" s="173"/>
      <c r="H638" s="173">
        <f t="shared" ref="H638:BA638" si="1202">H491+H568</f>
        <v>0</v>
      </c>
      <c r="I638" s="173">
        <f t="shared" si="1202"/>
        <v>0</v>
      </c>
      <c r="J638" s="173">
        <f t="shared" si="1202"/>
        <v>0</v>
      </c>
      <c r="K638" s="173">
        <f t="shared" si="1202"/>
        <v>0</v>
      </c>
      <c r="L638" s="173">
        <f t="shared" si="1202"/>
        <v>0</v>
      </c>
      <c r="M638" s="173">
        <f t="shared" si="1202"/>
        <v>0</v>
      </c>
      <c r="N638" s="173">
        <f t="shared" si="1202"/>
        <v>0</v>
      </c>
      <c r="O638" s="173">
        <f t="shared" si="1202"/>
        <v>0</v>
      </c>
      <c r="P638" s="173">
        <f t="shared" si="1202"/>
        <v>0</v>
      </c>
      <c r="Q638" s="173">
        <f t="shared" si="1202"/>
        <v>0</v>
      </c>
      <c r="R638" s="173">
        <f t="shared" si="1202"/>
        <v>0</v>
      </c>
      <c r="S638" s="173">
        <f t="shared" si="1202"/>
        <v>0</v>
      </c>
      <c r="T638" s="173">
        <f t="shared" si="1202"/>
        <v>0</v>
      </c>
      <c r="U638" s="173">
        <f t="shared" si="1202"/>
        <v>0</v>
      </c>
      <c r="V638" s="173">
        <f t="shared" si="1202"/>
        <v>0</v>
      </c>
      <c r="W638" s="173">
        <f t="shared" si="1202"/>
        <v>0</v>
      </c>
      <c r="X638" s="173">
        <f t="shared" si="1202"/>
        <v>0</v>
      </c>
      <c r="Y638" s="173">
        <f t="shared" si="1202"/>
        <v>0</v>
      </c>
      <c r="Z638" s="173">
        <f t="shared" si="1202"/>
        <v>0</v>
      </c>
      <c r="AA638" s="173">
        <f t="shared" si="1202"/>
        <v>0</v>
      </c>
      <c r="AB638" s="173">
        <f t="shared" si="1202"/>
        <v>0</v>
      </c>
      <c r="AC638" s="173">
        <f t="shared" si="1202"/>
        <v>0</v>
      </c>
      <c r="AD638" s="173">
        <f t="shared" si="1202"/>
        <v>0</v>
      </c>
      <c r="AE638" s="178">
        <f t="shared" si="1202"/>
        <v>0</v>
      </c>
      <c r="AF638" s="178">
        <f t="shared" si="1202"/>
        <v>0</v>
      </c>
      <c r="AG638" s="178">
        <f t="shared" si="1202"/>
        <v>0</v>
      </c>
      <c r="AH638" s="178">
        <f t="shared" si="1202"/>
        <v>0</v>
      </c>
      <c r="AI638" s="173">
        <f t="shared" si="1202"/>
        <v>0</v>
      </c>
      <c r="AJ638" s="173">
        <f t="shared" si="1202"/>
        <v>0</v>
      </c>
      <c r="AK638" s="173">
        <f t="shared" si="1202"/>
        <v>0</v>
      </c>
      <c r="AL638" s="173">
        <f t="shared" si="1202"/>
        <v>0</v>
      </c>
      <c r="AM638" s="173">
        <f t="shared" si="1202"/>
        <v>0</v>
      </c>
      <c r="AN638" s="173">
        <f t="shared" si="1202"/>
        <v>0</v>
      </c>
      <c r="AO638" s="173">
        <f t="shared" si="1202"/>
        <v>0</v>
      </c>
      <c r="AP638" s="173">
        <f t="shared" si="1202"/>
        <v>0</v>
      </c>
      <c r="AQ638" s="173">
        <f t="shared" si="1202"/>
        <v>0</v>
      </c>
      <c r="AR638" s="173">
        <f t="shared" si="1202"/>
        <v>0</v>
      </c>
      <c r="AS638" s="173">
        <f t="shared" si="1202"/>
        <v>0</v>
      </c>
      <c r="AT638" s="173">
        <f t="shared" si="1202"/>
        <v>0</v>
      </c>
      <c r="AU638" s="173">
        <f t="shared" si="1202"/>
        <v>0</v>
      </c>
      <c r="AV638" s="173">
        <f t="shared" si="1202"/>
        <v>0</v>
      </c>
      <c r="AW638" s="173">
        <f t="shared" si="1202"/>
        <v>0</v>
      </c>
      <c r="AX638" s="173">
        <f t="shared" si="1202"/>
        <v>0</v>
      </c>
      <c r="AY638" s="173">
        <f t="shared" si="1202"/>
        <v>0</v>
      </c>
      <c r="AZ638" s="173">
        <f t="shared" si="1202"/>
        <v>0</v>
      </c>
      <c r="BA638" s="173">
        <f t="shared" si="1202"/>
        <v>0</v>
      </c>
    </row>
    <row r="639" spans="1:53" ht="31.2">
      <c r="A639" s="414"/>
      <c r="B639" s="415"/>
      <c r="C639" s="416"/>
      <c r="D639" s="153" t="s">
        <v>43</v>
      </c>
      <c r="E639" s="178">
        <f t="shared" si="1199"/>
        <v>0</v>
      </c>
      <c r="F639" s="178">
        <f t="shared" si="1200"/>
        <v>0</v>
      </c>
      <c r="G639" s="173"/>
      <c r="H639" s="173">
        <f t="shared" ref="H639:BA639" si="1203">H492+H569</f>
        <v>0</v>
      </c>
      <c r="I639" s="173">
        <f t="shared" si="1203"/>
        <v>0</v>
      </c>
      <c r="J639" s="173">
        <f t="shared" si="1203"/>
        <v>0</v>
      </c>
      <c r="K639" s="173">
        <f t="shared" si="1203"/>
        <v>0</v>
      </c>
      <c r="L639" s="173">
        <f t="shared" si="1203"/>
        <v>0</v>
      </c>
      <c r="M639" s="173">
        <f t="shared" si="1203"/>
        <v>0</v>
      </c>
      <c r="N639" s="173">
        <f t="shared" si="1203"/>
        <v>0</v>
      </c>
      <c r="O639" s="173">
        <f t="shared" si="1203"/>
        <v>0</v>
      </c>
      <c r="P639" s="173">
        <f t="shared" si="1203"/>
        <v>0</v>
      </c>
      <c r="Q639" s="173">
        <f t="shared" si="1203"/>
        <v>0</v>
      </c>
      <c r="R639" s="173">
        <f t="shared" si="1203"/>
        <v>0</v>
      </c>
      <c r="S639" s="173">
        <f t="shared" si="1203"/>
        <v>0</v>
      </c>
      <c r="T639" s="173">
        <f t="shared" si="1203"/>
        <v>0</v>
      </c>
      <c r="U639" s="173">
        <f t="shared" si="1203"/>
        <v>0</v>
      </c>
      <c r="V639" s="173">
        <f t="shared" si="1203"/>
        <v>0</v>
      </c>
      <c r="W639" s="173">
        <f t="shared" si="1203"/>
        <v>0</v>
      </c>
      <c r="X639" s="173">
        <f t="shared" si="1203"/>
        <v>0</v>
      </c>
      <c r="Y639" s="173">
        <f t="shared" si="1203"/>
        <v>0</v>
      </c>
      <c r="Z639" s="173">
        <f t="shared" si="1203"/>
        <v>0</v>
      </c>
      <c r="AA639" s="173">
        <f t="shared" si="1203"/>
        <v>0</v>
      </c>
      <c r="AB639" s="173">
        <f t="shared" si="1203"/>
        <v>0</v>
      </c>
      <c r="AC639" s="173">
        <f t="shared" si="1203"/>
        <v>0</v>
      </c>
      <c r="AD639" s="173">
        <f t="shared" si="1203"/>
        <v>0</v>
      </c>
      <c r="AE639" s="178">
        <f t="shared" si="1203"/>
        <v>0</v>
      </c>
      <c r="AF639" s="178">
        <f t="shared" si="1203"/>
        <v>0</v>
      </c>
      <c r="AG639" s="178">
        <f t="shared" si="1203"/>
        <v>0</v>
      </c>
      <c r="AH639" s="178">
        <f t="shared" si="1203"/>
        <v>0</v>
      </c>
      <c r="AI639" s="173">
        <f t="shared" si="1203"/>
        <v>0</v>
      </c>
      <c r="AJ639" s="173">
        <f t="shared" si="1203"/>
        <v>0</v>
      </c>
      <c r="AK639" s="173">
        <f t="shared" si="1203"/>
        <v>0</v>
      </c>
      <c r="AL639" s="173">
        <f t="shared" si="1203"/>
        <v>0</v>
      </c>
      <c r="AM639" s="173">
        <f t="shared" si="1203"/>
        <v>0</v>
      </c>
      <c r="AN639" s="173">
        <f t="shared" si="1203"/>
        <v>0</v>
      </c>
      <c r="AO639" s="173">
        <f t="shared" si="1203"/>
        <v>0</v>
      </c>
      <c r="AP639" s="173">
        <f t="shared" si="1203"/>
        <v>0</v>
      </c>
      <c r="AQ639" s="173">
        <f t="shared" si="1203"/>
        <v>0</v>
      </c>
      <c r="AR639" s="173">
        <f t="shared" si="1203"/>
        <v>0</v>
      </c>
      <c r="AS639" s="173">
        <f t="shared" si="1203"/>
        <v>0</v>
      </c>
      <c r="AT639" s="173">
        <f t="shared" si="1203"/>
        <v>0</v>
      </c>
      <c r="AU639" s="173">
        <f t="shared" si="1203"/>
        <v>0</v>
      </c>
      <c r="AV639" s="173">
        <f t="shared" si="1203"/>
        <v>0</v>
      </c>
      <c r="AW639" s="173">
        <f t="shared" si="1203"/>
        <v>0</v>
      </c>
      <c r="AX639" s="173">
        <f t="shared" si="1203"/>
        <v>0</v>
      </c>
      <c r="AY639" s="173">
        <f t="shared" si="1203"/>
        <v>0</v>
      </c>
      <c r="AZ639" s="173">
        <f t="shared" si="1203"/>
        <v>0</v>
      </c>
      <c r="BA639" s="173">
        <f t="shared" si="1203"/>
        <v>0</v>
      </c>
    </row>
    <row r="640" spans="1:53" ht="22.5" customHeight="1">
      <c r="A640" s="318" t="s">
        <v>335</v>
      </c>
      <c r="B640" s="319"/>
      <c r="C640" s="320"/>
      <c r="D640" s="159" t="s">
        <v>41</v>
      </c>
      <c r="E640" s="178">
        <f>H640+K640+N640+Q640+T640+W640+Z640+AE640+AJ640+AO640+AT640+AY640</f>
        <v>371043.20011999994</v>
      </c>
      <c r="F640" s="178">
        <f t="shared" ref="F640:F644" si="1204">I640+L640+O640+R640+U640+X640+AC640+AH640+AM640+AR640+AW640+AZ640</f>
        <v>314923.40229999996</v>
      </c>
      <c r="G640" s="156">
        <f>F640/E640</f>
        <v>0.84875131035456208</v>
      </c>
      <c r="H640" s="173">
        <f>H641+H642+H643+H645+H646</f>
        <v>28795.76368</v>
      </c>
      <c r="I640" s="173">
        <f t="shared" ref="I640:BA640" si="1205">I641+I642+I643+I645+I646</f>
        <v>28795.76368</v>
      </c>
      <c r="J640" s="173">
        <f t="shared" si="1205"/>
        <v>0</v>
      </c>
      <c r="K640" s="173">
        <f t="shared" si="1205"/>
        <v>40041.567000000003</v>
      </c>
      <c r="L640" s="173">
        <f t="shared" si="1205"/>
        <v>40041.567000000003</v>
      </c>
      <c r="M640" s="173">
        <f>L640*100/K640</f>
        <v>100</v>
      </c>
      <c r="N640" s="178">
        <f t="shared" si="1205"/>
        <v>5328.437609999999</v>
      </c>
      <c r="O640" s="178">
        <f t="shared" si="1205"/>
        <v>5328.437609999999</v>
      </c>
      <c r="P640" s="173">
        <f>O640*100/N640</f>
        <v>100</v>
      </c>
      <c r="Q640" s="178">
        <f t="shared" si="1205"/>
        <v>17545.973289999998</v>
      </c>
      <c r="R640" s="178">
        <f t="shared" si="1205"/>
        <v>17545.973289999998</v>
      </c>
      <c r="S640" s="173">
        <f>R640*100/Q640</f>
        <v>100</v>
      </c>
      <c r="T640" s="197">
        <f t="shared" si="1205"/>
        <v>31560.633609999997</v>
      </c>
      <c r="U640" s="197">
        <f t="shared" si="1205"/>
        <v>31560.633609999997</v>
      </c>
      <c r="V640" s="197">
        <f t="shared" si="1205"/>
        <v>0</v>
      </c>
      <c r="W640" s="178">
        <f t="shared" si="1205"/>
        <v>12202.554500000002</v>
      </c>
      <c r="X640" s="178">
        <f t="shared" si="1205"/>
        <v>12202.554500000002</v>
      </c>
      <c r="Y640" s="173">
        <f>X640*100/W640</f>
        <v>100</v>
      </c>
      <c r="Z640" s="178">
        <f t="shared" si="1205"/>
        <v>8413.1039300000011</v>
      </c>
      <c r="AA640" s="178">
        <f t="shared" si="1205"/>
        <v>7093.3586500000001</v>
      </c>
      <c r="AB640" s="178">
        <f t="shared" si="1205"/>
        <v>283.32</v>
      </c>
      <c r="AC640" s="178">
        <f t="shared" si="1205"/>
        <v>8413.1039300000011</v>
      </c>
      <c r="AD640" s="173">
        <f>AC640*100/Z640</f>
        <v>100</v>
      </c>
      <c r="AE640" s="178">
        <f t="shared" si="1205"/>
        <v>46362.360640000006</v>
      </c>
      <c r="AF640" s="178">
        <f t="shared" si="1205"/>
        <v>2930.4745400000002</v>
      </c>
      <c r="AG640" s="178">
        <f t="shared" si="1205"/>
        <v>2930.4745400000002</v>
      </c>
      <c r="AH640" s="178">
        <f t="shared" si="1205"/>
        <v>46362.360640000006</v>
      </c>
      <c r="AI640" s="173">
        <f>AH640*100/AE640</f>
        <v>99.999999999999986</v>
      </c>
      <c r="AJ640" s="178">
        <f t="shared" si="1205"/>
        <v>28585.621279999999</v>
      </c>
      <c r="AK640" s="173">
        <f t="shared" si="1205"/>
        <v>269.44799999999998</v>
      </c>
      <c r="AL640" s="173">
        <f t="shared" si="1205"/>
        <v>269.44799999999998</v>
      </c>
      <c r="AM640" s="178">
        <f t="shared" si="1205"/>
        <v>28585.621279999999</v>
      </c>
      <c r="AN640" s="173">
        <f t="shared" si="1205"/>
        <v>0</v>
      </c>
      <c r="AO640" s="178">
        <f t="shared" si="1205"/>
        <v>48753.326710000008</v>
      </c>
      <c r="AP640" s="178">
        <f t="shared" si="1205"/>
        <v>0</v>
      </c>
      <c r="AQ640" s="178">
        <f t="shared" si="1205"/>
        <v>0</v>
      </c>
      <c r="AR640" s="178">
        <f t="shared" si="1205"/>
        <v>48753.326710000008</v>
      </c>
      <c r="AS640" s="173">
        <f t="shared" si="1205"/>
        <v>0</v>
      </c>
      <c r="AT640" s="178">
        <f t="shared" si="1205"/>
        <v>23675.283620000002</v>
      </c>
      <c r="AU640" s="178">
        <f t="shared" si="1205"/>
        <v>5.47</v>
      </c>
      <c r="AV640" s="178">
        <f t="shared" si="1205"/>
        <v>0</v>
      </c>
      <c r="AW640" s="178">
        <f t="shared" si="1205"/>
        <v>23675.283620000002</v>
      </c>
      <c r="AX640" s="173">
        <f t="shared" si="1205"/>
        <v>0</v>
      </c>
      <c r="AY640" s="178">
        <f t="shared" si="1205"/>
        <v>79778.574249999918</v>
      </c>
      <c r="AZ640" s="178">
        <f t="shared" si="1205"/>
        <v>23658.776429999994</v>
      </c>
      <c r="BA640" s="173">
        <f t="shared" si="1205"/>
        <v>75.738388149341816</v>
      </c>
    </row>
    <row r="641" spans="1:53" ht="32.25" customHeight="1">
      <c r="A641" s="321"/>
      <c r="B641" s="322"/>
      <c r="C641" s="323"/>
      <c r="D641" s="157" t="s">
        <v>37</v>
      </c>
      <c r="E641" s="178">
        <f t="shared" ref="E641:E642" si="1206">H641+K641+N641+Q641+T641+W641+Z641+AE641+AJ641+AO641+AT641+AY641</f>
        <v>0</v>
      </c>
      <c r="F641" s="178">
        <f t="shared" si="1204"/>
        <v>0</v>
      </c>
      <c r="G641" s="156"/>
      <c r="H641" s="179">
        <f>H634+H479+H415+H169</f>
        <v>0</v>
      </c>
      <c r="I641" s="179">
        <f t="shared" ref="I641:BA641" si="1207">I634+I479+I415+I169</f>
        <v>0</v>
      </c>
      <c r="J641" s="179">
        <f t="shared" si="1207"/>
        <v>0</v>
      </c>
      <c r="K641" s="179">
        <f t="shared" si="1207"/>
        <v>0</v>
      </c>
      <c r="L641" s="179">
        <f t="shared" si="1207"/>
        <v>0</v>
      </c>
      <c r="M641" s="179">
        <f t="shared" si="1207"/>
        <v>0</v>
      </c>
      <c r="N641" s="179">
        <f t="shared" si="1207"/>
        <v>0</v>
      </c>
      <c r="O641" s="179">
        <f t="shared" si="1207"/>
        <v>0</v>
      </c>
      <c r="P641" s="179">
        <f t="shared" si="1207"/>
        <v>0</v>
      </c>
      <c r="Q641" s="179">
        <f t="shared" si="1207"/>
        <v>0</v>
      </c>
      <c r="R641" s="179">
        <f t="shared" si="1207"/>
        <v>0</v>
      </c>
      <c r="S641" s="179">
        <f t="shared" si="1207"/>
        <v>0</v>
      </c>
      <c r="T641" s="179">
        <f t="shared" si="1207"/>
        <v>0</v>
      </c>
      <c r="U641" s="179">
        <f t="shared" si="1207"/>
        <v>0</v>
      </c>
      <c r="V641" s="179">
        <f t="shared" si="1207"/>
        <v>0</v>
      </c>
      <c r="W641" s="179">
        <f t="shared" si="1207"/>
        <v>0</v>
      </c>
      <c r="X641" s="179">
        <f t="shared" si="1207"/>
        <v>0</v>
      </c>
      <c r="Y641" s="179">
        <f t="shared" si="1207"/>
        <v>0</v>
      </c>
      <c r="Z641" s="179">
        <f t="shared" si="1207"/>
        <v>0</v>
      </c>
      <c r="AA641" s="179">
        <f t="shared" si="1207"/>
        <v>0</v>
      </c>
      <c r="AB641" s="179">
        <f t="shared" si="1207"/>
        <v>0</v>
      </c>
      <c r="AC641" s="179">
        <f t="shared" si="1207"/>
        <v>0</v>
      </c>
      <c r="AD641" s="179">
        <f t="shared" si="1207"/>
        <v>0</v>
      </c>
      <c r="AE641" s="179">
        <f t="shared" si="1207"/>
        <v>0</v>
      </c>
      <c r="AF641" s="179">
        <f t="shared" si="1207"/>
        <v>0</v>
      </c>
      <c r="AG641" s="179">
        <f t="shared" si="1207"/>
        <v>0</v>
      </c>
      <c r="AH641" s="179">
        <f t="shared" si="1207"/>
        <v>0</v>
      </c>
      <c r="AI641" s="179">
        <f t="shared" si="1207"/>
        <v>0</v>
      </c>
      <c r="AJ641" s="179">
        <f t="shared" si="1207"/>
        <v>0</v>
      </c>
      <c r="AK641" s="179">
        <f t="shared" si="1207"/>
        <v>0</v>
      </c>
      <c r="AL641" s="179">
        <f t="shared" si="1207"/>
        <v>0</v>
      </c>
      <c r="AM641" s="178">
        <f t="shared" si="1207"/>
        <v>0</v>
      </c>
      <c r="AN641" s="179">
        <f t="shared" si="1207"/>
        <v>0</v>
      </c>
      <c r="AO641" s="178">
        <f t="shared" si="1207"/>
        <v>0</v>
      </c>
      <c r="AP641" s="178">
        <f t="shared" si="1207"/>
        <v>0</v>
      </c>
      <c r="AQ641" s="178">
        <f t="shared" si="1207"/>
        <v>0</v>
      </c>
      <c r="AR641" s="178">
        <f t="shared" si="1207"/>
        <v>0</v>
      </c>
      <c r="AS641" s="179">
        <f t="shared" si="1207"/>
        <v>0</v>
      </c>
      <c r="AT641" s="178">
        <f t="shared" si="1207"/>
        <v>0</v>
      </c>
      <c r="AU641" s="178">
        <f t="shared" si="1207"/>
        <v>0</v>
      </c>
      <c r="AV641" s="178">
        <f t="shared" si="1207"/>
        <v>0</v>
      </c>
      <c r="AW641" s="178">
        <f t="shared" si="1207"/>
        <v>0</v>
      </c>
      <c r="AX641" s="179">
        <f t="shared" si="1207"/>
        <v>0</v>
      </c>
      <c r="AY641" s="178">
        <f t="shared" si="1207"/>
        <v>0</v>
      </c>
      <c r="AZ641" s="178">
        <f t="shared" si="1207"/>
        <v>0</v>
      </c>
      <c r="BA641" s="179">
        <f t="shared" si="1207"/>
        <v>0</v>
      </c>
    </row>
    <row r="642" spans="1:53" ht="50.25" customHeight="1">
      <c r="A642" s="321"/>
      <c r="B642" s="322"/>
      <c r="C642" s="323"/>
      <c r="D642" s="158" t="s">
        <v>2</v>
      </c>
      <c r="E642" s="178">
        <f t="shared" si="1206"/>
        <v>49638.018360000002</v>
      </c>
      <c r="F642" s="178">
        <f t="shared" si="1204"/>
        <v>44837.3</v>
      </c>
      <c r="G642" s="156">
        <f t="shared" ref="G642:G643" si="1208">F642/E642</f>
        <v>0.90328545500783775</v>
      </c>
      <c r="H642" s="179">
        <f t="shared" ref="H642:BA642" si="1209">H635+H480+H416+H170</f>
        <v>0</v>
      </c>
      <c r="I642" s="179">
        <f t="shared" si="1209"/>
        <v>0</v>
      </c>
      <c r="J642" s="179">
        <f t="shared" si="1209"/>
        <v>0</v>
      </c>
      <c r="K642" s="179">
        <f t="shared" si="1209"/>
        <v>85.079509999999999</v>
      </c>
      <c r="L642" s="179">
        <f t="shared" si="1209"/>
        <v>85.079509999999999</v>
      </c>
      <c r="M642" s="179">
        <f t="shared" si="1209"/>
        <v>0</v>
      </c>
      <c r="N642" s="179">
        <f t="shared" si="1209"/>
        <v>107.81780999999999</v>
      </c>
      <c r="O642" s="179">
        <f t="shared" si="1209"/>
        <v>107.81781000000001</v>
      </c>
      <c r="P642" s="179">
        <f t="shared" si="1209"/>
        <v>0</v>
      </c>
      <c r="Q642" s="179">
        <f t="shared" si="1209"/>
        <v>199.13324</v>
      </c>
      <c r="R642" s="179">
        <f t="shared" si="1209"/>
        <v>199.13324</v>
      </c>
      <c r="S642" s="179">
        <f t="shared" si="1209"/>
        <v>0</v>
      </c>
      <c r="T642" s="179">
        <f t="shared" si="1209"/>
        <v>25.404699999999998</v>
      </c>
      <c r="U642" s="179">
        <f t="shared" si="1209"/>
        <v>25.404699999999998</v>
      </c>
      <c r="V642" s="179">
        <f t="shared" si="1209"/>
        <v>0</v>
      </c>
      <c r="W642" s="179">
        <f t="shared" si="1209"/>
        <v>125.77000000000001</v>
      </c>
      <c r="X642" s="179">
        <f t="shared" si="1209"/>
        <v>125.77000000000001</v>
      </c>
      <c r="Y642" s="179">
        <f t="shared" si="1209"/>
        <v>0</v>
      </c>
      <c r="Z642" s="179">
        <f t="shared" si="1209"/>
        <v>1224.94049</v>
      </c>
      <c r="AA642" s="179">
        <f t="shared" si="1209"/>
        <v>0</v>
      </c>
      <c r="AB642" s="179">
        <f t="shared" si="1209"/>
        <v>0</v>
      </c>
      <c r="AC642" s="179">
        <f t="shared" si="1209"/>
        <v>1224.94049</v>
      </c>
      <c r="AD642" s="179">
        <f t="shared" si="1209"/>
        <v>0</v>
      </c>
      <c r="AE642" s="179">
        <f t="shared" si="1209"/>
        <v>0</v>
      </c>
      <c r="AF642" s="179">
        <f t="shared" si="1209"/>
        <v>0</v>
      </c>
      <c r="AG642" s="179">
        <f t="shared" si="1209"/>
        <v>0</v>
      </c>
      <c r="AH642" s="179">
        <f t="shared" si="1209"/>
        <v>0</v>
      </c>
      <c r="AI642" s="179">
        <f t="shared" si="1209"/>
        <v>0</v>
      </c>
      <c r="AJ642" s="179">
        <f t="shared" si="1209"/>
        <v>6436.6776999999993</v>
      </c>
      <c r="AK642" s="179">
        <f t="shared" si="1209"/>
        <v>0</v>
      </c>
      <c r="AL642" s="179">
        <f t="shared" si="1209"/>
        <v>0</v>
      </c>
      <c r="AM642" s="178">
        <f t="shared" si="1209"/>
        <v>6436.6776999999993</v>
      </c>
      <c r="AN642" s="179">
        <f t="shared" si="1209"/>
        <v>0</v>
      </c>
      <c r="AO642" s="178">
        <f t="shared" si="1209"/>
        <v>3475.8907800000002</v>
      </c>
      <c r="AP642" s="178">
        <f t="shared" si="1209"/>
        <v>0</v>
      </c>
      <c r="AQ642" s="178">
        <f t="shared" si="1209"/>
        <v>0</v>
      </c>
      <c r="AR642" s="178">
        <f t="shared" si="1209"/>
        <v>3475.8907800000002</v>
      </c>
      <c r="AS642" s="179">
        <f t="shared" si="1209"/>
        <v>0</v>
      </c>
      <c r="AT642" s="178">
        <f t="shared" si="1209"/>
        <v>109.2311</v>
      </c>
      <c r="AU642" s="178">
        <f t="shared" si="1209"/>
        <v>0</v>
      </c>
      <c r="AV642" s="178">
        <f t="shared" si="1209"/>
        <v>0</v>
      </c>
      <c r="AW642" s="178">
        <f t="shared" si="1209"/>
        <v>109.2311</v>
      </c>
      <c r="AX642" s="179">
        <f t="shared" si="1209"/>
        <v>0</v>
      </c>
      <c r="AY642" s="178">
        <f t="shared" si="1209"/>
        <v>37848.07303</v>
      </c>
      <c r="AZ642" s="178">
        <f t="shared" si="1209"/>
        <v>33047.354670000001</v>
      </c>
      <c r="BA642" s="179">
        <f t="shared" si="1209"/>
        <v>0</v>
      </c>
    </row>
    <row r="643" spans="1:53" ht="22.5" customHeight="1">
      <c r="A643" s="321"/>
      <c r="B643" s="322"/>
      <c r="C643" s="323"/>
      <c r="D643" s="241" t="s">
        <v>273</v>
      </c>
      <c r="E643" s="178">
        <f>H643+K643+N643+Q643+T643+W643+Z643+AE643+AJ643+AO643+AT643+AY643</f>
        <v>321405.18175999995</v>
      </c>
      <c r="F643" s="178">
        <f t="shared" si="1204"/>
        <v>270086.10230000003</v>
      </c>
      <c r="G643" s="156">
        <f t="shared" si="1208"/>
        <v>0.84032902276503751</v>
      </c>
      <c r="H643" s="179">
        <f t="shared" ref="H643:BA643" si="1210">H636+H481+H417+H171</f>
        <v>28795.76368</v>
      </c>
      <c r="I643" s="179">
        <f t="shared" si="1210"/>
        <v>28795.76368</v>
      </c>
      <c r="J643" s="179">
        <f t="shared" si="1210"/>
        <v>0</v>
      </c>
      <c r="K643" s="179">
        <f t="shared" si="1210"/>
        <v>39956.48749</v>
      </c>
      <c r="L643" s="179">
        <f t="shared" si="1210"/>
        <v>39956.48749</v>
      </c>
      <c r="M643" s="179">
        <f t="shared" si="1210"/>
        <v>100</v>
      </c>
      <c r="N643" s="179">
        <f t="shared" si="1210"/>
        <v>5220.6197999999995</v>
      </c>
      <c r="O643" s="179">
        <f t="shared" si="1210"/>
        <v>5220.6197999999995</v>
      </c>
      <c r="P643" s="179">
        <f t="shared" si="1210"/>
        <v>0</v>
      </c>
      <c r="Q643" s="179">
        <f t="shared" si="1210"/>
        <v>17346.840049999999</v>
      </c>
      <c r="R643" s="179">
        <f t="shared" si="1210"/>
        <v>17346.840049999999</v>
      </c>
      <c r="S643" s="179">
        <f t="shared" si="1210"/>
        <v>100</v>
      </c>
      <c r="T643" s="179">
        <f t="shared" si="1210"/>
        <v>31535.228909999998</v>
      </c>
      <c r="U643" s="179">
        <f t="shared" si="1210"/>
        <v>31535.228909999998</v>
      </c>
      <c r="V643" s="179">
        <f t="shared" si="1210"/>
        <v>0</v>
      </c>
      <c r="W643" s="179">
        <f t="shared" si="1210"/>
        <v>12076.784500000002</v>
      </c>
      <c r="X643" s="179">
        <f t="shared" si="1210"/>
        <v>12076.784500000002</v>
      </c>
      <c r="Y643" s="179">
        <f t="shared" si="1210"/>
        <v>0</v>
      </c>
      <c r="Z643" s="179">
        <f t="shared" si="1210"/>
        <v>7188.1634400000012</v>
      </c>
      <c r="AA643" s="179">
        <f t="shared" si="1210"/>
        <v>7093.3586500000001</v>
      </c>
      <c r="AB643" s="179">
        <f t="shared" si="1210"/>
        <v>283.32</v>
      </c>
      <c r="AC643" s="179">
        <f t="shared" si="1210"/>
        <v>7188.1634400000012</v>
      </c>
      <c r="AD643" s="179">
        <f t="shared" si="1210"/>
        <v>0</v>
      </c>
      <c r="AE643" s="179">
        <f t="shared" si="1210"/>
        <v>46362.360640000006</v>
      </c>
      <c r="AF643" s="179">
        <f t="shared" si="1210"/>
        <v>2930.4745400000002</v>
      </c>
      <c r="AG643" s="179">
        <f t="shared" si="1210"/>
        <v>2930.4745400000002</v>
      </c>
      <c r="AH643" s="179">
        <f t="shared" si="1210"/>
        <v>46362.360640000006</v>
      </c>
      <c r="AI643" s="179">
        <f t="shared" si="1210"/>
        <v>0</v>
      </c>
      <c r="AJ643" s="179">
        <f t="shared" si="1210"/>
        <v>22148.943579999999</v>
      </c>
      <c r="AK643" s="179">
        <f t="shared" si="1210"/>
        <v>269.44799999999998</v>
      </c>
      <c r="AL643" s="179">
        <f t="shared" si="1210"/>
        <v>269.44799999999998</v>
      </c>
      <c r="AM643" s="178">
        <f t="shared" si="1210"/>
        <v>22148.943579999999</v>
      </c>
      <c r="AN643" s="179">
        <f t="shared" si="1210"/>
        <v>0</v>
      </c>
      <c r="AO643" s="178">
        <f t="shared" si="1210"/>
        <v>45277.435930000007</v>
      </c>
      <c r="AP643" s="178">
        <f t="shared" si="1210"/>
        <v>0</v>
      </c>
      <c r="AQ643" s="178">
        <f t="shared" si="1210"/>
        <v>0</v>
      </c>
      <c r="AR643" s="178">
        <f t="shared" si="1210"/>
        <v>45277.435930000007</v>
      </c>
      <c r="AS643" s="179">
        <f t="shared" si="1210"/>
        <v>0</v>
      </c>
      <c r="AT643" s="178">
        <f t="shared" si="1210"/>
        <v>23566.052520000001</v>
      </c>
      <c r="AU643" s="178">
        <f t="shared" si="1210"/>
        <v>5.47</v>
      </c>
      <c r="AV643" s="178">
        <f t="shared" si="1210"/>
        <v>0</v>
      </c>
      <c r="AW643" s="178">
        <f t="shared" si="1210"/>
        <v>23566.052520000001</v>
      </c>
      <c r="AX643" s="179">
        <f t="shared" si="1210"/>
        <v>0</v>
      </c>
      <c r="AY643" s="178">
        <f t="shared" si="1210"/>
        <v>41930.501219999911</v>
      </c>
      <c r="AZ643" s="178">
        <f t="shared" si="1210"/>
        <v>-9388.5782400000062</v>
      </c>
      <c r="BA643" s="179">
        <f t="shared" si="1210"/>
        <v>75.738388149341816</v>
      </c>
    </row>
    <row r="644" spans="1:53" ht="82.5" customHeight="1">
      <c r="A644" s="321"/>
      <c r="B644" s="322"/>
      <c r="C644" s="323"/>
      <c r="D644" s="241" t="s">
        <v>279</v>
      </c>
      <c r="E644" s="178">
        <f t="shared" ref="E644:E646" si="1211">H644+K644+N644+Q644+T644+W644+Z644+AE644+AJ644+AO644+AT644+AY644</f>
        <v>77430.64417</v>
      </c>
      <c r="F644" s="178">
        <f t="shared" si="1204"/>
        <v>36819.344380000002</v>
      </c>
      <c r="G644" s="156"/>
      <c r="H644" s="179">
        <f t="shared" ref="H644:BA644" si="1212">H637+H482+H418+H172</f>
        <v>0</v>
      </c>
      <c r="I644" s="179">
        <f t="shared" si="1212"/>
        <v>0</v>
      </c>
      <c r="J644" s="179">
        <f t="shared" si="1212"/>
        <v>0</v>
      </c>
      <c r="K644" s="179">
        <f t="shared" si="1212"/>
        <v>716.76723000000004</v>
      </c>
      <c r="L644" s="179">
        <f t="shared" si="1212"/>
        <v>716.76723000000004</v>
      </c>
      <c r="M644" s="179">
        <f t="shared" si="1212"/>
        <v>0</v>
      </c>
      <c r="N644" s="179">
        <f t="shared" si="1212"/>
        <v>2642.1168899999998</v>
      </c>
      <c r="O644" s="179">
        <f t="shared" si="1212"/>
        <v>2642.1168899999998</v>
      </c>
      <c r="P644" s="179">
        <f t="shared" si="1212"/>
        <v>0</v>
      </c>
      <c r="Q644" s="179">
        <f t="shared" si="1212"/>
        <v>0</v>
      </c>
      <c r="R644" s="179">
        <f t="shared" si="1212"/>
        <v>0</v>
      </c>
      <c r="S644" s="179">
        <f t="shared" si="1212"/>
        <v>0</v>
      </c>
      <c r="T644" s="179">
        <f t="shared" si="1212"/>
        <v>7830.9842699999999</v>
      </c>
      <c r="U644" s="179">
        <f t="shared" si="1212"/>
        <v>7830.9842699999999</v>
      </c>
      <c r="V644" s="179">
        <f t="shared" si="1212"/>
        <v>0</v>
      </c>
      <c r="W644" s="179">
        <f t="shared" si="1212"/>
        <v>4884.3</v>
      </c>
      <c r="X644" s="179">
        <f t="shared" si="1212"/>
        <v>4884.3</v>
      </c>
      <c r="Y644" s="179">
        <f t="shared" si="1212"/>
        <v>0</v>
      </c>
      <c r="Z644" s="179">
        <f t="shared" si="1212"/>
        <v>0</v>
      </c>
      <c r="AA644" s="179">
        <f t="shared" si="1212"/>
        <v>0</v>
      </c>
      <c r="AB644" s="179">
        <f t="shared" si="1212"/>
        <v>0</v>
      </c>
      <c r="AC644" s="179">
        <f t="shared" si="1212"/>
        <v>0</v>
      </c>
      <c r="AD644" s="179">
        <f t="shared" si="1212"/>
        <v>0</v>
      </c>
      <c r="AE644" s="179">
        <f t="shared" si="1212"/>
        <v>0</v>
      </c>
      <c r="AF644" s="179">
        <f t="shared" si="1212"/>
        <v>0</v>
      </c>
      <c r="AG644" s="179">
        <f t="shared" si="1212"/>
        <v>0</v>
      </c>
      <c r="AH644" s="179">
        <f t="shared" si="1212"/>
        <v>0</v>
      </c>
      <c r="AI644" s="179">
        <f t="shared" si="1212"/>
        <v>0</v>
      </c>
      <c r="AJ644" s="179">
        <f t="shared" si="1212"/>
        <v>7952.1741400000001</v>
      </c>
      <c r="AK644" s="179">
        <f t="shared" si="1212"/>
        <v>0</v>
      </c>
      <c r="AL644" s="179">
        <f t="shared" si="1212"/>
        <v>0</v>
      </c>
      <c r="AM644" s="178">
        <f t="shared" si="1212"/>
        <v>7952.1741400000001</v>
      </c>
      <c r="AN644" s="179">
        <f t="shared" si="1212"/>
        <v>0</v>
      </c>
      <c r="AO644" s="178">
        <f t="shared" si="1212"/>
        <v>10779.109840000001</v>
      </c>
      <c r="AP644" s="178">
        <f t="shared" si="1212"/>
        <v>10035.90984</v>
      </c>
      <c r="AQ644" s="178">
        <f t="shared" si="1212"/>
        <v>10035.90984</v>
      </c>
      <c r="AR644" s="178">
        <f t="shared" si="1212"/>
        <v>10779.109840000001</v>
      </c>
      <c r="AS644" s="179">
        <f t="shared" si="1212"/>
        <v>0</v>
      </c>
      <c r="AT644" s="178">
        <f t="shared" si="1212"/>
        <v>0</v>
      </c>
      <c r="AU644" s="178">
        <f t="shared" si="1212"/>
        <v>0</v>
      </c>
      <c r="AV644" s="178">
        <f t="shared" si="1212"/>
        <v>0</v>
      </c>
      <c r="AW644" s="178">
        <f t="shared" si="1212"/>
        <v>0</v>
      </c>
      <c r="AX644" s="179">
        <f t="shared" si="1212"/>
        <v>0</v>
      </c>
      <c r="AY644" s="178">
        <f t="shared" si="1212"/>
        <v>42625.191800000001</v>
      </c>
      <c r="AZ644" s="178">
        <f t="shared" si="1212"/>
        <v>2013.89201</v>
      </c>
      <c r="BA644" s="179">
        <f t="shared" si="1212"/>
        <v>0</v>
      </c>
    </row>
    <row r="645" spans="1:53" ht="22.5" customHeight="1">
      <c r="A645" s="321"/>
      <c r="B645" s="322"/>
      <c r="C645" s="323"/>
      <c r="D645" s="241" t="s">
        <v>274</v>
      </c>
      <c r="E645" s="178">
        <f t="shared" si="1211"/>
        <v>0</v>
      </c>
      <c r="F645" s="178">
        <f t="shared" ref="F645:F646" si="1213">I645+L645+O645+R645+U645+X645+AA645+AF645+AK645+AP645+AU645+AZ645</f>
        <v>0</v>
      </c>
      <c r="G645" s="156"/>
      <c r="H645" s="179">
        <f t="shared" ref="H645:BA645" si="1214">H638+H483+H419+H173</f>
        <v>0</v>
      </c>
      <c r="I645" s="179">
        <f t="shared" si="1214"/>
        <v>0</v>
      </c>
      <c r="J645" s="179">
        <f t="shared" si="1214"/>
        <v>0</v>
      </c>
      <c r="K645" s="179">
        <f t="shared" si="1214"/>
        <v>0</v>
      </c>
      <c r="L645" s="179">
        <f t="shared" si="1214"/>
        <v>0</v>
      </c>
      <c r="M645" s="179">
        <f t="shared" si="1214"/>
        <v>0</v>
      </c>
      <c r="N645" s="179">
        <f t="shared" si="1214"/>
        <v>0</v>
      </c>
      <c r="O645" s="179">
        <f t="shared" si="1214"/>
        <v>0</v>
      </c>
      <c r="P645" s="179">
        <f t="shared" si="1214"/>
        <v>0</v>
      </c>
      <c r="Q645" s="179">
        <f t="shared" si="1214"/>
        <v>0</v>
      </c>
      <c r="R645" s="179">
        <f t="shared" si="1214"/>
        <v>0</v>
      </c>
      <c r="S645" s="179">
        <f t="shared" si="1214"/>
        <v>0</v>
      </c>
      <c r="T645" s="179">
        <f t="shared" si="1214"/>
        <v>0</v>
      </c>
      <c r="U645" s="179">
        <f t="shared" si="1214"/>
        <v>0</v>
      </c>
      <c r="V645" s="179">
        <f t="shared" si="1214"/>
        <v>0</v>
      </c>
      <c r="W645" s="179">
        <f t="shared" si="1214"/>
        <v>0</v>
      </c>
      <c r="X645" s="179">
        <f t="shared" si="1214"/>
        <v>0</v>
      </c>
      <c r="Y645" s="179">
        <f t="shared" si="1214"/>
        <v>0</v>
      </c>
      <c r="Z645" s="179">
        <f t="shared" si="1214"/>
        <v>0</v>
      </c>
      <c r="AA645" s="179">
        <f t="shared" si="1214"/>
        <v>0</v>
      </c>
      <c r="AB645" s="179">
        <f t="shared" si="1214"/>
        <v>0</v>
      </c>
      <c r="AC645" s="179">
        <f t="shared" si="1214"/>
        <v>0</v>
      </c>
      <c r="AD645" s="179">
        <f t="shared" si="1214"/>
        <v>0</v>
      </c>
      <c r="AE645" s="179">
        <f t="shared" si="1214"/>
        <v>0</v>
      </c>
      <c r="AF645" s="179">
        <f t="shared" si="1214"/>
        <v>0</v>
      </c>
      <c r="AG645" s="179">
        <f t="shared" si="1214"/>
        <v>0</v>
      </c>
      <c r="AH645" s="179">
        <f t="shared" si="1214"/>
        <v>0</v>
      </c>
      <c r="AI645" s="179">
        <f t="shared" si="1214"/>
        <v>0</v>
      </c>
      <c r="AJ645" s="179">
        <f t="shared" si="1214"/>
        <v>0</v>
      </c>
      <c r="AK645" s="179">
        <f t="shared" si="1214"/>
        <v>0</v>
      </c>
      <c r="AL645" s="179">
        <f t="shared" si="1214"/>
        <v>0</v>
      </c>
      <c r="AM645" s="179">
        <f t="shared" si="1214"/>
        <v>0</v>
      </c>
      <c r="AN645" s="179">
        <f t="shared" si="1214"/>
        <v>0</v>
      </c>
      <c r="AO645" s="179">
        <f t="shared" si="1214"/>
        <v>0</v>
      </c>
      <c r="AP645" s="179">
        <f t="shared" si="1214"/>
        <v>0</v>
      </c>
      <c r="AQ645" s="179">
        <f t="shared" si="1214"/>
        <v>0</v>
      </c>
      <c r="AR645" s="179">
        <f t="shared" si="1214"/>
        <v>0</v>
      </c>
      <c r="AS645" s="179">
        <f t="shared" si="1214"/>
        <v>0</v>
      </c>
      <c r="AT645" s="179">
        <f t="shared" si="1214"/>
        <v>0</v>
      </c>
      <c r="AU645" s="179">
        <f t="shared" si="1214"/>
        <v>0</v>
      </c>
      <c r="AV645" s="179">
        <f t="shared" si="1214"/>
        <v>0</v>
      </c>
      <c r="AW645" s="179">
        <f t="shared" si="1214"/>
        <v>0</v>
      </c>
      <c r="AX645" s="179">
        <f t="shared" si="1214"/>
        <v>0</v>
      </c>
      <c r="AY645" s="179">
        <f t="shared" si="1214"/>
        <v>0</v>
      </c>
      <c r="AZ645" s="179">
        <f t="shared" si="1214"/>
        <v>0</v>
      </c>
      <c r="BA645" s="179">
        <f t="shared" si="1214"/>
        <v>0</v>
      </c>
    </row>
    <row r="646" spans="1:53" ht="31.2">
      <c r="A646" s="321"/>
      <c r="B646" s="322"/>
      <c r="C646" s="323"/>
      <c r="D646" s="153" t="s">
        <v>43</v>
      </c>
      <c r="E646" s="178">
        <f t="shared" si="1211"/>
        <v>0</v>
      </c>
      <c r="F646" s="178">
        <f t="shared" si="1213"/>
        <v>0</v>
      </c>
      <c r="G646" s="156"/>
      <c r="H646" s="179">
        <f t="shared" ref="H646:BA646" si="1215">H639+H484+H420+H174</f>
        <v>0</v>
      </c>
      <c r="I646" s="179">
        <f t="shared" si="1215"/>
        <v>0</v>
      </c>
      <c r="J646" s="179">
        <f t="shared" si="1215"/>
        <v>0</v>
      </c>
      <c r="K646" s="179">
        <f t="shared" si="1215"/>
        <v>0</v>
      </c>
      <c r="L646" s="179">
        <f t="shared" si="1215"/>
        <v>0</v>
      </c>
      <c r="M646" s="179">
        <f t="shared" si="1215"/>
        <v>0</v>
      </c>
      <c r="N646" s="179">
        <f t="shared" si="1215"/>
        <v>0</v>
      </c>
      <c r="O646" s="179">
        <f t="shared" si="1215"/>
        <v>0</v>
      </c>
      <c r="P646" s="179">
        <f t="shared" si="1215"/>
        <v>0</v>
      </c>
      <c r="Q646" s="179">
        <f t="shared" si="1215"/>
        <v>0</v>
      </c>
      <c r="R646" s="179">
        <f t="shared" si="1215"/>
        <v>0</v>
      </c>
      <c r="S646" s="179">
        <f t="shared" si="1215"/>
        <v>0</v>
      </c>
      <c r="T646" s="179">
        <f t="shared" si="1215"/>
        <v>0</v>
      </c>
      <c r="U646" s="179">
        <f t="shared" si="1215"/>
        <v>0</v>
      </c>
      <c r="V646" s="179">
        <f t="shared" si="1215"/>
        <v>0</v>
      </c>
      <c r="W646" s="179">
        <f t="shared" si="1215"/>
        <v>0</v>
      </c>
      <c r="X646" s="179">
        <f t="shared" si="1215"/>
        <v>0</v>
      </c>
      <c r="Y646" s="179">
        <f t="shared" si="1215"/>
        <v>0</v>
      </c>
      <c r="Z646" s="179">
        <f t="shared" si="1215"/>
        <v>0</v>
      </c>
      <c r="AA646" s="179">
        <f t="shared" si="1215"/>
        <v>0</v>
      </c>
      <c r="AB646" s="179">
        <f t="shared" si="1215"/>
        <v>0</v>
      </c>
      <c r="AC646" s="179">
        <f t="shared" si="1215"/>
        <v>0</v>
      </c>
      <c r="AD646" s="179">
        <f t="shared" si="1215"/>
        <v>0</v>
      </c>
      <c r="AE646" s="179">
        <f t="shared" si="1215"/>
        <v>0</v>
      </c>
      <c r="AF646" s="179">
        <f t="shared" si="1215"/>
        <v>0</v>
      </c>
      <c r="AG646" s="179">
        <f t="shared" si="1215"/>
        <v>0</v>
      </c>
      <c r="AH646" s="179">
        <f t="shared" si="1215"/>
        <v>0</v>
      </c>
      <c r="AI646" s="179">
        <f t="shared" si="1215"/>
        <v>0</v>
      </c>
      <c r="AJ646" s="179">
        <f t="shared" si="1215"/>
        <v>0</v>
      </c>
      <c r="AK646" s="179">
        <f t="shared" si="1215"/>
        <v>0</v>
      </c>
      <c r="AL646" s="179">
        <f t="shared" si="1215"/>
        <v>0</v>
      </c>
      <c r="AM646" s="179">
        <f t="shared" si="1215"/>
        <v>0</v>
      </c>
      <c r="AN646" s="179">
        <f t="shared" si="1215"/>
        <v>0</v>
      </c>
      <c r="AO646" s="179">
        <f t="shared" si="1215"/>
        <v>0</v>
      </c>
      <c r="AP646" s="179">
        <f t="shared" si="1215"/>
        <v>0</v>
      </c>
      <c r="AQ646" s="179">
        <f t="shared" si="1215"/>
        <v>0</v>
      </c>
      <c r="AR646" s="179">
        <f t="shared" si="1215"/>
        <v>0</v>
      </c>
      <c r="AS646" s="179">
        <f t="shared" si="1215"/>
        <v>0</v>
      </c>
      <c r="AT646" s="179">
        <f t="shared" si="1215"/>
        <v>0</v>
      </c>
      <c r="AU646" s="179">
        <f t="shared" si="1215"/>
        <v>0</v>
      </c>
      <c r="AV646" s="179">
        <f t="shared" si="1215"/>
        <v>0</v>
      </c>
      <c r="AW646" s="179">
        <f t="shared" si="1215"/>
        <v>0</v>
      </c>
      <c r="AX646" s="179">
        <f t="shared" si="1215"/>
        <v>0</v>
      </c>
      <c r="AY646" s="179">
        <f t="shared" si="1215"/>
        <v>0</v>
      </c>
      <c r="AZ646" s="179">
        <f t="shared" si="1215"/>
        <v>0</v>
      </c>
      <c r="BA646" s="179">
        <f t="shared" si="1215"/>
        <v>0</v>
      </c>
    </row>
    <row r="647" spans="1:53" ht="14.4">
      <c r="A647" s="310" t="s">
        <v>348</v>
      </c>
      <c r="B647" s="311"/>
      <c r="C647" s="311"/>
      <c r="D647" s="311"/>
      <c r="E647" s="311"/>
      <c r="F647" s="311"/>
      <c r="G647" s="311"/>
      <c r="H647" s="311"/>
      <c r="I647" s="311"/>
      <c r="J647" s="311"/>
      <c r="K647" s="311"/>
      <c r="L647" s="311"/>
      <c r="M647" s="311"/>
      <c r="N647" s="311"/>
      <c r="O647" s="311"/>
      <c r="P647" s="311"/>
      <c r="Q647" s="311"/>
      <c r="R647" s="311"/>
      <c r="S647" s="311"/>
      <c r="T647" s="311"/>
      <c r="U647" s="311"/>
      <c r="V647" s="311"/>
      <c r="W647" s="311"/>
      <c r="X647" s="311"/>
      <c r="Y647" s="311"/>
      <c r="Z647" s="311"/>
      <c r="AA647" s="311"/>
      <c r="AB647" s="311"/>
      <c r="AC647" s="311"/>
      <c r="AD647" s="311"/>
      <c r="AE647" s="311"/>
      <c r="AF647" s="311"/>
      <c r="AG647" s="311"/>
      <c r="AH647" s="311"/>
      <c r="AI647" s="311"/>
      <c r="AJ647" s="311"/>
      <c r="AK647" s="311"/>
      <c r="AL647" s="311"/>
      <c r="AM647" s="311"/>
      <c r="AN647" s="311"/>
      <c r="AO647" s="311"/>
      <c r="AP647" s="311"/>
      <c r="AQ647" s="311"/>
      <c r="AR647" s="311"/>
      <c r="AS647" s="311"/>
      <c r="AT647" s="311"/>
      <c r="AU647" s="311"/>
      <c r="AV647" s="311"/>
      <c r="AW647" s="311"/>
      <c r="AX647" s="311"/>
      <c r="AY647" s="311"/>
      <c r="AZ647" s="311"/>
      <c r="BA647" s="311"/>
    </row>
    <row r="648" spans="1:53" ht="14.4">
      <c r="A648" s="310" t="s">
        <v>352</v>
      </c>
      <c r="B648" s="324"/>
      <c r="C648" s="324"/>
      <c r="D648" s="324"/>
      <c r="E648" s="324"/>
      <c r="F648" s="324"/>
      <c r="G648" s="324"/>
      <c r="H648" s="324"/>
      <c r="I648" s="324"/>
      <c r="J648" s="324"/>
      <c r="K648" s="324"/>
      <c r="L648" s="324"/>
      <c r="M648" s="324"/>
      <c r="N648" s="324"/>
      <c r="O648" s="324"/>
      <c r="P648" s="324"/>
      <c r="Q648" s="324"/>
      <c r="R648" s="324"/>
      <c r="S648" s="324"/>
      <c r="T648" s="324"/>
      <c r="U648" s="324"/>
      <c r="V648" s="324"/>
      <c r="W648" s="324"/>
      <c r="X648" s="324"/>
      <c r="Y648" s="324"/>
      <c r="Z648" s="324"/>
      <c r="AA648" s="324"/>
      <c r="AB648" s="324"/>
      <c r="AC648" s="324"/>
      <c r="AD648" s="324"/>
      <c r="AE648" s="324"/>
      <c r="AF648" s="324"/>
      <c r="AG648" s="324"/>
      <c r="AH648" s="324"/>
      <c r="AI648" s="324"/>
      <c r="AJ648" s="324"/>
      <c r="AK648" s="324"/>
      <c r="AL648" s="324"/>
      <c r="AM648" s="324"/>
      <c r="AN648" s="324"/>
      <c r="AO648" s="324"/>
      <c r="AP648" s="324"/>
      <c r="AQ648" s="324"/>
      <c r="AR648" s="324"/>
      <c r="AS648" s="324"/>
      <c r="AT648" s="324"/>
      <c r="AU648" s="324"/>
      <c r="AV648" s="324"/>
      <c r="AW648" s="324"/>
      <c r="AX648" s="324"/>
      <c r="AY648" s="324"/>
      <c r="AZ648" s="324"/>
      <c r="BA648" s="324"/>
    </row>
    <row r="649" spans="1:53" ht="22.5" customHeight="1">
      <c r="A649" s="312" t="s">
        <v>16</v>
      </c>
      <c r="B649" s="314" t="s">
        <v>350</v>
      </c>
      <c r="C649" s="314" t="s">
        <v>338</v>
      </c>
      <c r="D649" s="184" t="s">
        <v>41</v>
      </c>
      <c r="E649" s="178">
        <f t="shared" ref="E649:E651" si="1216">H649+K649+N649+Q649+T649+W649+Z649+AE649+AJ649+AO649+AT649+AY649</f>
        <v>28346.2</v>
      </c>
      <c r="F649" s="178">
        <f>L649++O649+R649+U649+X649+AC649+AH649+AM649+AR649+AW649+AZ649</f>
        <v>26425</v>
      </c>
      <c r="G649" s="178">
        <f>F649/E649*100</f>
        <v>93.22237195814607</v>
      </c>
      <c r="H649" s="173">
        <f>H650+H651+H652+H654+H655</f>
        <v>0</v>
      </c>
      <c r="I649" s="173">
        <f t="shared" ref="I649" si="1217">I650+I651+I652+I654+I655</f>
        <v>0</v>
      </c>
      <c r="J649" s="173"/>
      <c r="K649" s="173">
        <f t="shared" ref="K649:L649" si="1218">K650+K651+K652+K654+K655</f>
        <v>3025.7</v>
      </c>
      <c r="L649" s="173">
        <f t="shared" si="1218"/>
        <v>3025.7</v>
      </c>
      <c r="M649" s="173">
        <f>L649/K649*100</f>
        <v>100</v>
      </c>
      <c r="N649" s="178">
        <f t="shared" ref="N649:O649" si="1219">N650+N651+N652+N654+N655</f>
        <v>3044.3909799999997</v>
      </c>
      <c r="O649" s="178">
        <f t="shared" si="1219"/>
        <v>3044.3909799999997</v>
      </c>
      <c r="P649" s="173">
        <f>O649/N649*100</f>
        <v>100</v>
      </c>
      <c r="Q649" s="178">
        <f t="shared" ref="Q649:R649" si="1220">Q650+Q651+Q652+Q654+Q655</f>
        <v>2733.1028500000002</v>
      </c>
      <c r="R649" s="178">
        <f t="shared" si="1220"/>
        <v>2733.1028500000002</v>
      </c>
      <c r="S649" s="173"/>
      <c r="T649" s="178">
        <f t="shared" ref="T649:U649" si="1221">T650+T651+T652+T654+T655</f>
        <v>1715.2261100000001</v>
      </c>
      <c r="U649" s="178">
        <f t="shared" si="1221"/>
        <v>1715.2261100000001</v>
      </c>
      <c r="V649" s="173"/>
      <c r="W649" s="178">
        <f t="shared" ref="W649" si="1222">W650+W651+W652+W654+W655</f>
        <v>1684.2914499999999</v>
      </c>
      <c r="X649" s="178">
        <f t="shared" ref="X649" si="1223">X650+X651+X652+X654+X655</f>
        <v>1684.2914499999999</v>
      </c>
      <c r="Y649" s="173"/>
      <c r="Z649" s="178">
        <f t="shared" ref="Z649:AC649" si="1224">Z650+Z651+Z652+Z654+Z655</f>
        <v>1507.15933</v>
      </c>
      <c r="AA649" s="178">
        <f t="shared" si="1224"/>
        <v>0</v>
      </c>
      <c r="AB649" s="178">
        <f t="shared" si="1224"/>
        <v>0</v>
      </c>
      <c r="AC649" s="178">
        <f t="shared" si="1224"/>
        <v>1507.15933</v>
      </c>
      <c r="AD649" s="178"/>
      <c r="AE649" s="178">
        <f t="shared" ref="AE649:AH649" si="1225">AE650+AE651+AE652+AE654+AE655</f>
        <v>1299.1239700000001</v>
      </c>
      <c r="AF649" s="173">
        <f t="shared" si="1225"/>
        <v>0</v>
      </c>
      <c r="AG649" s="173">
        <f t="shared" si="1225"/>
        <v>0</v>
      </c>
      <c r="AH649" s="178">
        <f t="shared" si="1225"/>
        <v>1299.1239700000001</v>
      </c>
      <c r="AI649" s="173"/>
      <c r="AJ649" s="178">
        <f t="shared" ref="AJ649:AM649" si="1226">AJ650+AJ651+AJ652+AJ654+AJ655</f>
        <v>1464.9537</v>
      </c>
      <c r="AK649" s="173">
        <f t="shared" si="1226"/>
        <v>0</v>
      </c>
      <c r="AL649" s="173">
        <f t="shared" si="1226"/>
        <v>0</v>
      </c>
      <c r="AM649" s="178">
        <f t="shared" si="1226"/>
        <v>1464.9537</v>
      </c>
      <c r="AN649" s="173"/>
      <c r="AO649" s="178">
        <f t="shared" ref="AO649:AR649" si="1227">AO650+AO651+AO652+AO654+AO655</f>
        <v>1756.0718199999999</v>
      </c>
      <c r="AP649" s="178">
        <f t="shared" si="1227"/>
        <v>0</v>
      </c>
      <c r="AQ649" s="178">
        <f t="shared" si="1227"/>
        <v>0</v>
      </c>
      <c r="AR649" s="178">
        <f t="shared" si="1227"/>
        <v>1756.0718199999999</v>
      </c>
      <c r="AS649" s="173"/>
      <c r="AT649" s="178">
        <f t="shared" ref="AT649:AW649" si="1228">AT650+AT651+AT652+AT654+AT655</f>
        <v>2216.4893999999999</v>
      </c>
      <c r="AU649" s="178">
        <f t="shared" si="1228"/>
        <v>0</v>
      </c>
      <c r="AV649" s="178">
        <f t="shared" si="1228"/>
        <v>0</v>
      </c>
      <c r="AW649" s="178">
        <f t="shared" si="1228"/>
        <v>2216.4893999999999</v>
      </c>
      <c r="AX649" s="173"/>
      <c r="AY649" s="178">
        <f t="shared" ref="AY649:AZ649" si="1229">AY650+AY651+AY652+AY654+AY655</f>
        <v>7899.6903899999998</v>
      </c>
      <c r="AZ649" s="178">
        <f t="shared" si="1229"/>
        <v>5978.4903899999999</v>
      </c>
      <c r="BA649" s="173"/>
    </row>
    <row r="650" spans="1:53" ht="32.25" customHeight="1">
      <c r="A650" s="313"/>
      <c r="B650" s="315"/>
      <c r="C650" s="315"/>
      <c r="D650" s="174" t="s">
        <v>37</v>
      </c>
      <c r="E650" s="178">
        <f t="shared" si="1216"/>
        <v>0</v>
      </c>
      <c r="F650" s="178">
        <f t="shared" ref="F650:F655" si="1230">I650+L650+O650+R650+U650+X650+AA650+AF650+AK650+AP650+AU650+AZ650</f>
        <v>0</v>
      </c>
      <c r="G650" s="173"/>
      <c r="H650" s="173"/>
      <c r="I650" s="173"/>
      <c r="J650" s="173"/>
      <c r="K650" s="173"/>
      <c r="L650" s="173"/>
      <c r="M650" s="173"/>
      <c r="N650" s="178"/>
      <c r="O650" s="178"/>
      <c r="P650" s="173"/>
      <c r="Q650" s="178"/>
      <c r="R650" s="173"/>
      <c r="S650" s="173"/>
      <c r="T650" s="178"/>
      <c r="U650" s="178"/>
      <c r="V650" s="173"/>
      <c r="W650" s="173"/>
      <c r="X650" s="173"/>
      <c r="Y650" s="173"/>
      <c r="Z650" s="178"/>
      <c r="AA650" s="178"/>
      <c r="AB650" s="178"/>
      <c r="AC650" s="178"/>
      <c r="AD650" s="178"/>
      <c r="AE650" s="178"/>
      <c r="AF650" s="173"/>
      <c r="AG650" s="173"/>
      <c r="AH650" s="173"/>
      <c r="AI650" s="173"/>
      <c r="AJ650" s="178"/>
      <c r="AK650" s="173"/>
      <c r="AL650" s="173"/>
      <c r="AM650" s="178"/>
      <c r="AN650" s="173"/>
      <c r="AO650" s="178"/>
      <c r="AP650" s="178"/>
      <c r="AQ650" s="178"/>
      <c r="AR650" s="178"/>
      <c r="AS650" s="173"/>
      <c r="AT650" s="178"/>
      <c r="AU650" s="178"/>
      <c r="AV650" s="178"/>
      <c r="AW650" s="178"/>
      <c r="AX650" s="173"/>
      <c r="AY650" s="178"/>
      <c r="AZ650" s="178"/>
      <c r="BA650" s="173"/>
    </row>
    <row r="651" spans="1:53" ht="50.25" customHeight="1">
      <c r="A651" s="313"/>
      <c r="B651" s="315"/>
      <c r="C651" s="315"/>
      <c r="D651" s="175" t="s">
        <v>2</v>
      </c>
      <c r="E651" s="178">
        <f t="shared" si="1216"/>
        <v>28346.2</v>
      </c>
      <c r="F651" s="178">
        <f>L651++O651+R651+U651+X651+AC651+AH651+AM651+AR651+AW651+AZ651</f>
        <v>26425</v>
      </c>
      <c r="G651" s="173"/>
      <c r="H651" s="173"/>
      <c r="I651" s="173"/>
      <c r="J651" s="173"/>
      <c r="K651" s="189">
        <v>3025.7</v>
      </c>
      <c r="L651" s="189">
        <v>3025.7</v>
      </c>
      <c r="M651" s="173"/>
      <c r="N651" s="187">
        <f>2369.6+2369.6-1694.81098+0.00196</f>
        <v>3044.3909799999997</v>
      </c>
      <c r="O651" s="187">
        <f>2369.6+2369.6-1694.81098+0.00196</f>
        <v>3044.3909799999997</v>
      </c>
      <c r="P651" s="173"/>
      <c r="Q651" s="178">
        <v>2733.1028500000002</v>
      </c>
      <c r="R651" s="178">
        <v>2733.1028500000002</v>
      </c>
      <c r="S651" s="173"/>
      <c r="T651" s="178">
        <v>1715.2261100000001</v>
      </c>
      <c r="U651" s="178">
        <v>1715.2261100000001</v>
      </c>
      <c r="V651" s="173"/>
      <c r="W651" s="178">
        <v>1684.2914499999999</v>
      </c>
      <c r="X651" s="178">
        <v>1684.2914499999999</v>
      </c>
      <c r="Y651" s="173"/>
      <c r="Z651" s="178">
        <v>1507.15933</v>
      </c>
      <c r="AA651" s="178"/>
      <c r="AB651" s="178"/>
      <c r="AC651" s="178">
        <v>1507.15933</v>
      </c>
      <c r="AD651" s="178"/>
      <c r="AE651" s="178">
        <v>1299.1239700000001</v>
      </c>
      <c r="AF651" s="173"/>
      <c r="AG651" s="173"/>
      <c r="AH651" s="178">
        <v>1299.1239700000001</v>
      </c>
      <c r="AI651" s="173"/>
      <c r="AJ651" s="178">
        <v>1464.9537</v>
      </c>
      <c r="AK651" s="209"/>
      <c r="AL651" s="209"/>
      <c r="AM651" s="178">
        <v>1464.9537</v>
      </c>
      <c r="AN651" s="173"/>
      <c r="AO651" s="178">
        <v>1756.0718199999999</v>
      </c>
      <c r="AP651" s="178"/>
      <c r="AQ651" s="178"/>
      <c r="AR651" s="178">
        <v>1756.0718199999999</v>
      </c>
      <c r="AS651" s="173"/>
      <c r="AT651" s="178">
        <v>2216.4893999999999</v>
      </c>
      <c r="AU651" s="178"/>
      <c r="AV651" s="178"/>
      <c r="AW651" s="178">
        <v>2216.4893999999999</v>
      </c>
      <c r="AX651" s="173"/>
      <c r="AY651" s="178">
        <v>7899.6903899999998</v>
      </c>
      <c r="AZ651" s="178">
        <v>5978.4903899999999</v>
      </c>
      <c r="BA651" s="173"/>
    </row>
    <row r="652" spans="1:53" ht="22.5" customHeight="1">
      <c r="A652" s="313"/>
      <c r="B652" s="315"/>
      <c r="C652" s="315"/>
      <c r="D652" s="176" t="s">
        <v>273</v>
      </c>
      <c r="E652" s="178">
        <f>H652+K652+N652+Q652+T652+W652+Z652+AE652+AJ652+AO652+AT652+AY652</f>
        <v>0</v>
      </c>
      <c r="F652" s="178">
        <f t="shared" si="1230"/>
        <v>0</v>
      </c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8"/>
      <c r="U652" s="178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  <c r="AG652" s="173"/>
      <c r="AH652" s="173"/>
      <c r="AI652" s="173"/>
      <c r="AJ652" s="173"/>
      <c r="AK652" s="173"/>
      <c r="AL652" s="173"/>
      <c r="AM652" s="173"/>
      <c r="AN652" s="173"/>
      <c r="AO652" s="173"/>
      <c r="AP652" s="173"/>
      <c r="AQ652" s="173"/>
      <c r="AR652" s="173"/>
      <c r="AS652" s="173"/>
      <c r="AT652" s="173"/>
      <c r="AU652" s="173"/>
      <c r="AV652" s="173"/>
      <c r="AW652" s="173"/>
      <c r="AX652" s="173"/>
      <c r="AY652" s="173"/>
      <c r="AZ652" s="173"/>
      <c r="BA652" s="173"/>
    </row>
    <row r="653" spans="1:53" ht="82.5" customHeight="1">
      <c r="A653" s="313"/>
      <c r="B653" s="315"/>
      <c r="C653" s="315"/>
      <c r="D653" s="176" t="s">
        <v>279</v>
      </c>
      <c r="E653" s="178">
        <f t="shared" ref="E653:E657" si="1231">H653+K653+N653+Q653+T653+W653+Z653+AE653+AJ653+AO653+AT653+AY653</f>
        <v>0</v>
      </c>
      <c r="F653" s="178">
        <f t="shared" si="1230"/>
        <v>0</v>
      </c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8"/>
      <c r="U653" s="178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  <c r="AG653" s="173"/>
      <c r="AH653" s="173"/>
      <c r="AI653" s="173"/>
      <c r="AJ653" s="173"/>
      <c r="AK653" s="173"/>
      <c r="AL653" s="173"/>
      <c r="AM653" s="173"/>
      <c r="AN653" s="173"/>
      <c r="AO653" s="173"/>
      <c r="AP653" s="173"/>
      <c r="AQ653" s="173"/>
      <c r="AR653" s="173"/>
      <c r="AS653" s="173"/>
      <c r="AT653" s="173"/>
      <c r="AU653" s="173"/>
      <c r="AV653" s="173"/>
      <c r="AW653" s="173"/>
      <c r="AX653" s="173"/>
      <c r="AY653" s="173"/>
      <c r="AZ653" s="173"/>
      <c r="BA653" s="173"/>
    </row>
    <row r="654" spans="1:53" ht="22.5" customHeight="1">
      <c r="A654" s="313"/>
      <c r="B654" s="315"/>
      <c r="C654" s="315"/>
      <c r="D654" s="176" t="s">
        <v>274</v>
      </c>
      <c r="E654" s="178">
        <f t="shared" si="1231"/>
        <v>0</v>
      </c>
      <c r="F654" s="178">
        <f t="shared" si="1230"/>
        <v>0</v>
      </c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8"/>
      <c r="U654" s="178"/>
      <c r="V654" s="173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  <c r="AG654" s="173"/>
      <c r="AH654" s="173"/>
      <c r="AI654" s="173"/>
      <c r="AJ654" s="173"/>
      <c r="AK654" s="173"/>
      <c r="AL654" s="173"/>
      <c r="AM654" s="173"/>
      <c r="AN654" s="173"/>
      <c r="AO654" s="173"/>
      <c r="AP654" s="173"/>
      <c r="AQ654" s="173"/>
      <c r="AR654" s="173"/>
      <c r="AS654" s="173"/>
      <c r="AT654" s="173"/>
      <c r="AU654" s="173"/>
      <c r="AV654" s="173"/>
      <c r="AW654" s="173"/>
      <c r="AX654" s="173"/>
      <c r="AY654" s="173"/>
      <c r="AZ654" s="173"/>
      <c r="BA654" s="173"/>
    </row>
    <row r="655" spans="1:53" ht="31.2">
      <c r="A655" s="313"/>
      <c r="B655" s="315"/>
      <c r="C655" s="315"/>
      <c r="D655" s="177" t="s">
        <v>43</v>
      </c>
      <c r="E655" s="178">
        <f t="shared" si="1231"/>
        <v>0</v>
      </c>
      <c r="F655" s="178">
        <f t="shared" si="1230"/>
        <v>0</v>
      </c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8"/>
      <c r="U655" s="178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  <c r="AJ655" s="173"/>
      <c r="AK655" s="173"/>
      <c r="AL655" s="173"/>
      <c r="AM655" s="173"/>
      <c r="AN655" s="173"/>
      <c r="AO655" s="173"/>
      <c r="AP655" s="173"/>
      <c r="AQ655" s="173"/>
      <c r="AR655" s="173"/>
      <c r="AS655" s="173"/>
      <c r="AT655" s="173"/>
      <c r="AU655" s="173"/>
      <c r="AV655" s="173"/>
      <c r="AW655" s="173"/>
      <c r="AX655" s="173"/>
      <c r="AY655" s="173"/>
      <c r="AZ655" s="173"/>
      <c r="BA655" s="173"/>
    </row>
    <row r="656" spans="1:53" ht="22.5" customHeight="1">
      <c r="A656" s="312" t="s">
        <v>361</v>
      </c>
      <c r="B656" s="314" t="s">
        <v>351</v>
      </c>
      <c r="C656" s="314" t="s">
        <v>338</v>
      </c>
      <c r="D656" s="184" t="s">
        <v>41</v>
      </c>
      <c r="E656" s="178">
        <f t="shared" si="1231"/>
        <v>17485.000019999999</v>
      </c>
      <c r="F656" s="178">
        <f t="shared" ref="F656:F660" si="1232">L656++O656+R656+U656+X656+AC656+AH656+AM656+AR656+AW656+AZ656</f>
        <v>17485.000019999999</v>
      </c>
      <c r="G656" s="178">
        <f>F656/E656*100</f>
        <v>100</v>
      </c>
      <c r="H656" s="173">
        <f>H657+H658+H659+H661+H662</f>
        <v>0</v>
      </c>
      <c r="I656" s="173">
        <f t="shared" ref="I656" si="1233">I657+I658+I659+I661+I662</f>
        <v>0</v>
      </c>
      <c r="J656" s="173"/>
      <c r="K656" s="173">
        <f t="shared" ref="K656:L656" si="1234">K657+K658+K659+K661+K662</f>
        <v>0</v>
      </c>
      <c r="L656" s="173">
        <f t="shared" si="1234"/>
        <v>0</v>
      </c>
      <c r="M656" s="173"/>
      <c r="N656" s="178">
        <f t="shared" ref="N656:O656" si="1235">N657+N658+N659+N661+N662</f>
        <v>4614.4297299999998</v>
      </c>
      <c r="O656" s="178">
        <f t="shared" si="1235"/>
        <v>4614.4297299999998</v>
      </c>
      <c r="P656" s="173">
        <f>O656/N656*100</f>
        <v>100</v>
      </c>
      <c r="Q656" s="178">
        <f t="shared" ref="Q656:R656" si="1236">Q657+Q658+Q659+Q661+Q662</f>
        <v>2010.3747800000001</v>
      </c>
      <c r="R656" s="178">
        <f t="shared" si="1236"/>
        <v>2010.3747800000001</v>
      </c>
      <c r="S656" s="173"/>
      <c r="T656" s="178">
        <f t="shared" ref="T656:U656" si="1237">T657+T658+T659+T661+T662</f>
        <v>1683.9133999999999</v>
      </c>
      <c r="U656" s="178">
        <f t="shared" si="1237"/>
        <v>1683.9133999999999</v>
      </c>
      <c r="V656" s="173"/>
      <c r="W656" s="173">
        <f t="shared" ref="W656" si="1238">W657+W658+W659+W661+W662</f>
        <v>0</v>
      </c>
      <c r="X656" s="173">
        <f t="shared" ref="X656" si="1239">X657+X658+X659+X661+X662</f>
        <v>0</v>
      </c>
      <c r="Y656" s="173"/>
      <c r="Z656" s="178">
        <f t="shared" ref="Z656:AC656" si="1240">Z657+Z658+Z659+Z661+Z662</f>
        <v>1349.6293999999998</v>
      </c>
      <c r="AA656" s="178">
        <f t="shared" si="1240"/>
        <v>0</v>
      </c>
      <c r="AB656" s="178">
        <f t="shared" si="1240"/>
        <v>0</v>
      </c>
      <c r="AC656" s="178">
        <f t="shared" si="1240"/>
        <v>1349.6293999999998</v>
      </c>
      <c r="AD656" s="173"/>
      <c r="AE656" s="178">
        <f t="shared" ref="AE656:AH656" si="1241">AE657+AE658+AE659+AE661+AE662</f>
        <v>239.85753</v>
      </c>
      <c r="AF656" s="178">
        <f t="shared" si="1241"/>
        <v>0</v>
      </c>
      <c r="AG656" s="178">
        <f t="shared" si="1241"/>
        <v>0</v>
      </c>
      <c r="AH656" s="178">
        <f t="shared" si="1241"/>
        <v>239.85753</v>
      </c>
      <c r="AI656" s="173"/>
      <c r="AJ656" s="178">
        <f t="shared" ref="AJ656:AM656" si="1242">AJ657+AJ658+AJ659+AJ661+AJ662</f>
        <v>693.87898999999993</v>
      </c>
      <c r="AK656" s="178">
        <f t="shared" si="1242"/>
        <v>0</v>
      </c>
      <c r="AL656" s="178">
        <f t="shared" si="1242"/>
        <v>0</v>
      </c>
      <c r="AM656" s="178">
        <f t="shared" si="1242"/>
        <v>693.87898999999993</v>
      </c>
      <c r="AN656" s="173"/>
      <c r="AO656" s="178">
        <f t="shared" ref="AO656:AR656" si="1243">AO657+AO658+AO659+AO661+AO662</f>
        <v>1178.9427499999999</v>
      </c>
      <c r="AP656" s="178">
        <f t="shared" si="1243"/>
        <v>0</v>
      </c>
      <c r="AQ656" s="178">
        <f t="shared" si="1243"/>
        <v>0</v>
      </c>
      <c r="AR656" s="178">
        <f t="shared" si="1243"/>
        <v>1178.9427499999999</v>
      </c>
      <c r="AS656" s="173"/>
      <c r="AT656" s="178">
        <f t="shared" ref="AT656:AW656" si="1244">AT657+AT658+AT659+AT661+AT662</f>
        <v>1222.09753</v>
      </c>
      <c r="AU656" s="178">
        <f t="shared" si="1244"/>
        <v>0</v>
      </c>
      <c r="AV656" s="178">
        <f t="shared" si="1244"/>
        <v>0</v>
      </c>
      <c r="AW656" s="178">
        <f t="shared" si="1244"/>
        <v>1222.09753</v>
      </c>
      <c r="AX656" s="173"/>
      <c r="AY656" s="178">
        <f t="shared" ref="AY656:AZ656" si="1245">AY657+AY658+AY659+AY661+AY662</f>
        <v>4491.8759100000007</v>
      </c>
      <c r="AZ656" s="178">
        <f t="shared" si="1245"/>
        <v>4491.8759100000007</v>
      </c>
      <c r="BA656" s="173"/>
    </row>
    <row r="657" spans="1:53" ht="32.25" customHeight="1">
      <c r="A657" s="313"/>
      <c r="B657" s="315"/>
      <c r="C657" s="315"/>
      <c r="D657" s="174" t="s">
        <v>37</v>
      </c>
      <c r="E657" s="178">
        <f t="shared" si="1231"/>
        <v>0</v>
      </c>
      <c r="F657" s="178">
        <f t="shared" si="1232"/>
        <v>0</v>
      </c>
      <c r="G657" s="173"/>
      <c r="H657" s="173"/>
      <c r="I657" s="173"/>
      <c r="J657" s="173"/>
      <c r="K657" s="173"/>
      <c r="L657" s="173"/>
      <c r="M657" s="173"/>
      <c r="N657" s="178"/>
      <c r="O657" s="173"/>
      <c r="P657" s="173"/>
      <c r="Q657" s="173"/>
      <c r="R657" s="173"/>
      <c r="S657" s="173"/>
      <c r="T657" s="178"/>
      <c r="U657" s="178"/>
      <c r="V657" s="173"/>
      <c r="W657" s="173"/>
      <c r="X657" s="173"/>
      <c r="Y657" s="173"/>
      <c r="Z657" s="173"/>
      <c r="AA657" s="173"/>
      <c r="AB657" s="173"/>
      <c r="AC657" s="173"/>
      <c r="AD657" s="173"/>
      <c r="AE657" s="178"/>
      <c r="AF657" s="178"/>
      <c r="AG657" s="178"/>
      <c r="AH657" s="178"/>
      <c r="AI657" s="173"/>
      <c r="AJ657" s="178"/>
      <c r="AK657" s="178"/>
      <c r="AL657" s="178"/>
      <c r="AM657" s="178"/>
      <c r="AN657" s="173"/>
      <c r="AO657" s="173"/>
      <c r="AP657" s="173"/>
      <c r="AQ657" s="173"/>
      <c r="AR657" s="173"/>
      <c r="AS657" s="173"/>
      <c r="AT657" s="178"/>
      <c r="AU657" s="178"/>
      <c r="AV657" s="178"/>
      <c r="AW657" s="178"/>
      <c r="AX657" s="173"/>
      <c r="AY657" s="178"/>
      <c r="AZ657" s="178"/>
      <c r="BA657" s="173"/>
    </row>
    <row r="658" spans="1:53" ht="50.25" customHeight="1">
      <c r="A658" s="313"/>
      <c r="B658" s="315"/>
      <c r="C658" s="315"/>
      <c r="D658" s="175" t="s">
        <v>2</v>
      </c>
      <c r="E658" s="178">
        <f>N658+Q658+T658+W658+Z658+AE658+AJ658+AO658+AT658+AY658</f>
        <v>10491</v>
      </c>
      <c r="F658" s="178">
        <f t="shared" si="1232"/>
        <v>10491</v>
      </c>
      <c r="G658" s="173"/>
      <c r="H658" s="173"/>
      <c r="I658" s="173"/>
      <c r="J658" s="173"/>
      <c r="K658" s="173"/>
      <c r="L658" s="173"/>
      <c r="M658" s="173"/>
      <c r="N658" s="178">
        <f>957.5+957.5+853.65784</f>
        <v>2768.6578399999999</v>
      </c>
      <c r="O658" s="178">
        <f>957.5+957.5+853.65784</f>
        <v>2768.6578399999999</v>
      </c>
      <c r="P658" s="173"/>
      <c r="Q658" s="178">
        <v>1206.22487</v>
      </c>
      <c r="R658" s="178">
        <v>1206.22487</v>
      </c>
      <c r="S658" s="173"/>
      <c r="T658" s="178">
        <v>1010.34804</v>
      </c>
      <c r="U658" s="178">
        <v>1010.34804</v>
      </c>
      <c r="V658" s="173"/>
      <c r="W658" s="173"/>
      <c r="X658" s="173">
        <v>0</v>
      </c>
      <c r="Y658" s="173"/>
      <c r="Z658" s="178">
        <v>809.77765999999997</v>
      </c>
      <c r="AA658" s="178"/>
      <c r="AB658" s="178"/>
      <c r="AC658" s="178">
        <v>809.77765999999997</v>
      </c>
      <c r="AD658" s="173"/>
      <c r="AE658" s="178">
        <v>143.91449</v>
      </c>
      <c r="AF658" s="178"/>
      <c r="AG658" s="178"/>
      <c r="AH658" s="178">
        <v>143.91449</v>
      </c>
      <c r="AI658" s="173"/>
      <c r="AJ658" s="178">
        <v>416.32738999999998</v>
      </c>
      <c r="AK658" s="178"/>
      <c r="AL658" s="178"/>
      <c r="AM658" s="178">
        <v>416.32738999999998</v>
      </c>
      <c r="AN658" s="173"/>
      <c r="AO658" s="178">
        <v>707.36564999999996</v>
      </c>
      <c r="AP658" s="178"/>
      <c r="AQ658" s="178"/>
      <c r="AR658" s="178">
        <v>707.36564999999996</v>
      </c>
      <c r="AS658" s="173"/>
      <c r="AT658" s="178">
        <v>733.25851</v>
      </c>
      <c r="AU658" s="178"/>
      <c r="AV658" s="178"/>
      <c r="AW658" s="178">
        <v>733.25851</v>
      </c>
      <c r="AX658" s="173"/>
      <c r="AY658" s="178">
        <f>6436.42555-3741.3</f>
        <v>2695.1255499999997</v>
      </c>
      <c r="AZ658" s="178">
        <f>6436.42555-3741.3</f>
        <v>2695.1255499999997</v>
      </c>
      <c r="BA658" s="173"/>
    </row>
    <row r="659" spans="1:53" ht="22.5" customHeight="1">
      <c r="A659" s="313"/>
      <c r="B659" s="315"/>
      <c r="C659" s="315"/>
      <c r="D659" s="176" t="s">
        <v>273</v>
      </c>
      <c r="E659" s="178">
        <f>N659+Q659+T659+W659+Z659+AE659+AJ659+AO659+AT659+AY659</f>
        <v>6994.0000200000013</v>
      </c>
      <c r="F659" s="178">
        <f t="shared" ref="F659" si="1246">L659++O659+R659+U659+X659+AC659+AH659+AM659+AR659+AW659+AZ659</f>
        <v>6994.0000200000013</v>
      </c>
      <c r="G659" s="173"/>
      <c r="H659" s="173"/>
      <c r="I659" s="173"/>
      <c r="J659" s="173"/>
      <c r="K659" s="173"/>
      <c r="L659" s="173"/>
      <c r="M659" s="173"/>
      <c r="N659" s="178">
        <f>638.4+638.4+568.97189</f>
        <v>1845.77189</v>
      </c>
      <c r="O659" s="178">
        <f>638.4+638.4+568.97189</f>
        <v>1845.77189</v>
      </c>
      <c r="P659" s="173"/>
      <c r="Q659" s="178">
        <v>804.14990999999998</v>
      </c>
      <c r="R659" s="178">
        <v>804.14990999999998</v>
      </c>
      <c r="S659" s="173"/>
      <c r="T659" s="178">
        <v>673.56536000000006</v>
      </c>
      <c r="U659" s="178">
        <v>673.56536000000006</v>
      </c>
      <c r="V659" s="173"/>
      <c r="W659" s="173"/>
      <c r="X659" s="173">
        <v>0</v>
      </c>
      <c r="Y659" s="173"/>
      <c r="Z659" s="178">
        <v>539.85173999999995</v>
      </c>
      <c r="AA659" s="178"/>
      <c r="AB659" s="178"/>
      <c r="AC659" s="178">
        <v>539.85173999999995</v>
      </c>
      <c r="AD659" s="173"/>
      <c r="AE659" s="178">
        <v>95.943039999999996</v>
      </c>
      <c r="AF659" s="178"/>
      <c r="AG659" s="178"/>
      <c r="AH659" s="178">
        <v>95.943039999999996</v>
      </c>
      <c r="AI659" s="173"/>
      <c r="AJ659" s="178">
        <v>277.55160000000001</v>
      </c>
      <c r="AK659" s="178"/>
      <c r="AL659" s="178"/>
      <c r="AM659" s="178">
        <v>277.55160000000001</v>
      </c>
      <c r="AN659" s="173"/>
      <c r="AO659" s="178">
        <v>471.57709999999997</v>
      </c>
      <c r="AP659" s="178"/>
      <c r="AQ659" s="178"/>
      <c r="AR659" s="178">
        <v>471.57709999999997</v>
      </c>
      <c r="AS659" s="173"/>
      <c r="AT659" s="178">
        <v>488.83902</v>
      </c>
      <c r="AU659" s="178"/>
      <c r="AV659" s="178"/>
      <c r="AW659" s="178">
        <v>488.83902</v>
      </c>
      <c r="AX659" s="173"/>
      <c r="AY659" s="178">
        <f>4290.95034-2494.19998</f>
        <v>1796.7503600000005</v>
      </c>
      <c r="AZ659" s="178">
        <f>4290.95034-2494.19998</f>
        <v>1796.7503600000005</v>
      </c>
      <c r="BA659" s="173"/>
    </row>
    <row r="660" spans="1:53" ht="82.5" customHeight="1">
      <c r="A660" s="313"/>
      <c r="B660" s="315"/>
      <c r="C660" s="315"/>
      <c r="D660" s="176" t="s">
        <v>279</v>
      </c>
      <c r="E660" s="178">
        <f t="shared" ref="E660:E662" si="1247">H660+K660+N660+Q660+T660+W660+Z660+AE660+AJ660+AO660+AT660+AY660</f>
        <v>0</v>
      </c>
      <c r="F660" s="178">
        <f t="shared" si="1232"/>
        <v>0</v>
      </c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8"/>
      <c r="U660" s="178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8"/>
      <c r="AF660" s="178"/>
      <c r="AG660" s="178"/>
      <c r="AH660" s="178"/>
      <c r="AI660" s="173"/>
      <c r="AJ660" s="173"/>
      <c r="AK660" s="173"/>
      <c r="AL660" s="173"/>
      <c r="AM660" s="173"/>
      <c r="AN660" s="173"/>
      <c r="AO660" s="173"/>
      <c r="AP660" s="173"/>
      <c r="AQ660" s="173"/>
      <c r="AR660" s="173"/>
      <c r="AS660" s="173"/>
      <c r="AT660" s="173"/>
      <c r="AU660" s="173"/>
      <c r="AV660" s="173"/>
      <c r="AW660" s="173"/>
      <c r="AX660" s="173"/>
      <c r="AY660" s="173"/>
      <c r="AZ660" s="173"/>
      <c r="BA660" s="173"/>
    </row>
    <row r="661" spans="1:53" ht="22.5" customHeight="1">
      <c r="A661" s="313"/>
      <c r="B661" s="315"/>
      <c r="C661" s="315"/>
      <c r="D661" s="176" t="s">
        <v>274</v>
      </c>
      <c r="E661" s="178">
        <f t="shared" si="1247"/>
        <v>0</v>
      </c>
      <c r="F661" s="178">
        <f t="shared" ref="F661:F662" si="1248">I661+L661+O661+R661+U661+X661+AA661+AF661+AK661+AP661+AU661+AZ661</f>
        <v>0</v>
      </c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8"/>
      <c r="U661" s="178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8"/>
      <c r="AF661" s="178"/>
      <c r="AG661" s="178"/>
      <c r="AH661" s="178"/>
      <c r="AI661" s="173"/>
      <c r="AJ661" s="173"/>
      <c r="AK661" s="173"/>
      <c r="AL661" s="173"/>
      <c r="AM661" s="173"/>
      <c r="AN661" s="173"/>
      <c r="AO661" s="173"/>
      <c r="AP661" s="173"/>
      <c r="AQ661" s="173"/>
      <c r="AR661" s="173"/>
      <c r="AS661" s="173"/>
      <c r="AT661" s="173"/>
      <c r="AU661" s="173"/>
      <c r="AV661" s="173"/>
      <c r="AW661" s="173"/>
      <c r="AX661" s="173"/>
      <c r="AY661" s="173"/>
      <c r="AZ661" s="173"/>
      <c r="BA661" s="173"/>
    </row>
    <row r="662" spans="1:53" ht="31.2">
      <c r="A662" s="313"/>
      <c r="B662" s="315"/>
      <c r="C662" s="315"/>
      <c r="D662" s="177" t="s">
        <v>43</v>
      </c>
      <c r="E662" s="178">
        <f t="shared" si="1247"/>
        <v>0</v>
      </c>
      <c r="F662" s="178">
        <f t="shared" si="1248"/>
        <v>0</v>
      </c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8"/>
      <c r="U662" s="178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8"/>
      <c r="AF662" s="178"/>
      <c r="AG662" s="178"/>
      <c r="AH662" s="178"/>
      <c r="AI662" s="173"/>
      <c r="AJ662" s="173"/>
      <c r="AK662" s="173"/>
      <c r="AL662" s="173"/>
      <c r="AM662" s="173"/>
      <c r="AN662" s="173"/>
      <c r="AO662" s="173"/>
      <c r="AP662" s="173"/>
      <c r="AQ662" s="173"/>
      <c r="AR662" s="173"/>
      <c r="AS662" s="173"/>
      <c r="AT662" s="173"/>
      <c r="AU662" s="173"/>
      <c r="AV662" s="173"/>
      <c r="AW662" s="173"/>
      <c r="AX662" s="173"/>
      <c r="AY662" s="173"/>
      <c r="AZ662" s="173"/>
      <c r="BA662" s="173"/>
    </row>
    <row r="663" spans="1:53" ht="22.5" customHeight="1">
      <c r="A663" s="318" t="s">
        <v>336</v>
      </c>
      <c r="B663" s="319"/>
      <c r="C663" s="320"/>
      <c r="D663" s="184" t="s">
        <v>41</v>
      </c>
      <c r="E663" s="178">
        <f>H663+K663+N663+Q663+T663+W663+Z663+AE663+AJ663+AO663+AT663+AY663</f>
        <v>45831.200020000004</v>
      </c>
      <c r="F663" s="178">
        <f t="shared" ref="F663:F666" si="1249">I663+L663+O663+R663+U663+X663+AC663+AH663+AM663+AR663+AW663+AZ663</f>
        <v>43910.000020000007</v>
      </c>
      <c r="G663" s="178">
        <f>F663*100/E663</f>
        <v>95.808095796833555</v>
      </c>
      <c r="H663" s="173">
        <f>H664+H665+H666+H668+H669</f>
        <v>0</v>
      </c>
      <c r="I663" s="173">
        <f t="shared" ref="I663" si="1250">I664+I665+I666+I668+I669</f>
        <v>0</v>
      </c>
      <c r="J663" s="173"/>
      <c r="K663" s="173">
        <f t="shared" ref="K663:L663" si="1251">K664+K665+K666+K668+K669</f>
        <v>3025.7</v>
      </c>
      <c r="L663" s="173">
        <f t="shared" si="1251"/>
        <v>3025.7</v>
      </c>
      <c r="M663" s="173">
        <f>L663*100/K663</f>
        <v>100</v>
      </c>
      <c r="N663" s="178">
        <f t="shared" ref="N663:O663" si="1252">N664+N665+N666+N668+N669</f>
        <v>7658.82071</v>
      </c>
      <c r="O663" s="178">
        <f t="shared" si="1252"/>
        <v>7658.82071</v>
      </c>
      <c r="P663" s="173">
        <f>O663*100/N663</f>
        <v>100</v>
      </c>
      <c r="Q663" s="173">
        <f t="shared" ref="Q663:R663" si="1253">Q664+Q665+Q666+Q668+Q669</f>
        <v>4743.4776300000003</v>
      </c>
      <c r="R663" s="173">
        <f t="shared" si="1253"/>
        <v>4743.4776300000003</v>
      </c>
      <c r="S663" s="173">
        <f>R663*100/Q663</f>
        <v>100</v>
      </c>
      <c r="T663" s="178">
        <f t="shared" ref="T663:U663" si="1254">T664+T665+T666+T668+T669</f>
        <v>3399.13951</v>
      </c>
      <c r="U663" s="178">
        <f t="shared" si="1254"/>
        <v>3399.13951</v>
      </c>
      <c r="V663" s="173"/>
      <c r="W663" s="178">
        <f t="shared" ref="W663:X663" si="1255">W664+W665+W666+W668+W669</f>
        <v>1684.2914499999999</v>
      </c>
      <c r="X663" s="178">
        <f t="shared" si="1255"/>
        <v>1684.2914499999999</v>
      </c>
      <c r="Y663" s="173"/>
      <c r="Z663" s="178">
        <f t="shared" ref="Z663:AC663" si="1256">Z664+Z665+Z666+Z668+Z669</f>
        <v>2856.7887300000002</v>
      </c>
      <c r="AA663" s="178">
        <f t="shared" si="1256"/>
        <v>0</v>
      </c>
      <c r="AB663" s="178">
        <f t="shared" si="1256"/>
        <v>0</v>
      </c>
      <c r="AC663" s="178">
        <f t="shared" si="1256"/>
        <v>2856.7887300000002</v>
      </c>
      <c r="AD663" s="173">
        <f>AC663*100/Z663</f>
        <v>100</v>
      </c>
      <c r="AE663" s="178">
        <f t="shared" ref="AE663:AH663" si="1257">AE664+AE665+AE666+AE668+AE669</f>
        <v>1538.9815000000003</v>
      </c>
      <c r="AF663" s="178">
        <f t="shared" si="1257"/>
        <v>0</v>
      </c>
      <c r="AG663" s="178">
        <f t="shared" si="1257"/>
        <v>0</v>
      </c>
      <c r="AH663" s="178">
        <f t="shared" si="1257"/>
        <v>1538.9815000000003</v>
      </c>
      <c r="AI663" s="173">
        <f>AH663*100/AE663</f>
        <v>100</v>
      </c>
      <c r="AJ663" s="178">
        <f t="shared" ref="AJ663:AM663" si="1258">AJ664+AJ665+AJ666+AJ668+AJ669</f>
        <v>2158.8326900000002</v>
      </c>
      <c r="AK663" s="173">
        <f t="shared" si="1258"/>
        <v>0</v>
      </c>
      <c r="AL663" s="173">
        <f t="shared" si="1258"/>
        <v>0</v>
      </c>
      <c r="AM663" s="178">
        <f t="shared" si="1258"/>
        <v>2158.8326900000002</v>
      </c>
      <c r="AN663" s="173"/>
      <c r="AO663" s="178">
        <f t="shared" ref="AO663:AR663" si="1259">AO664+AO665+AO666+AO668+AO669</f>
        <v>2935.0145699999998</v>
      </c>
      <c r="AP663" s="178">
        <f t="shared" si="1259"/>
        <v>0</v>
      </c>
      <c r="AQ663" s="178">
        <f t="shared" si="1259"/>
        <v>0</v>
      </c>
      <c r="AR663" s="178">
        <f t="shared" si="1259"/>
        <v>2935.0145699999998</v>
      </c>
      <c r="AS663" s="173"/>
      <c r="AT663" s="173">
        <f t="shared" ref="AT663:AW663" si="1260">AT664+AT665+AT666+AT668+AT669</f>
        <v>3438.5869299999999</v>
      </c>
      <c r="AU663" s="173">
        <f t="shared" si="1260"/>
        <v>0</v>
      </c>
      <c r="AV663" s="173">
        <f t="shared" si="1260"/>
        <v>0</v>
      </c>
      <c r="AW663" s="173">
        <f t="shared" si="1260"/>
        <v>3438.5869299999999</v>
      </c>
      <c r="AX663" s="173"/>
      <c r="AY663" s="178">
        <f t="shared" ref="AY663:AZ663" si="1261">AY664+AY665+AY666+AY668+AY669</f>
        <v>12391.5663</v>
      </c>
      <c r="AZ663" s="178">
        <f t="shared" si="1261"/>
        <v>10470.3663</v>
      </c>
      <c r="BA663" s="173"/>
    </row>
    <row r="664" spans="1:53" ht="32.25" customHeight="1">
      <c r="A664" s="321"/>
      <c r="B664" s="322"/>
      <c r="C664" s="323"/>
      <c r="D664" s="174" t="s">
        <v>37</v>
      </c>
      <c r="E664" s="178">
        <f t="shared" ref="E664:E666" si="1262">H664+K664+N664+Q664+T664+W664+Z664+AE664+AJ664+AO664+AT664+AY664</f>
        <v>0</v>
      </c>
      <c r="F664" s="178">
        <f t="shared" si="1249"/>
        <v>0</v>
      </c>
      <c r="G664" s="173"/>
      <c r="H664" s="173">
        <f>H650+H657</f>
        <v>0</v>
      </c>
      <c r="I664" s="173">
        <f t="shared" ref="I664:BA664" si="1263">I650+I657</f>
        <v>0</v>
      </c>
      <c r="J664" s="173">
        <f t="shared" si="1263"/>
        <v>0</v>
      </c>
      <c r="K664" s="173">
        <f t="shared" si="1263"/>
        <v>0</v>
      </c>
      <c r="L664" s="173">
        <f t="shared" si="1263"/>
        <v>0</v>
      </c>
      <c r="M664" s="173">
        <f t="shared" si="1263"/>
        <v>0</v>
      </c>
      <c r="N664" s="173">
        <f t="shared" si="1263"/>
        <v>0</v>
      </c>
      <c r="O664" s="173">
        <f t="shared" si="1263"/>
        <v>0</v>
      </c>
      <c r="P664" s="173">
        <f t="shared" si="1263"/>
        <v>0</v>
      </c>
      <c r="Q664" s="173">
        <f t="shared" si="1263"/>
        <v>0</v>
      </c>
      <c r="R664" s="173">
        <f t="shared" si="1263"/>
        <v>0</v>
      </c>
      <c r="S664" s="173">
        <f t="shared" si="1263"/>
        <v>0</v>
      </c>
      <c r="T664" s="173">
        <f t="shared" si="1263"/>
        <v>0</v>
      </c>
      <c r="U664" s="173">
        <f t="shared" si="1263"/>
        <v>0</v>
      </c>
      <c r="V664" s="173">
        <f t="shared" si="1263"/>
        <v>0</v>
      </c>
      <c r="W664" s="173">
        <f t="shared" si="1263"/>
        <v>0</v>
      </c>
      <c r="X664" s="173">
        <f t="shared" si="1263"/>
        <v>0</v>
      </c>
      <c r="Y664" s="173">
        <f t="shared" si="1263"/>
        <v>0</v>
      </c>
      <c r="Z664" s="173">
        <f t="shared" si="1263"/>
        <v>0</v>
      </c>
      <c r="AA664" s="173">
        <f t="shared" si="1263"/>
        <v>0</v>
      </c>
      <c r="AB664" s="173">
        <f t="shared" si="1263"/>
        <v>0</v>
      </c>
      <c r="AC664" s="173">
        <f t="shared" si="1263"/>
        <v>0</v>
      </c>
      <c r="AD664" s="173">
        <f t="shared" si="1263"/>
        <v>0</v>
      </c>
      <c r="AE664" s="178">
        <f t="shared" si="1263"/>
        <v>0</v>
      </c>
      <c r="AF664" s="178">
        <f t="shared" si="1263"/>
        <v>0</v>
      </c>
      <c r="AG664" s="178">
        <f t="shared" si="1263"/>
        <v>0</v>
      </c>
      <c r="AH664" s="178">
        <f t="shared" si="1263"/>
        <v>0</v>
      </c>
      <c r="AI664" s="173">
        <f t="shared" si="1263"/>
        <v>0</v>
      </c>
      <c r="AJ664" s="178">
        <f t="shared" si="1263"/>
        <v>0</v>
      </c>
      <c r="AK664" s="173">
        <f t="shared" si="1263"/>
        <v>0</v>
      </c>
      <c r="AL664" s="173">
        <f t="shared" si="1263"/>
        <v>0</v>
      </c>
      <c r="AM664" s="178">
        <f t="shared" si="1263"/>
        <v>0</v>
      </c>
      <c r="AN664" s="173">
        <f t="shared" si="1263"/>
        <v>0</v>
      </c>
      <c r="AO664" s="178">
        <f t="shared" si="1263"/>
        <v>0</v>
      </c>
      <c r="AP664" s="178">
        <f t="shared" si="1263"/>
        <v>0</v>
      </c>
      <c r="AQ664" s="178">
        <f t="shared" si="1263"/>
        <v>0</v>
      </c>
      <c r="AR664" s="178">
        <f t="shared" si="1263"/>
        <v>0</v>
      </c>
      <c r="AS664" s="173">
        <f t="shared" si="1263"/>
        <v>0</v>
      </c>
      <c r="AT664" s="173">
        <f t="shared" si="1263"/>
        <v>0</v>
      </c>
      <c r="AU664" s="173">
        <f t="shared" si="1263"/>
        <v>0</v>
      </c>
      <c r="AV664" s="173">
        <f t="shared" si="1263"/>
        <v>0</v>
      </c>
      <c r="AW664" s="173">
        <f t="shared" si="1263"/>
        <v>0</v>
      </c>
      <c r="AX664" s="173">
        <f t="shared" si="1263"/>
        <v>0</v>
      </c>
      <c r="AY664" s="178">
        <f t="shared" si="1263"/>
        <v>0</v>
      </c>
      <c r="AZ664" s="178">
        <f t="shared" si="1263"/>
        <v>0</v>
      </c>
      <c r="BA664" s="173">
        <f t="shared" si="1263"/>
        <v>0</v>
      </c>
    </row>
    <row r="665" spans="1:53" ht="50.25" customHeight="1">
      <c r="A665" s="321"/>
      <c r="B665" s="322"/>
      <c r="C665" s="323"/>
      <c r="D665" s="175" t="s">
        <v>2</v>
      </c>
      <c r="E665" s="178">
        <f t="shared" si="1262"/>
        <v>38837.200000000004</v>
      </c>
      <c r="F665" s="178">
        <f t="shared" si="1249"/>
        <v>36916</v>
      </c>
      <c r="G665" s="178">
        <f t="shared" ref="G665:G666" si="1264">F665*100/E665</f>
        <v>95.053196419927275</v>
      </c>
      <c r="H665" s="173">
        <f t="shared" ref="H665:BA665" si="1265">H651+H658</f>
        <v>0</v>
      </c>
      <c r="I665" s="173">
        <f t="shared" si="1265"/>
        <v>0</v>
      </c>
      <c r="J665" s="173">
        <f t="shared" si="1265"/>
        <v>0</v>
      </c>
      <c r="K665" s="173">
        <f t="shared" si="1265"/>
        <v>3025.7</v>
      </c>
      <c r="L665" s="173">
        <f t="shared" si="1265"/>
        <v>3025.7</v>
      </c>
      <c r="M665" s="173">
        <f t="shared" si="1265"/>
        <v>0</v>
      </c>
      <c r="N665" s="173">
        <f t="shared" si="1265"/>
        <v>5813.04882</v>
      </c>
      <c r="O665" s="173">
        <f t="shared" si="1265"/>
        <v>5813.04882</v>
      </c>
      <c r="P665" s="173">
        <f t="shared" si="1265"/>
        <v>0</v>
      </c>
      <c r="Q665" s="173">
        <f t="shared" si="1265"/>
        <v>3939.3277200000002</v>
      </c>
      <c r="R665" s="173">
        <f t="shared" si="1265"/>
        <v>3939.3277200000002</v>
      </c>
      <c r="S665" s="173">
        <f t="shared" si="1265"/>
        <v>0</v>
      </c>
      <c r="T665" s="173">
        <f t="shared" si="1265"/>
        <v>2725.5741499999999</v>
      </c>
      <c r="U665" s="173">
        <f t="shared" si="1265"/>
        <v>2725.5741499999999</v>
      </c>
      <c r="V665" s="173">
        <f t="shared" si="1265"/>
        <v>0</v>
      </c>
      <c r="W665" s="173">
        <f t="shared" si="1265"/>
        <v>1684.2914499999999</v>
      </c>
      <c r="X665" s="173">
        <f t="shared" si="1265"/>
        <v>1684.2914499999999</v>
      </c>
      <c r="Y665" s="173">
        <f t="shared" si="1265"/>
        <v>0</v>
      </c>
      <c r="Z665" s="178">
        <f t="shared" si="1265"/>
        <v>2316.9369900000002</v>
      </c>
      <c r="AA665" s="178">
        <f t="shared" si="1265"/>
        <v>0</v>
      </c>
      <c r="AB665" s="178">
        <f t="shared" si="1265"/>
        <v>0</v>
      </c>
      <c r="AC665" s="178">
        <f t="shared" si="1265"/>
        <v>2316.9369900000002</v>
      </c>
      <c r="AD665" s="173">
        <f t="shared" si="1265"/>
        <v>0</v>
      </c>
      <c r="AE665" s="178">
        <f t="shared" si="1265"/>
        <v>1443.0384600000002</v>
      </c>
      <c r="AF665" s="178">
        <f t="shared" si="1265"/>
        <v>0</v>
      </c>
      <c r="AG665" s="178">
        <f t="shared" si="1265"/>
        <v>0</v>
      </c>
      <c r="AH665" s="178">
        <f t="shared" si="1265"/>
        <v>1443.0384600000002</v>
      </c>
      <c r="AI665" s="173">
        <f t="shared" si="1265"/>
        <v>0</v>
      </c>
      <c r="AJ665" s="178">
        <f t="shared" si="1265"/>
        <v>1881.2810899999999</v>
      </c>
      <c r="AK665" s="173">
        <f t="shared" si="1265"/>
        <v>0</v>
      </c>
      <c r="AL665" s="173">
        <f t="shared" si="1265"/>
        <v>0</v>
      </c>
      <c r="AM665" s="178">
        <f t="shared" si="1265"/>
        <v>1881.2810899999999</v>
      </c>
      <c r="AN665" s="173">
        <f t="shared" si="1265"/>
        <v>0</v>
      </c>
      <c r="AO665" s="178">
        <f t="shared" si="1265"/>
        <v>2463.4374699999998</v>
      </c>
      <c r="AP665" s="178">
        <f t="shared" si="1265"/>
        <v>0</v>
      </c>
      <c r="AQ665" s="178">
        <f t="shared" si="1265"/>
        <v>0</v>
      </c>
      <c r="AR665" s="178">
        <f t="shared" si="1265"/>
        <v>2463.4374699999998</v>
      </c>
      <c r="AS665" s="173">
        <f t="shared" si="1265"/>
        <v>0</v>
      </c>
      <c r="AT665" s="173">
        <f t="shared" si="1265"/>
        <v>2949.74791</v>
      </c>
      <c r="AU665" s="173">
        <f t="shared" si="1265"/>
        <v>0</v>
      </c>
      <c r="AV665" s="173">
        <f t="shared" si="1265"/>
        <v>0</v>
      </c>
      <c r="AW665" s="173">
        <f t="shared" si="1265"/>
        <v>2949.74791</v>
      </c>
      <c r="AX665" s="173">
        <f t="shared" si="1265"/>
        <v>0</v>
      </c>
      <c r="AY665" s="178">
        <f t="shared" si="1265"/>
        <v>10594.81594</v>
      </c>
      <c r="AZ665" s="178">
        <f t="shared" si="1265"/>
        <v>8673.6159399999997</v>
      </c>
      <c r="BA665" s="173">
        <f t="shared" si="1265"/>
        <v>0</v>
      </c>
    </row>
    <row r="666" spans="1:53" ht="22.5" customHeight="1">
      <c r="A666" s="321"/>
      <c r="B666" s="322"/>
      <c r="C666" s="323"/>
      <c r="D666" s="176" t="s">
        <v>273</v>
      </c>
      <c r="E666" s="178">
        <f t="shared" si="1262"/>
        <v>6994.0000200000013</v>
      </c>
      <c r="F666" s="178">
        <f t="shared" si="1249"/>
        <v>6994.0000200000013</v>
      </c>
      <c r="G666" s="178">
        <f t="shared" si="1264"/>
        <v>100</v>
      </c>
      <c r="H666" s="173">
        <f t="shared" ref="H666:BA666" si="1266">H652+H659</f>
        <v>0</v>
      </c>
      <c r="I666" s="173">
        <f t="shared" si="1266"/>
        <v>0</v>
      </c>
      <c r="J666" s="173">
        <f t="shared" si="1266"/>
        <v>0</v>
      </c>
      <c r="K666" s="173">
        <f t="shared" si="1266"/>
        <v>0</v>
      </c>
      <c r="L666" s="173">
        <f t="shared" si="1266"/>
        <v>0</v>
      </c>
      <c r="M666" s="173">
        <f t="shared" si="1266"/>
        <v>0</v>
      </c>
      <c r="N666" s="173">
        <f t="shared" si="1266"/>
        <v>1845.77189</v>
      </c>
      <c r="O666" s="173">
        <f t="shared" si="1266"/>
        <v>1845.77189</v>
      </c>
      <c r="P666" s="173">
        <f t="shared" si="1266"/>
        <v>0</v>
      </c>
      <c r="Q666" s="173">
        <f t="shared" si="1266"/>
        <v>804.14990999999998</v>
      </c>
      <c r="R666" s="173">
        <f t="shared" si="1266"/>
        <v>804.14990999999998</v>
      </c>
      <c r="S666" s="173">
        <f t="shared" si="1266"/>
        <v>0</v>
      </c>
      <c r="T666" s="173">
        <f t="shared" si="1266"/>
        <v>673.56536000000006</v>
      </c>
      <c r="U666" s="173">
        <f t="shared" si="1266"/>
        <v>673.56536000000006</v>
      </c>
      <c r="V666" s="173">
        <f t="shared" si="1266"/>
        <v>0</v>
      </c>
      <c r="W666" s="173">
        <f t="shared" si="1266"/>
        <v>0</v>
      </c>
      <c r="X666" s="173">
        <f t="shared" si="1266"/>
        <v>0</v>
      </c>
      <c r="Y666" s="173">
        <f t="shared" si="1266"/>
        <v>0</v>
      </c>
      <c r="Z666" s="178">
        <f t="shared" si="1266"/>
        <v>539.85173999999995</v>
      </c>
      <c r="AA666" s="178">
        <f t="shared" si="1266"/>
        <v>0</v>
      </c>
      <c r="AB666" s="178">
        <f t="shared" si="1266"/>
        <v>0</v>
      </c>
      <c r="AC666" s="178">
        <f t="shared" si="1266"/>
        <v>539.85173999999995</v>
      </c>
      <c r="AD666" s="173">
        <f t="shared" si="1266"/>
        <v>0</v>
      </c>
      <c r="AE666" s="178">
        <f t="shared" si="1266"/>
        <v>95.943039999999996</v>
      </c>
      <c r="AF666" s="178">
        <f t="shared" si="1266"/>
        <v>0</v>
      </c>
      <c r="AG666" s="178">
        <f t="shared" si="1266"/>
        <v>0</v>
      </c>
      <c r="AH666" s="178">
        <f t="shared" si="1266"/>
        <v>95.943039999999996</v>
      </c>
      <c r="AI666" s="173">
        <f t="shared" si="1266"/>
        <v>0</v>
      </c>
      <c r="AJ666" s="178">
        <f t="shared" si="1266"/>
        <v>277.55160000000001</v>
      </c>
      <c r="AK666" s="173">
        <f t="shared" si="1266"/>
        <v>0</v>
      </c>
      <c r="AL666" s="173">
        <f t="shared" si="1266"/>
        <v>0</v>
      </c>
      <c r="AM666" s="178">
        <f t="shared" si="1266"/>
        <v>277.55160000000001</v>
      </c>
      <c r="AN666" s="173">
        <f t="shared" si="1266"/>
        <v>0</v>
      </c>
      <c r="AO666" s="178">
        <f t="shared" si="1266"/>
        <v>471.57709999999997</v>
      </c>
      <c r="AP666" s="178">
        <f t="shared" si="1266"/>
        <v>0</v>
      </c>
      <c r="AQ666" s="178">
        <f t="shared" si="1266"/>
        <v>0</v>
      </c>
      <c r="AR666" s="178">
        <f t="shared" si="1266"/>
        <v>471.57709999999997</v>
      </c>
      <c r="AS666" s="173">
        <f t="shared" si="1266"/>
        <v>0</v>
      </c>
      <c r="AT666" s="173">
        <f t="shared" si="1266"/>
        <v>488.83902</v>
      </c>
      <c r="AU666" s="173">
        <f t="shared" si="1266"/>
        <v>0</v>
      </c>
      <c r="AV666" s="173">
        <f t="shared" si="1266"/>
        <v>0</v>
      </c>
      <c r="AW666" s="173">
        <f t="shared" si="1266"/>
        <v>488.83902</v>
      </c>
      <c r="AX666" s="173">
        <f t="shared" si="1266"/>
        <v>0</v>
      </c>
      <c r="AY666" s="178">
        <f t="shared" si="1266"/>
        <v>1796.7503600000005</v>
      </c>
      <c r="AZ666" s="178">
        <f t="shared" si="1266"/>
        <v>1796.7503600000005</v>
      </c>
      <c r="BA666" s="173">
        <f t="shared" si="1266"/>
        <v>0</v>
      </c>
    </row>
    <row r="667" spans="1:53" ht="82.5" customHeight="1">
      <c r="A667" s="321"/>
      <c r="B667" s="322"/>
      <c r="C667" s="323"/>
      <c r="D667" s="176" t="s">
        <v>279</v>
      </c>
      <c r="E667" s="178">
        <f t="shared" ref="E667:E669" si="1267">H667+K667+N667+Q667+T667+W667+Z667+AE667+AJ667+AO667+AT667+AY667</f>
        <v>0</v>
      </c>
      <c r="F667" s="178">
        <f t="shared" ref="F667:F669" si="1268">I667+L667+O667+R667+U667+X667+AA667+AF667+AK667+AP667+AU667+AZ667</f>
        <v>0</v>
      </c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8"/>
      <c r="U667" s="178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  <c r="AJ667" s="173"/>
      <c r="AK667" s="173"/>
      <c r="AL667" s="173"/>
      <c r="AM667" s="173"/>
      <c r="AN667" s="173"/>
      <c r="AO667" s="173"/>
      <c r="AP667" s="173"/>
      <c r="AQ667" s="173"/>
      <c r="AR667" s="173"/>
      <c r="AS667" s="173"/>
      <c r="AT667" s="173"/>
      <c r="AU667" s="173"/>
      <c r="AV667" s="173"/>
      <c r="AW667" s="173"/>
      <c r="AX667" s="173"/>
      <c r="AY667" s="173"/>
      <c r="AZ667" s="173"/>
      <c r="BA667" s="173"/>
    </row>
    <row r="668" spans="1:53" ht="22.5" customHeight="1">
      <c r="A668" s="321"/>
      <c r="B668" s="322"/>
      <c r="C668" s="323"/>
      <c r="D668" s="176" t="s">
        <v>274</v>
      </c>
      <c r="E668" s="178">
        <f t="shared" si="1267"/>
        <v>0</v>
      </c>
      <c r="F668" s="178">
        <f t="shared" si="1268"/>
        <v>0</v>
      </c>
      <c r="G668" s="173"/>
      <c r="H668" s="173">
        <f t="shared" ref="H668:BA668" si="1269">H654+H661</f>
        <v>0</v>
      </c>
      <c r="I668" s="173">
        <f t="shared" si="1269"/>
        <v>0</v>
      </c>
      <c r="J668" s="173">
        <f t="shared" si="1269"/>
        <v>0</v>
      </c>
      <c r="K668" s="173">
        <f t="shared" si="1269"/>
        <v>0</v>
      </c>
      <c r="L668" s="173">
        <f t="shared" si="1269"/>
        <v>0</v>
      </c>
      <c r="M668" s="173">
        <f t="shared" si="1269"/>
        <v>0</v>
      </c>
      <c r="N668" s="173">
        <f t="shared" si="1269"/>
        <v>0</v>
      </c>
      <c r="O668" s="173">
        <f t="shared" si="1269"/>
        <v>0</v>
      </c>
      <c r="P668" s="173">
        <f t="shared" si="1269"/>
        <v>0</v>
      </c>
      <c r="Q668" s="173">
        <f t="shared" si="1269"/>
        <v>0</v>
      </c>
      <c r="R668" s="173">
        <f t="shared" si="1269"/>
        <v>0</v>
      </c>
      <c r="S668" s="173">
        <f t="shared" si="1269"/>
        <v>0</v>
      </c>
      <c r="T668" s="173">
        <f t="shared" si="1269"/>
        <v>0</v>
      </c>
      <c r="U668" s="173">
        <f t="shared" si="1269"/>
        <v>0</v>
      </c>
      <c r="V668" s="173">
        <f t="shared" si="1269"/>
        <v>0</v>
      </c>
      <c r="W668" s="173">
        <f t="shared" si="1269"/>
        <v>0</v>
      </c>
      <c r="X668" s="173">
        <f t="shared" si="1269"/>
        <v>0</v>
      </c>
      <c r="Y668" s="173">
        <f t="shared" si="1269"/>
        <v>0</v>
      </c>
      <c r="Z668" s="173">
        <f t="shared" si="1269"/>
        <v>0</v>
      </c>
      <c r="AA668" s="173">
        <f t="shared" si="1269"/>
        <v>0</v>
      </c>
      <c r="AB668" s="173">
        <f t="shared" si="1269"/>
        <v>0</v>
      </c>
      <c r="AC668" s="173">
        <f t="shared" si="1269"/>
        <v>0</v>
      </c>
      <c r="AD668" s="173">
        <f t="shared" si="1269"/>
        <v>0</v>
      </c>
      <c r="AE668" s="173">
        <f t="shared" si="1269"/>
        <v>0</v>
      </c>
      <c r="AF668" s="173">
        <f t="shared" si="1269"/>
        <v>0</v>
      </c>
      <c r="AG668" s="173">
        <f t="shared" si="1269"/>
        <v>0</v>
      </c>
      <c r="AH668" s="173">
        <f t="shared" si="1269"/>
        <v>0</v>
      </c>
      <c r="AI668" s="173">
        <f t="shared" si="1269"/>
        <v>0</v>
      </c>
      <c r="AJ668" s="173">
        <f t="shared" si="1269"/>
        <v>0</v>
      </c>
      <c r="AK668" s="173">
        <f t="shared" si="1269"/>
        <v>0</v>
      </c>
      <c r="AL668" s="173">
        <f t="shared" si="1269"/>
        <v>0</v>
      </c>
      <c r="AM668" s="173">
        <f t="shared" si="1269"/>
        <v>0</v>
      </c>
      <c r="AN668" s="173">
        <f t="shared" si="1269"/>
        <v>0</v>
      </c>
      <c r="AO668" s="173">
        <f t="shared" si="1269"/>
        <v>0</v>
      </c>
      <c r="AP668" s="173">
        <f t="shared" si="1269"/>
        <v>0</v>
      </c>
      <c r="AQ668" s="173">
        <f t="shared" si="1269"/>
        <v>0</v>
      </c>
      <c r="AR668" s="173">
        <f t="shared" si="1269"/>
        <v>0</v>
      </c>
      <c r="AS668" s="173">
        <f t="shared" si="1269"/>
        <v>0</v>
      </c>
      <c r="AT668" s="173">
        <f t="shared" si="1269"/>
        <v>0</v>
      </c>
      <c r="AU668" s="173">
        <f t="shared" si="1269"/>
        <v>0</v>
      </c>
      <c r="AV668" s="173">
        <f t="shared" si="1269"/>
        <v>0</v>
      </c>
      <c r="AW668" s="173">
        <f t="shared" si="1269"/>
        <v>0</v>
      </c>
      <c r="AX668" s="173">
        <f t="shared" si="1269"/>
        <v>0</v>
      </c>
      <c r="AY668" s="173">
        <f t="shared" si="1269"/>
        <v>0</v>
      </c>
      <c r="AZ668" s="173">
        <f t="shared" si="1269"/>
        <v>0</v>
      </c>
      <c r="BA668" s="173">
        <f t="shared" si="1269"/>
        <v>0</v>
      </c>
    </row>
    <row r="669" spans="1:53" ht="31.2">
      <c r="A669" s="321"/>
      <c r="B669" s="322"/>
      <c r="C669" s="323"/>
      <c r="D669" s="177" t="s">
        <v>43</v>
      </c>
      <c r="E669" s="178">
        <f t="shared" si="1267"/>
        <v>0</v>
      </c>
      <c r="F669" s="178">
        <f t="shared" si="1268"/>
        <v>0</v>
      </c>
      <c r="G669" s="173"/>
      <c r="H669" s="173">
        <f t="shared" ref="H669:BA669" si="1270">H655+H662</f>
        <v>0</v>
      </c>
      <c r="I669" s="173">
        <f t="shared" si="1270"/>
        <v>0</v>
      </c>
      <c r="J669" s="173">
        <f t="shared" si="1270"/>
        <v>0</v>
      </c>
      <c r="K669" s="173">
        <f t="shared" si="1270"/>
        <v>0</v>
      </c>
      <c r="L669" s="173">
        <f t="shared" si="1270"/>
        <v>0</v>
      </c>
      <c r="M669" s="173">
        <f t="shared" si="1270"/>
        <v>0</v>
      </c>
      <c r="N669" s="173">
        <f t="shared" si="1270"/>
        <v>0</v>
      </c>
      <c r="O669" s="173">
        <f t="shared" si="1270"/>
        <v>0</v>
      </c>
      <c r="P669" s="173">
        <f t="shared" si="1270"/>
        <v>0</v>
      </c>
      <c r="Q669" s="173">
        <f t="shared" si="1270"/>
        <v>0</v>
      </c>
      <c r="R669" s="173">
        <f t="shared" si="1270"/>
        <v>0</v>
      </c>
      <c r="S669" s="173">
        <f t="shared" si="1270"/>
        <v>0</v>
      </c>
      <c r="T669" s="173">
        <f t="shared" si="1270"/>
        <v>0</v>
      </c>
      <c r="U669" s="173">
        <f t="shared" si="1270"/>
        <v>0</v>
      </c>
      <c r="V669" s="173">
        <f t="shared" si="1270"/>
        <v>0</v>
      </c>
      <c r="W669" s="173">
        <f t="shared" si="1270"/>
        <v>0</v>
      </c>
      <c r="X669" s="173">
        <f t="shared" si="1270"/>
        <v>0</v>
      </c>
      <c r="Y669" s="173">
        <f t="shared" si="1270"/>
        <v>0</v>
      </c>
      <c r="Z669" s="173">
        <f t="shared" si="1270"/>
        <v>0</v>
      </c>
      <c r="AA669" s="173">
        <f t="shared" si="1270"/>
        <v>0</v>
      </c>
      <c r="AB669" s="173">
        <f t="shared" si="1270"/>
        <v>0</v>
      </c>
      <c r="AC669" s="173">
        <f t="shared" si="1270"/>
        <v>0</v>
      </c>
      <c r="AD669" s="173">
        <f t="shared" si="1270"/>
        <v>0</v>
      </c>
      <c r="AE669" s="173">
        <f t="shared" si="1270"/>
        <v>0</v>
      </c>
      <c r="AF669" s="173">
        <f t="shared" si="1270"/>
        <v>0</v>
      </c>
      <c r="AG669" s="173">
        <f t="shared" si="1270"/>
        <v>0</v>
      </c>
      <c r="AH669" s="173">
        <f t="shared" si="1270"/>
        <v>0</v>
      </c>
      <c r="AI669" s="173">
        <f t="shared" si="1270"/>
        <v>0</v>
      </c>
      <c r="AJ669" s="173">
        <f t="shared" si="1270"/>
        <v>0</v>
      </c>
      <c r="AK669" s="173">
        <f t="shared" si="1270"/>
        <v>0</v>
      </c>
      <c r="AL669" s="173">
        <f t="shared" si="1270"/>
        <v>0</v>
      </c>
      <c r="AM669" s="173">
        <f t="shared" si="1270"/>
        <v>0</v>
      </c>
      <c r="AN669" s="173">
        <f t="shared" si="1270"/>
        <v>0</v>
      </c>
      <c r="AO669" s="173">
        <f t="shared" si="1270"/>
        <v>0</v>
      </c>
      <c r="AP669" s="173">
        <f t="shared" si="1270"/>
        <v>0</v>
      </c>
      <c r="AQ669" s="173">
        <f t="shared" si="1270"/>
        <v>0</v>
      </c>
      <c r="AR669" s="173">
        <f t="shared" si="1270"/>
        <v>0</v>
      </c>
      <c r="AS669" s="173">
        <f t="shared" si="1270"/>
        <v>0</v>
      </c>
      <c r="AT669" s="173">
        <f t="shared" si="1270"/>
        <v>0</v>
      </c>
      <c r="AU669" s="173">
        <f t="shared" si="1270"/>
        <v>0</v>
      </c>
      <c r="AV669" s="173">
        <f t="shared" si="1270"/>
        <v>0</v>
      </c>
      <c r="AW669" s="173">
        <f t="shared" si="1270"/>
        <v>0</v>
      </c>
      <c r="AX669" s="173">
        <f t="shared" si="1270"/>
        <v>0</v>
      </c>
      <c r="AY669" s="173">
        <f t="shared" si="1270"/>
        <v>0</v>
      </c>
      <c r="AZ669" s="173">
        <f t="shared" si="1270"/>
        <v>0</v>
      </c>
      <c r="BA669" s="173">
        <f t="shared" si="1270"/>
        <v>0</v>
      </c>
    </row>
    <row r="670" spans="1:53" ht="21" customHeight="1">
      <c r="A670" s="327" t="s">
        <v>349</v>
      </c>
      <c r="B670" s="319"/>
      <c r="C670" s="320"/>
      <c r="D670" s="159" t="s">
        <v>41</v>
      </c>
      <c r="E670" s="178">
        <f>H670+K670+N670+Q670+T670+W670+Z670+AE670+AJ670+AO670+AT670+AY670</f>
        <v>45831.200020000004</v>
      </c>
      <c r="F670" s="178">
        <f t="shared" ref="F670" si="1271">L670++O670+R670+U670+X670+AC670+AH670+AM670+AR670+AW670+AZ670</f>
        <v>43910.000020000007</v>
      </c>
      <c r="G670" s="152">
        <f>F670/E670</f>
        <v>0.95808095796833559</v>
      </c>
      <c r="H670" s="151">
        <f>H663</f>
        <v>0</v>
      </c>
      <c r="I670" s="151">
        <f t="shared" ref="I670:BA670" si="1272">I663</f>
        <v>0</v>
      </c>
      <c r="J670" s="151">
        <f t="shared" si="1272"/>
        <v>0</v>
      </c>
      <c r="K670" s="151">
        <f t="shared" si="1272"/>
        <v>3025.7</v>
      </c>
      <c r="L670" s="151">
        <f t="shared" si="1272"/>
        <v>3025.7</v>
      </c>
      <c r="M670" s="151">
        <f t="shared" si="1272"/>
        <v>100</v>
      </c>
      <c r="N670" s="151">
        <f t="shared" si="1272"/>
        <v>7658.82071</v>
      </c>
      <c r="O670" s="151">
        <f t="shared" si="1272"/>
        <v>7658.82071</v>
      </c>
      <c r="P670" s="151">
        <f>O670*100/N670</f>
        <v>100</v>
      </c>
      <c r="Q670" s="151">
        <f t="shared" si="1272"/>
        <v>4743.4776300000003</v>
      </c>
      <c r="R670" s="151">
        <f t="shared" si="1272"/>
        <v>4743.4776300000003</v>
      </c>
      <c r="S670" s="198">
        <f>R670*100/Q670</f>
        <v>100</v>
      </c>
      <c r="T670" s="151">
        <f t="shared" si="1272"/>
        <v>3399.13951</v>
      </c>
      <c r="U670" s="151">
        <f t="shared" si="1272"/>
        <v>3399.13951</v>
      </c>
      <c r="V670" s="151"/>
      <c r="W670" s="151">
        <f t="shared" si="1272"/>
        <v>1684.2914499999999</v>
      </c>
      <c r="X670" s="151">
        <f t="shared" si="1272"/>
        <v>1684.2914499999999</v>
      </c>
      <c r="Y670" s="151">
        <f>X670*100/W670</f>
        <v>100</v>
      </c>
      <c r="Z670" s="151">
        <f t="shared" si="1272"/>
        <v>2856.7887300000002</v>
      </c>
      <c r="AA670" s="151">
        <f t="shared" si="1272"/>
        <v>0</v>
      </c>
      <c r="AB670" s="151">
        <f t="shared" si="1272"/>
        <v>0</v>
      </c>
      <c r="AC670" s="151">
        <f t="shared" si="1272"/>
        <v>2856.7887300000002</v>
      </c>
      <c r="AD670" s="151">
        <f>AC670*100/Z670</f>
        <v>100</v>
      </c>
      <c r="AE670" s="151">
        <f t="shared" si="1272"/>
        <v>1538.9815000000003</v>
      </c>
      <c r="AF670" s="151">
        <f t="shared" si="1272"/>
        <v>0</v>
      </c>
      <c r="AG670" s="151">
        <f t="shared" si="1272"/>
        <v>0</v>
      </c>
      <c r="AH670" s="151">
        <f t="shared" si="1272"/>
        <v>1538.9815000000003</v>
      </c>
      <c r="AI670" s="151">
        <f>AH670*100/AE670</f>
        <v>100</v>
      </c>
      <c r="AJ670" s="151">
        <f t="shared" si="1272"/>
        <v>2158.8326900000002</v>
      </c>
      <c r="AK670" s="151">
        <f t="shared" si="1272"/>
        <v>0</v>
      </c>
      <c r="AL670" s="151">
        <f t="shared" si="1272"/>
        <v>0</v>
      </c>
      <c r="AM670" s="151">
        <f t="shared" si="1272"/>
        <v>2158.8326900000002</v>
      </c>
      <c r="AN670" s="151">
        <f t="shared" si="1272"/>
        <v>0</v>
      </c>
      <c r="AO670" s="151">
        <f t="shared" si="1272"/>
        <v>2935.0145699999998</v>
      </c>
      <c r="AP670" s="151">
        <f t="shared" si="1272"/>
        <v>0</v>
      </c>
      <c r="AQ670" s="151">
        <f t="shared" si="1272"/>
        <v>0</v>
      </c>
      <c r="AR670" s="151">
        <f t="shared" si="1272"/>
        <v>2935.0145699999998</v>
      </c>
      <c r="AS670" s="151">
        <f t="shared" si="1272"/>
        <v>0</v>
      </c>
      <c r="AT670" s="151">
        <f t="shared" si="1272"/>
        <v>3438.5869299999999</v>
      </c>
      <c r="AU670" s="151">
        <f t="shared" si="1272"/>
        <v>0</v>
      </c>
      <c r="AV670" s="151">
        <f t="shared" si="1272"/>
        <v>0</v>
      </c>
      <c r="AW670" s="151">
        <f t="shared" si="1272"/>
        <v>3438.5869299999999</v>
      </c>
      <c r="AX670" s="151">
        <f t="shared" si="1272"/>
        <v>0</v>
      </c>
      <c r="AY670" s="151">
        <f t="shared" si="1272"/>
        <v>12391.5663</v>
      </c>
      <c r="AZ670" s="151">
        <f t="shared" si="1272"/>
        <v>10470.3663</v>
      </c>
      <c r="BA670" s="151">
        <f t="shared" si="1272"/>
        <v>0</v>
      </c>
    </row>
    <row r="671" spans="1:53" ht="31.2">
      <c r="A671" s="328"/>
      <c r="B671" s="322"/>
      <c r="C671" s="323"/>
      <c r="D671" s="157" t="s">
        <v>37</v>
      </c>
      <c r="E671" s="178">
        <f t="shared" ref="E671:E673" si="1273">H671+K671+N671+Q671+T671+W671+Z671+AE671+AJ671+AO671+AT671+AY671</f>
        <v>0</v>
      </c>
      <c r="F671" s="178">
        <f t="shared" ref="F671" si="1274">I671+L671+O671+R671+U671+X671+AA671+AF671+AK671+AP671+AU671+AZ671</f>
        <v>0</v>
      </c>
      <c r="G671" s="155"/>
      <c r="H671" s="151">
        <f t="shared" ref="H671:BA671" si="1275">H664</f>
        <v>0</v>
      </c>
      <c r="I671" s="151">
        <f t="shared" si="1275"/>
        <v>0</v>
      </c>
      <c r="J671" s="151">
        <f t="shared" si="1275"/>
        <v>0</v>
      </c>
      <c r="K671" s="151">
        <f t="shared" si="1275"/>
        <v>0</v>
      </c>
      <c r="L671" s="151">
        <f t="shared" si="1275"/>
        <v>0</v>
      </c>
      <c r="M671" s="151">
        <f t="shared" si="1275"/>
        <v>0</v>
      </c>
      <c r="N671" s="151">
        <f t="shared" si="1275"/>
        <v>0</v>
      </c>
      <c r="O671" s="151">
        <f t="shared" si="1275"/>
        <v>0</v>
      </c>
      <c r="P671" s="151">
        <f t="shared" si="1275"/>
        <v>0</v>
      </c>
      <c r="Q671" s="151">
        <f t="shared" si="1275"/>
        <v>0</v>
      </c>
      <c r="R671" s="151">
        <f t="shared" si="1275"/>
        <v>0</v>
      </c>
      <c r="S671" s="151">
        <f t="shared" si="1275"/>
        <v>0</v>
      </c>
      <c r="T671" s="151">
        <f t="shared" si="1275"/>
        <v>0</v>
      </c>
      <c r="U671" s="151">
        <f t="shared" si="1275"/>
        <v>0</v>
      </c>
      <c r="V671" s="151"/>
      <c r="W671" s="151">
        <f t="shared" si="1275"/>
        <v>0</v>
      </c>
      <c r="X671" s="151">
        <f t="shared" si="1275"/>
        <v>0</v>
      </c>
      <c r="Y671" s="151">
        <f t="shared" si="1275"/>
        <v>0</v>
      </c>
      <c r="Z671" s="151">
        <f t="shared" si="1275"/>
        <v>0</v>
      </c>
      <c r="AA671" s="151">
        <f t="shared" si="1275"/>
        <v>0</v>
      </c>
      <c r="AB671" s="151">
        <f t="shared" si="1275"/>
        <v>0</v>
      </c>
      <c r="AC671" s="151">
        <f t="shared" si="1275"/>
        <v>0</v>
      </c>
      <c r="AD671" s="151">
        <f t="shared" si="1275"/>
        <v>0</v>
      </c>
      <c r="AE671" s="151">
        <f t="shared" si="1275"/>
        <v>0</v>
      </c>
      <c r="AF671" s="151">
        <f t="shared" si="1275"/>
        <v>0</v>
      </c>
      <c r="AG671" s="151">
        <f t="shared" si="1275"/>
        <v>0</v>
      </c>
      <c r="AH671" s="151">
        <f t="shared" si="1275"/>
        <v>0</v>
      </c>
      <c r="AI671" s="151">
        <f t="shared" si="1275"/>
        <v>0</v>
      </c>
      <c r="AJ671" s="151">
        <f t="shared" si="1275"/>
        <v>0</v>
      </c>
      <c r="AK671" s="151">
        <f t="shared" si="1275"/>
        <v>0</v>
      </c>
      <c r="AL671" s="151">
        <f t="shared" si="1275"/>
        <v>0</v>
      </c>
      <c r="AM671" s="151">
        <f t="shared" si="1275"/>
        <v>0</v>
      </c>
      <c r="AN671" s="151">
        <f t="shared" si="1275"/>
        <v>0</v>
      </c>
      <c r="AO671" s="151">
        <f t="shared" si="1275"/>
        <v>0</v>
      </c>
      <c r="AP671" s="151">
        <f t="shared" si="1275"/>
        <v>0</v>
      </c>
      <c r="AQ671" s="151">
        <f t="shared" si="1275"/>
        <v>0</v>
      </c>
      <c r="AR671" s="151">
        <f t="shared" si="1275"/>
        <v>0</v>
      </c>
      <c r="AS671" s="151">
        <f t="shared" si="1275"/>
        <v>0</v>
      </c>
      <c r="AT671" s="151">
        <f t="shared" si="1275"/>
        <v>0</v>
      </c>
      <c r="AU671" s="151">
        <f t="shared" si="1275"/>
        <v>0</v>
      </c>
      <c r="AV671" s="151">
        <f t="shared" si="1275"/>
        <v>0</v>
      </c>
      <c r="AW671" s="151">
        <f t="shared" si="1275"/>
        <v>0</v>
      </c>
      <c r="AX671" s="151">
        <f t="shared" si="1275"/>
        <v>0</v>
      </c>
      <c r="AY671" s="151">
        <f t="shared" si="1275"/>
        <v>0</v>
      </c>
      <c r="AZ671" s="151">
        <f t="shared" si="1275"/>
        <v>0</v>
      </c>
      <c r="BA671" s="151">
        <f t="shared" si="1275"/>
        <v>0</v>
      </c>
    </row>
    <row r="672" spans="1:53" ht="54" customHeight="1">
      <c r="A672" s="328"/>
      <c r="B672" s="322"/>
      <c r="C672" s="323"/>
      <c r="D672" s="158" t="s">
        <v>2</v>
      </c>
      <c r="E672" s="178">
        <f t="shared" si="1273"/>
        <v>38837.200000000004</v>
      </c>
      <c r="F672" s="178">
        <f t="shared" ref="F672:F673" si="1276">L672++O672+R672+U672+X672+AC672+AH672+AM672+AR672+AW672+AZ672</f>
        <v>36916</v>
      </c>
      <c r="G672" s="152">
        <f t="shared" ref="G672:G673" si="1277">F672/E672</f>
        <v>0.95053196419927277</v>
      </c>
      <c r="H672" s="151">
        <f t="shared" ref="H672:BA672" si="1278">H665</f>
        <v>0</v>
      </c>
      <c r="I672" s="151">
        <f t="shared" si="1278"/>
        <v>0</v>
      </c>
      <c r="J672" s="151">
        <f t="shared" si="1278"/>
        <v>0</v>
      </c>
      <c r="K672" s="151">
        <f t="shared" si="1278"/>
        <v>3025.7</v>
      </c>
      <c r="L672" s="151">
        <f t="shared" si="1278"/>
        <v>3025.7</v>
      </c>
      <c r="M672" s="151">
        <f t="shared" si="1278"/>
        <v>0</v>
      </c>
      <c r="N672" s="151">
        <f t="shared" si="1278"/>
        <v>5813.04882</v>
      </c>
      <c r="O672" s="151">
        <f t="shared" si="1278"/>
        <v>5813.04882</v>
      </c>
      <c r="P672" s="151">
        <f t="shared" ref="P672:P673" si="1279">O672*100/N672</f>
        <v>100</v>
      </c>
      <c r="Q672" s="151">
        <f t="shared" si="1278"/>
        <v>3939.3277200000002</v>
      </c>
      <c r="R672" s="151">
        <f t="shared" si="1278"/>
        <v>3939.3277200000002</v>
      </c>
      <c r="S672" s="198">
        <f t="shared" ref="S672:S673" si="1280">R672*100/Q672</f>
        <v>100</v>
      </c>
      <c r="T672" s="151">
        <f t="shared" si="1278"/>
        <v>2725.5741499999999</v>
      </c>
      <c r="U672" s="151">
        <f t="shared" si="1278"/>
        <v>2725.5741499999999</v>
      </c>
      <c r="V672" s="151"/>
      <c r="W672" s="151">
        <f t="shared" si="1278"/>
        <v>1684.2914499999999</v>
      </c>
      <c r="X672" s="151">
        <f t="shared" si="1278"/>
        <v>1684.2914499999999</v>
      </c>
      <c r="Y672" s="151">
        <f t="shared" si="1278"/>
        <v>0</v>
      </c>
      <c r="Z672" s="151">
        <f t="shared" si="1278"/>
        <v>2316.9369900000002</v>
      </c>
      <c r="AA672" s="151">
        <f t="shared" si="1278"/>
        <v>0</v>
      </c>
      <c r="AB672" s="151">
        <f t="shared" si="1278"/>
        <v>0</v>
      </c>
      <c r="AC672" s="151">
        <f t="shared" si="1278"/>
        <v>2316.9369900000002</v>
      </c>
      <c r="AD672" s="151">
        <f t="shared" si="1278"/>
        <v>0</v>
      </c>
      <c r="AE672" s="151">
        <f t="shared" si="1278"/>
        <v>1443.0384600000002</v>
      </c>
      <c r="AF672" s="151">
        <f t="shared" si="1278"/>
        <v>0</v>
      </c>
      <c r="AG672" s="151">
        <f t="shared" si="1278"/>
        <v>0</v>
      </c>
      <c r="AH672" s="151">
        <f t="shared" si="1278"/>
        <v>1443.0384600000002</v>
      </c>
      <c r="AI672" s="151">
        <f t="shared" si="1278"/>
        <v>0</v>
      </c>
      <c r="AJ672" s="151">
        <f t="shared" si="1278"/>
        <v>1881.2810899999999</v>
      </c>
      <c r="AK672" s="151">
        <f t="shared" si="1278"/>
        <v>0</v>
      </c>
      <c r="AL672" s="151">
        <f t="shared" si="1278"/>
        <v>0</v>
      </c>
      <c r="AM672" s="151">
        <f t="shared" si="1278"/>
        <v>1881.2810899999999</v>
      </c>
      <c r="AN672" s="151">
        <f t="shared" si="1278"/>
        <v>0</v>
      </c>
      <c r="AO672" s="151">
        <f t="shared" si="1278"/>
        <v>2463.4374699999998</v>
      </c>
      <c r="AP672" s="151">
        <f t="shared" si="1278"/>
        <v>0</v>
      </c>
      <c r="AQ672" s="151">
        <f t="shared" si="1278"/>
        <v>0</v>
      </c>
      <c r="AR672" s="151">
        <f t="shared" si="1278"/>
        <v>2463.4374699999998</v>
      </c>
      <c r="AS672" s="151">
        <f t="shared" si="1278"/>
        <v>0</v>
      </c>
      <c r="AT672" s="151">
        <f t="shared" si="1278"/>
        <v>2949.74791</v>
      </c>
      <c r="AU672" s="151">
        <f t="shared" si="1278"/>
        <v>0</v>
      </c>
      <c r="AV672" s="151">
        <f t="shared" si="1278"/>
        <v>0</v>
      </c>
      <c r="AW672" s="151">
        <f t="shared" si="1278"/>
        <v>2949.74791</v>
      </c>
      <c r="AX672" s="151">
        <f t="shared" si="1278"/>
        <v>0</v>
      </c>
      <c r="AY672" s="151">
        <f t="shared" si="1278"/>
        <v>10594.81594</v>
      </c>
      <c r="AZ672" s="151">
        <f t="shared" si="1278"/>
        <v>8673.6159399999997</v>
      </c>
      <c r="BA672" s="151">
        <f t="shared" si="1278"/>
        <v>0</v>
      </c>
    </row>
    <row r="673" spans="1:53" ht="21" customHeight="1">
      <c r="A673" s="328"/>
      <c r="B673" s="322"/>
      <c r="C673" s="323"/>
      <c r="D673" s="241" t="s">
        <v>273</v>
      </c>
      <c r="E673" s="178">
        <f t="shared" si="1273"/>
        <v>6994.0000200000013</v>
      </c>
      <c r="F673" s="178">
        <f t="shared" si="1276"/>
        <v>6994.0000200000013</v>
      </c>
      <c r="G673" s="152">
        <f t="shared" si="1277"/>
        <v>1</v>
      </c>
      <c r="H673" s="151">
        <f t="shared" ref="H673:BA673" si="1281">H666</f>
        <v>0</v>
      </c>
      <c r="I673" s="151">
        <f t="shared" si="1281"/>
        <v>0</v>
      </c>
      <c r="J673" s="151">
        <f t="shared" si="1281"/>
        <v>0</v>
      </c>
      <c r="K673" s="151">
        <f t="shared" si="1281"/>
        <v>0</v>
      </c>
      <c r="L673" s="151">
        <f t="shared" si="1281"/>
        <v>0</v>
      </c>
      <c r="M673" s="151">
        <f t="shared" si="1281"/>
        <v>0</v>
      </c>
      <c r="N673" s="151">
        <f t="shared" si="1281"/>
        <v>1845.77189</v>
      </c>
      <c r="O673" s="151">
        <f t="shared" si="1281"/>
        <v>1845.77189</v>
      </c>
      <c r="P673" s="151">
        <f t="shared" si="1279"/>
        <v>100.00000000000001</v>
      </c>
      <c r="Q673" s="151">
        <f t="shared" si="1281"/>
        <v>804.14990999999998</v>
      </c>
      <c r="R673" s="151">
        <f t="shared" si="1281"/>
        <v>804.14990999999998</v>
      </c>
      <c r="S673" s="198">
        <f t="shared" si="1280"/>
        <v>100</v>
      </c>
      <c r="T673" s="151">
        <f t="shared" si="1281"/>
        <v>673.56536000000006</v>
      </c>
      <c r="U673" s="151">
        <f t="shared" si="1281"/>
        <v>673.56536000000006</v>
      </c>
      <c r="V673" s="151"/>
      <c r="W673" s="151">
        <f t="shared" si="1281"/>
        <v>0</v>
      </c>
      <c r="X673" s="151">
        <f t="shared" si="1281"/>
        <v>0</v>
      </c>
      <c r="Y673" s="151">
        <f t="shared" si="1281"/>
        <v>0</v>
      </c>
      <c r="Z673" s="151">
        <f t="shared" si="1281"/>
        <v>539.85173999999995</v>
      </c>
      <c r="AA673" s="151">
        <f t="shared" si="1281"/>
        <v>0</v>
      </c>
      <c r="AB673" s="151">
        <f t="shared" si="1281"/>
        <v>0</v>
      </c>
      <c r="AC673" s="151">
        <f t="shared" si="1281"/>
        <v>539.85173999999995</v>
      </c>
      <c r="AD673" s="151">
        <f t="shared" si="1281"/>
        <v>0</v>
      </c>
      <c r="AE673" s="151">
        <f t="shared" si="1281"/>
        <v>95.943039999999996</v>
      </c>
      <c r="AF673" s="151">
        <f t="shared" si="1281"/>
        <v>0</v>
      </c>
      <c r="AG673" s="151">
        <f t="shared" si="1281"/>
        <v>0</v>
      </c>
      <c r="AH673" s="151">
        <f t="shared" si="1281"/>
        <v>95.943039999999996</v>
      </c>
      <c r="AI673" s="151">
        <f t="shared" si="1281"/>
        <v>0</v>
      </c>
      <c r="AJ673" s="151">
        <f t="shared" si="1281"/>
        <v>277.55160000000001</v>
      </c>
      <c r="AK673" s="151">
        <f t="shared" si="1281"/>
        <v>0</v>
      </c>
      <c r="AL673" s="151">
        <f t="shared" si="1281"/>
        <v>0</v>
      </c>
      <c r="AM673" s="151">
        <f t="shared" si="1281"/>
        <v>277.55160000000001</v>
      </c>
      <c r="AN673" s="151">
        <f t="shared" si="1281"/>
        <v>0</v>
      </c>
      <c r="AO673" s="151">
        <f t="shared" si="1281"/>
        <v>471.57709999999997</v>
      </c>
      <c r="AP673" s="151">
        <f t="shared" si="1281"/>
        <v>0</v>
      </c>
      <c r="AQ673" s="151">
        <f t="shared" si="1281"/>
        <v>0</v>
      </c>
      <c r="AR673" s="151">
        <f t="shared" si="1281"/>
        <v>471.57709999999997</v>
      </c>
      <c r="AS673" s="151">
        <f t="shared" si="1281"/>
        <v>0</v>
      </c>
      <c r="AT673" s="151">
        <f t="shared" si="1281"/>
        <v>488.83902</v>
      </c>
      <c r="AU673" s="151">
        <f t="shared" si="1281"/>
        <v>0</v>
      </c>
      <c r="AV673" s="151">
        <f t="shared" si="1281"/>
        <v>0</v>
      </c>
      <c r="AW673" s="151">
        <f t="shared" si="1281"/>
        <v>488.83902</v>
      </c>
      <c r="AX673" s="151">
        <f t="shared" si="1281"/>
        <v>0</v>
      </c>
      <c r="AY673" s="151">
        <f t="shared" si="1281"/>
        <v>1796.7503600000005</v>
      </c>
      <c r="AZ673" s="151">
        <f t="shared" si="1281"/>
        <v>1796.7503600000005</v>
      </c>
      <c r="BA673" s="151">
        <f t="shared" si="1281"/>
        <v>0</v>
      </c>
    </row>
    <row r="674" spans="1:53" ht="82.5" customHeight="1">
      <c r="A674" s="328"/>
      <c r="B674" s="322"/>
      <c r="C674" s="323"/>
      <c r="D674" s="241" t="s">
        <v>279</v>
      </c>
      <c r="E674" s="178">
        <f t="shared" ref="E674:E676" si="1282">H674+K674+N674+Q674+T674+W674+Z674+AE674+AJ674+AO674+AT674+AY674</f>
        <v>0</v>
      </c>
      <c r="F674" s="178">
        <f t="shared" ref="F674:F676" si="1283">I674+L674+O674+R674+U674+X674+AA674+AF674+AK674+AP674+AU674+AZ674</f>
        <v>0</v>
      </c>
      <c r="G674" s="149"/>
      <c r="H674" s="151">
        <f t="shared" ref="H674:BA674" si="1284">H667</f>
        <v>0</v>
      </c>
      <c r="I674" s="151">
        <f t="shared" si="1284"/>
        <v>0</v>
      </c>
      <c r="J674" s="151">
        <f t="shared" si="1284"/>
        <v>0</v>
      </c>
      <c r="K674" s="151">
        <f t="shared" si="1284"/>
        <v>0</v>
      </c>
      <c r="L674" s="151">
        <f t="shared" si="1284"/>
        <v>0</v>
      </c>
      <c r="M674" s="151">
        <f t="shared" si="1284"/>
        <v>0</v>
      </c>
      <c r="N674" s="151">
        <f t="shared" si="1284"/>
        <v>0</v>
      </c>
      <c r="O674" s="151">
        <f t="shared" si="1284"/>
        <v>0</v>
      </c>
      <c r="P674" s="151">
        <f t="shared" si="1284"/>
        <v>0</v>
      </c>
      <c r="Q674" s="151">
        <f t="shared" si="1284"/>
        <v>0</v>
      </c>
      <c r="R674" s="151">
        <f t="shared" si="1284"/>
        <v>0</v>
      </c>
      <c r="S674" s="151">
        <f t="shared" si="1284"/>
        <v>0</v>
      </c>
      <c r="T674" s="151">
        <f t="shared" si="1284"/>
        <v>0</v>
      </c>
      <c r="U674" s="151">
        <f t="shared" si="1284"/>
        <v>0</v>
      </c>
      <c r="V674" s="151"/>
      <c r="W674" s="151">
        <f t="shared" si="1284"/>
        <v>0</v>
      </c>
      <c r="X674" s="151">
        <f t="shared" si="1284"/>
        <v>0</v>
      </c>
      <c r="Y674" s="151">
        <f t="shared" si="1284"/>
        <v>0</v>
      </c>
      <c r="Z674" s="151">
        <f t="shared" si="1284"/>
        <v>0</v>
      </c>
      <c r="AA674" s="151">
        <f t="shared" si="1284"/>
        <v>0</v>
      </c>
      <c r="AB674" s="151">
        <f t="shared" si="1284"/>
        <v>0</v>
      </c>
      <c r="AC674" s="151">
        <f t="shared" si="1284"/>
        <v>0</v>
      </c>
      <c r="AD674" s="151">
        <f t="shared" si="1284"/>
        <v>0</v>
      </c>
      <c r="AE674" s="151">
        <f t="shared" si="1284"/>
        <v>0</v>
      </c>
      <c r="AF674" s="151">
        <f t="shared" si="1284"/>
        <v>0</v>
      </c>
      <c r="AG674" s="151">
        <f t="shared" si="1284"/>
        <v>0</v>
      </c>
      <c r="AH674" s="151">
        <f t="shared" si="1284"/>
        <v>0</v>
      </c>
      <c r="AI674" s="151">
        <f t="shared" si="1284"/>
        <v>0</v>
      </c>
      <c r="AJ674" s="151">
        <f t="shared" si="1284"/>
        <v>0</v>
      </c>
      <c r="AK674" s="151">
        <f t="shared" si="1284"/>
        <v>0</v>
      </c>
      <c r="AL674" s="151">
        <f t="shared" si="1284"/>
        <v>0</v>
      </c>
      <c r="AM674" s="151">
        <f t="shared" si="1284"/>
        <v>0</v>
      </c>
      <c r="AN674" s="151">
        <f t="shared" si="1284"/>
        <v>0</v>
      </c>
      <c r="AO674" s="151">
        <f t="shared" si="1284"/>
        <v>0</v>
      </c>
      <c r="AP674" s="151">
        <f t="shared" si="1284"/>
        <v>0</v>
      </c>
      <c r="AQ674" s="151">
        <f t="shared" si="1284"/>
        <v>0</v>
      </c>
      <c r="AR674" s="151">
        <f t="shared" si="1284"/>
        <v>0</v>
      </c>
      <c r="AS674" s="151">
        <f t="shared" si="1284"/>
        <v>0</v>
      </c>
      <c r="AT674" s="151">
        <f t="shared" si="1284"/>
        <v>0</v>
      </c>
      <c r="AU674" s="151">
        <f t="shared" si="1284"/>
        <v>0</v>
      </c>
      <c r="AV674" s="151">
        <f t="shared" si="1284"/>
        <v>0</v>
      </c>
      <c r="AW674" s="151">
        <f t="shared" si="1284"/>
        <v>0</v>
      </c>
      <c r="AX674" s="151">
        <f t="shared" si="1284"/>
        <v>0</v>
      </c>
      <c r="AY674" s="151">
        <f t="shared" si="1284"/>
        <v>0</v>
      </c>
      <c r="AZ674" s="151">
        <f t="shared" si="1284"/>
        <v>0</v>
      </c>
      <c r="BA674" s="151">
        <f t="shared" si="1284"/>
        <v>0</v>
      </c>
    </row>
    <row r="675" spans="1:53" ht="21" customHeight="1">
      <c r="A675" s="328"/>
      <c r="B675" s="322"/>
      <c r="C675" s="323"/>
      <c r="D675" s="241" t="s">
        <v>274</v>
      </c>
      <c r="E675" s="178">
        <f t="shared" si="1282"/>
        <v>0</v>
      </c>
      <c r="F675" s="178">
        <f t="shared" si="1283"/>
        <v>0</v>
      </c>
      <c r="G675" s="149"/>
      <c r="H675" s="151">
        <f t="shared" ref="H675:BA675" si="1285">H668</f>
        <v>0</v>
      </c>
      <c r="I675" s="151">
        <f t="shared" si="1285"/>
        <v>0</v>
      </c>
      <c r="J675" s="151">
        <f t="shared" si="1285"/>
        <v>0</v>
      </c>
      <c r="K675" s="151">
        <f t="shared" si="1285"/>
        <v>0</v>
      </c>
      <c r="L675" s="151">
        <f t="shared" si="1285"/>
        <v>0</v>
      </c>
      <c r="M675" s="151">
        <f t="shared" si="1285"/>
        <v>0</v>
      </c>
      <c r="N675" s="151">
        <f t="shared" si="1285"/>
        <v>0</v>
      </c>
      <c r="O675" s="151">
        <f t="shared" si="1285"/>
        <v>0</v>
      </c>
      <c r="P675" s="151">
        <f t="shared" si="1285"/>
        <v>0</v>
      </c>
      <c r="Q675" s="151">
        <f t="shared" si="1285"/>
        <v>0</v>
      </c>
      <c r="R675" s="151">
        <f t="shared" si="1285"/>
        <v>0</v>
      </c>
      <c r="S675" s="151">
        <f t="shared" si="1285"/>
        <v>0</v>
      </c>
      <c r="T675" s="151">
        <f t="shared" si="1285"/>
        <v>0</v>
      </c>
      <c r="U675" s="151">
        <f t="shared" si="1285"/>
        <v>0</v>
      </c>
      <c r="V675" s="151"/>
      <c r="W675" s="151">
        <f t="shared" si="1285"/>
        <v>0</v>
      </c>
      <c r="X675" s="151">
        <f t="shared" si="1285"/>
        <v>0</v>
      </c>
      <c r="Y675" s="151">
        <f t="shared" si="1285"/>
        <v>0</v>
      </c>
      <c r="Z675" s="151">
        <f t="shared" si="1285"/>
        <v>0</v>
      </c>
      <c r="AA675" s="151">
        <f t="shared" si="1285"/>
        <v>0</v>
      </c>
      <c r="AB675" s="151">
        <f t="shared" si="1285"/>
        <v>0</v>
      </c>
      <c r="AC675" s="151">
        <f t="shared" si="1285"/>
        <v>0</v>
      </c>
      <c r="AD675" s="151">
        <f t="shared" si="1285"/>
        <v>0</v>
      </c>
      <c r="AE675" s="151">
        <f t="shared" si="1285"/>
        <v>0</v>
      </c>
      <c r="AF675" s="151">
        <f t="shared" si="1285"/>
        <v>0</v>
      </c>
      <c r="AG675" s="151">
        <f t="shared" si="1285"/>
        <v>0</v>
      </c>
      <c r="AH675" s="151">
        <f t="shared" si="1285"/>
        <v>0</v>
      </c>
      <c r="AI675" s="151">
        <f t="shared" si="1285"/>
        <v>0</v>
      </c>
      <c r="AJ675" s="151">
        <f t="shared" si="1285"/>
        <v>0</v>
      </c>
      <c r="AK675" s="151">
        <f t="shared" si="1285"/>
        <v>0</v>
      </c>
      <c r="AL675" s="151">
        <f t="shared" si="1285"/>
        <v>0</v>
      </c>
      <c r="AM675" s="151">
        <f t="shared" si="1285"/>
        <v>0</v>
      </c>
      <c r="AN675" s="151">
        <f t="shared" si="1285"/>
        <v>0</v>
      </c>
      <c r="AO675" s="151">
        <f t="shared" si="1285"/>
        <v>0</v>
      </c>
      <c r="AP675" s="151">
        <f t="shared" si="1285"/>
        <v>0</v>
      </c>
      <c r="AQ675" s="151">
        <f t="shared" si="1285"/>
        <v>0</v>
      </c>
      <c r="AR675" s="151">
        <f t="shared" si="1285"/>
        <v>0</v>
      </c>
      <c r="AS675" s="151">
        <f t="shared" si="1285"/>
        <v>0</v>
      </c>
      <c r="AT675" s="151">
        <f t="shared" si="1285"/>
        <v>0</v>
      </c>
      <c r="AU675" s="151">
        <f t="shared" si="1285"/>
        <v>0</v>
      </c>
      <c r="AV675" s="151">
        <f t="shared" si="1285"/>
        <v>0</v>
      </c>
      <c r="AW675" s="151">
        <f t="shared" si="1285"/>
        <v>0</v>
      </c>
      <c r="AX675" s="151">
        <f t="shared" si="1285"/>
        <v>0</v>
      </c>
      <c r="AY675" s="151">
        <f t="shared" si="1285"/>
        <v>0</v>
      </c>
      <c r="AZ675" s="151">
        <f t="shared" si="1285"/>
        <v>0</v>
      </c>
      <c r="BA675" s="151">
        <f t="shared" si="1285"/>
        <v>0</v>
      </c>
    </row>
    <row r="676" spans="1:53" ht="31.2">
      <c r="A676" s="329"/>
      <c r="B676" s="330"/>
      <c r="C676" s="331"/>
      <c r="D676" s="169" t="s">
        <v>43</v>
      </c>
      <c r="E676" s="178">
        <f t="shared" si="1282"/>
        <v>0</v>
      </c>
      <c r="F676" s="178">
        <f t="shared" si="1283"/>
        <v>0</v>
      </c>
      <c r="G676" s="149"/>
      <c r="H676" s="151">
        <f t="shared" ref="H676:BA676" si="1286">H669</f>
        <v>0</v>
      </c>
      <c r="I676" s="151">
        <f t="shared" si="1286"/>
        <v>0</v>
      </c>
      <c r="J676" s="151">
        <f t="shared" si="1286"/>
        <v>0</v>
      </c>
      <c r="K676" s="151">
        <f t="shared" si="1286"/>
        <v>0</v>
      </c>
      <c r="L676" s="151">
        <f t="shared" si="1286"/>
        <v>0</v>
      </c>
      <c r="M676" s="151">
        <f t="shared" si="1286"/>
        <v>0</v>
      </c>
      <c r="N676" s="151">
        <f t="shared" si="1286"/>
        <v>0</v>
      </c>
      <c r="O676" s="151">
        <f t="shared" si="1286"/>
        <v>0</v>
      </c>
      <c r="P676" s="151">
        <f t="shared" si="1286"/>
        <v>0</v>
      </c>
      <c r="Q676" s="151">
        <f t="shared" si="1286"/>
        <v>0</v>
      </c>
      <c r="R676" s="151">
        <f t="shared" si="1286"/>
        <v>0</v>
      </c>
      <c r="S676" s="151">
        <f t="shared" si="1286"/>
        <v>0</v>
      </c>
      <c r="T676" s="151">
        <f t="shared" si="1286"/>
        <v>0</v>
      </c>
      <c r="U676" s="151">
        <f t="shared" si="1286"/>
        <v>0</v>
      </c>
      <c r="V676" s="151"/>
      <c r="W676" s="151">
        <f t="shared" si="1286"/>
        <v>0</v>
      </c>
      <c r="X676" s="151">
        <f t="shared" si="1286"/>
        <v>0</v>
      </c>
      <c r="Y676" s="151">
        <f t="shared" si="1286"/>
        <v>0</v>
      </c>
      <c r="Z676" s="151">
        <f t="shared" si="1286"/>
        <v>0</v>
      </c>
      <c r="AA676" s="151">
        <f t="shared" si="1286"/>
        <v>0</v>
      </c>
      <c r="AB676" s="151">
        <f t="shared" si="1286"/>
        <v>0</v>
      </c>
      <c r="AC676" s="151">
        <f t="shared" si="1286"/>
        <v>0</v>
      </c>
      <c r="AD676" s="151">
        <f t="shared" si="1286"/>
        <v>0</v>
      </c>
      <c r="AE676" s="151">
        <f t="shared" si="1286"/>
        <v>0</v>
      </c>
      <c r="AF676" s="151">
        <f t="shared" si="1286"/>
        <v>0</v>
      </c>
      <c r="AG676" s="151">
        <f t="shared" si="1286"/>
        <v>0</v>
      </c>
      <c r="AH676" s="151">
        <f t="shared" si="1286"/>
        <v>0</v>
      </c>
      <c r="AI676" s="151">
        <f t="shared" si="1286"/>
        <v>0</v>
      </c>
      <c r="AJ676" s="151">
        <f t="shared" si="1286"/>
        <v>0</v>
      </c>
      <c r="AK676" s="151">
        <f t="shared" si="1286"/>
        <v>0</v>
      </c>
      <c r="AL676" s="151">
        <f t="shared" si="1286"/>
        <v>0</v>
      </c>
      <c r="AM676" s="151">
        <f t="shared" si="1286"/>
        <v>0</v>
      </c>
      <c r="AN676" s="151">
        <f t="shared" si="1286"/>
        <v>0</v>
      </c>
      <c r="AO676" s="151">
        <f t="shared" si="1286"/>
        <v>0</v>
      </c>
      <c r="AP676" s="151">
        <f t="shared" si="1286"/>
        <v>0</v>
      </c>
      <c r="AQ676" s="151">
        <f t="shared" si="1286"/>
        <v>0</v>
      </c>
      <c r="AR676" s="151">
        <f t="shared" si="1286"/>
        <v>0</v>
      </c>
      <c r="AS676" s="151">
        <f t="shared" si="1286"/>
        <v>0</v>
      </c>
      <c r="AT676" s="151">
        <f t="shared" si="1286"/>
        <v>0</v>
      </c>
      <c r="AU676" s="151">
        <f t="shared" si="1286"/>
        <v>0</v>
      </c>
      <c r="AV676" s="151">
        <f t="shared" si="1286"/>
        <v>0</v>
      </c>
      <c r="AW676" s="151">
        <f t="shared" si="1286"/>
        <v>0</v>
      </c>
      <c r="AX676" s="151">
        <f t="shared" si="1286"/>
        <v>0</v>
      </c>
      <c r="AY676" s="151">
        <f t="shared" si="1286"/>
        <v>0</v>
      </c>
      <c r="AZ676" s="151">
        <f t="shared" si="1286"/>
        <v>0</v>
      </c>
      <c r="BA676" s="151">
        <f t="shared" si="1286"/>
        <v>0</v>
      </c>
    </row>
    <row r="677" spans="1:53" ht="14.4">
      <c r="A677" s="332" t="s">
        <v>353</v>
      </c>
      <c r="B677" s="333"/>
      <c r="C677" s="333"/>
      <c r="D677" s="333"/>
      <c r="E677" s="333"/>
      <c r="F677" s="333"/>
      <c r="G677" s="333"/>
      <c r="H677" s="333"/>
      <c r="I677" s="333"/>
      <c r="J677" s="333"/>
      <c r="K677" s="333"/>
      <c r="L677" s="333"/>
      <c r="M677" s="333"/>
      <c r="N677" s="333"/>
      <c r="O677" s="333"/>
      <c r="P677" s="333"/>
      <c r="Q677" s="333"/>
      <c r="R677" s="333"/>
      <c r="S677" s="333"/>
      <c r="T677" s="333"/>
      <c r="U677" s="333"/>
      <c r="V677" s="333"/>
      <c r="W677" s="333"/>
      <c r="X677" s="333"/>
      <c r="Y677" s="333"/>
      <c r="Z677" s="333"/>
      <c r="AA677" s="333"/>
      <c r="AB677" s="333"/>
      <c r="AC677" s="333"/>
      <c r="AD677" s="333"/>
      <c r="AE677" s="333"/>
      <c r="AF677" s="333"/>
      <c r="AG677" s="333"/>
      <c r="AH677" s="333"/>
      <c r="AI677" s="333"/>
      <c r="AJ677" s="333"/>
      <c r="AK677" s="333"/>
      <c r="AL677" s="333"/>
      <c r="AM677" s="333"/>
      <c r="AN677" s="333"/>
      <c r="AO677" s="333"/>
      <c r="AP677" s="333"/>
      <c r="AQ677" s="333"/>
      <c r="AR677" s="333"/>
      <c r="AS677" s="333"/>
      <c r="AT677" s="333"/>
      <c r="AU677" s="333"/>
      <c r="AV677" s="333"/>
      <c r="AW677" s="333"/>
      <c r="AX677" s="333"/>
      <c r="AY677" s="333"/>
      <c r="AZ677" s="333"/>
      <c r="BA677" s="333"/>
    </row>
    <row r="678" spans="1:53" ht="14.4">
      <c r="A678" s="334" t="s">
        <v>354</v>
      </c>
      <c r="B678" s="335"/>
      <c r="C678" s="335"/>
      <c r="D678" s="335"/>
      <c r="E678" s="335"/>
      <c r="F678" s="335"/>
      <c r="G678" s="335"/>
      <c r="H678" s="335"/>
      <c r="I678" s="335"/>
      <c r="J678" s="335"/>
      <c r="K678" s="335"/>
      <c r="L678" s="335"/>
      <c r="M678" s="335"/>
      <c r="N678" s="335"/>
      <c r="O678" s="335"/>
      <c r="P678" s="335"/>
      <c r="Q678" s="335"/>
      <c r="R678" s="335"/>
      <c r="S678" s="335"/>
      <c r="T678" s="335"/>
      <c r="U678" s="335"/>
      <c r="V678" s="335"/>
      <c r="W678" s="335"/>
      <c r="X678" s="335"/>
      <c r="Y678" s="335"/>
      <c r="Z678" s="335"/>
      <c r="AA678" s="335"/>
      <c r="AB678" s="335"/>
      <c r="AC678" s="335"/>
      <c r="AD678" s="335"/>
      <c r="AE678" s="335"/>
      <c r="AF678" s="335"/>
      <c r="AG678" s="335"/>
      <c r="AH678" s="335"/>
      <c r="AI678" s="335"/>
      <c r="AJ678" s="335"/>
      <c r="AK678" s="335"/>
      <c r="AL678" s="335"/>
      <c r="AM678" s="335"/>
      <c r="AN678" s="335"/>
      <c r="AO678" s="335"/>
      <c r="AP678" s="335"/>
      <c r="AQ678" s="335"/>
      <c r="AR678" s="335"/>
      <c r="AS678" s="335"/>
      <c r="AT678" s="335"/>
      <c r="AU678" s="335"/>
      <c r="AV678" s="335"/>
      <c r="AW678" s="335"/>
      <c r="AX678" s="335"/>
      <c r="AY678" s="335"/>
      <c r="AZ678" s="335"/>
      <c r="BA678" s="335"/>
    </row>
    <row r="679" spans="1:53" ht="22.5" customHeight="1">
      <c r="A679" s="312" t="s">
        <v>94</v>
      </c>
      <c r="B679" s="314" t="s">
        <v>355</v>
      </c>
      <c r="C679" s="314" t="s">
        <v>324</v>
      </c>
      <c r="D679" s="159" t="s">
        <v>41</v>
      </c>
      <c r="E679" s="178">
        <f t="shared" ref="E679:E681" si="1287">H679+K679+N679+Q679+T679+W679+Z679+AE679+AJ679+AO679+AT679+AY679</f>
        <v>0</v>
      </c>
      <c r="F679" s="178">
        <f t="shared" ref="F679:F685" si="1288">I679+L679+O679+R679+U679+X679+AA679+AF679+AK679+AP679+AU679+AZ679</f>
        <v>0</v>
      </c>
      <c r="G679" s="156"/>
      <c r="H679" s="148">
        <f>H680+H681+H682+H684+H685</f>
        <v>0</v>
      </c>
      <c r="I679" s="148">
        <f t="shared" ref="I679" si="1289">I680+I681+I682+I684+I685</f>
        <v>0</v>
      </c>
      <c r="J679" s="148"/>
      <c r="K679" s="148">
        <f t="shared" ref="K679:L679" si="1290">K680+K681+K682+K684+K685</f>
        <v>0</v>
      </c>
      <c r="L679" s="148">
        <f t="shared" si="1290"/>
        <v>0</v>
      </c>
      <c r="M679" s="148"/>
      <c r="N679" s="148">
        <f t="shared" ref="N679:O679" si="1291">N680+N681+N682+N684+N685</f>
        <v>0</v>
      </c>
      <c r="O679" s="148">
        <f t="shared" si="1291"/>
        <v>0</v>
      </c>
      <c r="P679" s="148"/>
      <c r="Q679" s="148">
        <f t="shared" ref="Q679:R679" si="1292">Q680+Q681+Q682+Q684+Q685</f>
        <v>0</v>
      </c>
      <c r="R679" s="148">
        <f t="shared" si="1292"/>
        <v>0</v>
      </c>
      <c r="S679" s="148"/>
      <c r="T679" s="148">
        <f t="shared" ref="T679:U679" si="1293">T680+T681+T682+T684+T685</f>
        <v>0</v>
      </c>
      <c r="U679" s="148">
        <f t="shared" si="1293"/>
        <v>0</v>
      </c>
      <c r="V679" s="148"/>
      <c r="W679" s="148">
        <f t="shared" ref="W679:X679" si="1294">W680+W681+W682+W684+W685</f>
        <v>0</v>
      </c>
      <c r="X679" s="148">
        <f t="shared" si="1294"/>
        <v>0</v>
      </c>
      <c r="Y679" s="148"/>
      <c r="Z679" s="148">
        <f t="shared" ref="Z679:AC679" si="1295">Z680+Z681+Z682+Z684+Z685</f>
        <v>0</v>
      </c>
      <c r="AA679" s="148">
        <f t="shared" si="1295"/>
        <v>0</v>
      </c>
      <c r="AB679" s="148">
        <f t="shared" si="1295"/>
        <v>0</v>
      </c>
      <c r="AC679" s="148">
        <f t="shared" si="1295"/>
        <v>0</v>
      </c>
      <c r="AD679" s="148"/>
      <c r="AE679" s="148">
        <f t="shared" ref="AE679:AH679" si="1296">AE680+AE681+AE682+AE684+AE685</f>
        <v>0</v>
      </c>
      <c r="AF679" s="148">
        <f t="shared" si="1296"/>
        <v>0</v>
      </c>
      <c r="AG679" s="148">
        <f t="shared" si="1296"/>
        <v>0</v>
      </c>
      <c r="AH679" s="148">
        <f t="shared" si="1296"/>
        <v>0</v>
      </c>
      <c r="AI679" s="148"/>
      <c r="AJ679" s="148">
        <f t="shared" ref="AJ679:AM679" si="1297">AJ680+AJ681+AJ682+AJ684+AJ685</f>
        <v>0</v>
      </c>
      <c r="AK679" s="148">
        <f t="shared" si="1297"/>
        <v>0</v>
      </c>
      <c r="AL679" s="148">
        <f t="shared" si="1297"/>
        <v>0</v>
      </c>
      <c r="AM679" s="148">
        <f t="shared" si="1297"/>
        <v>0</v>
      </c>
      <c r="AN679" s="148"/>
      <c r="AO679" s="148">
        <f t="shared" ref="AO679:AR679" si="1298">AO680+AO681+AO682+AO684+AO685</f>
        <v>0</v>
      </c>
      <c r="AP679" s="148">
        <f t="shared" si="1298"/>
        <v>0</v>
      </c>
      <c r="AQ679" s="148">
        <f t="shared" si="1298"/>
        <v>0</v>
      </c>
      <c r="AR679" s="148">
        <f t="shared" si="1298"/>
        <v>0</v>
      </c>
      <c r="AS679" s="148"/>
      <c r="AT679" s="148">
        <f t="shared" ref="AT679:AW679" si="1299">AT680+AT681+AT682+AT684+AT685</f>
        <v>0</v>
      </c>
      <c r="AU679" s="148">
        <f t="shared" si="1299"/>
        <v>0</v>
      </c>
      <c r="AV679" s="148">
        <f t="shared" si="1299"/>
        <v>0</v>
      </c>
      <c r="AW679" s="148">
        <f t="shared" si="1299"/>
        <v>0</v>
      </c>
      <c r="AX679" s="148"/>
      <c r="AY679" s="148">
        <f t="shared" ref="AY679:AZ679" si="1300">AY680+AY681+AY682+AY684+AY685</f>
        <v>0</v>
      </c>
      <c r="AZ679" s="148">
        <f t="shared" si="1300"/>
        <v>0</v>
      </c>
      <c r="BA679" s="156"/>
    </row>
    <row r="680" spans="1:53" ht="32.25" customHeight="1">
      <c r="A680" s="313"/>
      <c r="B680" s="315"/>
      <c r="C680" s="315"/>
      <c r="D680" s="157" t="s">
        <v>37</v>
      </c>
      <c r="E680" s="178">
        <f t="shared" si="1287"/>
        <v>0</v>
      </c>
      <c r="F680" s="178">
        <f t="shared" si="1288"/>
        <v>0</v>
      </c>
      <c r="G680" s="156"/>
      <c r="H680" s="148"/>
      <c r="I680" s="148"/>
      <c r="J680" s="156"/>
      <c r="K680" s="148"/>
      <c r="L680" s="148"/>
      <c r="M680" s="156"/>
      <c r="N680" s="148"/>
      <c r="O680" s="148"/>
      <c r="P680" s="156"/>
      <c r="Q680" s="148"/>
      <c r="R680" s="148"/>
      <c r="S680" s="156"/>
      <c r="T680" s="148"/>
      <c r="U680" s="148"/>
      <c r="V680" s="156"/>
      <c r="W680" s="148"/>
      <c r="X680" s="148"/>
      <c r="Y680" s="156"/>
      <c r="Z680" s="148"/>
      <c r="AA680" s="148"/>
      <c r="AB680" s="156"/>
      <c r="AC680" s="156"/>
      <c r="AD680" s="156"/>
      <c r="AE680" s="148"/>
      <c r="AF680" s="148"/>
      <c r="AG680" s="156"/>
      <c r="AH680" s="156"/>
      <c r="AI680" s="156"/>
      <c r="AJ680" s="148"/>
      <c r="AK680" s="148"/>
      <c r="AL680" s="156"/>
      <c r="AM680" s="156"/>
      <c r="AN680" s="156"/>
      <c r="AO680" s="148"/>
      <c r="AP680" s="148"/>
      <c r="AQ680" s="156"/>
      <c r="AR680" s="156"/>
      <c r="AS680" s="156"/>
      <c r="AT680" s="148"/>
      <c r="AU680" s="148"/>
      <c r="AV680" s="156"/>
      <c r="AW680" s="156"/>
      <c r="AX680" s="156"/>
      <c r="AY680" s="156"/>
      <c r="AZ680" s="156"/>
      <c r="BA680" s="156"/>
    </row>
    <row r="681" spans="1:53" ht="50.25" customHeight="1">
      <c r="A681" s="313"/>
      <c r="B681" s="315"/>
      <c r="C681" s="315"/>
      <c r="D681" s="158" t="s">
        <v>2</v>
      </c>
      <c r="E681" s="178">
        <f t="shared" si="1287"/>
        <v>0</v>
      </c>
      <c r="F681" s="178">
        <f t="shared" si="1288"/>
        <v>0</v>
      </c>
      <c r="G681" s="156"/>
      <c r="H681" s="148"/>
      <c r="I681" s="148"/>
      <c r="J681" s="156"/>
      <c r="K681" s="148"/>
      <c r="L681" s="148"/>
      <c r="M681" s="156"/>
      <c r="N681" s="148"/>
      <c r="O681" s="148"/>
      <c r="P681" s="156"/>
      <c r="Q681" s="148"/>
      <c r="R681" s="148"/>
      <c r="S681" s="156"/>
      <c r="T681" s="148"/>
      <c r="U681" s="148"/>
      <c r="V681" s="156"/>
      <c r="W681" s="148"/>
      <c r="X681" s="148"/>
      <c r="Y681" s="156"/>
      <c r="Z681" s="148"/>
      <c r="AA681" s="148"/>
      <c r="AB681" s="156"/>
      <c r="AC681" s="156"/>
      <c r="AD681" s="156"/>
      <c r="AE681" s="148"/>
      <c r="AF681" s="148"/>
      <c r="AG681" s="156"/>
      <c r="AH681" s="156"/>
      <c r="AI681" s="156"/>
      <c r="AJ681" s="148"/>
      <c r="AK681" s="148"/>
      <c r="AL681" s="156"/>
      <c r="AM681" s="156"/>
      <c r="AN681" s="156"/>
      <c r="AO681" s="148"/>
      <c r="AP681" s="148"/>
      <c r="AQ681" s="156"/>
      <c r="AR681" s="156"/>
      <c r="AS681" s="156"/>
      <c r="AT681" s="148"/>
      <c r="AU681" s="148"/>
      <c r="AV681" s="156"/>
      <c r="AW681" s="156"/>
      <c r="AX681" s="156"/>
      <c r="AY681" s="156"/>
      <c r="AZ681" s="156"/>
      <c r="BA681" s="156"/>
    </row>
    <row r="682" spans="1:53" ht="22.5" customHeight="1">
      <c r="A682" s="313"/>
      <c r="B682" s="315"/>
      <c r="C682" s="315"/>
      <c r="D682" s="241" t="s">
        <v>273</v>
      </c>
      <c r="E682" s="178">
        <f>H682+K682+N682+Q682+T682+W682+Z682+AE682+AJ682+AO682+AT682+AY682</f>
        <v>0</v>
      </c>
      <c r="F682" s="178">
        <f t="shared" si="1288"/>
        <v>0</v>
      </c>
      <c r="G682" s="156"/>
      <c r="H682" s="148"/>
      <c r="I682" s="148"/>
      <c r="J682" s="156"/>
      <c r="K682" s="148"/>
      <c r="L682" s="148"/>
      <c r="M682" s="156"/>
      <c r="N682" s="148"/>
      <c r="O682" s="148"/>
      <c r="P682" s="156"/>
      <c r="Q682" s="148"/>
      <c r="R682" s="148"/>
      <c r="S682" s="156"/>
      <c r="T682" s="148"/>
      <c r="U682" s="148"/>
      <c r="V682" s="156"/>
      <c r="W682" s="148"/>
      <c r="X682" s="148"/>
      <c r="Y682" s="156"/>
      <c r="Z682" s="148"/>
      <c r="AA682" s="148"/>
      <c r="AB682" s="156"/>
      <c r="AC682" s="156"/>
      <c r="AD682" s="156"/>
      <c r="AE682" s="148"/>
      <c r="AF682" s="148"/>
      <c r="AG682" s="156"/>
      <c r="AH682" s="156"/>
      <c r="AI682" s="156"/>
      <c r="AJ682" s="148"/>
      <c r="AK682" s="148"/>
      <c r="AL682" s="156"/>
      <c r="AM682" s="156"/>
      <c r="AN682" s="156"/>
      <c r="AO682" s="148"/>
      <c r="AP682" s="148"/>
      <c r="AQ682" s="156"/>
      <c r="AR682" s="156"/>
      <c r="AS682" s="156"/>
      <c r="AT682" s="148"/>
      <c r="AU682" s="148"/>
      <c r="AV682" s="156"/>
      <c r="AW682" s="156"/>
      <c r="AX682" s="156"/>
      <c r="AY682" s="156"/>
      <c r="AZ682" s="156"/>
      <c r="BA682" s="156"/>
    </row>
    <row r="683" spans="1:53" ht="82.5" customHeight="1">
      <c r="A683" s="313"/>
      <c r="B683" s="315"/>
      <c r="C683" s="315"/>
      <c r="D683" s="241" t="s">
        <v>279</v>
      </c>
      <c r="E683" s="178">
        <f t="shared" ref="E683:E744" si="1301">H683+K683+N683+Q683+T683+W683+Z683+AE683+AJ683+AO683+AT683+AY683</f>
        <v>0</v>
      </c>
      <c r="F683" s="178">
        <f t="shared" si="1288"/>
        <v>0</v>
      </c>
      <c r="G683" s="156"/>
      <c r="H683" s="148"/>
      <c r="I683" s="148"/>
      <c r="J683" s="156"/>
      <c r="K683" s="148"/>
      <c r="L683" s="148"/>
      <c r="M683" s="156"/>
      <c r="N683" s="148"/>
      <c r="O683" s="148"/>
      <c r="P683" s="156"/>
      <c r="Q683" s="148"/>
      <c r="R683" s="148"/>
      <c r="S683" s="156"/>
      <c r="T683" s="148"/>
      <c r="U683" s="148"/>
      <c r="V683" s="156"/>
      <c r="W683" s="148"/>
      <c r="X683" s="148"/>
      <c r="Y683" s="156"/>
      <c r="Z683" s="148"/>
      <c r="AA683" s="148"/>
      <c r="AB683" s="156"/>
      <c r="AC683" s="156"/>
      <c r="AD683" s="156"/>
      <c r="AE683" s="148"/>
      <c r="AF683" s="148"/>
      <c r="AG683" s="156"/>
      <c r="AH683" s="156"/>
      <c r="AI683" s="156"/>
      <c r="AJ683" s="148"/>
      <c r="AK683" s="148"/>
      <c r="AL683" s="156"/>
      <c r="AM683" s="156"/>
      <c r="AN683" s="156"/>
      <c r="AO683" s="148"/>
      <c r="AP683" s="148"/>
      <c r="AQ683" s="156"/>
      <c r="AR683" s="156"/>
      <c r="AS683" s="156"/>
      <c r="AT683" s="148"/>
      <c r="AU683" s="148"/>
      <c r="AV683" s="156"/>
      <c r="AW683" s="156"/>
      <c r="AX683" s="156"/>
      <c r="AY683" s="156"/>
      <c r="AZ683" s="156"/>
      <c r="BA683" s="156"/>
    </row>
    <row r="684" spans="1:53" ht="22.5" customHeight="1">
      <c r="A684" s="313"/>
      <c r="B684" s="315"/>
      <c r="C684" s="315"/>
      <c r="D684" s="241" t="s">
        <v>274</v>
      </c>
      <c r="E684" s="178">
        <f t="shared" si="1301"/>
        <v>0</v>
      </c>
      <c r="F684" s="178">
        <f t="shared" si="1288"/>
        <v>0</v>
      </c>
      <c r="G684" s="156"/>
      <c r="H684" s="148"/>
      <c r="I684" s="148"/>
      <c r="J684" s="156"/>
      <c r="K684" s="148"/>
      <c r="L684" s="148"/>
      <c r="M684" s="156"/>
      <c r="N684" s="148"/>
      <c r="O684" s="148"/>
      <c r="P684" s="156"/>
      <c r="Q684" s="148"/>
      <c r="R684" s="148"/>
      <c r="S684" s="156"/>
      <c r="T684" s="148"/>
      <c r="U684" s="148"/>
      <c r="V684" s="156"/>
      <c r="W684" s="148"/>
      <c r="X684" s="148"/>
      <c r="Y684" s="156"/>
      <c r="Z684" s="148"/>
      <c r="AA684" s="148"/>
      <c r="AB684" s="156"/>
      <c r="AC684" s="156"/>
      <c r="AD684" s="156"/>
      <c r="AE684" s="148"/>
      <c r="AF684" s="148"/>
      <c r="AG684" s="156"/>
      <c r="AH684" s="156"/>
      <c r="AI684" s="156"/>
      <c r="AJ684" s="148"/>
      <c r="AK684" s="148"/>
      <c r="AL684" s="156"/>
      <c r="AM684" s="156"/>
      <c r="AN684" s="156"/>
      <c r="AO684" s="148"/>
      <c r="AP684" s="148"/>
      <c r="AQ684" s="156"/>
      <c r="AR684" s="156"/>
      <c r="AS684" s="156"/>
      <c r="AT684" s="148"/>
      <c r="AU684" s="148"/>
      <c r="AV684" s="156"/>
      <c r="AW684" s="156"/>
      <c r="AX684" s="156"/>
      <c r="AY684" s="156"/>
      <c r="AZ684" s="156"/>
      <c r="BA684" s="156"/>
    </row>
    <row r="685" spans="1:53" ht="31.2">
      <c r="A685" s="313"/>
      <c r="B685" s="315"/>
      <c r="C685" s="315"/>
      <c r="D685" s="153" t="s">
        <v>43</v>
      </c>
      <c r="E685" s="178">
        <f t="shared" si="1301"/>
        <v>0</v>
      </c>
      <c r="F685" s="178">
        <f t="shared" si="1288"/>
        <v>0</v>
      </c>
      <c r="G685" s="156"/>
      <c r="H685" s="148"/>
      <c r="I685" s="148"/>
      <c r="J685" s="156"/>
      <c r="K685" s="148"/>
      <c r="L685" s="148"/>
      <c r="M685" s="156"/>
      <c r="N685" s="148"/>
      <c r="O685" s="148"/>
      <c r="P685" s="156"/>
      <c r="Q685" s="148"/>
      <c r="R685" s="148"/>
      <c r="S685" s="156"/>
      <c r="T685" s="148"/>
      <c r="U685" s="148"/>
      <c r="V685" s="156"/>
      <c r="W685" s="148"/>
      <c r="X685" s="148"/>
      <c r="Y685" s="156"/>
      <c r="Z685" s="148"/>
      <c r="AA685" s="148"/>
      <c r="AB685" s="156"/>
      <c r="AC685" s="156"/>
      <c r="AD685" s="156"/>
      <c r="AE685" s="148"/>
      <c r="AF685" s="148"/>
      <c r="AG685" s="156"/>
      <c r="AH685" s="156"/>
      <c r="AI685" s="156"/>
      <c r="AJ685" s="148"/>
      <c r="AK685" s="148"/>
      <c r="AL685" s="156"/>
      <c r="AM685" s="156"/>
      <c r="AN685" s="156"/>
      <c r="AO685" s="148"/>
      <c r="AP685" s="148"/>
      <c r="AQ685" s="156"/>
      <c r="AR685" s="156"/>
      <c r="AS685" s="156"/>
      <c r="AT685" s="148"/>
      <c r="AU685" s="148"/>
      <c r="AV685" s="156"/>
      <c r="AW685" s="156"/>
      <c r="AX685" s="156"/>
      <c r="AY685" s="156"/>
      <c r="AZ685" s="156"/>
      <c r="BA685" s="156"/>
    </row>
    <row r="686" spans="1:53" ht="22.5" customHeight="1">
      <c r="A686" s="312" t="s">
        <v>366</v>
      </c>
      <c r="B686" s="314" t="s">
        <v>367</v>
      </c>
      <c r="C686" s="314" t="s">
        <v>324</v>
      </c>
      <c r="D686" s="159" t="s">
        <v>41</v>
      </c>
      <c r="E686" s="178">
        <f t="shared" si="1301"/>
        <v>940.84927999999991</v>
      </c>
      <c r="F686" s="178">
        <f>I686+L686+O686+R686+U686+X686+AC686+AH686+AM686+AR686+AW686+AZ686</f>
        <v>940.84927999999991</v>
      </c>
      <c r="G686" s="156"/>
      <c r="H686" s="148">
        <f>H687+H688+H689+H691+H692</f>
        <v>0</v>
      </c>
      <c r="I686" s="148">
        <f t="shared" ref="I686" si="1302">I687+I688+I689+I691+I692</f>
        <v>0</v>
      </c>
      <c r="J686" s="148"/>
      <c r="K686" s="148">
        <f t="shared" ref="K686:L686" si="1303">K687+K688+K689+K691+K692</f>
        <v>0</v>
      </c>
      <c r="L686" s="148">
        <f t="shared" si="1303"/>
        <v>0</v>
      </c>
      <c r="M686" s="148"/>
      <c r="N686" s="148">
        <f t="shared" ref="N686:O686" si="1304">N687+N688+N689+N691+N692</f>
        <v>0</v>
      </c>
      <c r="O686" s="148">
        <f t="shared" si="1304"/>
        <v>0</v>
      </c>
      <c r="P686" s="148"/>
      <c r="Q686" s="148">
        <f t="shared" ref="Q686:R686" si="1305">Q687+Q688+Q689+Q691+Q692</f>
        <v>0</v>
      </c>
      <c r="R686" s="148">
        <f t="shared" si="1305"/>
        <v>0</v>
      </c>
      <c r="S686" s="148"/>
      <c r="T686" s="148">
        <f t="shared" ref="T686:U686" si="1306">T687+T688+T689+T691+T692</f>
        <v>0</v>
      </c>
      <c r="U686" s="148">
        <f t="shared" si="1306"/>
        <v>0</v>
      </c>
      <c r="V686" s="148"/>
      <c r="W686" s="148">
        <f t="shared" ref="W686:X686" si="1307">W687+W688+W689+W691+W692</f>
        <v>0</v>
      </c>
      <c r="X686" s="148">
        <f t="shared" si="1307"/>
        <v>0</v>
      </c>
      <c r="Y686" s="148"/>
      <c r="Z686" s="148">
        <f t="shared" ref="Z686:AC686" si="1308">Z687+Z688+Z689+Z691+Z692</f>
        <v>0</v>
      </c>
      <c r="AA686" s="148">
        <f t="shared" si="1308"/>
        <v>0</v>
      </c>
      <c r="AB686" s="148">
        <f t="shared" si="1308"/>
        <v>0</v>
      </c>
      <c r="AC686" s="148">
        <f t="shared" si="1308"/>
        <v>0</v>
      </c>
      <c r="AD686" s="148"/>
      <c r="AE686" s="148">
        <f t="shared" ref="AE686:AH686" si="1309">AE687+AE688+AE689+AE691+AE692</f>
        <v>0</v>
      </c>
      <c r="AF686" s="148">
        <f t="shared" si="1309"/>
        <v>0</v>
      </c>
      <c r="AG686" s="148">
        <f t="shared" si="1309"/>
        <v>0</v>
      </c>
      <c r="AH686" s="148">
        <f t="shared" si="1309"/>
        <v>0</v>
      </c>
      <c r="AI686" s="148"/>
      <c r="AJ686" s="148">
        <f t="shared" ref="AJ686:AM686" si="1310">AJ687+AJ688+AJ689+AJ691+AJ692</f>
        <v>0</v>
      </c>
      <c r="AK686" s="148">
        <f t="shared" si="1310"/>
        <v>0</v>
      </c>
      <c r="AL686" s="148">
        <f t="shared" si="1310"/>
        <v>0</v>
      </c>
      <c r="AM686" s="148">
        <f t="shared" si="1310"/>
        <v>0</v>
      </c>
      <c r="AN686" s="148"/>
      <c r="AO686" s="148">
        <f t="shared" ref="AO686:AR686" si="1311">AO687+AO688+AO689+AO691+AO692</f>
        <v>0</v>
      </c>
      <c r="AP686" s="148">
        <f t="shared" si="1311"/>
        <v>0</v>
      </c>
      <c r="AQ686" s="148">
        <f t="shared" si="1311"/>
        <v>0</v>
      </c>
      <c r="AR686" s="148">
        <f t="shared" si="1311"/>
        <v>0</v>
      </c>
      <c r="AS686" s="148"/>
      <c r="AT686" s="148">
        <f t="shared" ref="AT686:AW686" si="1312">AT687+AT688+AT689+AT691+AT692</f>
        <v>863.21727999999996</v>
      </c>
      <c r="AU686" s="148">
        <f t="shared" si="1312"/>
        <v>0</v>
      </c>
      <c r="AV686" s="148">
        <f t="shared" si="1312"/>
        <v>0</v>
      </c>
      <c r="AW686" s="148">
        <f t="shared" si="1312"/>
        <v>863.21727999999996</v>
      </c>
      <c r="AX686" s="148"/>
      <c r="AY686" s="178">
        <f t="shared" ref="AY686:AZ686" si="1313">AY687+AY688+AY689+AY691+AY692</f>
        <v>77.631999999999948</v>
      </c>
      <c r="AZ686" s="178">
        <f t="shared" si="1313"/>
        <v>77.631999999999948</v>
      </c>
      <c r="BA686" s="156"/>
    </row>
    <row r="687" spans="1:53" ht="32.25" customHeight="1">
      <c r="A687" s="313"/>
      <c r="B687" s="315"/>
      <c r="C687" s="315"/>
      <c r="D687" s="157" t="s">
        <v>37</v>
      </c>
      <c r="E687" s="178">
        <f t="shared" si="1301"/>
        <v>0</v>
      </c>
      <c r="F687" s="178">
        <f t="shared" ref="F687:F745" si="1314">I687+L687+O687+R687+U687+X687+AC687+AH687+AM687+AR687+AW687+AZ687</f>
        <v>0</v>
      </c>
      <c r="G687" s="156"/>
      <c r="H687" s="148"/>
      <c r="I687" s="148"/>
      <c r="J687" s="156"/>
      <c r="K687" s="148"/>
      <c r="L687" s="148"/>
      <c r="M687" s="156"/>
      <c r="N687" s="148"/>
      <c r="O687" s="148"/>
      <c r="P687" s="156"/>
      <c r="Q687" s="148"/>
      <c r="R687" s="148"/>
      <c r="S687" s="156"/>
      <c r="T687" s="148"/>
      <c r="U687" s="148"/>
      <c r="V687" s="156"/>
      <c r="W687" s="148"/>
      <c r="X687" s="148"/>
      <c r="Y687" s="156"/>
      <c r="Z687" s="148"/>
      <c r="AA687" s="148"/>
      <c r="AB687" s="156"/>
      <c r="AC687" s="156"/>
      <c r="AD687" s="156"/>
      <c r="AE687" s="148"/>
      <c r="AF687" s="148"/>
      <c r="AG687" s="156"/>
      <c r="AH687" s="156"/>
      <c r="AI687" s="156"/>
      <c r="AJ687" s="148"/>
      <c r="AK687" s="148"/>
      <c r="AL687" s="156"/>
      <c r="AM687" s="156"/>
      <c r="AN687" s="156"/>
      <c r="AO687" s="148"/>
      <c r="AP687" s="148"/>
      <c r="AQ687" s="156"/>
      <c r="AR687" s="156"/>
      <c r="AS687" s="156"/>
      <c r="AT687" s="148"/>
      <c r="AU687" s="148"/>
      <c r="AV687" s="156"/>
      <c r="AW687" s="156"/>
      <c r="AX687" s="156"/>
      <c r="AY687" s="178"/>
      <c r="AZ687" s="173"/>
      <c r="BA687" s="156"/>
    </row>
    <row r="688" spans="1:53" ht="50.25" customHeight="1">
      <c r="A688" s="313"/>
      <c r="B688" s="315"/>
      <c r="C688" s="315"/>
      <c r="D688" s="158" t="s">
        <v>2</v>
      </c>
      <c r="E688" s="178">
        <f t="shared" si="1301"/>
        <v>0</v>
      </c>
      <c r="F688" s="178">
        <f t="shared" si="1314"/>
        <v>0</v>
      </c>
      <c r="G688" s="156"/>
      <c r="H688" s="148"/>
      <c r="I688" s="148"/>
      <c r="J688" s="156"/>
      <c r="K688" s="148"/>
      <c r="L688" s="148"/>
      <c r="M688" s="156"/>
      <c r="N688" s="148"/>
      <c r="O688" s="148"/>
      <c r="P688" s="156"/>
      <c r="Q688" s="148"/>
      <c r="R688" s="148"/>
      <c r="S688" s="156"/>
      <c r="T688" s="148"/>
      <c r="U688" s="148"/>
      <c r="V688" s="156"/>
      <c r="W688" s="148"/>
      <c r="X688" s="148"/>
      <c r="Y688" s="156"/>
      <c r="Z688" s="148"/>
      <c r="AA688" s="148"/>
      <c r="AB688" s="156"/>
      <c r="AC688" s="156"/>
      <c r="AD688" s="156"/>
      <c r="AE688" s="148"/>
      <c r="AF688" s="148"/>
      <c r="AG688" s="156"/>
      <c r="AH688" s="156"/>
      <c r="AI688" s="156"/>
      <c r="AJ688" s="148"/>
      <c r="AK688" s="148"/>
      <c r="AL688" s="156"/>
      <c r="AM688" s="156"/>
      <c r="AN688" s="156"/>
      <c r="AO688" s="148"/>
      <c r="AP688" s="148"/>
      <c r="AQ688" s="156"/>
      <c r="AR688" s="156"/>
      <c r="AS688" s="156"/>
      <c r="AT688" s="148"/>
      <c r="AU688" s="148"/>
      <c r="AV688" s="156"/>
      <c r="AW688" s="156"/>
      <c r="AX688" s="156"/>
      <c r="AY688" s="178"/>
      <c r="AZ688" s="173"/>
      <c r="BA688" s="156"/>
    </row>
    <row r="689" spans="1:53" ht="22.5" customHeight="1">
      <c r="A689" s="313"/>
      <c r="B689" s="315"/>
      <c r="C689" s="315"/>
      <c r="D689" s="241" t="s">
        <v>273</v>
      </c>
      <c r="E689" s="178">
        <f>H689+K689+N689+Q689+T689+W689+Z689+AE689+AJ689+AO689+AT689+AY689</f>
        <v>940.84927999999991</v>
      </c>
      <c r="F689" s="178">
        <f t="shared" si="1314"/>
        <v>940.84927999999991</v>
      </c>
      <c r="G689" s="156"/>
      <c r="H689" s="148"/>
      <c r="I689" s="148"/>
      <c r="J689" s="156"/>
      <c r="K689" s="148"/>
      <c r="L689" s="148"/>
      <c r="M689" s="156"/>
      <c r="N689" s="148"/>
      <c r="O689" s="148"/>
      <c r="P689" s="156"/>
      <c r="Q689" s="148"/>
      <c r="R689" s="148"/>
      <c r="S689" s="156"/>
      <c r="T689" s="148"/>
      <c r="U689" s="148"/>
      <c r="V689" s="156"/>
      <c r="W689" s="148"/>
      <c r="X689" s="148"/>
      <c r="Y689" s="156"/>
      <c r="Z689" s="148"/>
      <c r="AA689" s="148"/>
      <c r="AB689" s="156"/>
      <c r="AC689" s="156"/>
      <c r="AD689" s="156"/>
      <c r="AE689" s="148"/>
      <c r="AF689" s="148"/>
      <c r="AG689" s="156"/>
      <c r="AH689" s="156"/>
      <c r="AI689" s="156"/>
      <c r="AJ689" s="148"/>
      <c r="AK689" s="148"/>
      <c r="AL689" s="156"/>
      <c r="AM689" s="156"/>
      <c r="AN689" s="156"/>
      <c r="AO689" s="148"/>
      <c r="AP689" s="148"/>
      <c r="AQ689" s="156"/>
      <c r="AR689" s="156"/>
      <c r="AS689" s="156"/>
      <c r="AT689" s="148">
        <v>863.21727999999996</v>
      </c>
      <c r="AU689" s="148"/>
      <c r="AV689" s="156"/>
      <c r="AW689" s="148">
        <v>863.21727999999996</v>
      </c>
      <c r="AX689" s="156"/>
      <c r="AY689" s="178">
        <f>750.76042-673.12842</f>
        <v>77.631999999999948</v>
      </c>
      <c r="AZ689" s="178">
        <f>750.76042-673.12842</f>
        <v>77.631999999999948</v>
      </c>
      <c r="BA689" s="156"/>
    </row>
    <row r="690" spans="1:53" ht="82.5" customHeight="1">
      <c r="A690" s="313"/>
      <c r="B690" s="315"/>
      <c r="C690" s="315"/>
      <c r="D690" s="241" t="s">
        <v>279</v>
      </c>
      <c r="E690" s="178">
        <f t="shared" ref="E690:E695" si="1315">H690+K690+N690+Q690+T690+W690+Z690+AE690+AJ690+AO690+AT690+AY690</f>
        <v>0</v>
      </c>
      <c r="F690" s="178">
        <f t="shared" si="1314"/>
        <v>0</v>
      </c>
      <c r="G690" s="156"/>
      <c r="H690" s="148"/>
      <c r="I690" s="148"/>
      <c r="J690" s="156"/>
      <c r="K690" s="148"/>
      <c r="L690" s="148"/>
      <c r="M690" s="156"/>
      <c r="N690" s="148"/>
      <c r="O690" s="148"/>
      <c r="P690" s="156"/>
      <c r="Q690" s="148"/>
      <c r="R690" s="148"/>
      <c r="S690" s="156"/>
      <c r="T690" s="148"/>
      <c r="U690" s="148"/>
      <c r="V690" s="156"/>
      <c r="W690" s="148"/>
      <c r="X690" s="148"/>
      <c r="Y690" s="156"/>
      <c r="Z690" s="148"/>
      <c r="AA690" s="148"/>
      <c r="AB690" s="156"/>
      <c r="AC690" s="156"/>
      <c r="AD690" s="156"/>
      <c r="AE690" s="148"/>
      <c r="AF690" s="148"/>
      <c r="AG690" s="156"/>
      <c r="AH690" s="156"/>
      <c r="AI690" s="156"/>
      <c r="AJ690" s="148"/>
      <c r="AK690" s="148"/>
      <c r="AL690" s="156"/>
      <c r="AM690" s="156"/>
      <c r="AN690" s="156"/>
      <c r="AO690" s="148"/>
      <c r="AP690" s="148"/>
      <c r="AQ690" s="156"/>
      <c r="AR690" s="156"/>
      <c r="AS690" s="156"/>
      <c r="AT690" s="148"/>
      <c r="AU690" s="148"/>
      <c r="AV690" s="156"/>
      <c r="AW690" s="156"/>
      <c r="AX690" s="156"/>
      <c r="AY690" s="173"/>
      <c r="AZ690" s="173"/>
      <c r="BA690" s="156"/>
    </row>
    <row r="691" spans="1:53" ht="22.5" customHeight="1">
      <c r="A691" s="313"/>
      <c r="B691" s="315"/>
      <c r="C691" s="315"/>
      <c r="D691" s="241" t="s">
        <v>274</v>
      </c>
      <c r="E691" s="178">
        <f t="shared" si="1315"/>
        <v>0</v>
      </c>
      <c r="F691" s="178">
        <f t="shared" si="1314"/>
        <v>0</v>
      </c>
      <c r="G691" s="156"/>
      <c r="H691" s="148"/>
      <c r="I691" s="148"/>
      <c r="J691" s="156"/>
      <c r="K691" s="148"/>
      <c r="L691" s="148"/>
      <c r="M691" s="156"/>
      <c r="N691" s="148"/>
      <c r="O691" s="148"/>
      <c r="P691" s="156"/>
      <c r="Q691" s="148"/>
      <c r="R691" s="148"/>
      <c r="S691" s="156"/>
      <c r="T691" s="148"/>
      <c r="U691" s="148"/>
      <c r="V691" s="156"/>
      <c r="W691" s="148"/>
      <c r="X691" s="148"/>
      <c r="Y691" s="156"/>
      <c r="Z691" s="148"/>
      <c r="AA691" s="148"/>
      <c r="AB691" s="156"/>
      <c r="AC691" s="156"/>
      <c r="AD691" s="156"/>
      <c r="AE691" s="148"/>
      <c r="AF691" s="148"/>
      <c r="AG691" s="156"/>
      <c r="AH691" s="156"/>
      <c r="AI691" s="156"/>
      <c r="AJ691" s="148"/>
      <c r="AK691" s="148"/>
      <c r="AL691" s="156"/>
      <c r="AM691" s="156"/>
      <c r="AN691" s="156"/>
      <c r="AO691" s="148"/>
      <c r="AP691" s="148"/>
      <c r="AQ691" s="156"/>
      <c r="AR691" s="156"/>
      <c r="AS691" s="156"/>
      <c r="AT691" s="148"/>
      <c r="AU691" s="148"/>
      <c r="AV691" s="156"/>
      <c r="AW691" s="156"/>
      <c r="AX691" s="156"/>
      <c r="AY691" s="156"/>
      <c r="AZ691" s="156"/>
      <c r="BA691" s="156"/>
    </row>
    <row r="692" spans="1:53" ht="31.2">
      <c r="A692" s="313"/>
      <c r="B692" s="315"/>
      <c r="C692" s="315"/>
      <c r="D692" s="153" t="s">
        <v>43</v>
      </c>
      <c r="E692" s="178">
        <f t="shared" si="1315"/>
        <v>0</v>
      </c>
      <c r="F692" s="178">
        <f t="shared" si="1314"/>
        <v>0</v>
      </c>
      <c r="G692" s="156"/>
      <c r="H692" s="148"/>
      <c r="I692" s="148"/>
      <c r="J692" s="156"/>
      <c r="K692" s="148"/>
      <c r="L692" s="148"/>
      <c r="M692" s="156"/>
      <c r="N692" s="148"/>
      <c r="O692" s="148"/>
      <c r="P692" s="156"/>
      <c r="Q692" s="148"/>
      <c r="R692" s="148"/>
      <c r="S692" s="156"/>
      <c r="T692" s="148"/>
      <c r="U692" s="148"/>
      <c r="V692" s="156"/>
      <c r="W692" s="148"/>
      <c r="X692" s="148"/>
      <c r="Y692" s="156"/>
      <c r="Z692" s="148"/>
      <c r="AA692" s="148"/>
      <c r="AB692" s="156"/>
      <c r="AC692" s="156"/>
      <c r="AD692" s="156"/>
      <c r="AE692" s="148"/>
      <c r="AF692" s="148"/>
      <c r="AG692" s="156"/>
      <c r="AH692" s="156"/>
      <c r="AI692" s="156"/>
      <c r="AJ692" s="148"/>
      <c r="AK692" s="148"/>
      <c r="AL692" s="156"/>
      <c r="AM692" s="156"/>
      <c r="AN692" s="156"/>
      <c r="AO692" s="148"/>
      <c r="AP692" s="148"/>
      <c r="AQ692" s="156"/>
      <c r="AR692" s="156"/>
      <c r="AS692" s="156"/>
      <c r="AT692" s="148"/>
      <c r="AU692" s="148"/>
      <c r="AV692" s="156"/>
      <c r="AW692" s="156"/>
      <c r="AX692" s="156"/>
      <c r="AY692" s="156"/>
      <c r="AZ692" s="156"/>
      <c r="BA692" s="156"/>
    </row>
    <row r="693" spans="1:53" ht="22.5" customHeight="1">
      <c r="A693" s="312" t="s">
        <v>373</v>
      </c>
      <c r="B693" s="314" t="s">
        <v>374</v>
      </c>
      <c r="C693" s="314" t="s">
        <v>324</v>
      </c>
      <c r="D693" s="159" t="s">
        <v>41</v>
      </c>
      <c r="E693" s="178">
        <f t="shared" si="1315"/>
        <v>23.182490000000001</v>
      </c>
      <c r="F693" s="178">
        <f t="shared" si="1314"/>
        <v>23.182490000000001</v>
      </c>
      <c r="G693" s="156">
        <f>F693/E693</f>
        <v>1</v>
      </c>
      <c r="H693" s="148">
        <f>H694+H695+H696+H698+H699</f>
        <v>0</v>
      </c>
      <c r="I693" s="148">
        <f t="shared" ref="I693" si="1316">I694+I695+I696+I698+I699</f>
        <v>0</v>
      </c>
      <c r="J693" s="148"/>
      <c r="K693" s="148">
        <f t="shared" ref="K693:L693" si="1317">K694+K695+K696+K698+K699</f>
        <v>0</v>
      </c>
      <c r="L693" s="148">
        <f t="shared" si="1317"/>
        <v>0</v>
      </c>
      <c r="M693" s="148"/>
      <c r="N693" s="148">
        <f t="shared" ref="N693:O693" si="1318">N694+N695+N696+N698+N699</f>
        <v>0</v>
      </c>
      <c r="O693" s="148">
        <f t="shared" si="1318"/>
        <v>0</v>
      </c>
      <c r="P693" s="148"/>
      <c r="Q693" s="148">
        <f t="shared" ref="Q693:R693" si="1319">Q694+Q695+Q696+Q698+Q699</f>
        <v>0</v>
      </c>
      <c r="R693" s="148">
        <f t="shared" si="1319"/>
        <v>0</v>
      </c>
      <c r="S693" s="148"/>
      <c r="T693" s="148">
        <f t="shared" ref="T693:U693" si="1320">T694+T695+T696+T698+T699</f>
        <v>23.182490000000001</v>
      </c>
      <c r="U693" s="148">
        <f t="shared" si="1320"/>
        <v>23.182490000000001</v>
      </c>
      <c r="V693" s="148"/>
      <c r="W693" s="148">
        <f t="shared" ref="W693:X693" si="1321">W694+W695+W696+W698+W699</f>
        <v>0</v>
      </c>
      <c r="X693" s="148">
        <f t="shared" si="1321"/>
        <v>0</v>
      </c>
      <c r="Y693" s="148"/>
      <c r="Z693" s="148">
        <f t="shared" ref="Z693:AC693" si="1322">Z694+Z695+Z696+Z698+Z699</f>
        <v>0</v>
      </c>
      <c r="AA693" s="148">
        <f t="shared" si="1322"/>
        <v>0</v>
      </c>
      <c r="AB693" s="148">
        <f t="shared" si="1322"/>
        <v>0</v>
      </c>
      <c r="AC693" s="148">
        <f t="shared" si="1322"/>
        <v>0</v>
      </c>
      <c r="AD693" s="148"/>
      <c r="AE693" s="148">
        <f t="shared" ref="AE693:AH693" si="1323">AE694+AE695+AE696+AE698+AE699</f>
        <v>0</v>
      </c>
      <c r="AF693" s="148">
        <f t="shared" si="1323"/>
        <v>0</v>
      </c>
      <c r="AG693" s="148">
        <f t="shared" si="1323"/>
        <v>0</v>
      </c>
      <c r="AH693" s="148">
        <f t="shared" si="1323"/>
        <v>0</v>
      </c>
      <c r="AI693" s="148"/>
      <c r="AJ693" s="148">
        <f t="shared" ref="AJ693:AM693" si="1324">AJ694+AJ695+AJ696+AJ698+AJ699</f>
        <v>0</v>
      </c>
      <c r="AK693" s="148">
        <f t="shared" si="1324"/>
        <v>0</v>
      </c>
      <c r="AL693" s="148">
        <f t="shared" si="1324"/>
        <v>0</v>
      </c>
      <c r="AM693" s="148">
        <f t="shared" si="1324"/>
        <v>0</v>
      </c>
      <c r="AN693" s="148"/>
      <c r="AO693" s="148">
        <f t="shared" ref="AO693:AR693" si="1325">AO694+AO695+AO696+AO698+AO699</f>
        <v>0</v>
      </c>
      <c r="AP693" s="148">
        <f t="shared" si="1325"/>
        <v>0</v>
      </c>
      <c r="AQ693" s="148">
        <f t="shared" si="1325"/>
        <v>0</v>
      </c>
      <c r="AR693" s="148">
        <f t="shared" si="1325"/>
        <v>0</v>
      </c>
      <c r="AS693" s="148"/>
      <c r="AT693" s="148">
        <f t="shared" ref="AT693:AW693" si="1326">AT694+AT695+AT696+AT698+AT699</f>
        <v>0</v>
      </c>
      <c r="AU693" s="148">
        <f t="shared" si="1326"/>
        <v>0</v>
      </c>
      <c r="AV693" s="148">
        <f t="shared" si="1326"/>
        <v>0</v>
      </c>
      <c r="AW693" s="148">
        <f t="shared" si="1326"/>
        <v>0</v>
      </c>
      <c r="AX693" s="148"/>
      <c r="AY693" s="178">
        <f t="shared" ref="AY693:AZ693" si="1327">AY694+AY695+AY696+AY698+AY699</f>
        <v>0</v>
      </c>
      <c r="AZ693" s="148">
        <f t="shared" si="1327"/>
        <v>0</v>
      </c>
      <c r="BA693" s="156"/>
    </row>
    <row r="694" spans="1:53" ht="32.25" customHeight="1">
      <c r="A694" s="313"/>
      <c r="B694" s="315"/>
      <c r="C694" s="315"/>
      <c r="D694" s="157" t="s">
        <v>37</v>
      </c>
      <c r="E694" s="178">
        <f t="shared" si="1315"/>
        <v>0</v>
      </c>
      <c r="F694" s="178">
        <f t="shared" si="1314"/>
        <v>0</v>
      </c>
      <c r="G694" s="156"/>
      <c r="H694" s="148"/>
      <c r="I694" s="148"/>
      <c r="J694" s="156"/>
      <c r="K694" s="148"/>
      <c r="L694" s="148"/>
      <c r="M694" s="156"/>
      <c r="N694" s="148"/>
      <c r="O694" s="148"/>
      <c r="P694" s="156"/>
      <c r="Q694" s="148"/>
      <c r="R694" s="148"/>
      <c r="S694" s="156"/>
      <c r="T694" s="148"/>
      <c r="U694" s="148"/>
      <c r="V694" s="156"/>
      <c r="W694" s="148"/>
      <c r="X694" s="148"/>
      <c r="Y694" s="156"/>
      <c r="Z694" s="148"/>
      <c r="AA694" s="148"/>
      <c r="AB694" s="156"/>
      <c r="AC694" s="156"/>
      <c r="AD694" s="156"/>
      <c r="AE694" s="148"/>
      <c r="AF694" s="148"/>
      <c r="AG694" s="156"/>
      <c r="AH694" s="156"/>
      <c r="AI694" s="156"/>
      <c r="AJ694" s="148"/>
      <c r="AK694" s="148"/>
      <c r="AL694" s="156"/>
      <c r="AM694" s="156"/>
      <c r="AN694" s="156"/>
      <c r="AO694" s="148"/>
      <c r="AP694" s="148"/>
      <c r="AQ694" s="156"/>
      <c r="AR694" s="156"/>
      <c r="AS694" s="156"/>
      <c r="AT694" s="148"/>
      <c r="AU694" s="148"/>
      <c r="AV694" s="156"/>
      <c r="AW694" s="156"/>
      <c r="AX694" s="156"/>
      <c r="AY694" s="178"/>
      <c r="AZ694" s="156"/>
      <c r="BA694" s="156"/>
    </row>
    <row r="695" spans="1:53" ht="50.25" customHeight="1">
      <c r="A695" s="313"/>
      <c r="B695" s="315"/>
      <c r="C695" s="315"/>
      <c r="D695" s="158" t="s">
        <v>2</v>
      </c>
      <c r="E695" s="178">
        <f t="shared" si="1315"/>
        <v>0</v>
      </c>
      <c r="F695" s="178">
        <f t="shared" si="1314"/>
        <v>0</v>
      </c>
      <c r="G695" s="156"/>
      <c r="H695" s="148"/>
      <c r="I695" s="148"/>
      <c r="J695" s="156"/>
      <c r="K695" s="148"/>
      <c r="L695" s="148"/>
      <c r="M695" s="156"/>
      <c r="N695" s="148"/>
      <c r="O695" s="148"/>
      <c r="P695" s="156"/>
      <c r="Q695" s="148"/>
      <c r="R695" s="148"/>
      <c r="S695" s="156"/>
      <c r="T695" s="148"/>
      <c r="U695" s="148"/>
      <c r="V695" s="156"/>
      <c r="W695" s="148"/>
      <c r="X695" s="148"/>
      <c r="Y695" s="156"/>
      <c r="Z695" s="148"/>
      <c r="AA695" s="148"/>
      <c r="AB695" s="156"/>
      <c r="AC695" s="156"/>
      <c r="AD695" s="156"/>
      <c r="AE695" s="148"/>
      <c r="AF695" s="148"/>
      <c r="AG695" s="156"/>
      <c r="AH695" s="156"/>
      <c r="AI695" s="156"/>
      <c r="AJ695" s="148"/>
      <c r="AK695" s="148"/>
      <c r="AL695" s="156"/>
      <c r="AM695" s="156"/>
      <c r="AN695" s="156"/>
      <c r="AO695" s="148"/>
      <c r="AP695" s="148"/>
      <c r="AQ695" s="156"/>
      <c r="AR695" s="156"/>
      <c r="AS695" s="156"/>
      <c r="AT695" s="148"/>
      <c r="AU695" s="148"/>
      <c r="AV695" s="156"/>
      <c r="AW695" s="156"/>
      <c r="AX695" s="156"/>
      <c r="AY695" s="178"/>
      <c r="AZ695" s="156"/>
      <c r="BA695" s="156"/>
    </row>
    <row r="696" spans="1:53" ht="22.5" customHeight="1">
      <c r="A696" s="313"/>
      <c r="B696" s="315"/>
      <c r="C696" s="315"/>
      <c r="D696" s="241" t="s">
        <v>273</v>
      </c>
      <c r="E696" s="178">
        <f>H696+K696+N696+Q696+T696+W696+Z696+AE696+AJ696+AO696+AT696+AY696</f>
        <v>23.182490000000001</v>
      </c>
      <c r="F696" s="178">
        <f t="shared" si="1314"/>
        <v>23.182490000000001</v>
      </c>
      <c r="G696" s="156"/>
      <c r="H696" s="148"/>
      <c r="I696" s="148"/>
      <c r="J696" s="156"/>
      <c r="K696" s="148"/>
      <c r="L696" s="148"/>
      <c r="M696" s="156"/>
      <c r="N696" s="148"/>
      <c r="O696" s="148"/>
      <c r="P696" s="156"/>
      <c r="Q696" s="148"/>
      <c r="R696" s="148"/>
      <c r="S696" s="156"/>
      <c r="T696" s="178">
        <v>23.182490000000001</v>
      </c>
      <c r="U696" s="178">
        <v>23.182490000000001</v>
      </c>
      <c r="V696" s="156"/>
      <c r="W696" s="148"/>
      <c r="X696" s="148"/>
      <c r="Y696" s="156"/>
      <c r="Z696" s="148"/>
      <c r="AA696" s="148"/>
      <c r="AB696" s="156"/>
      <c r="AC696" s="156"/>
      <c r="AD696" s="156"/>
      <c r="AE696" s="148"/>
      <c r="AF696" s="148"/>
      <c r="AG696" s="156"/>
      <c r="AH696" s="156"/>
      <c r="AI696" s="156"/>
      <c r="AJ696" s="148"/>
      <c r="AK696" s="148"/>
      <c r="AL696" s="156"/>
      <c r="AM696" s="156"/>
      <c r="AN696" s="156"/>
      <c r="AO696" s="148"/>
      <c r="AP696" s="148"/>
      <c r="AQ696" s="156"/>
      <c r="AR696" s="156"/>
      <c r="AS696" s="156"/>
      <c r="AT696" s="148"/>
      <c r="AU696" s="148"/>
      <c r="AV696" s="156"/>
      <c r="AW696" s="156"/>
      <c r="AX696" s="156"/>
      <c r="AY696" s="178"/>
      <c r="AZ696" s="156"/>
      <c r="BA696" s="156"/>
    </row>
    <row r="697" spans="1:53" ht="82.5" customHeight="1">
      <c r="A697" s="313"/>
      <c r="B697" s="315"/>
      <c r="C697" s="315"/>
      <c r="D697" s="241" t="s">
        <v>279</v>
      </c>
      <c r="E697" s="178">
        <f t="shared" ref="E697:E702" si="1328">H697+K697+N697+Q697+T697+W697+Z697+AE697+AJ697+AO697+AT697+AY697</f>
        <v>0</v>
      </c>
      <c r="F697" s="178">
        <f t="shared" si="1314"/>
        <v>0</v>
      </c>
      <c r="G697" s="156"/>
      <c r="H697" s="148"/>
      <c r="I697" s="148"/>
      <c r="J697" s="156"/>
      <c r="K697" s="148"/>
      <c r="L697" s="148"/>
      <c r="M697" s="156"/>
      <c r="N697" s="148"/>
      <c r="O697" s="148"/>
      <c r="P697" s="156"/>
      <c r="Q697" s="148"/>
      <c r="R697" s="148"/>
      <c r="S697" s="156"/>
      <c r="T697" s="148"/>
      <c r="U697" s="148"/>
      <c r="V697" s="156"/>
      <c r="W697" s="148"/>
      <c r="X697" s="148"/>
      <c r="Y697" s="156"/>
      <c r="Z697" s="148"/>
      <c r="AA697" s="148"/>
      <c r="AB697" s="156"/>
      <c r="AC697" s="156"/>
      <c r="AD697" s="156"/>
      <c r="AE697" s="148"/>
      <c r="AF697" s="148"/>
      <c r="AG697" s="156"/>
      <c r="AH697" s="156"/>
      <c r="AI697" s="156"/>
      <c r="AJ697" s="148"/>
      <c r="AK697" s="148"/>
      <c r="AL697" s="156"/>
      <c r="AM697" s="156"/>
      <c r="AN697" s="156"/>
      <c r="AO697" s="148"/>
      <c r="AP697" s="148"/>
      <c r="AQ697" s="156"/>
      <c r="AR697" s="156"/>
      <c r="AS697" s="156"/>
      <c r="AT697" s="148"/>
      <c r="AU697" s="148"/>
      <c r="AV697" s="156"/>
      <c r="AW697" s="156"/>
      <c r="AX697" s="156"/>
      <c r="AY697" s="156"/>
      <c r="AZ697" s="156"/>
      <c r="BA697" s="156"/>
    </row>
    <row r="698" spans="1:53" ht="22.5" customHeight="1">
      <c r="A698" s="313"/>
      <c r="B698" s="315"/>
      <c r="C698" s="315"/>
      <c r="D698" s="241" t="s">
        <v>274</v>
      </c>
      <c r="E698" s="178">
        <f t="shared" si="1328"/>
        <v>0</v>
      </c>
      <c r="F698" s="178">
        <f t="shared" si="1314"/>
        <v>0</v>
      </c>
      <c r="G698" s="156"/>
      <c r="H698" s="148"/>
      <c r="I698" s="148"/>
      <c r="J698" s="156"/>
      <c r="K698" s="148"/>
      <c r="L698" s="148"/>
      <c r="M698" s="156"/>
      <c r="N698" s="148"/>
      <c r="O698" s="148"/>
      <c r="P698" s="156"/>
      <c r="Q698" s="148"/>
      <c r="R698" s="148"/>
      <c r="S698" s="156"/>
      <c r="T698" s="148"/>
      <c r="U698" s="148"/>
      <c r="V698" s="156"/>
      <c r="W698" s="148"/>
      <c r="X698" s="148"/>
      <c r="Y698" s="156"/>
      <c r="Z698" s="148"/>
      <c r="AA698" s="148"/>
      <c r="AB698" s="156"/>
      <c r="AC698" s="156"/>
      <c r="AD698" s="156"/>
      <c r="AE698" s="148"/>
      <c r="AF698" s="148"/>
      <c r="AG698" s="156"/>
      <c r="AH698" s="156"/>
      <c r="AI698" s="156"/>
      <c r="AJ698" s="148"/>
      <c r="AK698" s="148"/>
      <c r="AL698" s="156"/>
      <c r="AM698" s="156"/>
      <c r="AN698" s="156"/>
      <c r="AO698" s="148"/>
      <c r="AP698" s="148"/>
      <c r="AQ698" s="156"/>
      <c r="AR698" s="156"/>
      <c r="AS698" s="156"/>
      <c r="AT698" s="148"/>
      <c r="AU698" s="148"/>
      <c r="AV698" s="156"/>
      <c r="AW698" s="156"/>
      <c r="AX698" s="156"/>
      <c r="AY698" s="156"/>
      <c r="AZ698" s="156"/>
      <c r="BA698" s="156"/>
    </row>
    <row r="699" spans="1:53" ht="31.2">
      <c r="A699" s="313"/>
      <c r="B699" s="315"/>
      <c r="C699" s="315"/>
      <c r="D699" s="153" t="s">
        <v>43</v>
      </c>
      <c r="E699" s="178">
        <f t="shared" si="1328"/>
        <v>0</v>
      </c>
      <c r="F699" s="178">
        <f t="shared" si="1314"/>
        <v>0</v>
      </c>
      <c r="G699" s="156"/>
      <c r="H699" s="148"/>
      <c r="I699" s="148"/>
      <c r="J699" s="156"/>
      <c r="K699" s="148"/>
      <c r="L699" s="148"/>
      <c r="M699" s="156"/>
      <c r="N699" s="148"/>
      <c r="O699" s="148"/>
      <c r="P699" s="156"/>
      <c r="Q699" s="148"/>
      <c r="R699" s="148"/>
      <c r="S699" s="156"/>
      <c r="T699" s="148"/>
      <c r="U699" s="148"/>
      <c r="V699" s="156"/>
      <c r="W699" s="148"/>
      <c r="X699" s="148"/>
      <c r="Y699" s="156"/>
      <c r="Z699" s="148"/>
      <c r="AA699" s="148"/>
      <c r="AB699" s="156"/>
      <c r="AC699" s="156"/>
      <c r="AD699" s="156"/>
      <c r="AE699" s="148"/>
      <c r="AF699" s="148"/>
      <c r="AG699" s="156"/>
      <c r="AH699" s="156"/>
      <c r="AI699" s="156"/>
      <c r="AJ699" s="148"/>
      <c r="AK699" s="148"/>
      <c r="AL699" s="156"/>
      <c r="AM699" s="156"/>
      <c r="AN699" s="156"/>
      <c r="AO699" s="148"/>
      <c r="AP699" s="148"/>
      <c r="AQ699" s="156"/>
      <c r="AR699" s="156"/>
      <c r="AS699" s="156"/>
      <c r="AT699" s="148"/>
      <c r="AU699" s="148"/>
      <c r="AV699" s="156"/>
      <c r="AW699" s="156"/>
      <c r="AX699" s="156"/>
      <c r="AY699" s="156"/>
      <c r="AZ699" s="156"/>
      <c r="BA699" s="156"/>
    </row>
    <row r="700" spans="1:53" ht="22.5" customHeight="1">
      <c r="A700" s="312" t="s">
        <v>472</v>
      </c>
      <c r="B700" s="314" t="s">
        <v>394</v>
      </c>
      <c r="C700" s="314" t="s">
        <v>324</v>
      </c>
      <c r="D700" s="159" t="s">
        <v>41</v>
      </c>
      <c r="E700" s="178">
        <f t="shared" si="1328"/>
        <v>0</v>
      </c>
      <c r="F700" s="178">
        <f t="shared" si="1314"/>
        <v>0</v>
      </c>
      <c r="G700" s="156"/>
      <c r="H700" s="148">
        <f>H701+H702+H703+H705+H706</f>
        <v>0</v>
      </c>
      <c r="I700" s="148">
        <f t="shared" ref="I700" si="1329">I701+I702+I703+I705+I706</f>
        <v>0</v>
      </c>
      <c r="J700" s="148"/>
      <c r="K700" s="148">
        <f t="shared" ref="K700:L700" si="1330">K701+K702+K703+K705+K706</f>
        <v>0</v>
      </c>
      <c r="L700" s="148">
        <f t="shared" si="1330"/>
        <v>0</v>
      </c>
      <c r="M700" s="148"/>
      <c r="N700" s="148">
        <f t="shared" ref="N700:O700" si="1331">N701+N702+N703+N705+N706</f>
        <v>0</v>
      </c>
      <c r="O700" s="148">
        <f t="shared" si="1331"/>
        <v>0</v>
      </c>
      <c r="P700" s="148"/>
      <c r="Q700" s="148">
        <f t="shared" ref="Q700:R700" si="1332">Q701+Q702+Q703+Q705+Q706</f>
        <v>0</v>
      </c>
      <c r="R700" s="148">
        <f t="shared" si="1332"/>
        <v>0</v>
      </c>
      <c r="S700" s="148"/>
      <c r="T700" s="148">
        <f t="shared" ref="T700:U700" si="1333">T701+T702+T703+T705+T706</f>
        <v>0</v>
      </c>
      <c r="U700" s="148">
        <f t="shared" si="1333"/>
        <v>0</v>
      </c>
      <c r="V700" s="148"/>
      <c r="W700" s="148">
        <f t="shared" ref="W700:X700" si="1334">W701+W702+W703+W705+W706</f>
        <v>0</v>
      </c>
      <c r="X700" s="148">
        <f t="shared" si="1334"/>
        <v>0</v>
      </c>
      <c r="Y700" s="148"/>
      <c r="Z700" s="148">
        <f t="shared" ref="Z700:AC700" si="1335">Z701+Z702+Z703+Z705+Z706</f>
        <v>0</v>
      </c>
      <c r="AA700" s="148">
        <f t="shared" si="1335"/>
        <v>0</v>
      </c>
      <c r="AB700" s="148">
        <f t="shared" si="1335"/>
        <v>0</v>
      </c>
      <c r="AC700" s="148">
        <f t="shared" si="1335"/>
        <v>0</v>
      </c>
      <c r="AD700" s="148"/>
      <c r="AE700" s="148">
        <f t="shared" ref="AE700:AH700" si="1336">AE701+AE702+AE703+AE705+AE706</f>
        <v>0</v>
      </c>
      <c r="AF700" s="148">
        <f t="shared" si="1336"/>
        <v>0</v>
      </c>
      <c r="AG700" s="148">
        <f t="shared" si="1336"/>
        <v>0</v>
      </c>
      <c r="AH700" s="148">
        <f t="shared" si="1336"/>
        <v>0</v>
      </c>
      <c r="AI700" s="148"/>
      <c r="AJ700" s="148">
        <f t="shared" ref="AJ700:AM700" si="1337">AJ701+AJ702+AJ703+AJ705+AJ706</f>
        <v>0</v>
      </c>
      <c r="AK700" s="148">
        <f t="shared" si="1337"/>
        <v>0</v>
      </c>
      <c r="AL700" s="148">
        <f t="shared" si="1337"/>
        <v>0</v>
      </c>
      <c r="AM700" s="148">
        <f t="shared" si="1337"/>
        <v>0</v>
      </c>
      <c r="AN700" s="148"/>
      <c r="AO700" s="148">
        <f t="shared" ref="AO700:AR700" si="1338">AO701+AO702+AO703+AO705+AO706</f>
        <v>0</v>
      </c>
      <c r="AP700" s="148">
        <f t="shared" si="1338"/>
        <v>0</v>
      </c>
      <c r="AQ700" s="148">
        <f t="shared" si="1338"/>
        <v>0</v>
      </c>
      <c r="AR700" s="148">
        <f t="shared" si="1338"/>
        <v>0</v>
      </c>
      <c r="AS700" s="148"/>
      <c r="AT700" s="148">
        <f t="shared" ref="AT700:AW700" si="1339">AT701+AT702+AT703+AT705+AT706</f>
        <v>0</v>
      </c>
      <c r="AU700" s="148">
        <f t="shared" si="1339"/>
        <v>0</v>
      </c>
      <c r="AV700" s="148">
        <f t="shared" si="1339"/>
        <v>0</v>
      </c>
      <c r="AW700" s="148">
        <f t="shared" si="1339"/>
        <v>0</v>
      </c>
      <c r="AX700" s="148"/>
      <c r="AY700" s="148">
        <f t="shared" ref="AY700:AZ700" si="1340">AY701+AY702+AY703+AY705+AY706</f>
        <v>0</v>
      </c>
      <c r="AZ700" s="148">
        <f t="shared" si="1340"/>
        <v>0</v>
      </c>
      <c r="BA700" s="156"/>
    </row>
    <row r="701" spans="1:53" ht="32.25" customHeight="1">
      <c r="A701" s="313"/>
      <c r="B701" s="315"/>
      <c r="C701" s="315"/>
      <c r="D701" s="157" t="s">
        <v>37</v>
      </c>
      <c r="E701" s="178">
        <f t="shared" si="1328"/>
        <v>0</v>
      </c>
      <c r="F701" s="178">
        <f t="shared" si="1314"/>
        <v>0</v>
      </c>
      <c r="G701" s="156"/>
      <c r="H701" s="148"/>
      <c r="I701" s="148"/>
      <c r="J701" s="156"/>
      <c r="K701" s="148"/>
      <c r="L701" s="148"/>
      <c r="M701" s="156"/>
      <c r="N701" s="148"/>
      <c r="O701" s="148"/>
      <c r="P701" s="156"/>
      <c r="Q701" s="148"/>
      <c r="R701" s="148"/>
      <c r="S701" s="156"/>
      <c r="T701" s="148"/>
      <c r="U701" s="148"/>
      <c r="V701" s="156"/>
      <c r="W701" s="148"/>
      <c r="X701" s="148"/>
      <c r="Y701" s="156"/>
      <c r="Z701" s="148"/>
      <c r="AA701" s="148"/>
      <c r="AB701" s="156"/>
      <c r="AC701" s="156"/>
      <c r="AD701" s="156"/>
      <c r="AE701" s="148"/>
      <c r="AF701" s="148"/>
      <c r="AG701" s="156"/>
      <c r="AH701" s="156"/>
      <c r="AI701" s="156"/>
      <c r="AJ701" s="148"/>
      <c r="AK701" s="148"/>
      <c r="AL701" s="156"/>
      <c r="AM701" s="156"/>
      <c r="AN701" s="156"/>
      <c r="AO701" s="148"/>
      <c r="AP701" s="148"/>
      <c r="AQ701" s="156"/>
      <c r="AR701" s="156"/>
      <c r="AS701" s="156"/>
      <c r="AT701" s="148"/>
      <c r="AU701" s="148"/>
      <c r="AV701" s="156"/>
      <c r="AW701" s="156"/>
      <c r="AX701" s="156"/>
      <c r="AY701" s="156"/>
      <c r="AZ701" s="156"/>
      <c r="BA701" s="156"/>
    </row>
    <row r="702" spans="1:53" ht="50.25" customHeight="1">
      <c r="A702" s="313"/>
      <c r="B702" s="315"/>
      <c r="C702" s="315"/>
      <c r="D702" s="158" t="s">
        <v>2</v>
      </c>
      <c r="E702" s="178">
        <f t="shared" si="1328"/>
        <v>0</v>
      </c>
      <c r="F702" s="178">
        <f t="shared" si="1314"/>
        <v>0</v>
      </c>
      <c r="G702" s="156"/>
      <c r="H702" s="148"/>
      <c r="I702" s="148"/>
      <c r="J702" s="156"/>
      <c r="K702" s="148"/>
      <c r="L702" s="148"/>
      <c r="M702" s="156"/>
      <c r="N702" s="148"/>
      <c r="O702" s="148"/>
      <c r="P702" s="156"/>
      <c r="Q702" s="148"/>
      <c r="R702" s="148"/>
      <c r="S702" s="156"/>
      <c r="T702" s="148"/>
      <c r="U702" s="148"/>
      <c r="V702" s="156"/>
      <c r="W702" s="148"/>
      <c r="X702" s="148"/>
      <c r="Y702" s="156"/>
      <c r="Z702" s="148"/>
      <c r="AA702" s="148"/>
      <c r="AB702" s="156"/>
      <c r="AC702" s="156"/>
      <c r="AD702" s="156"/>
      <c r="AE702" s="148"/>
      <c r="AF702" s="148"/>
      <c r="AG702" s="156"/>
      <c r="AH702" s="156"/>
      <c r="AI702" s="156"/>
      <c r="AJ702" s="148"/>
      <c r="AK702" s="148"/>
      <c r="AL702" s="156"/>
      <c r="AM702" s="156"/>
      <c r="AN702" s="156"/>
      <c r="AO702" s="148"/>
      <c r="AP702" s="148"/>
      <c r="AQ702" s="156"/>
      <c r="AR702" s="156"/>
      <c r="AS702" s="156"/>
      <c r="AT702" s="148"/>
      <c r="AU702" s="148"/>
      <c r="AV702" s="156"/>
      <c r="AW702" s="156"/>
      <c r="AX702" s="156"/>
      <c r="AY702" s="156"/>
      <c r="AZ702" s="156"/>
      <c r="BA702" s="156"/>
    </row>
    <row r="703" spans="1:53" ht="22.5" customHeight="1">
      <c r="A703" s="313"/>
      <c r="B703" s="315"/>
      <c r="C703" s="315"/>
      <c r="D703" s="241" t="s">
        <v>273</v>
      </c>
      <c r="E703" s="178">
        <f>H703+K703+N703+Q703+T703+W703+Z703+AE703+AJ703+AO703+AT703+AY703</f>
        <v>0</v>
      </c>
      <c r="F703" s="178">
        <f t="shared" si="1314"/>
        <v>0</v>
      </c>
      <c r="G703" s="156"/>
      <c r="H703" s="148"/>
      <c r="I703" s="148"/>
      <c r="J703" s="156"/>
      <c r="K703" s="148"/>
      <c r="L703" s="148"/>
      <c r="M703" s="156"/>
      <c r="N703" s="148"/>
      <c r="O703" s="148"/>
      <c r="P703" s="156"/>
      <c r="Q703" s="148"/>
      <c r="R703" s="148"/>
      <c r="S703" s="156"/>
      <c r="T703" s="148"/>
      <c r="U703" s="148"/>
      <c r="V703" s="156"/>
      <c r="W703" s="148"/>
      <c r="X703" s="148"/>
      <c r="Y703" s="156"/>
      <c r="Z703" s="148"/>
      <c r="AA703" s="148"/>
      <c r="AB703" s="156"/>
      <c r="AC703" s="156"/>
      <c r="AD703" s="156"/>
      <c r="AE703" s="148"/>
      <c r="AF703" s="148"/>
      <c r="AG703" s="156"/>
      <c r="AH703" s="156"/>
      <c r="AI703" s="156"/>
      <c r="AJ703" s="148"/>
      <c r="AK703" s="148"/>
      <c r="AL703" s="156"/>
      <c r="AM703" s="156"/>
      <c r="AN703" s="156"/>
      <c r="AO703" s="148"/>
      <c r="AP703" s="148"/>
      <c r="AQ703" s="156"/>
      <c r="AR703" s="156"/>
      <c r="AS703" s="156"/>
      <c r="AT703" s="148"/>
      <c r="AU703" s="148"/>
      <c r="AV703" s="156"/>
      <c r="AW703" s="156"/>
      <c r="AX703" s="156"/>
      <c r="AY703" s="156"/>
      <c r="AZ703" s="156"/>
      <c r="BA703" s="156"/>
    </row>
    <row r="704" spans="1:53" ht="82.5" customHeight="1">
      <c r="A704" s="313"/>
      <c r="B704" s="315"/>
      <c r="C704" s="315"/>
      <c r="D704" s="241" t="s">
        <v>279</v>
      </c>
      <c r="E704" s="178">
        <f t="shared" ref="E704:E709" si="1341">H704+K704+N704+Q704+T704+W704+Z704+AE704+AJ704+AO704+AT704+AY704</f>
        <v>0</v>
      </c>
      <c r="F704" s="178">
        <f t="shared" si="1314"/>
        <v>0</v>
      </c>
      <c r="G704" s="156"/>
      <c r="H704" s="148"/>
      <c r="I704" s="148"/>
      <c r="J704" s="156"/>
      <c r="K704" s="148"/>
      <c r="L704" s="148"/>
      <c r="M704" s="156"/>
      <c r="N704" s="148"/>
      <c r="O704" s="148"/>
      <c r="P704" s="156"/>
      <c r="Q704" s="148"/>
      <c r="R704" s="148"/>
      <c r="S704" s="156"/>
      <c r="T704" s="148"/>
      <c r="U704" s="148"/>
      <c r="V704" s="156"/>
      <c r="W704" s="148"/>
      <c r="X704" s="148"/>
      <c r="Y704" s="156"/>
      <c r="Z704" s="148"/>
      <c r="AA704" s="148"/>
      <c r="AB704" s="156"/>
      <c r="AC704" s="156"/>
      <c r="AD704" s="156"/>
      <c r="AE704" s="148"/>
      <c r="AF704" s="148"/>
      <c r="AG704" s="156"/>
      <c r="AH704" s="156"/>
      <c r="AI704" s="156"/>
      <c r="AJ704" s="148"/>
      <c r="AK704" s="148"/>
      <c r="AL704" s="156"/>
      <c r="AM704" s="156"/>
      <c r="AN704" s="156"/>
      <c r="AO704" s="148"/>
      <c r="AP704" s="148"/>
      <c r="AQ704" s="156"/>
      <c r="AR704" s="156"/>
      <c r="AS704" s="156"/>
      <c r="AT704" s="148"/>
      <c r="AU704" s="148"/>
      <c r="AV704" s="156"/>
      <c r="AW704" s="156"/>
      <c r="AX704" s="156"/>
      <c r="AY704" s="156"/>
      <c r="AZ704" s="156"/>
      <c r="BA704" s="156"/>
    </row>
    <row r="705" spans="1:53" ht="22.5" customHeight="1">
      <c r="A705" s="313"/>
      <c r="B705" s="315"/>
      <c r="C705" s="315"/>
      <c r="D705" s="241" t="s">
        <v>274</v>
      </c>
      <c r="E705" s="178">
        <f t="shared" si="1341"/>
        <v>0</v>
      </c>
      <c r="F705" s="178">
        <f t="shared" si="1314"/>
        <v>0</v>
      </c>
      <c r="G705" s="156"/>
      <c r="H705" s="148"/>
      <c r="I705" s="148"/>
      <c r="J705" s="156"/>
      <c r="K705" s="148"/>
      <c r="L705" s="148"/>
      <c r="M705" s="156"/>
      <c r="N705" s="148"/>
      <c r="O705" s="148"/>
      <c r="P705" s="156"/>
      <c r="Q705" s="148"/>
      <c r="R705" s="148"/>
      <c r="S705" s="156"/>
      <c r="T705" s="148"/>
      <c r="U705" s="148"/>
      <c r="V705" s="156"/>
      <c r="W705" s="148"/>
      <c r="X705" s="148"/>
      <c r="Y705" s="156"/>
      <c r="Z705" s="148"/>
      <c r="AA705" s="148"/>
      <c r="AB705" s="156"/>
      <c r="AC705" s="156"/>
      <c r="AD705" s="156"/>
      <c r="AE705" s="148"/>
      <c r="AF705" s="148"/>
      <c r="AG705" s="156"/>
      <c r="AH705" s="156"/>
      <c r="AI705" s="156"/>
      <c r="AJ705" s="148"/>
      <c r="AK705" s="148"/>
      <c r="AL705" s="156"/>
      <c r="AM705" s="156"/>
      <c r="AN705" s="156"/>
      <c r="AO705" s="148"/>
      <c r="AP705" s="148"/>
      <c r="AQ705" s="156"/>
      <c r="AR705" s="156"/>
      <c r="AS705" s="156"/>
      <c r="AT705" s="148"/>
      <c r="AU705" s="148"/>
      <c r="AV705" s="156"/>
      <c r="AW705" s="156"/>
      <c r="AX705" s="156"/>
      <c r="AY705" s="156"/>
      <c r="AZ705" s="156"/>
      <c r="BA705" s="156"/>
    </row>
    <row r="706" spans="1:53" ht="31.2">
      <c r="A706" s="313"/>
      <c r="B706" s="315"/>
      <c r="C706" s="315"/>
      <c r="D706" s="153" t="s">
        <v>43</v>
      </c>
      <c r="E706" s="178">
        <f t="shared" si="1341"/>
        <v>0</v>
      </c>
      <c r="F706" s="178">
        <f t="shared" si="1314"/>
        <v>0</v>
      </c>
      <c r="G706" s="156"/>
      <c r="H706" s="148"/>
      <c r="I706" s="148"/>
      <c r="J706" s="156"/>
      <c r="K706" s="148"/>
      <c r="L706" s="148"/>
      <c r="M706" s="156"/>
      <c r="N706" s="148"/>
      <c r="O706" s="148"/>
      <c r="P706" s="156"/>
      <c r="Q706" s="148"/>
      <c r="R706" s="148"/>
      <c r="S706" s="156"/>
      <c r="T706" s="148"/>
      <c r="U706" s="148"/>
      <c r="V706" s="156"/>
      <c r="W706" s="148"/>
      <c r="X706" s="148"/>
      <c r="Y706" s="156"/>
      <c r="Z706" s="148"/>
      <c r="AA706" s="148"/>
      <c r="AB706" s="156"/>
      <c r="AC706" s="156"/>
      <c r="AD706" s="156"/>
      <c r="AE706" s="148"/>
      <c r="AF706" s="148"/>
      <c r="AG706" s="156"/>
      <c r="AH706" s="156"/>
      <c r="AI706" s="156"/>
      <c r="AJ706" s="148"/>
      <c r="AK706" s="148"/>
      <c r="AL706" s="156"/>
      <c r="AM706" s="156"/>
      <c r="AN706" s="156"/>
      <c r="AO706" s="148"/>
      <c r="AP706" s="148"/>
      <c r="AQ706" s="156"/>
      <c r="AR706" s="156"/>
      <c r="AS706" s="156"/>
      <c r="AT706" s="148"/>
      <c r="AU706" s="148"/>
      <c r="AV706" s="156"/>
      <c r="AW706" s="156"/>
      <c r="AX706" s="156"/>
      <c r="AY706" s="156"/>
      <c r="AZ706" s="156"/>
      <c r="BA706" s="156"/>
    </row>
    <row r="707" spans="1:53" ht="22.5" customHeight="1">
      <c r="A707" s="312" t="s">
        <v>473</v>
      </c>
      <c r="B707" s="314" t="s">
        <v>395</v>
      </c>
      <c r="C707" s="314" t="s">
        <v>324</v>
      </c>
      <c r="D707" s="159" t="s">
        <v>41</v>
      </c>
      <c r="E707" s="178">
        <f t="shared" si="1341"/>
        <v>621.93299999999999</v>
      </c>
      <c r="F707" s="178">
        <f t="shared" si="1314"/>
        <v>621.93299999999999</v>
      </c>
      <c r="G707" s="156">
        <f>F707/E707</f>
        <v>1</v>
      </c>
      <c r="H707" s="148">
        <f>H708+H709+H710+H712+H713</f>
        <v>0</v>
      </c>
      <c r="I707" s="148">
        <f t="shared" ref="I707" si="1342">I708+I709+I710+I712+I713</f>
        <v>0</v>
      </c>
      <c r="J707" s="148"/>
      <c r="K707" s="148">
        <f t="shared" ref="K707:L707" si="1343">K708+K709+K710+K712+K713</f>
        <v>0</v>
      </c>
      <c r="L707" s="148">
        <f t="shared" si="1343"/>
        <v>0</v>
      </c>
      <c r="M707" s="148"/>
      <c r="N707" s="148">
        <f t="shared" ref="N707:O707" si="1344">N708+N709+N710+N712+N713</f>
        <v>0</v>
      </c>
      <c r="O707" s="148">
        <f t="shared" si="1344"/>
        <v>0</v>
      </c>
      <c r="P707" s="148"/>
      <c r="Q707" s="148">
        <f t="shared" ref="Q707:R707" si="1345">Q708+Q709+Q710+Q712+Q713</f>
        <v>0</v>
      </c>
      <c r="R707" s="148">
        <f t="shared" si="1345"/>
        <v>0</v>
      </c>
      <c r="S707" s="148"/>
      <c r="T707" s="148">
        <f t="shared" ref="T707:U707" si="1346">T708+T709+T710+T712+T713</f>
        <v>0</v>
      </c>
      <c r="U707" s="148">
        <f t="shared" si="1346"/>
        <v>0</v>
      </c>
      <c r="V707" s="148"/>
      <c r="W707" s="148">
        <v>621.93299999999999</v>
      </c>
      <c r="X707" s="148">
        <v>621.93299999999999</v>
      </c>
      <c r="Y707" s="148"/>
      <c r="Z707" s="148">
        <f t="shared" ref="Z707:AC707" si="1347">Z708+Z709+Z710+Z712+Z713</f>
        <v>0</v>
      </c>
      <c r="AA707" s="148">
        <f t="shared" si="1347"/>
        <v>0</v>
      </c>
      <c r="AB707" s="148">
        <f t="shared" si="1347"/>
        <v>0</v>
      </c>
      <c r="AC707" s="148">
        <f t="shared" si="1347"/>
        <v>0</v>
      </c>
      <c r="AD707" s="148"/>
      <c r="AE707" s="148"/>
      <c r="AF707" s="148">
        <f t="shared" ref="AF707:AH707" si="1348">AF708+AF709+AF710+AF712+AF713</f>
        <v>0</v>
      </c>
      <c r="AG707" s="148">
        <f t="shared" si="1348"/>
        <v>0</v>
      </c>
      <c r="AH707" s="148">
        <f t="shared" si="1348"/>
        <v>0</v>
      </c>
      <c r="AI707" s="148"/>
      <c r="AJ707" s="148">
        <f t="shared" ref="AJ707:AM707" si="1349">AJ708+AJ709+AJ710+AJ712+AJ713</f>
        <v>0</v>
      </c>
      <c r="AK707" s="148">
        <f t="shared" si="1349"/>
        <v>0</v>
      </c>
      <c r="AL707" s="148">
        <f t="shared" si="1349"/>
        <v>0</v>
      </c>
      <c r="AM707" s="148">
        <f t="shared" si="1349"/>
        <v>0</v>
      </c>
      <c r="AN707" s="148"/>
      <c r="AO707" s="148">
        <f t="shared" ref="AO707:AR707" si="1350">AO708+AO709+AO710+AO712+AO713</f>
        <v>0</v>
      </c>
      <c r="AP707" s="148">
        <f t="shared" si="1350"/>
        <v>0</v>
      </c>
      <c r="AQ707" s="148">
        <f t="shared" si="1350"/>
        <v>0</v>
      </c>
      <c r="AR707" s="148">
        <f t="shared" si="1350"/>
        <v>0</v>
      </c>
      <c r="AS707" s="148"/>
      <c r="AT707" s="148">
        <f t="shared" ref="AT707:AW707" si="1351">AT708+AT709+AT710+AT712+AT713</f>
        <v>0</v>
      </c>
      <c r="AU707" s="148">
        <f t="shared" si="1351"/>
        <v>0</v>
      </c>
      <c r="AV707" s="148">
        <f t="shared" si="1351"/>
        <v>0</v>
      </c>
      <c r="AW707" s="148">
        <f t="shared" si="1351"/>
        <v>0</v>
      </c>
      <c r="AX707" s="148"/>
      <c r="AY707" s="148">
        <f t="shared" ref="AY707:AZ707" si="1352">AY708+AY709+AY710+AY712+AY713</f>
        <v>0</v>
      </c>
      <c r="AZ707" s="148">
        <f t="shared" si="1352"/>
        <v>0</v>
      </c>
      <c r="BA707" s="156"/>
    </row>
    <row r="708" spans="1:53" ht="32.25" customHeight="1">
      <c r="A708" s="313"/>
      <c r="B708" s="315"/>
      <c r="C708" s="315"/>
      <c r="D708" s="157" t="s">
        <v>37</v>
      </c>
      <c r="E708" s="178">
        <f t="shared" si="1341"/>
        <v>0</v>
      </c>
      <c r="F708" s="178">
        <f t="shared" si="1314"/>
        <v>0</v>
      </c>
      <c r="G708" s="156"/>
      <c r="H708" s="148"/>
      <c r="I708" s="148"/>
      <c r="J708" s="156"/>
      <c r="K708" s="148"/>
      <c r="L708" s="148"/>
      <c r="M708" s="156"/>
      <c r="N708" s="148"/>
      <c r="O708" s="148"/>
      <c r="P708" s="156"/>
      <c r="Q708" s="148"/>
      <c r="R708" s="148"/>
      <c r="S708" s="156"/>
      <c r="T708" s="148"/>
      <c r="U708" s="148"/>
      <c r="V708" s="156"/>
      <c r="W708" s="148"/>
      <c r="X708" s="148"/>
      <c r="Y708" s="156"/>
      <c r="Z708" s="148"/>
      <c r="AA708" s="148"/>
      <c r="AB708" s="156"/>
      <c r="AC708" s="156"/>
      <c r="AD708" s="156"/>
      <c r="AE708" s="148"/>
      <c r="AF708" s="148"/>
      <c r="AG708" s="156"/>
      <c r="AH708" s="156"/>
      <c r="AI708" s="156"/>
      <c r="AJ708" s="148"/>
      <c r="AK708" s="148"/>
      <c r="AL708" s="156"/>
      <c r="AM708" s="156"/>
      <c r="AN708" s="156"/>
      <c r="AO708" s="148"/>
      <c r="AP708" s="148"/>
      <c r="AQ708" s="156"/>
      <c r="AR708" s="156"/>
      <c r="AS708" s="156"/>
      <c r="AT708" s="148"/>
      <c r="AU708" s="148"/>
      <c r="AV708" s="156"/>
      <c r="AW708" s="156"/>
      <c r="AX708" s="156"/>
      <c r="AY708" s="156"/>
      <c r="AZ708" s="156"/>
      <c r="BA708" s="156"/>
    </row>
    <row r="709" spans="1:53" ht="50.25" customHeight="1">
      <c r="A709" s="313"/>
      <c r="B709" s="315"/>
      <c r="C709" s="315"/>
      <c r="D709" s="158" t="s">
        <v>2</v>
      </c>
      <c r="E709" s="178">
        <f t="shared" si="1341"/>
        <v>0</v>
      </c>
      <c r="F709" s="178">
        <f t="shared" si="1314"/>
        <v>0</v>
      </c>
      <c r="G709" s="156"/>
      <c r="H709" s="148"/>
      <c r="I709" s="148"/>
      <c r="J709" s="156"/>
      <c r="K709" s="148"/>
      <c r="L709" s="148"/>
      <c r="M709" s="156"/>
      <c r="N709" s="148"/>
      <c r="O709" s="148"/>
      <c r="P709" s="156"/>
      <c r="Q709" s="148"/>
      <c r="R709" s="148"/>
      <c r="S709" s="156"/>
      <c r="T709" s="148"/>
      <c r="U709" s="148"/>
      <c r="V709" s="156"/>
      <c r="W709" s="148"/>
      <c r="X709" s="148"/>
      <c r="Y709" s="156"/>
      <c r="Z709" s="148"/>
      <c r="AA709" s="148"/>
      <c r="AB709" s="156"/>
      <c r="AC709" s="156"/>
      <c r="AD709" s="156"/>
      <c r="AE709" s="148"/>
      <c r="AF709" s="148"/>
      <c r="AG709" s="156"/>
      <c r="AH709" s="156"/>
      <c r="AI709" s="156"/>
      <c r="AJ709" s="148"/>
      <c r="AK709" s="148"/>
      <c r="AL709" s="156"/>
      <c r="AM709" s="156"/>
      <c r="AN709" s="156"/>
      <c r="AO709" s="148"/>
      <c r="AP709" s="148"/>
      <c r="AQ709" s="156"/>
      <c r="AR709" s="156"/>
      <c r="AS709" s="156"/>
      <c r="AT709" s="148"/>
      <c r="AU709" s="148"/>
      <c r="AV709" s="156"/>
      <c r="AW709" s="156"/>
      <c r="AX709" s="156"/>
      <c r="AY709" s="156"/>
      <c r="AZ709" s="156"/>
      <c r="BA709" s="156"/>
    </row>
    <row r="710" spans="1:53" ht="22.5" customHeight="1">
      <c r="A710" s="313"/>
      <c r="B710" s="315"/>
      <c r="C710" s="315"/>
      <c r="D710" s="241" t="s">
        <v>273</v>
      </c>
      <c r="E710" s="178">
        <f>H710+K710+N710+Q710+T710+W710+Z710+AE710+AJ710+AO710+AT710+AY710</f>
        <v>621.93299999999999</v>
      </c>
      <c r="F710" s="178">
        <f t="shared" si="1314"/>
        <v>621.93299999999999</v>
      </c>
      <c r="G710" s="156"/>
      <c r="H710" s="148"/>
      <c r="I710" s="148"/>
      <c r="J710" s="156"/>
      <c r="K710" s="148"/>
      <c r="L710" s="148"/>
      <c r="M710" s="156"/>
      <c r="N710" s="148"/>
      <c r="O710" s="148"/>
      <c r="P710" s="156"/>
      <c r="Q710" s="148"/>
      <c r="R710" s="148"/>
      <c r="S710" s="156"/>
      <c r="T710" s="148"/>
      <c r="U710" s="148"/>
      <c r="V710" s="156"/>
      <c r="W710" s="148">
        <v>621.93299999999999</v>
      </c>
      <c r="X710" s="148">
        <v>621.93299999999999</v>
      </c>
      <c r="Y710" s="156"/>
      <c r="Z710" s="148"/>
      <c r="AA710" s="148"/>
      <c r="AB710" s="156"/>
      <c r="AC710" s="156"/>
      <c r="AD710" s="156"/>
      <c r="AE710" s="148"/>
      <c r="AF710" s="148"/>
      <c r="AG710" s="156"/>
      <c r="AH710" s="156"/>
      <c r="AI710" s="156"/>
      <c r="AJ710" s="148"/>
      <c r="AK710" s="148"/>
      <c r="AL710" s="156"/>
      <c r="AM710" s="156"/>
      <c r="AN710" s="156"/>
      <c r="AO710" s="148"/>
      <c r="AP710" s="148"/>
      <c r="AQ710" s="156"/>
      <c r="AR710" s="156"/>
      <c r="AS710" s="156"/>
      <c r="AT710" s="148"/>
      <c r="AU710" s="148"/>
      <c r="AV710" s="156"/>
      <c r="AW710" s="156"/>
      <c r="AX710" s="156"/>
      <c r="AY710" s="156"/>
      <c r="AZ710" s="156"/>
      <c r="BA710" s="156"/>
    </row>
    <row r="711" spans="1:53" ht="82.5" customHeight="1">
      <c r="A711" s="313"/>
      <c r="B711" s="315"/>
      <c r="C711" s="315"/>
      <c r="D711" s="241" t="s">
        <v>279</v>
      </c>
      <c r="E711" s="178">
        <f t="shared" ref="E711:E716" si="1353">H711+K711+N711+Q711+T711+W711+Z711+AE711+AJ711+AO711+AT711+AY711</f>
        <v>0</v>
      </c>
      <c r="F711" s="178">
        <f t="shared" si="1314"/>
        <v>0</v>
      </c>
      <c r="G711" s="156"/>
      <c r="H711" s="148"/>
      <c r="I711" s="148"/>
      <c r="J711" s="156"/>
      <c r="K711" s="148"/>
      <c r="L711" s="148"/>
      <c r="M711" s="156"/>
      <c r="N711" s="148"/>
      <c r="O711" s="148"/>
      <c r="P711" s="156"/>
      <c r="Q711" s="148"/>
      <c r="R711" s="148"/>
      <c r="S711" s="156"/>
      <c r="T711" s="148"/>
      <c r="U711" s="148"/>
      <c r="V711" s="156"/>
      <c r="W711" s="148"/>
      <c r="X711" s="148"/>
      <c r="Y711" s="156"/>
      <c r="Z711" s="148"/>
      <c r="AA711" s="148"/>
      <c r="AB711" s="156"/>
      <c r="AC711" s="156"/>
      <c r="AD711" s="156"/>
      <c r="AE711" s="148"/>
      <c r="AF711" s="148"/>
      <c r="AG711" s="156"/>
      <c r="AH711" s="156"/>
      <c r="AI711" s="156"/>
      <c r="AJ711" s="148"/>
      <c r="AK711" s="148"/>
      <c r="AL711" s="156"/>
      <c r="AM711" s="156"/>
      <c r="AN711" s="156"/>
      <c r="AO711" s="148"/>
      <c r="AP711" s="148"/>
      <c r="AQ711" s="156"/>
      <c r="AR711" s="156"/>
      <c r="AS711" s="156"/>
      <c r="AT711" s="148"/>
      <c r="AU711" s="148"/>
      <c r="AV711" s="156"/>
      <c r="AW711" s="156"/>
      <c r="AX711" s="156"/>
      <c r="AY711" s="156"/>
      <c r="AZ711" s="156"/>
      <c r="BA711" s="156"/>
    </row>
    <row r="712" spans="1:53" ht="22.5" customHeight="1">
      <c r="A712" s="313"/>
      <c r="B712" s="315"/>
      <c r="C712" s="315"/>
      <c r="D712" s="241" t="s">
        <v>274</v>
      </c>
      <c r="E712" s="178">
        <f t="shared" si="1353"/>
        <v>0</v>
      </c>
      <c r="F712" s="178">
        <f t="shared" si="1314"/>
        <v>0</v>
      </c>
      <c r="G712" s="156"/>
      <c r="H712" s="148"/>
      <c r="I712" s="148"/>
      <c r="J712" s="156"/>
      <c r="K712" s="148"/>
      <c r="L712" s="148"/>
      <c r="M712" s="156"/>
      <c r="N712" s="148"/>
      <c r="O712" s="148"/>
      <c r="P712" s="156"/>
      <c r="Q712" s="148"/>
      <c r="R712" s="148"/>
      <c r="S712" s="156"/>
      <c r="T712" s="148"/>
      <c r="U712" s="148"/>
      <c r="V712" s="156"/>
      <c r="W712" s="148"/>
      <c r="X712" s="148"/>
      <c r="Y712" s="156"/>
      <c r="Z712" s="148"/>
      <c r="AA712" s="148"/>
      <c r="AB712" s="156"/>
      <c r="AC712" s="156"/>
      <c r="AD712" s="156"/>
      <c r="AE712" s="148"/>
      <c r="AF712" s="148"/>
      <c r="AG712" s="156"/>
      <c r="AH712" s="156"/>
      <c r="AI712" s="156"/>
      <c r="AJ712" s="148"/>
      <c r="AK712" s="148"/>
      <c r="AL712" s="156"/>
      <c r="AM712" s="156"/>
      <c r="AN712" s="156"/>
      <c r="AO712" s="148"/>
      <c r="AP712" s="148"/>
      <c r="AQ712" s="156"/>
      <c r="AR712" s="156"/>
      <c r="AS712" s="156"/>
      <c r="AT712" s="148"/>
      <c r="AU712" s="148"/>
      <c r="AV712" s="156"/>
      <c r="AW712" s="156"/>
      <c r="AX712" s="156"/>
      <c r="AY712" s="156"/>
      <c r="AZ712" s="156"/>
      <c r="BA712" s="156"/>
    </row>
    <row r="713" spans="1:53" ht="31.2">
      <c r="A713" s="313"/>
      <c r="B713" s="315"/>
      <c r="C713" s="315"/>
      <c r="D713" s="153" t="s">
        <v>43</v>
      </c>
      <c r="E713" s="178">
        <f t="shared" si="1353"/>
        <v>0</v>
      </c>
      <c r="F713" s="178">
        <f t="shared" si="1314"/>
        <v>0</v>
      </c>
      <c r="G713" s="156"/>
      <c r="H713" s="148"/>
      <c r="I713" s="148"/>
      <c r="J713" s="156"/>
      <c r="K713" s="148"/>
      <c r="L713" s="148"/>
      <c r="M713" s="156"/>
      <c r="N713" s="148"/>
      <c r="O713" s="148"/>
      <c r="P713" s="156"/>
      <c r="Q713" s="148"/>
      <c r="R713" s="148"/>
      <c r="S713" s="156"/>
      <c r="T713" s="148"/>
      <c r="U713" s="148"/>
      <c r="V713" s="156"/>
      <c r="W713" s="148"/>
      <c r="X713" s="148"/>
      <c r="Y713" s="156"/>
      <c r="Z713" s="148"/>
      <c r="AA713" s="148"/>
      <c r="AB713" s="156"/>
      <c r="AC713" s="156"/>
      <c r="AD713" s="156"/>
      <c r="AE713" s="148"/>
      <c r="AF713" s="148"/>
      <c r="AG713" s="156"/>
      <c r="AH713" s="156"/>
      <c r="AI713" s="156"/>
      <c r="AJ713" s="148"/>
      <c r="AK713" s="148"/>
      <c r="AL713" s="156"/>
      <c r="AM713" s="156"/>
      <c r="AN713" s="156"/>
      <c r="AO713" s="148"/>
      <c r="AP713" s="148"/>
      <c r="AQ713" s="156"/>
      <c r="AR713" s="156"/>
      <c r="AS713" s="156"/>
      <c r="AT713" s="148"/>
      <c r="AU713" s="148"/>
      <c r="AV713" s="156"/>
      <c r="AW713" s="156"/>
      <c r="AX713" s="156"/>
      <c r="AY713" s="156"/>
      <c r="AZ713" s="156"/>
      <c r="BA713" s="156"/>
    </row>
    <row r="714" spans="1:53" ht="22.5" customHeight="1">
      <c r="A714" s="312" t="s">
        <v>474</v>
      </c>
      <c r="B714" s="314" t="s">
        <v>477</v>
      </c>
      <c r="C714" s="314" t="s">
        <v>324</v>
      </c>
      <c r="D714" s="159" t="s">
        <v>41</v>
      </c>
      <c r="E714" s="178">
        <f t="shared" si="1353"/>
        <v>65</v>
      </c>
      <c r="F714" s="178">
        <f t="shared" si="1314"/>
        <v>65</v>
      </c>
      <c r="G714" s="156"/>
      <c r="H714" s="148">
        <f>H715+H716+H717+H719+H720</f>
        <v>0</v>
      </c>
      <c r="I714" s="148">
        <f t="shared" ref="I714" si="1354">I715+I716+I717+I719+I720</f>
        <v>0</v>
      </c>
      <c r="J714" s="148"/>
      <c r="K714" s="148">
        <f t="shared" ref="K714:L714" si="1355">K715+K716+K717+K719+K720</f>
        <v>0</v>
      </c>
      <c r="L714" s="148">
        <f t="shared" si="1355"/>
        <v>0</v>
      </c>
      <c r="M714" s="148"/>
      <c r="N714" s="148">
        <f t="shared" ref="N714:O714" si="1356">N715+N716+N717+N719+N720</f>
        <v>0</v>
      </c>
      <c r="O714" s="148">
        <f t="shared" si="1356"/>
        <v>0</v>
      </c>
      <c r="P714" s="148"/>
      <c r="Q714" s="148">
        <f t="shared" ref="Q714:R714" si="1357">Q715+Q716+Q717+Q719+Q720</f>
        <v>0</v>
      </c>
      <c r="R714" s="148">
        <f t="shared" si="1357"/>
        <v>0</v>
      </c>
      <c r="S714" s="148"/>
      <c r="T714" s="148">
        <f t="shared" ref="T714:U714" si="1358">T715+T716+T717+T719+T720</f>
        <v>0</v>
      </c>
      <c r="U714" s="148">
        <f t="shared" si="1358"/>
        <v>0</v>
      </c>
      <c r="V714" s="148"/>
      <c r="W714" s="148">
        <f t="shared" ref="W714:X714" si="1359">W715+W716+W717+W719+W720</f>
        <v>0</v>
      </c>
      <c r="X714" s="148">
        <f t="shared" si="1359"/>
        <v>0</v>
      </c>
      <c r="Y714" s="148"/>
      <c r="Z714" s="148">
        <f t="shared" ref="Z714:AC714" si="1360">Z715+Z716+Z717+Z719+Z720</f>
        <v>0</v>
      </c>
      <c r="AA714" s="148">
        <f t="shared" si="1360"/>
        <v>0</v>
      </c>
      <c r="AB714" s="148">
        <f t="shared" si="1360"/>
        <v>0</v>
      </c>
      <c r="AC714" s="148">
        <f t="shared" si="1360"/>
        <v>0</v>
      </c>
      <c r="AD714" s="148"/>
      <c r="AE714" s="148">
        <f t="shared" ref="AE714:AH714" si="1361">AE715+AE716+AE717+AE719+AE720</f>
        <v>0</v>
      </c>
      <c r="AF714" s="148">
        <f t="shared" si="1361"/>
        <v>0</v>
      </c>
      <c r="AG714" s="148">
        <f t="shared" si="1361"/>
        <v>0</v>
      </c>
      <c r="AH714" s="148">
        <f t="shared" si="1361"/>
        <v>0</v>
      </c>
      <c r="AI714" s="148"/>
      <c r="AJ714" s="148">
        <f t="shared" ref="AJ714:AM714" si="1362">AJ715+AJ716+AJ717+AJ719+AJ720</f>
        <v>65</v>
      </c>
      <c r="AK714" s="148">
        <f t="shared" si="1362"/>
        <v>0</v>
      </c>
      <c r="AL714" s="148">
        <f t="shared" si="1362"/>
        <v>0</v>
      </c>
      <c r="AM714" s="148">
        <f t="shared" si="1362"/>
        <v>65</v>
      </c>
      <c r="AN714" s="148"/>
      <c r="AO714" s="148">
        <f t="shared" ref="AO714:AR714" si="1363">AO715+AO716+AO717+AO719+AO720</f>
        <v>0</v>
      </c>
      <c r="AP714" s="148">
        <f t="shared" si="1363"/>
        <v>0</v>
      </c>
      <c r="AQ714" s="148">
        <f t="shared" si="1363"/>
        <v>0</v>
      </c>
      <c r="AR714" s="148">
        <f t="shared" si="1363"/>
        <v>0</v>
      </c>
      <c r="AS714" s="148"/>
      <c r="AT714" s="148">
        <f t="shared" ref="AT714:AW714" si="1364">AT715+AT716+AT717+AT719+AT720</f>
        <v>0</v>
      </c>
      <c r="AU714" s="148">
        <f t="shared" si="1364"/>
        <v>0</v>
      </c>
      <c r="AV714" s="148">
        <f t="shared" si="1364"/>
        <v>0</v>
      </c>
      <c r="AW714" s="148">
        <f t="shared" si="1364"/>
        <v>0</v>
      </c>
      <c r="AX714" s="148"/>
      <c r="AY714" s="148">
        <f t="shared" ref="AY714:AZ714" si="1365">AY715+AY716+AY717+AY719+AY720</f>
        <v>0</v>
      </c>
      <c r="AZ714" s="148">
        <f t="shared" si="1365"/>
        <v>0</v>
      </c>
      <c r="BA714" s="156"/>
    </row>
    <row r="715" spans="1:53" ht="32.25" customHeight="1">
      <c r="A715" s="313"/>
      <c r="B715" s="315"/>
      <c r="C715" s="315"/>
      <c r="D715" s="157" t="s">
        <v>37</v>
      </c>
      <c r="E715" s="178">
        <f t="shared" si="1353"/>
        <v>0</v>
      </c>
      <c r="F715" s="178">
        <f t="shared" si="1314"/>
        <v>0</v>
      </c>
      <c r="G715" s="156"/>
      <c r="H715" s="148"/>
      <c r="I715" s="148"/>
      <c r="J715" s="156"/>
      <c r="K715" s="148"/>
      <c r="L715" s="148"/>
      <c r="M715" s="156"/>
      <c r="N715" s="148"/>
      <c r="O715" s="148"/>
      <c r="P715" s="156"/>
      <c r="Q715" s="148"/>
      <c r="R715" s="148"/>
      <c r="S715" s="156"/>
      <c r="T715" s="148"/>
      <c r="U715" s="148"/>
      <c r="V715" s="156"/>
      <c r="W715" s="148"/>
      <c r="X715" s="148"/>
      <c r="Y715" s="156"/>
      <c r="Z715" s="148"/>
      <c r="AA715" s="148"/>
      <c r="AB715" s="156"/>
      <c r="AC715" s="156"/>
      <c r="AD715" s="156"/>
      <c r="AE715" s="148"/>
      <c r="AF715" s="148"/>
      <c r="AG715" s="156"/>
      <c r="AH715" s="156"/>
      <c r="AI715" s="156"/>
      <c r="AJ715" s="148"/>
      <c r="AK715" s="148"/>
      <c r="AL715" s="156"/>
      <c r="AM715" s="156"/>
      <c r="AN715" s="156"/>
      <c r="AO715" s="148"/>
      <c r="AP715" s="148"/>
      <c r="AQ715" s="156"/>
      <c r="AR715" s="156"/>
      <c r="AS715" s="156"/>
      <c r="AT715" s="148"/>
      <c r="AU715" s="148"/>
      <c r="AV715" s="156"/>
      <c r="AW715" s="156"/>
      <c r="AX715" s="156"/>
      <c r="AY715" s="156"/>
      <c r="AZ715" s="156"/>
      <c r="BA715" s="156"/>
    </row>
    <row r="716" spans="1:53" ht="50.25" customHeight="1">
      <c r="A716" s="313"/>
      <c r="B716" s="315"/>
      <c r="C716" s="315"/>
      <c r="D716" s="158" t="s">
        <v>2</v>
      </c>
      <c r="E716" s="178">
        <f t="shared" si="1353"/>
        <v>0</v>
      </c>
      <c r="F716" s="178">
        <f t="shared" si="1314"/>
        <v>0</v>
      </c>
      <c r="G716" s="156"/>
      <c r="H716" s="148"/>
      <c r="I716" s="148"/>
      <c r="J716" s="156"/>
      <c r="K716" s="148"/>
      <c r="L716" s="148"/>
      <c r="M716" s="156"/>
      <c r="N716" s="148"/>
      <c r="O716" s="148"/>
      <c r="P716" s="156"/>
      <c r="Q716" s="148"/>
      <c r="R716" s="148"/>
      <c r="S716" s="156"/>
      <c r="T716" s="148"/>
      <c r="U716" s="148"/>
      <c r="V716" s="156"/>
      <c r="W716" s="148"/>
      <c r="X716" s="148"/>
      <c r="Y716" s="156"/>
      <c r="Z716" s="148"/>
      <c r="AA716" s="148"/>
      <c r="AB716" s="156"/>
      <c r="AC716" s="156"/>
      <c r="AD716" s="156"/>
      <c r="AE716" s="148"/>
      <c r="AF716" s="148"/>
      <c r="AG716" s="156"/>
      <c r="AH716" s="156"/>
      <c r="AI716" s="156"/>
      <c r="AJ716" s="148"/>
      <c r="AK716" s="148"/>
      <c r="AL716" s="156"/>
      <c r="AM716" s="156"/>
      <c r="AN716" s="156"/>
      <c r="AO716" s="148"/>
      <c r="AP716" s="148"/>
      <c r="AQ716" s="156"/>
      <c r="AR716" s="156"/>
      <c r="AS716" s="156"/>
      <c r="AT716" s="148"/>
      <c r="AU716" s="148"/>
      <c r="AV716" s="156"/>
      <c r="AW716" s="156"/>
      <c r="AX716" s="156"/>
      <c r="AY716" s="156"/>
      <c r="AZ716" s="156"/>
      <c r="BA716" s="156"/>
    </row>
    <row r="717" spans="1:53" ht="22.5" customHeight="1">
      <c r="A717" s="313"/>
      <c r="B717" s="315"/>
      <c r="C717" s="315"/>
      <c r="D717" s="241" t="s">
        <v>273</v>
      </c>
      <c r="E717" s="178">
        <f>H717+K717+N717+Q717+T717+W717+Z717+AE717+AJ717+AO717+AT717+AY717</f>
        <v>65</v>
      </c>
      <c r="F717" s="178">
        <f t="shared" si="1314"/>
        <v>65</v>
      </c>
      <c r="G717" s="156"/>
      <c r="H717" s="148"/>
      <c r="I717" s="148"/>
      <c r="J717" s="156"/>
      <c r="K717" s="148"/>
      <c r="L717" s="148"/>
      <c r="M717" s="156"/>
      <c r="N717" s="148"/>
      <c r="O717" s="148"/>
      <c r="P717" s="156"/>
      <c r="Q717" s="148"/>
      <c r="R717" s="148"/>
      <c r="S717" s="156"/>
      <c r="T717" s="148"/>
      <c r="U717" s="148"/>
      <c r="V717" s="156"/>
      <c r="W717" s="148"/>
      <c r="X717" s="148"/>
      <c r="Y717" s="156"/>
      <c r="Z717" s="148"/>
      <c r="AA717" s="148"/>
      <c r="AB717" s="156"/>
      <c r="AC717" s="156"/>
      <c r="AD717" s="156"/>
      <c r="AE717" s="148"/>
      <c r="AF717" s="148"/>
      <c r="AG717" s="156"/>
      <c r="AH717" s="156"/>
      <c r="AI717" s="156"/>
      <c r="AJ717" s="148">
        <v>65</v>
      </c>
      <c r="AK717" s="148"/>
      <c r="AL717" s="156"/>
      <c r="AM717" s="148">
        <v>65</v>
      </c>
      <c r="AN717" s="156"/>
      <c r="AO717" s="148"/>
      <c r="AP717" s="148"/>
      <c r="AQ717" s="156"/>
      <c r="AR717" s="156"/>
      <c r="AS717" s="156"/>
      <c r="AT717" s="148"/>
      <c r="AU717" s="148"/>
      <c r="AV717" s="156"/>
      <c r="AW717" s="156"/>
      <c r="AX717" s="156"/>
      <c r="AY717" s="156"/>
      <c r="AZ717" s="156"/>
      <c r="BA717" s="156"/>
    </row>
    <row r="718" spans="1:53" ht="82.5" customHeight="1">
      <c r="A718" s="313"/>
      <c r="B718" s="315"/>
      <c r="C718" s="315"/>
      <c r="D718" s="241" t="s">
        <v>279</v>
      </c>
      <c r="E718" s="178">
        <f t="shared" ref="E718:E723" si="1366">H718+K718+N718+Q718+T718+W718+Z718+AE718+AJ718+AO718+AT718+AY718</f>
        <v>0</v>
      </c>
      <c r="F718" s="178">
        <f t="shared" si="1314"/>
        <v>0</v>
      </c>
      <c r="G718" s="156"/>
      <c r="H718" s="148"/>
      <c r="I718" s="148"/>
      <c r="J718" s="156"/>
      <c r="K718" s="148"/>
      <c r="L718" s="148"/>
      <c r="M718" s="156"/>
      <c r="N718" s="148"/>
      <c r="O718" s="148"/>
      <c r="P718" s="156"/>
      <c r="Q718" s="148"/>
      <c r="R718" s="148"/>
      <c r="S718" s="156"/>
      <c r="T718" s="148"/>
      <c r="U718" s="148"/>
      <c r="V718" s="156"/>
      <c r="W718" s="148"/>
      <c r="X718" s="148"/>
      <c r="Y718" s="156"/>
      <c r="Z718" s="148"/>
      <c r="AA718" s="148"/>
      <c r="AB718" s="156"/>
      <c r="AC718" s="156"/>
      <c r="AD718" s="156"/>
      <c r="AE718" s="148"/>
      <c r="AF718" s="148"/>
      <c r="AG718" s="156"/>
      <c r="AH718" s="156"/>
      <c r="AI718" s="156"/>
      <c r="AJ718" s="148"/>
      <c r="AK718" s="148"/>
      <c r="AL718" s="156"/>
      <c r="AM718" s="156"/>
      <c r="AN718" s="156"/>
      <c r="AO718" s="148"/>
      <c r="AP718" s="148"/>
      <c r="AQ718" s="156"/>
      <c r="AR718" s="156"/>
      <c r="AS718" s="156"/>
      <c r="AT718" s="148"/>
      <c r="AU718" s="148"/>
      <c r="AV718" s="156"/>
      <c r="AW718" s="156"/>
      <c r="AX718" s="156"/>
      <c r="AY718" s="156"/>
      <c r="AZ718" s="156"/>
      <c r="BA718" s="156"/>
    </row>
    <row r="719" spans="1:53" ht="22.5" customHeight="1">
      <c r="A719" s="313"/>
      <c r="B719" s="315"/>
      <c r="C719" s="315"/>
      <c r="D719" s="241" t="s">
        <v>274</v>
      </c>
      <c r="E719" s="178">
        <f t="shared" si="1366"/>
        <v>0</v>
      </c>
      <c r="F719" s="178">
        <f t="shared" si="1314"/>
        <v>0</v>
      </c>
      <c r="G719" s="156"/>
      <c r="H719" s="148"/>
      <c r="I719" s="148"/>
      <c r="J719" s="156"/>
      <c r="K719" s="148"/>
      <c r="L719" s="148"/>
      <c r="M719" s="156"/>
      <c r="N719" s="148"/>
      <c r="O719" s="148"/>
      <c r="P719" s="156"/>
      <c r="Q719" s="148"/>
      <c r="R719" s="148"/>
      <c r="S719" s="156"/>
      <c r="T719" s="148"/>
      <c r="U719" s="148"/>
      <c r="V719" s="156"/>
      <c r="W719" s="148"/>
      <c r="X719" s="148"/>
      <c r="Y719" s="156"/>
      <c r="Z719" s="148"/>
      <c r="AA719" s="148"/>
      <c r="AB719" s="156"/>
      <c r="AC719" s="156"/>
      <c r="AD719" s="156"/>
      <c r="AE719" s="148"/>
      <c r="AF719" s="148"/>
      <c r="AG719" s="156"/>
      <c r="AH719" s="156"/>
      <c r="AI719" s="156"/>
      <c r="AJ719" s="148"/>
      <c r="AK719" s="148"/>
      <c r="AL719" s="156"/>
      <c r="AM719" s="156"/>
      <c r="AN719" s="156"/>
      <c r="AO719" s="148"/>
      <c r="AP719" s="148"/>
      <c r="AQ719" s="156"/>
      <c r="AR719" s="156"/>
      <c r="AS719" s="156"/>
      <c r="AT719" s="148"/>
      <c r="AU719" s="148"/>
      <c r="AV719" s="156"/>
      <c r="AW719" s="156"/>
      <c r="AX719" s="156"/>
      <c r="AY719" s="156"/>
      <c r="AZ719" s="156"/>
      <c r="BA719" s="156"/>
    </row>
    <row r="720" spans="1:53" ht="31.2">
      <c r="A720" s="313"/>
      <c r="B720" s="315"/>
      <c r="C720" s="315"/>
      <c r="D720" s="153" t="s">
        <v>43</v>
      </c>
      <c r="E720" s="178">
        <f t="shared" si="1366"/>
        <v>0</v>
      </c>
      <c r="F720" s="178">
        <f t="shared" si="1314"/>
        <v>0</v>
      </c>
      <c r="G720" s="156"/>
      <c r="H720" s="148"/>
      <c r="I720" s="148"/>
      <c r="J720" s="156"/>
      <c r="K720" s="148"/>
      <c r="L720" s="148"/>
      <c r="M720" s="156"/>
      <c r="N720" s="148"/>
      <c r="O720" s="148"/>
      <c r="P720" s="156"/>
      <c r="Q720" s="148"/>
      <c r="R720" s="148"/>
      <c r="S720" s="156"/>
      <c r="T720" s="148"/>
      <c r="U720" s="148"/>
      <c r="V720" s="156"/>
      <c r="W720" s="148"/>
      <c r="X720" s="148"/>
      <c r="Y720" s="156"/>
      <c r="Z720" s="148"/>
      <c r="AA720" s="148"/>
      <c r="AB720" s="156"/>
      <c r="AC720" s="156"/>
      <c r="AD720" s="156"/>
      <c r="AE720" s="148"/>
      <c r="AF720" s="148"/>
      <c r="AG720" s="156"/>
      <c r="AH720" s="156"/>
      <c r="AI720" s="156"/>
      <c r="AJ720" s="148"/>
      <c r="AK720" s="148"/>
      <c r="AL720" s="156"/>
      <c r="AM720" s="156"/>
      <c r="AN720" s="156"/>
      <c r="AO720" s="148"/>
      <c r="AP720" s="148"/>
      <c r="AQ720" s="156"/>
      <c r="AR720" s="156"/>
      <c r="AS720" s="156"/>
      <c r="AT720" s="148"/>
      <c r="AU720" s="148"/>
      <c r="AV720" s="156"/>
      <c r="AW720" s="156"/>
      <c r="AX720" s="156"/>
      <c r="AY720" s="156"/>
      <c r="AZ720" s="156"/>
      <c r="BA720" s="156"/>
    </row>
    <row r="721" spans="1:53" ht="22.5" customHeight="1">
      <c r="A721" s="312" t="s">
        <v>475</v>
      </c>
      <c r="B721" s="314" t="s">
        <v>513</v>
      </c>
      <c r="C721" s="314" t="s">
        <v>324</v>
      </c>
      <c r="D721" s="159" t="s">
        <v>41</v>
      </c>
      <c r="E721" s="178">
        <f t="shared" si="1366"/>
        <v>247</v>
      </c>
      <c r="F721" s="178">
        <f t="shared" si="1314"/>
        <v>247</v>
      </c>
      <c r="G721" s="156"/>
      <c r="H721" s="148">
        <f>H722+H723+H724+H726+H727</f>
        <v>0</v>
      </c>
      <c r="I721" s="148">
        <f t="shared" ref="I721" si="1367">I722+I723+I724+I726+I727</f>
        <v>0</v>
      </c>
      <c r="J721" s="148"/>
      <c r="K721" s="148">
        <f t="shared" ref="K721:L721" si="1368">K722+K723+K724+K726+K727</f>
        <v>0</v>
      </c>
      <c r="L721" s="148">
        <f t="shared" si="1368"/>
        <v>0</v>
      </c>
      <c r="M721" s="148"/>
      <c r="N721" s="148">
        <f t="shared" ref="N721:O721" si="1369">N722+N723+N724+N726+N727</f>
        <v>0</v>
      </c>
      <c r="O721" s="148">
        <f t="shared" si="1369"/>
        <v>0</v>
      </c>
      <c r="P721" s="148"/>
      <c r="Q721" s="148">
        <f t="shared" ref="Q721:R721" si="1370">Q722+Q723+Q724+Q726+Q727</f>
        <v>0</v>
      </c>
      <c r="R721" s="148">
        <f t="shared" si="1370"/>
        <v>0</v>
      </c>
      <c r="S721" s="148"/>
      <c r="T721" s="148">
        <f t="shared" ref="T721:U721" si="1371">T722+T723+T724+T726+T727</f>
        <v>0</v>
      </c>
      <c r="U721" s="148">
        <f t="shared" si="1371"/>
        <v>0</v>
      </c>
      <c r="V721" s="148"/>
      <c r="W721" s="148">
        <f t="shared" ref="W721:X721" si="1372">W722+W723+W724+W726+W727</f>
        <v>0</v>
      </c>
      <c r="X721" s="148">
        <f t="shared" si="1372"/>
        <v>0</v>
      </c>
      <c r="Y721" s="148"/>
      <c r="Z721" s="148">
        <f t="shared" ref="Z721:AC721" si="1373">Z722+Z723+Z724+Z726+Z727</f>
        <v>0</v>
      </c>
      <c r="AA721" s="148">
        <f t="shared" si="1373"/>
        <v>0</v>
      </c>
      <c r="AB721" s="148">
        <f t="shared" si="1373"/>
        <v>0</v>
      </c>
      <c r="AC721" s="148">
        <f t="shared" si="1373"/>
        <v>0</v>
      </c>
      <c r="AD721" s="148"/>
      <c r="AE721" s="148">
        <f t="shared" ref="AE721:AH721" si="1374">AE722+AE723+AE724+AE726+AE727</f>
        <v>0</v>
      </c>
      <c r="AF721" s="148">
        <f t="shared" si="1374"/>
        <v>0</v>
      </c>
      <c r="AG721" s="148">
        <f t="shared" si="1374"/>
        <v>0</v>
      </c>
      <c r="AH721" s="148">
        <f t="shared" si="1374"/>
        <v>0</v>
      </c>
      <c r="AI721" s="148"/>
      <c r="AJ721" s="148">
        <f t="shared" ref="AJ721:AM721" si="1375">AJ722+AJ723+AJ724+AJ726+AJ727</f>
        <v>247</v>
      </c>
      <c r="AK721" s="148">
        <f t="shared" si="1375"/>
        <v>0</v>
      </c>
      <c r="AL721" s="148">
        <f t="shared" si="1375"/>
        <v>0</v>
      </c>
      <c r="AM721" s="148">
        <f t="shared" si="1375"/>
        <v>247</v>
      </c>
      <c r="AN721" s="148"/>
      <c r="AO721" s="148">
        <f t="shared" ref="AO721:AR721" si="1376">AO722+AO723+AO724+AO726+AO727</f>
        <v>0</v>
      </c>
      <c r="AP721" s="148">
        <f t="shared" si="1376"/>
        <v>0</v>
      </c>
      <c r="AQ721" s="148">
        <f t="shared" si="1376"/>
        <v>0</v>
      </c>
      <c r="AR721" s="148">
        <f t="shared" si="1376"/>
        <v>0</v>
      </c>
      <c r="AS721" s="148"/>
      <c r="AT721" s="148">
        <f t="shared" ref="AT721:AW721" si="1377">AT722+AT723+AT724+AT726+AT727</f>
        <v>0</v>
      </c>
      <c r="AU721" s="148">
        <f t="shared" si="1377"/>
        <v>0</v>
      </c>
      <c r="AV721" s="148">
        <f t="shared" si="1377"/>
        <v>0</v>
      </c>
      <c r="AW721" s="148">
        <f t="shared" si="1377"/>
        <v>0</v>
      </c>
      <c r="AX721" s="148"/>
      <c r="AY721" s="148">
        <f t="shared" ref="AY721:AZ721" si="1378">AY722+AY723+AY724+AY726+AY727</f>
        <v>0</v>
      </c>
      <c r="AZ721" s="148">
        <f t="shared" si="1378"/>
        <v>0</v>
      </c>
      <c r="BA721" s="156"/>
    </row>
    <row r="722" spans="1:53" ht="32.25" customHeight="1">
      <c r="A722" s="313"/>
      <c r="B722" s="315"/>
      <c r="C722" s="315"/>
      <c r="D722" s="157" t="s">
        <v>37</v>
      </c>
      <c r="E722" s="178">
        <f t="shared" si="1366"/>
        <v>0</v>
      </c>
      <c r="F722" s="178">
        <f t="shared" si="1314"/>
        <v>0</v>
      </c>
      <c r="G722" s="156"/>
      <c r="H722" s="148"/>
      <c r="I722" s="148"/>
      <c r="J722" s="156"/>
      <c r="K722" s="148"/>
      <c r="L722" s="148"/>
      <c r="M722" s="156"/>
      <c r="N722" s="148"/>
      <c r="O722" s="148"/>
      <c r="P722" s="156"/>
      <c r="Q722" s="148"/>
      <c r="R722" s="148"/>
      <c r="S722" s="156"/>
      <c r="T722" s="148"/>
      <c r="U722" s="148"/>
      <c r="V722" s="156"/>
      <c r="W722" s="148"/>
      <c r="X722" s="148"/>
      <c r="Y722" s="156"/>
      <c r="Z722" s="148"/>
      <c r="AA722" s="148"/>
      <c r="AB722" s="156"/>
      <c r="AC722" s="156"/>
      <c r="AD722" s="156"/>
      <c r="AE722" s="148"/>
      <c r="AF722" s="148"/>
      <c r="AG722" s="156"/>
      <c r="AH722" s="156"/>
      <c r="AI722" s="156"/>
      <c r="AJ722" s="148"/>
      <c r="AK722" s="148"/>
      <c r="AL722" s="156"/>
      <c r="AM722" s="156"/>
      <c r="AN722" s="156"/>
      <c r="AO722" s="148"/>
      <c r="AP722" s="148"/>
      <c r="AQ722" s="156"/>
      <c r="AR722" s="156"/>
      <c r="AS722" s="156"/>
      <c r="AT722" s="148"/>
      <c r="AU722" s="148"/>
      <c r="AV722" s="156"/>
      <c r="AW722" s="156"/>
      <c r="AX722" s="156"/>
      <c r="AY722" s="156"/>
      <c r="AZ722" s="156"/>
      <c r="BA722" s="156"/>
    </row>
    <row r="723" spans="1:53" ht="50.25" customHeight="1">
      <c r="A723" s="313"/>
      <c r="B723" s="315"/>
      <c r="C723" s="315"/>
      <c r="D723" s="158" t="s">
        <v>2</v>
      </c>
      <c r="E723" s="178">
        <f t="shared" si="1366"/>
        <v>0</v>
      </c>
      <c r="F723" s="178">
        <f t="shared" si="1314"/>
        <v>0</v>
      </c>
      <c r="G723" s="156"/>
      <c r="H723" s="148"/>
      <c r="I723" s="148"/>
      <c r="J723" s="156"/>
      <c r="K723" s="148"/>
      <c r="L723" s="148"/>
      <c r="M723" s="156"/>
      <c r="N723" s="148"/>
      <c r="O723" s="148"/>
      <c r="P723" s="156"/>
      <c r="Q723" s="148"/>
      <c r="R723" s="148"/>
      <c r="S723" s="156"/>
      <c r="T723" s="148"/>
      <c r="U723" s="148"/>
      <c r="V723" s="156"/>
      <c r="W723" s="148"/>
      <c r="X723" s="148"/>
      <c r="Y723" s="156"/>
      <c r="Z723" s="148"/>
      <c r="AA723" s="148"/>
      <c r="AB723" s="156"/>
      <c r="AC723" s="156"/>
      <c r="AD723" s="156"/>
      <c r="AE723" s="148"/>
      <c r="AF723" s="148"/>
      <c r="AG723" s="156"/>
      <c r="AH723" s="156"/>
      <c r="AI723" s="156"/>
      <c r="AJ723" s="148"/>
      <c r="AK723" s="148"/>
      <c r="AL723" s="156"/>
      <c r="AM723" s="156"/>
      <c r="AN723" s="156"/>
      <c r="AO723" s="148"/>
      <c r="AP723" s="148"/>
      <c r="AQ723" s="156"/>
      <c r="AR723" s="156"/>
      <c r="AS723" s="156"/>
      <c r="AT723" s="148"/>
      <c r="AU723" s="148"/>
      <c r="AV723" s="156"/>
      <c r="AW723" s="156"/>
      <c r="AX723" s="156"/>
      <c r="AY723" s="156"/>
      <c r="AZ723" s="156"/>
      <c r="BA723" s="156"/>
    </row>
    <row r="724" spans="1:53" ht="22.5" customHeight="1">
      <c r="A724" s="313"/>
      <c r="B724" s="315"/>
      <c r="C724" s="315"/>
      <c r="D724" s="241" t="s">
        <v>273</v>
      </c>
      <c r="E724" s="178">
        <f>H724+K724+N724+Q724+T724+W724+Z724+AE724+AJ724+AO724+AT724+AY724</f>
        <v>247</v>
      </c>
      <c r="F724" s="178">
        <f t="shared" si="1314"/>
        <v>247</v>
      </c>
      <c r="G724" s="156"/>
      <c r="H724" s="148"/>
      <c r="I724" s="148"/>
      <c r="J724" s="156"/>
      <c r="K724" s="148"/>
      <c r="L724" s="148"/>
      <c r="M724" s="156"/>
      <c r="N724" s="148"/>
      <c r="O724" s="148"/>
      <c r="P724" s="156"/>
      <c r="Q724" s="148"/>
      <c r="R724" s="148"/>
      <c r="S724" s="156"/>
      <c r="T724" s="148"/>
      <c r="U724" s="148"/>
      <c r="V724" s="156"/>
      <c r="W724" s="148"/>
      <c r="X724" s="148"/>
      <c r="Y724" s="156"/>
      <c r="Z724" s="148"/>
      <c r="AA724" s="148"/>
      <c r="AB724" s="156"/>
      <c r="AC724" s="156"/>
      <c r="AD724" s="156"/>
      <c r="AE724" s="148"/>
      <c r="AF724" s="148"/>
      <c r="AG724" s="156"/>
      <c r="AH724" s="156"/>
      <c r="AI724" s="156"/>
      <c r="AJ724" s="148">
        <v>247</v>
      </c>
      <c r="AK724" s="148"/>
      <c r="AL724" s="156"/>
      <c r="AM724" s="148">
        <v>247</v>
      </c>
      <c r="AN724" s="156"/>
      <c r="AO724" s="148"/>
      <c r="AP724" s="148"/>
      <c r="AQ724" s="156"/>
      <c r="AR724" s="156"/>
      <c r="AS724" s="156"/>
      <c r="AT724" s="148"/>
      <c r="AU724" s="148"/>
      <c r="AV724" s="156"/>
      <c r="AW724" s="156"/>
      <c r="AX724" s="156"/>
      <c r="AY724" s="148"/>
      <c r="AZ724" s="156"/>
      <c r="BA724" s="156"/>
    </row>
    <row r="725" spans="1:53" ht="82.5" customHeight="1">
      <c r="A725" s="313"/>
      <c r="B725" s="315"/>
      <c r="C725" s="315"/>
      <c r="D725" s="241" t="s">
        <v>279</v>
      </c>
      <c r="E725" s="178">
        <f t="shared" ref="E725:E730" si="1379">H725+K725+N725+Q725+T725+W725+Z725+AE725+AJ725+AO725+AT725+AY725</f>
        <v>0</v>
      </c>
      <c r="F725" s="178">
        <f t="shared" si="1314"/>
        <v>0</v>
      </c>
      <c r="G725" s="156"/>
      <c r="H725" s="148"/>
      <c r="I725" s="148"/>
      <c r="J725" s="156"/>
      <c r="K725" s="148"/>
      <c r="L725" s="148"/>
      <c r="M725" s="156"/>
      <c r="N725" s="148"/>
      <c r="O725" s="148"/>
      <c r="P725" s="156"/>
      <c r="Q725" s="148"/>
      <c r="R725" s="148"/>
      <c r="S725" s="156"/>
      <c r="T725" s="148"/>
      <c r="U725" s="148"/>
      <c r="V725" s="156"/>
      <c r="W725" s="148"/>
      <c r="X725" s="148"/>
      <c r="Y725" s="156"/>
      <c r="Z725" s="148"/>
      <c r="AA725" s="148"/>
      <c r="AB725" s="156"/>
      <c r="AC725" s="156"/>
      <c r="AD725" s="156"/>
      <c r="AE725" s="148"/>
      <c r="AF725" s="148"/>
      <c r="AG725" s="156"/>
      <c r="AH725" s="156"/>
      <c r="AI725" s="156"/>
      <c r="AJ725" s="148"/>
      <c r="AK725" s="148"/>
      <c r="AL725" s="156"/>
      <c r="AM725" s="156"/>
      <c r="AN725" s="156"/>
      <c r="AO725" s="148"/>
      <c r="AP725" s="148"/>
      <c r="AQ725" s="156"/>
      <c r="AR725" s="156"/>
      <c r="AS725" s="156"/>
      <c r="AT725" s="148"/>
      <c r="AU725" s="148"/>
      <c r="AV725" s="156"/>
      <c r="AW725" s="156"/>
      <c r="AX725" s="156"/>
      <c r="AY725" s="156"/>
      <c r="AZ725" s="156"/>
      <c r="BA725" s="156"/>
    </row>
    <row r="726" spans="1:53" ht="22.5" customHeight="1">
      <c r="A726" s="313"/>
      <c r="B726" s="315"/>
      <c r="C726" s="315"/>
      <c r="D726" s="241" t="s">
        <v>274</v>
      </c>
      <c r="E726" s="178">
        <f t="shared" si="1379"/>
        <v>0</v>
      </c>
      <c r="F726" s="178">
        <f t="shared" si="1314"/>
        <v>0</v>
      </c>
      <c r="G726" s="156"/>
      <c r="H726" s="148"/>
      <c r="I726" s="148"/>
      <c r="J726" s="156"/>
      <c r="K726" s="148"/>
      <c r="L726" s="148"/>
      <c r="M726" s="156"/>
      <c r="N726" s="148"/>
      <c r="O726" s="148"/>
      <c r="P726" s="156"/>
      <c r="Q726" s="148"/>
      <c r="R726" s="148"/>
      <c r="S726" s="156"/>
      <c r="T726" s="148"/>
      <c r="U726" s="148"/>
      <c r="V726" s="156"/>
      <c r="W726" s="148"/>
      <c r="X726" s="148"/>
      <c r="Y726" s="156"/>
      <c r="Z726" s="148"/>
      <c r="AA726" s="148"/>
      <c r="AB726" s="156"/>
      <c r="AC726" s="156"/>
      <c r="AD726" s="156"/>
      <c r="AE726" s="148"/>
      <c r="AF726" s="148"/>
      <c r="AG726" s="156"/>
      <c r="AH726" s="156"/>
      <c r="AI726" s="156"/>
      <c r="AJ726" s="148"/>
      <c r="AK726" s="148"/>
      <c r="AL726" s="156"/>
      <c r="AM726" s="156"/>
      <c r="AN726" s="156"/>
      <c r="AO726" s="148"/>
      <c r="AP726" s="148"/>
      <c r="AQ726" s="156"/>
      <c r="AR726" s="156"/>
      <c r="AS726" s="156"/>
      <c r="AT726" s="148"/>
      <c r="AU726" s="148"/>
      <c r="AV726" s="156"/>
      <c r="AW726" s="156"/>
      <c r="AX726" s="156"/>
      <c r="AY726" s="156"/>
      <c r="AZ726" s="156"/>
      <c r="BA726" s="156"/>
    </row>
    <row r="727" spans="1:53" ht="56.25" customHeight="1">
      <c r="A727" s="313"/>
      <c r="B727" s="315"/>
      <c r="C727" s="315"/>
      <c r="D727" s="153" t="s">
        <v>43</v>
      </c>
      <c r="E727" s="178">
        <f t="shared" si="1379"/>
        <v>0</v>
      </c>
      <c r="F727" s="178">
        <f t="shared" si="1314"/>
        <v>0</v>
      </c>
      <c r="G727" s="156"/>
      <c r="H727" s="148"/>
      <c r="I727" s="148"/>
      <c r="J727" s="156"/>
      <c r="K727" s="148"/>
      <c r="L727" s="148"/>
      <c r="M727" s="156"/>
      <c r="N727" s="148"/>
      <c r="O727" s="148"/>
      <c r="P727" s="156"/>
      <c r="Q727" s="148"/>
      <c r="R727" s="148"/>
      <c r="S727" s="156"/>
      <c r="T727" s="148"/>
      <c r="U727" s="148"/>
      <c r="V727" s="156"/>
      <c r="W727" s="148"/>
      <c r="X727" s="148"/>
      <c r="Y727" s="156"/>
      <c r="Z727" s="148"/>
      <c r="AA727" s="148"/>
      <c r="AB727" s="156"/>
      <c r="AC727" s="156"/>
      <c r="AD727" s="156"/>
      <c r="AE727" s="148"/>
      <c r="AF727" s="148"/>
      <c r="AG727" s="156"/>
      <c r="AH727" s="156"/>
      <c r="AI727" s="156"/>
      <c r="AJ727" s="148"/>
      <c r="AK727" s="148"/>
      <c r="AL727" s="156"/>
      <c r="AM727" s="156"/>
      <c r="AN727" s="156"/>
      <c r="AO727" s="148"/>
      <c r="AP727" s="148"/>
      <c r="AQ727" s="156"/>
      <c r="AR727" s="156"/>
      <c r="AS727" s="156"/>
      <c r="AT727" s="148"/>
      <c r="AU727" s="148"/>
      <c r="AV727" s="156"/>
      <c r="AW727" s="156"/>
      <c r="AX727" s="156"/>
      <c r="AY727" s="156"/>
      <c r="AZ727" s="156"/>
      <c r="BA727" s="156"/>
    </row>
    <row r="728" spans="1:53" ht="22.5" customHeight="1">
      <c r="A728" s="312" t="s">
        <v>476</v>
      </c>
      <c r="B728" s="314" t="s">
        <v>514</v>
      </c>
      <c r="C728" s="314" t="s">
        <v>324</v>
      </c>
      <c r="D728" s="159" t="s">
        <v>41</v>
      </c>
      <c r="E728" s="178">
        <f t="shared" si="1379"/>
        <v>150</v>
      </c>
      <c r="F728" s="178">
        <f t="shared" si="1314"/>
        <v>150</v>
      </c>
      <c r="G728" s="156"/>
      <c r="H728" s="148">
        <f>H729+H730+H731+H733+H734</f>
        <v>0</v>
      </c>
      <c r="I728" s="148">
        <f t="shared" ref="I728" si="1380">I729+I730+I731+I733+I734</f>
        <v>0</v>
      </c>
      <c r="J728" s="148"/>
      <c r="K728" s="148">
        <f t="shared" ref="K728:L728" si="1381">K729+K730+K731+K733+K734</f>
        <v>0</v>
      </c>
      <c r="L728" s="148">
        <f t="shared" si="1381"/>
        <v>0</v>
      </c>
      <c r="M728" s="148"/>
      <c r="N728" s="148">
        <f t="shared" ref="N728:O728" si="1382">N729+N730+N731+N733+N734</f>
        <v>0</v>
      </c>
      <c r="O728" s="148">
        <f t="shared" si="1382"/>
        <v>0</v>
      </c>
      <c r="P728" s="148"/>
      <c r="Q728" s="148">
        <f t="shared" ref="Q728:R728" si="1383">Q729+Q730+Q731+Q733+Q734</f>
        <v>0</v>
      </c>
      <c r="R728" s="148">
        <f t="shared" si="1383"/>
        <v>0</v>
      </c>
      <c r="S728" s="148"/>
      <c r="T728" s="148">
        <f t="shared" ref="T728:U728" si="1384">T729+T730+T731+T733+T734</f>
        <v>0</v>
      </c>
      <c r="U728" s="148">
        <f t="shared" si="1384"/>
        <v>0</v>
      </c>
      <c r="V728" s="148"/>
      <c r="W728" s="148">
        <f t="shared" ref="W728:X728" si="1385">W729+W730+W731+W733+W734</f>
        <v>0</v>
      </c>
      <c r="X728" s="148">
        <f t="shared" si="1385"/>
        <v>0</v>
      </c>
      <c r="Y728" s="148"/>
      <c r="Z728" s="148">
        <f t="shared" ref="Z728:AC728" si="1386">Z729+Z730+Z731+Z733+Z734</f>
        <v>0</v>
      </c>
      <c r="AA728" s="148">
        <f t="shared" si="1386"/>
        <v>0</v>
      </c>
      <c r="AB728" s="148">
        <f t="shared" si="1386"/>
        <v>0</v>
      </c>
      <c r="AC728" s="148">
        <f t="shared" si="1386"/>
        <v>0</v>
      </c>
      <c r="AD728" s="148"/>
      <c r="AE728" s="148">
        <f t="shared" ref="AE728:AH728" si="1387">AE729+AE730+AE731+AE733+AE734</f>
        <v>0</v>
      </c>
      <c r="AF728" s="148">
        <f t="shared" si="1387"/>
        <v>0</v>
      </c>
      <c r="AG728" s="148">
        <f t="shared" si="1387"/>
        <v>0</v>
      </c>
      <c r="AH728" s="148">
        <f t="shared" si="1387"/>
        <v>0</v>
      </c>
      <c r="AI728" s="148"/>
      <c r="AJ728" s="148">
        <f t="shared" ref="AJ728:AM728" si="1388">AJ729+AJ730+AJ731+AJ733+AJ734</f>
        <v>150</v>
      </c>
      <c r="AK728" s="148">
        <f t="shared" si="1388"/>
        <v>0</v>
      </c>
      <c r="AL728" s="148">
        <f t="shared" si="1388"/>
        <v>0</v>
      </c>
      <c r="AM728" s="173">
        <f t="shared" si="1388"/>
        <v>150</v>
      </c>
      <c r="AN728" s="148"/>
      <c r="AO728" s="148">
        <f t="shared" ref="AO728:AR728" si="1389">AO729+AO730+AO731+AO733+AO734</f>
        <v>0</v>
      </c>
      <c r="AP728" s="148">
        <f t="shared" si="1389"/>
        <v>0</v>
      </c>
      <c r="AQ728" s="148">
        <f t="shared" si="1389"/>
        <v>0</v>
      </c>
      <c r="AR728" s="148">
        <f t="shared" si="1389"/>
        <v>0</v>
      </c>
      <c r="AS728" s="148"/>
      <c r="AT728" s="148">
        <f t="shared" ref="AT728:AW728" si="1390">AT729+AT730+AT731+AT733+AT734</f>
        <v>0</v>
      </c>
      <c r="AU728" s="148">
        <f t="shared" si="1390"/>
        <v>0</v>
      </c>
      <c r="AV728" s="148">
        <f t="shared" si="1390"/>
        <v>0</v>
      </c>
      <c r="AW728" s="148">
        <f t="shared" si="1390"/>
        <v>0</v>
      </c>
      <c r="AX728" s="148"/>
      <c r="AY728" s="148">
        <f t="shared" ref="AY728:AZ728" si="1391">AY729+AY730+AY731+AY733+AY734</f>
        <v>0</v>
      </c>
      <c r="AZ728" s="148">
        <f t="shared" si="1391"/>
        <v>0</v>
      </c>
      <c r="BA728" s="156"/>
    </row>
    <row r="729" spans="1:53" ht="32.25" customHeight="1">
      <c r="A729" s="313"/>
      <c r="B729" s="315"/>
      <c r="C729" s="315"/>
      <c r="D729" s="157" t="s">
        <v>37</v>
      </c>
      <c r="E729" s="178">
        <f t="shared" si="1379"/>
        <v>0</v>
      </c>
      <c r="F729" s="178">
        <f t="shared" si="1314"/>
        <v>0</v>
      </c>
      <c r="G729" s="156"/>
      <c r="H729" s="148"/>
      <c r="I729" s="148"/>
      <c r="J729" s="156"/>
      <c r="K729" s="148"/>
      <c r="L729" s="148"/>
      <c r="M729" s="156"/>
      <c r="N729" s="148"/>
      <c r="O729" s="148"/>
      <c r="P729" s="156"/>
      <c r="Q729" s="148"/>
      <c r="R729" s="148"/>
      <c r="S729" s="156"/>
      <c r="T729" s="148"/>
      <c r="U729" s="148"/>
      <c r="V729" s="156"/>
      <c r="W729" s="148"/>
      <c r="X729" s="148"/>
      <c r="Y729" s="156"/>
      <c r="Z729" s="148"/>
      <c r="AA729" s="148"/>
      <c r="AB729" s="156"/>
      <c r="AC729" s="156"/>
      <c r="AD729" s="156"/>
      <c r="AE729" s="148"/>
      <c r="AF729" s="148"/>
      <c r="AG729" s="156"/>
      <c r="AH729" s="156"/>
      <c r="AI729" s="156"/>
      <c r="AJ729" s="148"/>
      <c r="AK729" s="148"/>
      <c r="AL729" s="156"/>
      <c r="AM729" s="173"/>
      <c r="AN729" s="156"/>
      <c r="AO729" s="148"/>
      <c r="AP729" s="148"/>
      <c r="AQ729" s="156"/>
      <c r="AR729" s="156"/>
      <c r="AS729" s="156"/>
      <c r="AT729" s="148"/>
      <c r="AU729" s="148"/>
      <c r="AV729" s="156"/>
      <c r="AW729" s="156"/>
      <c r="AX729" s="156"/>
      <c r="AY729" s="156"/>
      <c r="AZ729" s="156"/>
      <c r="BA729" s="156"/>
    </row>
    <row r="730" spans="1:53" ht="50.25" customHeight="1">
      <c r="A730" s="313"/>
      <c r="B730" s="315"/>
      <c r="C730" s="315"/>
      <c r="D730" s="158" t="s">
        <v>2</v>
      </c>
      <c r="E730" s="178">
        <f t="shared" si="1379"/>
        <v>0</v>
      </c>
      <c r="F730" s="178">
        <f t="shared" si="1314"/>
        <v>0</v>
      </c>
      <c r="G730" s="156"/>
      <c r="H730" s="148"/>
      <c r="I730" s="148"/>
      <c r="J730" s="156"/>
      <c r="K730" s="148"/>
      <c r="L730" s="148"/>
      <c r="M730" s="156"/>
      <c r="N730" s="148"/>
      <c r="O730" s="148"/>
      <c r="P730" s="156"/>
      <c r="Q730" s="148"/>
      <c r="R730" s="148"/>
      <c r="S730" s="156"/>
      <c r="T730" s="148"/>
      <c r="U730" s="148"/>
      <c r="V730" s="156"/>
      <c r="W730" s="148"/>
      <c r="X730" s="148"/>
      <c r="Y730" s="156"/>
      <c r="Z730" s="148"/>
      <c r="AA730" s="148"/>
      <c r="AB730" s="156"/>
      <c r="AC730" s="156"/>
      <c r="AD730" s="156"/>
      <c r="AE730" s="148"/>
      <c r="AF730" s="148"/>
      <c r="AG730" s="156"/>
      <c r="AH730" s="156"/>
      <c r="AI730" s="156"/>
      <c r="AJ730" s="148"/>
      <c r="AK730" s="148"/>
      <c r="AL730" s="156"/>
      <c r="AM730" s="173"/>
      <c r="AN730" s="156"/>
      <c r="AO730" s="148"/>
      <c r="AP730" s="148"/>
      <c r="AQ730" s="156"/>
      <c r="AR730" s="156"/>
      <c r="AS730" s="156"/>
      <c r="AT730" s="148"/>
      <c r="AU730" s="148"/>
      <c r="AV730" s="156"/>
      <c r="AW730" s="156"/>
      <c r="AX730" s="156"/>
      <c r="AY730" s="156"/>
      <c r="AZ730" s="156"/>
      <c r="BA730" s="156"/>
    </row>
    <row r="731" spans="1:53" ht="22.5" customHeight="1">
      <c r="A731" s="313"/>
      <c r="B731" s="315"/>
      <c r="C731" s="315"/>
      <c r="D731" s="241" t="s">
        <v>273</v>
      </c>
      <c r="E731" s="178">
        <f>H731+K731+N731+Q731+T731+W731+Z731+AE731+AJ731+AO731+AT731+AY731</f>
        <v>150</v>
      </c>
      <c r="F731" s="178">
        <f t="shared" si="1314"/>
        <v>150</v>
      </c>
      <c r="G731" s="156"/>
      <c r="H731" s="148"/>
      <c r="I731" s="148"/>
      <c r="J731" s="156"/>
      <c r="K731" s="148"/>
      <c r="L731" s="148"/>
      <c r="M731" s="156"/>
      <c r="N731" s="148"/>
      <c r="O731" s="148"/>
      <c r="P731" s="156"/>
      <c r="Q731" s="148"/>
      <c r="R731" s="148"/>
      <c r="S731" s="156"/>
      <c r="T731" s="148"/>
      <c r="U731" s="148"/>
      <c r="V731" s="156"/>
      <c r="W731" s="148"/>
      <c r="X731" s="148"/>
      <c r="Y731" s="156"/>
      <c r="Z731" s="148"/>
      <c r="AA731" s="148"/>
      <c r="AB731" s="156"/>
      <c r="AC731" s="156"/>
      <c r="AD731" s="156"/>
      <c r="AE731" s="148"/>
      <c r="AF731" s="148"/>
      <c r="AG731" s="156"/>
      <c r="AH731" s="156"/>
      <c r="AI731" s="156"/>
      <c r="AJ731" s="148">
        <v>150</v>
      </c>
      <c r="AK731" s="148"/>
      <c r="AL731" s="156"/>
      <c r="AM731" s="173">
        <v>150</v>
      </c>
      <c r="AN731" s="156"/>
      <c r="AO731" s="148"/>
      <c r="AP731" s="148"/>
      <c r="AQ731" s="156"/>
      <c r="AR731" s="156"/>
      <c r="AS731" s="156"/>
      <c r="AT731" s="148"/>
      <c r="AU731" s="148"/>
      <c r="AV731" s="156"/>
      <c r="AW731" s="156"/>
      <c r="AX731" s="156"/>
      <c r="AY731" s="156"/>
      <c r="AZ731" s="156"/>
      <c r="BA731" s="156"/>
    </row>
    <row r="732" spans="1:53" ht="82.5" customHeight="1">
      <c r="A732" s="313"/>
      <c r="B732" s="315"/>
      <c r="C732" s="315"/>
      <c r="D732" s="241" t="s">
        <v>279</v>
      </c>
      <c r="E732" s="178">
        <f t="shared" ref="E732:E737" si="1392">H732+K732+N732+Q732+T732+W732+Z732+AE732+AJ732+AO732+AT732+AY732</f>
        <v>0</v>
      </c>
      <c r="F732" s="178">
        <f t="shared" si="1314"/>
        <v>0</v>
      </c>
      <c r="G732" s="156"/>
      <c r="H732" s="148"/>
      <c r="I732" s="148"/>
      <c r="J732" s="156"/>
      <c r="K732" s="148"/>
      <c r="L732" s="148"/>
      <c r="M732" s="156"/>
      <c r="N732" s="148"/>
      <c r="O732" s="148"/>
      <c r="P732" s="156"/>
      <c r="Q732" s="148"/>
      <c r="R732" s="148"/>
      <c r="S732" s="156"/>
      <c r="T732" s="148"/>
      <c r="U732" s="148"/>
      <c r="V732" s="156"/>
      <c r="W732" s="148"/>
      <c r="X732" s="148"/>
      <c r="Y732" s="156"/>
      <c r="Z732" s="148"/>
      <c r="AA732" s="148"/>
      <c r="AB732" s="156"/>
      <c r="AC732" s="156"/>
      <c r="AD732" s="156"/>
      <c r="AE732" s="148"/>
      <c r="AF732" s="148"/>
      <c r="AG732" s="156"/>
      <c r="AH732" s="156"/>
      <c r="AI732" s="156"/>
      <c r="AJ732" s="148"/>
      <c r="AK732" s="148"/>
      <c r="AL732" s="156"/>
      <c r="AM732" s="156"/>
      <c r="AN732" s="156"/>
      <c r="AO732" s="148"/>
      <c r="AP732" s="148"/>
      <c r="AQ732" s="156"/>
      <c r="AR732" s="156"/>
      <c r="AS732" s="156"/>
      <c r="AT732" s="148"/>
      <c r="AU732" s="148"/>
      <c r="AV732" s="156"/>
      <c r="AW732" s="156"/>
      <c r="AX732" s="156"/>
      <c r="AY732" s="156"/>
      <c r="AZ732" s="156"/>
      <c r="BA732" s="156"/>
    </row>
    <row r="733" spans="1:53" ht="22.5" customHeight="1">
      <c r="A733" s="313"/>
      <c r="B733" s="315"/>
      <c r="C733" s="315"/>
      <c r="D733" s="241" t="s">
        <v>274</v>
      </c>
      <c r="E733" s="178">
        <f t="shared" si="1392"/>
        <v>0</v>
      </c>
      <c r="F733" s="178">
        <f t="shared" si="1314"/>
        <v>0</v>
      </c>
      <c r="G733" s="156"/>
      <c r="H733" s="148"/>
      <c r="I733" s="148"/>
      <c r="J733" s="156"/>
      <c r="K733" s="148"/>
      <c r="L733" s="148"/>
      <c r="M733" s="156"/>
      <c r="N733" s="148"/>
      <c r="O733" s="148"/>
      <c r="P733" s="156"/>
      <c r="Q733" s="148"/>
      <c r="R733" s="148"/>
      <c r="S733" s="156"/>
      <c r="T733" s="148"/>
      <c r="U733" s="148"/>
      <c r="V733" s="156"/>
      <c r="W733" s="148"/>
      <c r="X733" s="148"/>
      <c r="Y733" s="156"/>
      <c r="Z733" s="148"/>
      <c r="AA733" s="148"/>
      <c r="AB733" s="156"/>
      <c r="AC733" s="156"/>
      <c r="AD733" s="156"/>
      <c r="AE733" s="148"/>
      <c r="AF733" s="148"/>
      <c r="AG733" s="156"/>
      <c r="AH733" s="156"/>
      <c r="AI733" s="156"/>
      <c r="AJ733" s="148"/>
      <c r="AK733" s="148"/>
      <c r="AL733" s="156"/>
      <c r="AM733" s="156"/>
      <c r="AN733" s="156"/>
      <c r="AO733" s="148"/>
      <c r="AP733" s="148"/>
      <c r="AQ733" s="156"/>
      <c r="AR733" s="156"/>
      <c r="AS733" s="156"/>
      <c r="AT733" s="148"/>
      <c r="AU733" s="148"/>
      <c r="AV733" s="156"/>
      <c r="AW733" s="156"/>
      <c r="AX733" s="156"/>
      <c r="AY733" s="156"/>
      <c r="AZ733" s="156"/>
      <c r="BA733" s="156"/>
    </row>
    <row r="734" spans="1:53" ht="31.2">
      <c r="A734" s="313"/>
      <c r="B734" s="315"/>
      <c r="C734" s="315"/>
      <c r="D734" s="153" t="s">
        <v>43</v>
      </c>
      <c r="E734" s="178">
        <f t="shared" si="1392"/>
        <v>0</v>
      </c>
      <c r="F734" s="178">
        <f t="shared" si="1314"/>
        <v>0</v>
      </c>
      <c r="G734" s="156"/>
      <c r="H734" s="148"/>
      <c r="I734" s="148"/>
      <c r="J734" s="156"/>
      <c r="K734" s="148"/>
      <c r="L734" s="148"/>
      <c r="M734" s="156"/>
      <c r="N734" s="148"/>
      <c r="O734" s="148"/>
      <c r="P734" s="156"/>
      <c r="Q734" s="148"/>
      <c r="R734" s="148"/>
      <c r="S734" s="156"/>
      <c r="T734" s="148"/>
      <c r="U734" s="148"/>
      <c r="V734" s="156"/>
      <c r="W734" s="148"/>
      <c r="X734" s="148"/>
      <c r="Y734" s="156"/>
      <c r="Z734" s="148"/>
      <c r="AA734" s="148"/>
      <c r="AB734" s="156"/>
      <c r="AC734" s="156"/>
      <c r="AD734" s="156"/>
      <c r="AE734" s="148"/>
      <c r="AF734" s="148"/>
      <c r="AG734" s="156"/>
      <c r="AH734" s="156"/>
      <c r="AI734" s="156"/>
      <c r="AJ734" s="148"/>
      <c r="AK734" s="148"/>
      <c r="AL734" s="156"/>
      <c r="AM734" s="156"/>
      <c r="AN734" s="156"/>
      <c r="AO734" s="148"/>
      <c r="AP734" s="148"/>
      <c r="AQ734" s="156"/>
      <c r="AR734" s="156"/>
      <c r="AS734" s="156"/>
      <c r="AT734" s="148"/>
      <c r="AU734" s="148"/>
      <c r="AV734" s="156"/>
      <c r="AW734" s="156"/>
      <c r="AX734" s="156"/>
      <c r="AY734" s="156"/>
      <c r="AZ734" s="156"/>
      <c r="BA734" s="156"/>
    </row>
    <row r="735" spans="1:53" ht="22.5" customHeight="1">
      <c r="A735" s="312" t="s">
        <v>476</v>
      </c>
      <c r="B735" s="314" t="s">
        <v>515</v>
      </c>
      <c r="C735" s="314" t="s">
        <v>324</v>
      </c>
      <c r="D735" s="159" t="s">
        <v>41</v>
      </c>
      <c r="E735" s="178">
        <f t="shared" si="1392"/>
        <v>199</v>
      </c>
      <c r="F735" s="178">
        <f t="shared" si="1314"/>
        <v>199</v>
      </c>
      <c r="G735" s="156"/>
      <c r="H735" s="148">
        <f>H736+H737+H738+H740+H741</f>
        <v>0</v>
      </c>
      <c r="I735" s="148">
        <f t="shared" ref="I735" si="1393">I736+I737+I738+I740+I741</f>
        <v>0</v>
      </c>
      <c r="J735" s="148"/>
      <c r="K735" s="148">
        <f t="shared" ref="K735:L735" si="1394">K736+K737+K738+K740+K741</f>
        <v>0</v>
      </c>
      <c r="L735" s="148">
        <f t="shared" si="1394"/>
        <v>0</v>
      </c>
      <c r="M735" s="148"/>
      <c r="N735" s="148">
        <f t="shared" ref="N735:O735" si="1395">N736+N737+N738+N740+N741</f>
        <v>0</v>
      </c>
      <c r="O735" s="148">
        <f t="shared" si="1395"/>
        <v>0</v>
      </c>
      <c r="P735" s="148"/>
      <c r="Q735" s="148">
        <f t="shared" ref="Q735:R735" si="1396">Q736+Q737+Q738+Q740+Q741</f>
        <v>0</v>
      </c>
      <c r="R735" s="148">
        <f t="shared" si="1396"/>
        <v>0</v>
      </c>
      <c r="S735" s="148"/>
      <c r="T735" s="148">
        <f t="shared" ref="T735:U735" si="1397">T736+T737+T738+T740+T741</f>
        <v>0</v>
      </c>
      <c r="U735" s="148">
        <f t="shared" si="1397"/>
        <v>0</v>
      </c>
      <c r="V735" s="148"/>
      <c r="W735" s="148">
        <f t="shared" ref="W735:X735" si="1398">W736+W737+W738+W740+W741</f>
        <v>0</v>
      </c>
      <c r="X735" s="148">
        <f t="shared" si="1398"/>
        <v>0</v>
      </c>
      <c r="Y735" s="148"/>
      <c r="Z735" s="148">
        <f t="shared" ref="Z735:AC735" si="1399">Z736+Z737+Z738+Z740+Z741</f>
        <v>0</v>
      </c>
      <c r="AA735" s="148">
        <f t="shared" si="1399"/>
        <v>0</v>
      </c>
      <c r="AB735" s="148">
        <f t="shared" si="1399"/>
        <v>0</v>
      </c>
      <c r="AC735" s="148">
        <f t="shared" si="1399"/>
        <v>0</v>
      </c>
      <c r="AD735" s="148"/>
      <c r="AE735" s="148">
        <f t="shared" ref="AE735:AH735" si="1400">AE736+AE737+AE738+AE740+AE741</f>
        <v>0</v>
      </c>
      <c r="AF735" s="148">
        <f t="shared" si="1400"/>
        <v>0</v>
      </c>
      <c r="AG735" s="148">
        <f t="shared" si="1400"/>
        <v>0</v>
      </c>
      <c r="AH735" s="148">
        <f t="shared" si="1400"/>
        <v>0</v>
      </c>
      <c r="AI735" s="148"/>
      <c r="AJ735" s="148">
        <f t="shared" ref="AJ735:AM735" si="1401">AJ736+AJ737+AJ738+AJ740+AJ741</f>
        <v>199</v>
      </c>
      <c r="AK735" s="148">
        <f t="shared" si="1401"/>
        <v>0</v>
      </c>
      <c r="AL735" s="148">
        <f t="shared" si="1401"/>
        <v>0</v>
      </c>
      <c r="AM735" s="173">
        <f t="shared" si="1401"/>
        <v>199</v>
      </c>
      <c r="AN735" s="148"/>
      <c r="AO735" s="148">
        <f t="shared" ref="AO735:AR735" si="1402">AO736+AO737+AO738+AO740+AO741</f>
        <v>0</v>
      </c>
      <c r="AP735" s="148">
        <f t="shared" si="1402"/>
        <v>0</v>
      </c>
      <c r="AQ735" s="148">
        <f t="shared" si="1402"/>
        <v>0</v>
      </c>
      <c r="AR735" s="148">
        <f t="shared" si="1402"/>
        <v>0</v>
      </c>
      <c r="AS735" s="148"/>
      <c r="AT735" s="148">
        <f t="shared" ref="AT735:AW735" si="1403">AT736+AT737+AT738+AT740+AT741</f>
        <v>0</v>
      </c>
      <c r="AU735" s="148">
        <f t="shared" si="1403"/>
        <v>0</v>
      </c>
      <c r="AV735" s="148">
        <f t="shared" si="1403"/>
        <v>0</v>
      </c>
      <c r="AW735" s="148">
        <f t="shared" si="1403"/>
        <v>0</v>
      </c>
      <c r="AX735" s="148"/>
      <c r="AY735" s="148">
        <f t="shared" ref="AY735:AZ735" si="1404">AY736+AY737+AY738+AY740+AY741</f>
        <v>0</v>
      </c>
      <c r="AZ735" s="148">
        <f t="shared" si="1404"/>
        <v>0</v>
      </c>
      <c r="BA735" s="156"/>
    </row>
    <row r="736" spans="1:53" ht="32.25" customHeight="1">
      <c r="A736" s="313"/>
      <c r="B736" s="315"/>
      <c r="C736" s="315"/>
      <c r="D736" s="157" t="s">
        <v>37</v>
      </c>
      <c r="E736" s="178">
        <f t="shared" si="1392"/>
        <v>0</v>
      </c>
      <c r="F736" s="178">
        <f t="shared" si="1314"/>
        <v>0</v>
      </c>
      <c r="G736" s="156"/>
      <c r="H736" s="148"/>
      <c r="I736" s="148"/>
      <c r="J736" s="156"/>
      <c r="K736" s="148"/>
      <c r="L736" s="148"/>
      <c r="M736" s="156"/>
      <c r="N736" s="148"/>
      <c r="O736" s="148"/>
      <c r="P736" s="156"/>
      <c r="Q736" s="148"/>
      <c r="R736" s="148"/>
      <c r="S736" s="156"/>
      <c r="T736" s="148"/>
      <c r="U736" s="148"/>
      <c r="V736" s="156"/>
      <c r="W736" s="148"/>
      <c r="X736" s="148"/>
      <c r="Y736" s="156"/>
      <c r="Z736" s="148"/>
      <c r="AA736" s="148"/>
      <c r="AB736" s="156"/>
      <c r="AC736" s="156"/>
      <c r="AD736" s="156"/>
      <c r="AE736" s="148"/>
      <c r="AF736" s="148"/>
      <c r="AG736" s="156"/>
      <c r="AH736" s="156"/>
      <c r="AI736" s="156"/>
      <c r="AJ736" s="148"/>
      <c r="AK736" s="148"/>
      <c r="AL736" s="156"/>
      <c r="AM736" s="173"/>
      <c r="AN736" s="156"/>
      <c r="AO736" s="148"/>
      <c r="AP736" s="148"/>
      <c r="AQ736" s="156"/>
      <c r="AR736" s="156"/>
      <c r="AS736" s="156"/>
      <c r="AT736" s="148"/>
      <c r="AU736" s="148"/>
      <c r="AV736" s="156"/>
      <c r="AW736" s="156"/>
      <c r="AX736" s="156"/>
      <c r="AY736" s="156"/>
      <c r="AZ736" s="156"/>
      <c r="BA736" s="156"/>
    </row>
    <row r="737" spans="1:53" ht="50.25" customHeight="1">
      <c r="A737" s="313"/>
      <c r="B737" s="315"/>
      <c r="C737" s="315"/>
      <c r="D737" s="158" t="s">
        <v>2</v>
      </c>
      <c r="E737" s="178">
        <f t="shared" si="1392"/>
        <v>0</v>
      </c>
      <c r="F737" s="178">
        <f t="shared" si="1314"/>
        <v>0</v>
      </c>
      <c r="G737" s="156"/>
      <c r="H737" s="148"/>
      <c r="I737" s="148"/>
      <c r="J737" s="156"/>
      <c r="K737" s="148"/>
      <c r="L737" s="148"/>
      <c r="M737" s="156"/>
      <c r="N737" s="148"/>
      <c r="O737" s="148"/>
      <c r="P737" s="156"/>
      <c r="Q737" s="148"/>
      <c r="R737" s="148"/>
      <c r="S737" s="156"/>
      <c r="T737" s="148"/>
      <c r="U737" s="148"/>
      <c r="V737" s="156"/>
      <c r="W737" s="148"/>
      <c r="X737" s="148"/>
      <c r="Y737" s="156"/>
      <c r="Z737" s="148"/>
      <c r="AA737" s="148"/>
      <c r="AB737" s="156"/>
      <c r="AC737" s="156"/>
      <c r="AD737" s="156"/>
      <c r="AE737" s="148"/>
      <c r="AF737" s="148"/>
      <c r="AG737" s="156"/>
      <c r="AH737" s="156"/>
      <c r="AI737" s="156"/>
      <c r="AJ737" s="148"/>
      <c r="AK737" s="148"/>
      <c r="AL737" s="156"/>
      <c r="AM737" s="173"/>
      <c r="AN737" s="156"/>
      <c r="AO737" s="148"/>
      <c r="AP737" s="148"/>
      <c r="AQ737" s="156"/>
      <c r="AR737" s="156"/>
      <c r="AS737" s="156"/>
      <c r="AT737" s="148"/>
      <c r="AU737" s="148"/>
      <c r="AV737" s="156"/>
      <c r="AW737" s="156"/>
      <c r="AX737" s="156"/>
      <c r="AY737" s="156"/>
      <c r="AZ737" s="156"/>
      <c r="BA737" s="156"/>
    </row>
    <row r="738" spans="1:53" ht="22.5" customHeight="1">
      <c r="A738" s="313"/>
      <c r="B738" s="315"/>
      <c r="C738" s="315"/>
      <c r="D738" s="241" t="s">
        <v>273</v>
      </c>
      <c r="E738" s="178">
        <f>H738+K738+N738+Q738+T738+W738+Z738+AE738+AJ738+AO738+AT738+AY738</f>
        <v>199</v>
      </c>
      <c r="F738" s="178">
        <f t="shared" si="1314"/>
        <v>199</v>
      </c>
      <c r="G738" s="156"/>
      <c r="H738" s="148"/>
      <c r="I738" s="148"/>
      <c r="J738" s="156"/>
      <c r="K738" s="148"/>
      <c r="L738" s="148"/>
      <c r="M738" s="156"/>
      <c r="N738" s="148"/>
      <c r="O738" s="148"/>
      <c r="P738" s="156"/>
      <c r="Q738" s="148"/>
      <c r="R738" s="148"/>
      <c r="S738" s="156"/>
      <c r="T738" s="148"/>
      <c r="U738" s="148"/>
      <c r="V738" s="156"/>
      <c r="W738" s="148"/>
      <c r="X738" s="148"/>
      <c r="Y738" s="156"/>
      <c r="Z738" s="148"/>
      <c r="AA738" s="148"/>
      <c r="AB738" s="156"/>
      <c r="AC738" s="156"/>
      <c r="AD738" s="156"/>
      <c r="AE738" s="148"/>
      <c r="AF738" s="148"/>
      <c r="AG738" s="156"/>
      <c r="AH738" s="156"/>
      <c r="AI738" s="156"/>
      <c r="AJ738" s="148">
        <v>199</v>
      </c>
      <c r="AK738" s="148"/>
      <c r="AL738" s="156"/>
      <c r="AM738" s="173">
        <v>199</v>
      </c>
      <c r="AN738" s="156"/>
      <c r="AO738" s="148"/>
      <c r="AP738" s="148"/>
      <c r="AQ738" s="156"/>
      <c r="AR738" s="156"/>
      <c r="AS738" s="156"/>
      <c r="AT738" s="148"/>
      <c r="AU738" s="148"/>
      <c r="AV738" s="156"/>
      <c r="AW738" s="156"/>
      <c r="AX738" s="156"/>
      <c r="AY738" s="156"/>
      <c r="AZ738" s="156"/>
      <c r="BA738" s="156"/>
    </row>
    <row r="739" spans="1:53" ht="82.5" customHeight="1">
      <c r="A739" s="313"/>
      <c r="B739" s="315"/>
      <c r="C739" s="315"/>
      <c r="D739" s="241" t="s">
        <v>279</v>
      </c>
      <c r="E739" s="178">
        <f t="shared" ref="E739:E741" si="1405">H739+K739+N739+Q739+T739+W739+Z739+AE739+AJ739+AO739+AT739+AY739</f>
        <v>0</v>
      </c>
      <c r="F739" s="178">
        <f t="shared" si="1314"/>
        <v>0</v>
      </c>
      <c r="G739" s="156"/>
      <c r="H739" s="148"/>
      <c r="I739" s="148"/>
      <c r="J739" s="156"/>
      <c r="K739" s="148"/>
      <c r="L739" s="148"/>
      <c r="M739" s="156"/>
      <c r="N739" s="148"/>
      <c r="O739" s="148"/>
      <c r="P739" s="156"/>
      <c r="Q739" s="148"/>
      <c r="R739" s="148"/>
      <c r="S739" s="156"/>
      <c r="T739" s="148"/>
      <c r="U739" s="148"/>
      <c r="V739" s="156"/>
      <c r="W739" s="148"/>
      <c r="X739" s="148"/>
      <c r="Y739" s="156"/>
      <c r="Z739" s="148"/>
      <c r="AA739" s="148"/>
      <c r="AB739" s="156"/>
      <c r="AC739" s="156"/>
      <c r="AD739" s="156"/>
      <c r="AE739" s="148"/>
      <c r="AF739" s="148"/>
      <c r="AG739" s="156"/>
      <c r="AH739" s="156"/>
      <c r="AI739" s="156"/>
      <c r="AJ739" s="148"/>
      <c r="AK739" s="148"/>
      <c r="AL739" s="156"/>
      <c r="AM739" s="156"/>
      <c r="AN739" s="156"/>
      <c r="AO739" s="148"/>
      <c r="AP739" s="148"/>
      <c r="AQ739" s="156"/>
      <c r="AR739" s="156"/>
      <c r="AS739" s="156"/>
      <c r="AT739" s="148"/>
      <c r="AU739" s="148"/>
      <c r="AV739" s="156"/>
      <c r="AW739" s="156"/>
      <c r="AX739" s="156"/>
      <c r="AY739" s="156"/>
      <c r="AZ739" s="156"/>
      <c r="BA739" s="156"/>
    </row>
    <row r="740" spans="1:53" ht="22.5" customHeight="1">
      <c r="A740" s="313"/>
      <c r="B740" s="315"/>
      <c r="C740" s="315"/>
      <c r="D740" s="241" t="s">
        <v>274</v>
      </c>
      <c r="E740" s="178">
        <f t="shared" si="1405"/>
        <v>0</v>
      </c>
      <c r="F740" s="178">
        <f t="shared" si="1314"/>
        <v>0</v>
      </c>
      <c r="G740" s="156"/>
      <c r="H740" s="148"/>
      <c r="I740" s="148"/>
      <c r="J740" s="156"/>
      <c r="K740" s="148"/>
      <c r="L740" s="148"/>
      <c r="M740" s="156"/>
      <c r="N740" s="148"/>
      <c r="O740" s="148"/>
      <c r="P740" s="156"/>
      <c r="Q740" s="148"/>
      <c r="R740" s="148"/>
      <c r="S740" s="156"/>
      <c r="T740" s="148"/>
      <c r="U740" s="148"/>
      <c r="V740" s="156"/>
      <c r="W740" s="148"/>
      <c r="X740" s="148"/>
      <c r="Y740" s="156"/>
      <c r="Z740" s="148"/>
      <c r="AA740" s="148"/>
      <c r="AB740" s="156"/>
      <c r="AC740" s="156"/>
      <c r="AD740" s="156"/>
      <c r="AE740" s="148"/>
      <c r="AF740" s="148"/>
      <c r="AG740" s="156"/>
      <c r="AH740" s="156"/>
      <c r="AI740" s="156"/>
      <c r="AJ740" s="148"/>
      <c r="AK740" s="148"/>
      <c r="AL740" s="156"/>
      <c r="AM740" s="156"/>
      <c r="AN740" s="156"/>
      <c r="AO740" s="148"/>
      <c r="AP740" s="148"/>
      <c r="AQ740" s="156"/>
      <c r="AR740" s="156"/>
      <c r="AS740" s="156"/>
      <c r="AT740" s="148"/>
      <c r="AU740" s="148"/>
      <c r="AV740" s="156"/>
      <c r="AW740" s="156"/>
      <c r="AX740" s="156"/>
      <c r="AY740" s="156"/>
      <c r="AZ740" s="156"/>
      <c r="BA740" s="156"/>
    </row>
    <row r="741" spans="1:53" ht="31.2">
      <c r="A741" s="313"/>
      <c r="B741" s="315"/>
      <c r="C741" s="315"/>
      <c r="D741" s="153" t="s">
        <v>43</v>
      </c>
      <c r="E741" s="178">
        <f t="shared" si="1405"/>
        <v>0</v>
      </c>
      <c r="F741" s="178">
        <f t="shared" si="1314"/>
        <v>0</v>
      </c>
      <c r="G741" s="156"/>
      <c r="H741" s="148"/>
      <c r="I741" s="148"/>
      <c r="J741" s="156"/>
      <c r="K741" s="148"/>
      <c r="L741" s="148"/>
      <c r="M741" s="156"/>
      <c r="N741" s="148"/>
      <c r="O741" s="148"/>
      <c r="P741" s="156"/>
      <c r="Q741" s="148"/>
      <c r="R741" s="148"/>
      <c r="S741" s="156"/>
      <c r="T741" s="148"/>
      <c r="U741" s="148"/>
      <c r="V741" s="156"/>
      <c r="W741" s="148"/>
      <c r="X741" s="148"/>
      <c r="Y741" s="156"/>
      <c r="Z741" s="148"/>
      <c r="AA741" s="148"/>
      <c r="AB741" s="156"/>
      <c r="AC741" s="156"/>
      <c r="AD741" s="156"/>
      <c r="AE741" s="148"/>
      <c r="AF741" s="148"/>
      <c r="AG741" s="156"/>
      <c r="AH741" s="156"/>
      <c r="AI741" s="156"/>
      <c r="AJ741" s="148"/>
      <c r="AK741" s="148"/>
      <c r="AL741" s="156"/>
      <c r="AM741" s="156"/>
      <c r="AN741" s="156"/>
      <c r="AO741" s="148"/>
      <c r="AP741" s="148"/>
      <c r="AQ741" s="156"/>
      <c r="AR741" s="156"/>
      <c r="AS741" s="156"/>
      <c r="AT741" s="148"/>
      <c r="AU741" s="148"/>
      <c r="AV741" s="156"/>
      <c r="AW741" s="156"/>
      <c r="AX741" s="156"/>
      <c r="AY741" s="156"/>
      <c r="AZ741" s="156"/>
      <c r="BA741" s="156"/>
    </row>
    <row r="742" spans="1:53" ht="22.5" customHeight="1">
      <c r="A742" s="318" t="s">
        <v>336</v>
      </c>
      <c r="B742" s="319"/>
      <c r="C742" s="320"/>
      <c r="D742" s="159" t="s">
        <v>41</v>
      </c>
      <c r="E742" s="178">
        <f t="shared" si="1301"/>
        <v>2246.96477</v>
      </c>
      <c r="F742" s="178">
        <f>I742+L742+O742+R742+U742+X742+AC742+AH742+AM742+AR742+AW742+AZ742</f>
        <v>2246.96477</v>
      </c>
      <c r="G742" s="156">
        <f>F742/E742</f>
        <v>1</v>
      </c>
      <c r="H742" s="148">
        <f>H743+H744+H745+H747+H748</f>
        <v>0</v>
      </c>
      <c r="I742" s="148">
        <f t="shared" ref="I742" si="1406">I743+I744+I745+I747+I748</f>
        <v>0</v>
      </c>
      <c r="J742" s="148" t="e">
        <f>I742/H742*100</f>
        <v>#DIV/0!</v>
      </c>
      <c r="K742" s="148">
        <f t="shared" ref="K742:L742" si="1407">K743+K744+K745+K747+K748</f>
        <v>0</v>
      </c>
      <c r="L742" s="148">
        <f t="shared" si="1407"/>
        <v>0</v>
      </c>
      <c r="M742" s="148" t="e">
        <f>L742/K742*100</f>
        <v>#DIV/0!</v>
      </c>
      <c r="N742" s="148">
        <f t="shared" ref="N742:O742" si="1408">N743+N744+N745+N747+N748</f>
        <v>0</v>
      </c>
      <c r="O742" s="148">
        <f t="shared" si="1408"/>
        <v>0</v>
      </c>
      <c r="P742" s="148" t="e">
        <f>O742/N742*100</f>
        <v>#DIV/0!</v>
      </c>
      <c r="Q742" s="148">
        <f t="shared" ref="Q742:R742" si="1409">Q743+Q744+Q745+Q747+Q748</f>
        <v>0</v>
      </c>
      <c r="R742" s="148">
        <f t="shared" si="1409"/>
        <v>0</v>
      </c>
      <c r="S742" s="148" t="e">
        <f>R742/Q742*100</f>
        <v>#DIV/0!</v>
      </c>
      <c r="T742" s="148">
        <f t="shared" ref="T742:U742" si="1410">T743+T744+T745+T747+T748</f>
        <v>23.182490000000001</v>
      </c>
      <c r="U742" s="148">
        <f t="shared" si="1410"/>
        <v>23.182490000000001</v>
      </c>
      <c r="V742" s="148">
        <f>U742/T742*100</f>
        <v>100</v>
      </c>
      <c r="W742" s="148">
        <f t="shared" ref="W742:X742" si="1411">W743+W744+W745+W747+W748</f>
        <v>621.93299999999999</v>
      </c>
      <c r="X742" s="148">
        <f t="shared" si="1411"/>
        <v>621.93299999999999</v>
      </c>
      <c r="Y742" s="148">
        <f>X742/W742*100</f>
        <v>100</v>
      </c>
      <c r="Z742" s="148">
        <f t="shared" ref="Z742:AC742" si="1412">Z743+Z744+Z745+Z747+Z748</f>
        <v>0</v>
      </c>
      <c r="AA742" s="148">
        <f t="shared" si="1412"/>
        <v>0</v>
      </c>
      <c r="AB742" s="148">
        <f t="shared" si="1412"/>
        <v>0</v>
      </c>
      <c r="AC742" s="148">
        <f t="shared" si="1412"/>
        <v>0</v>
      </c>
      <c r="AD742" s="148" t="e">
        <f>AC742/Z742*100</f>
        <v>#DIV/0!</v>
      </c>
      <c r="AE742" s="148">
        <f t="shared" ref="AE742:AH742" si="1413">AE743+AE744+AE745+AE747+AE748</f>
        <v>0</v>
      </c>
      <c r="AF742" s="148">
        <f t="shared" si="1413"/>
        <v>0</v>
      </c>
      <c r="AG742" s="148">
        <f t="shared" si="1413"/>
        <v>0</v>
      </c>
      <c r="AH742" s="148">
        <f t="shared" si="1413"/>
        <v>0</v>
      </c>
      <c r="AI742" s="148" t="e">
        <f>AH742/AE742*100</f>
        <v>#DIV/0!</v>
      </c>
      <c r="AJ742" s="148">
        <f t="shared" ref="AJ742:AM742" si="1414">AJ743+AJ744+AJ745+AJ747+AJ748</f>
        <v>661</v>
      </c>
      <c r="AK742" s="148">
        <f t="shared" si="1414"/>
        <v>0</v>
      </c>
      <c r="AL742" s="148">
        <f t="shared" si="1414"/>
        <v>0</v>
      </c>
      <c r="AM742" s="148">
        <f t="shared" si="1414"/>
        <v>661</v>
      </c>
      <c r="AN742" s="148">
        <f>AM742/AJ742*100</f>
        <v>100</v>
      </c>
      <c r="AO742" s="148">
        <f t="shared" ref="AO742:AR742" si="1415">AO743+AO744+AO745+AO747+AO748</f>
        <v>0</v>
      </c>
      <c r="AP742" s="148">
        <f t="shared" si="1415"/>
        <v>0</v>
      </c>
      <c r="AQ742" s="148">
        <f t="shared" si="1415"/>
        <v>0</v>
      </c>
      <c r="AR742" s="148">
        <f t="shared" si="1415"/>
        <v>0</v>
      </c>
      <c r="AS742" s="148" t="e">
        <f>AR742/AO742*100</f>
        <v>#DIV/0!</v>
      </c>
      <c r="AT742" s="148">
        <f t="shared" ref="AT742:AW742" si="1416">AT743+AT744+AT745+AT747+AT748</f>
        <v>863.21727999999996</v>
      </c>
      <c r="AU742" s="148">
        <f t="shared" si="1416"/>
        <v>0</v>
      </c>
      <c r="AV742" s="148">
        <f t="shared" si="1416"/>
        <v>0</v>
      </c>
      <c r="AW742" s="148">
        <f t="shared" si="1416"/>
        <v>863.21727999999996</v>
      </c>
      <c r="AX742" s="148">
        <f>AW742/AT742*100</f>
        <v>100</v>
      </c>
      <c r="AY742" s="148">
        <f t="shared" ref="AY742:AZ742" si="1417">AY743+AY744+AY745+AY747+AY748</f>
        <v>77.631999999999948</v>
      </c>
      <c r="AZ742" s="148">
        <f t="shared" si="1417"/>
        <v>77.631999999999948</v>
      </c>
      <c r="BA742" s="156">
        <f>AZ742/AY742*100</f>
        <v>100</v>
      </c>
    </row>
    <row r="743" spans="1:53" ht="32.25" customHeight="1">
      <c r="A743" s="321"/>
      <c r="B743" s="322"/>
      <c r="C743" s="323"/>
      <c r="D743" s="157" t="s">
        <v>37</v>
      </c>
      <c r="E743" s="178">
        <f t="shared" si="1301"/>
        <v>0</v>
      </c>
      <c r="F743" s="178">
        <f t="shared" si="1314"/>
        <v>0</v>
      </c>
      <c r="G743" s="156"/>
      <c r="H743" s="148">
        <f>H680+H687+H694+H701+H708+H715+H722+H729+H736</f>
        <v>0</v>
      </c>
      <c r="I743" s="148">
        <f t="shared" ref="I743:BA743" si="1418">I680+I687+I694+I701+I708+I715+I722+I729+I736</f>
        <v>0</v>
      </c>
      <c r="J743" s="148">
        <f t="shared" si="1418"/>
        <v>0</v>
      </c>
      <c r="K743" s="148">
        <f t="shared" si="1418"/>
        <v>0</v>
      </c>
      <c r="L743" s="148">
        <f t="shared" si="1418"/>
        <v>0</v>
      </c>
      <c r="M743" s="148">
        <f t="shared" si="1418"/>
        <v>0</v>
      </c>
      <c r="N743" s="148">
        <f t="shared" si="1418"/>
        <v>0</v>
      </c>
      <c r="O743" s="148">
        <f t="shared" si="1418"/>
        <v>0</v>
      </c>
      <c r="P743" s="148">
        <f t="shared" si="1418"/>
        <v>0</v>
      </c>
      <c r="Q743" s="148">
        <f t="shared" si="1418"/>
        <v>0</v>
      </c>
      <c r="R743" s="148">
        <f t="shared" si="1418"/>
        <v>0</v>
      </c>
      <c r="S743" s="148">
        <f t="shared" si="1418"/>
        <v>0</v>
      </c>
      <c r="T743" s="148">
        <f t="shared" si="1418"/>
        <v>0</v>
      </c>
      <c r="U743" s="148">
        <f t="shared" si="1418"/>
        <v>0</v>
      </c>
      <c r="V743" s="148">
        <f t="shared" si="1418"/>
        <v>0</v>
      </c>
      <c r="W743" s="148">
        <f t="shared" si="1418"/>
        <v>0</v>
      </c>
      <c r="X743" s="148">
        <f t="shared" si="1418"/>
        <v>0</v>
      </c>
      <c r="Y743" s="148">
        <f t="shared" si="1418"/>
        <v>0</v>
      </c>
      <c r="Z743" s="148">
        <f t="shared" si="1418"/>
        <v>0</v>
      </c>
      <c r="AA743" s="148">
        <f t="shared" si="1418"/>
        <v>0</v>
      </c>
      <c r="AB743" s="148">
        <f t="shared" si="1418"/>
        <v>0</v>
      </c>
      <c r="AC743" s="148">
        <f t="shared" si="1418"/>
        <v>0</v>
      </c>
      <c r="AD743" s="148">
        <f t="shared" si="1418"/>
        <v>0</v>
      </c>
      <c r="AE743" s="148">
        <f t="shared" si="1418"/>
        <v>0</v>
      </c>
      <c r="AF743" s="148">
        <f t="shared" si="1418"/>
        <v>0</v>
      </c>
      <c r="AG743" s="148">
        <f t="shared" si="1418"/>
        <v>0</v>
      </c>
      <c r="AH743" s="148">
        <f t="shared" si="1418"/>
        <v>0</v>
      </c>
      <c r="AI743" s="148">
        <f t="shared" si="1418"/>
        <v>0</v>
      </c>
      <c r="AJ743" s="148">
        <f t="shared" si="1418"/>
        <v>0</v>
      </c>
      <c r="AK743" s="148">
        <f t="shared" si="1418"/>
        <v>0</v>
      </c>
      <c r="AL743" s="148">
        <f t="shared" si="1418"/>
        <v>0</v>
      </c>
      <c r="AM743" s="148">
        <f t="shared" si="1418"/>
        <v>0</v>
      </c>
      <c r="AN743" s="148">
        <f t="shared" si="1418"/>
        <v>0</v>
      </c>
      <c r="AO743" s="148">
        <f t="shared" si="1418"/>
        <v>0</v>
      </c>
      <c r="AP743" s="148">
        <f t="shared" si="1418"/>
        <v>0</v>
      </c>
      <c r="AQ743" s="148">
        <f t="shared" si="1418"/>
        <v>0</v>
      </c>
      <c r="AR743" s="148">
        <f t="shared" si="1418"/>
        <v>0</v>
      </c>
      <c r="AS743" s="148">
        <f t="shared" si="1418"/>
        <v>0</v>
      </c>
      <c r="AT743" s="148">
        <f t="shared" si="1418"/>
        <v>0</v>
      </c>
      <c r="AU743" s="148">
        <f t="shared" si="1418"/>
        <v>0</v>
      </c>
      <c r="AV743" s="148">
        <f t="shared" si="1418"/>
        <v>0</v>
      </c>
      <c r="AW743" s="148">
        <f t="shared" si="1418"/>
        <v>0</v>
      </c>
      <c r="AX743" s="148">
        <f t="shared" si="1418"/>
        <v>0</v>
      </c>
      <c r="AY743" s="148">
        <f t="shared" si="1418"/>
        <v>0</v>
      </c>
      <c r="AZ743" s="148">
        <f t="shared" si="1418"/>
        <v>0</v>
      </c>
      <c r="BA743" s="148">
        <f t="shared" si="1418"/>
        <v>0</v>
      </c>
    </row>
    <row r="744" spans="1:53" ht="50.25" customHeight="1">
      <c r="A744" s="321"/>
      <c r="B744" s="322"/>
      <c r="C744" s="323"/>
      <c r="D744" s="158" t="s">
        <v>2</v>
      </c>
      <c r="E744" s="178">
        <f t="shared" si="1301"/>
        <v>0</v>
      </c>
      <c r="F744" s="178">
        <f t="shared" si="1314"/>
        <v>0</v>
      </c>
      <c r="G744" s="156"/>
      <c r="H744" s="148">
        <f t="shared" ref="H744:BA744" si="1419">H681+H688+H695+H702+H709+H716+H723+H730+H737</f>
        <v>0</v>
      </c>
      <c r="I744" s="148">
        <f t="shared" si="1419"/>
        <v>0</v>
      </c>
      <c r="J744" s="148">
        <f t="shared" si="1419"/>
        <v>0</v>
      </c>
      <c r="K744" s="148">
        <f t="shared" si="1419"/>
        <v>0</v>
      </c>
      <c r="L744" s="148">
        <f t="shared" si="1419"/>
        <v>0</v>
      </c>
      <c r="M744" s="148">
        <f t="shared" si="1419"/>
        <v>0</v>
      </c>
      <c r="N744" s="148">
        <f t="shared" si="1419"/>
        <v>0</v>
      </c>
      <c r="O744" s="148">
        <f t="shared" si="1419"/>
        <v>0</v>
      </c>
      <c r="P744" s="148">
        <f t="shared" si="1419"/>
        <v>0</v>
      </c>
      <c r="Q744" s="148">
        <f t="shared" si="1419"/>
        <v>0</v>
      </c>
      <c r="R744" s="148">
        <f t="shared" si="1419"/>
        <v>0</v>
      </c>
      <c r="S744" s="148">
        <f t="shared" si="1419"/>
        <v>0</v>
      </c>
      <c r="T744" s="148">
        <f t="shared" si="1419"/>
        <v>0</v>
      </c>
      <c r="U744" s="148">
        <f t="shared" si="1419"/>
        <v>0</v>
      </c>
      <c r="V744" s="148">
        <f t="shared" si="1419"/>
        <v>0</v>
      </c>
      <c r="W744" s="148">
        <f t="shared" si="1419"/>
        <v>0</v>
      </c>
      <c r="X744" s="148">
        <f t="shared" si="1419"/>
        <v>0</v>
      </c>
      <c r="Y744" s="148">
        <f t="shared" si="1419"/>
        <v>0</v>
      </c>
      <c r="Z744" s="148">
        <f t="shared" si="1419"/>
        <v>0</v>
      </c>
      <c r="AA744" s="148">
        <f t="shared" si="1419"/>
        <v>0</v>
      </c>
      <c r="AB744" s="148">
        <f t="shared" si="1419"/>
        <v>0</v>
      </c>
      <c r="AC744" s="148">
        <f t="shared" si="1419"/>
        <v>0</v>
      </c>
      <c r="AD744" s="148">
        <f t="shared" si="1419"/>
        <v>0</v>
      </c>
      <c r="AE744" s="148">
        <f t="shared" si="1419"/>
        <v>0</v>
      </c>
      <c r="AF744" s="148">
        <f t="shared" si="1419"/>
        <v>0</v>
      </c>
      <c r="AG744" s="148">
        <f t="shared" si="1419"/>
        <v>0</v>
      </c>
      <c r="AH744" s="148">
        <f t="shared" si="1419"/>
        <v>0</v>
      </c>
      <c r="AI744" s="148">
        <f t="shared" si="1419"/>
        <v>0</v>
      </c>
      <c r="AJ744" s="148">
        <f t="shared" si="1419"/>
        <v>0</v>
      </c>
      <c r="AK744" s="148">
        <f t="shared" si="1419"/>
        <v>0</v>
      </c>
      <c r="AL744" s="148">
        <f t="shared" si="1419"/>
        <v>0</v>
      </c>
      <c r="AM744" s="148">
        <f t="shared" si="1419"/>
        <v>0</v>
      </c>
      <c r="AN744" s="148">
        <f t="shared" si="1419"/>
        <v>0</v>
      </c>
      <c r="AO744" s="148">
        <f t="shared" si="1419"/>
        <v>0</v>
      </c>
      <c r="AP744" s="148">
        <f t="shared" si="1419"/>
        <v>0</v>
      </c>
      <c r="AQ744" s="148">
        <f t="shared" si="1419"/>
        <v>0</v>
      </c>
      <c r="AR744" s="148">
        <f t="shared" si="1419"/>
        <v>0</v>
      </c>
      <c r="AS744" s="148">
        <f t="shared" si="1419"/>
        <v>0</v>
      </c>
      <c r="AT744" s="148">
        <f t="shared" si="1419"/>
        <v>0</v>
      </c>
      <c r="AU744" s="148">
        <f t="shared" si="1419"/>
        <v>0</v>
      </c>
      <c r="AV744" s="148">
        <f t="shared" si="1419"/>
        <v>0</v>
      </c>
      <c r="AW744" s="148">
        <f t="shared" si="1419"/>
        <v>0</v>
      </c>
      <c r="AX744" s="148">
        <f t="shared" si="1419"/>
        <v>0</v>
      </c>
      <c r="AY744" s="148">
        <f t="shared" si="1419"/>
        <v>0</v>
      </c>
      <c r="AZ744" s="148">
        <f t="shared" si="1419"/>
        <v>0</v>
      </c>
      <c r="BA744" s="148">
        <f t="shared" si="1419"/>
        <v>0</v>
      </c>
    </row>
    <row r="745" spans="1:53" ht="22.5" customHeight="1">
      <c r="A745" s="321"/>
      <c r="B745" s="322"/>
      <c r="C745" s="323"/>
      <c r="D745" s="241" t="s">
        <v>273</v>
      </c>
      <c r="E745" s="178">
        <f>H745+K745+N745+Q745+T745+W745+Z745+AE745+AJ745+AO745+AT745+AY745</f>
        <v>2246.96477</v>
      </c>
      <c r="F745" s="178">
        <f t="shared" si="1314"/>
        <v>2246.96477</v>
      </c>
      <c r="G745" s="156"/>
      <c r="H745" s="148">
        <f t="shared" ref="H745:BA745" si="1420">H682+H689+H696+H703+H710+H717+H724+H731+H738</f>
        <v>0</v>
      </c>
      <c r="I745" s="148">
        <f t="shared" si="1420"/>
        <v>0</v>
      </c>
      <c r="J745" s="148">
        <f t="shared" si="1420"/>
        <v>0</v>
      </c>
      <c r="K745" s="148">
        <f t="shared" si="1420"/>
        <v>0</v>
      </c>
      <c r="L745" s="148">
        <f t="shared" si="1420"/>
        <v>0</v>
      </c>
      <c r="M745" s="148">
        <f t="shared" si="1420"/>
        <v>0</v>
      </c>
      <c r="N745" s="148">
        <f t="shared" si="1420"/>
        <v>0</v>
      </c>
      <c r="O745" s="148">
        <f t="shared" si="1420"/>
        <v>0</v>
      </c>
      <c r="P745" s="148">
        <f t="shared" si="1420"/>
        <v>0</v>
      </c>
      <c r="Q745" s="148">
        <f t="shared" si="1420"/>
        <v>0</v>
      </c>
      <c r="R745" s="148">
        <f t="shared" si="1420"/>
        <v>0</v>
      </c>
      <c r="S745" s="148">
        <f t="shared" si="1420"/>
        <v>0</v>
      </c>
      <c r="T745" s="148">
        <f t="shared" si="1420"/>
        <v>23.182490000000001</v>
      </c>
      <c r="U745" s="148">
        <f t="shared" si="1420"/>
        <v>23.182490000000001</v>
      </c>
      <c r="V745" s="148">
        <f t="shared" si="1420"/>
        <v>0</v>
      </c>
      <c r="W745" s="148">
        <f t="shared" si="1420"/>
        <v>621.93299999999999</v>
      </c>
      <c r="X745" s="148">
        <f t="shared" si="1420"/>
        <v>621.93299999999999</v>
      </c>
      <c r="Y745" s="148">
        <f t="shared" si="1420"/>
        <v>0</v>
      </c>
      <c r="Z745" s="148">
        <f t="shared" si="1420"/>
        <v>0</v>
      </c>
      <c r="AA745" s="148">
        <f t="shared" si="1420"/>
        <v>0</v>
      </c>
      <c r="AB745" s="148">
        <f t="shared" si="1420"/>
        <v>0</v>
      </c>
      <c r="AC745" s="148">
        <f t="shared" si="1420"/>
        <v>0</v>
      </c>
      <c r="AD745" s="148">
        <f t="shared" si="1420"/>
        <v>0</v>
      </c>
      <c r="AE745" s="148">
        <f t="shared" si="1420"/>
        <v>0</v>
      </c>
      <c r="AF745" s="148">
        <f t="shared" si="1420"/>
        <v>0</v>
      </c>
      <c r="AG745" s="148">
        <f t="shared" si="1420"/>
        <v>0</v>
      </c>
      <c r="AH745" s="148">
        <f t="shared" si="1420"/>
        <v>0</v>
      </c>
      <c r="AI745" s="148">
        <f t="shared" si="1420"/>
        <v>0</v>
      </c>
      <c r="AJ745" s="148">
        <f t="shared" si="1420"/>
        <v>661</v>
      </c>
      <c r="AK745" s="148">
        <f t="shared" si="1420"/>
        <v>0</v>
      </c>
      <c r="AL745" s="148">
        <f t="shared" si="1420"/>
        <v>0</v>
      </c>
      <c r="AM745" s="148">
        <f t="shared" si="1420"/>
        <v>661</v>
      </c>
      <c r="AN745" s="148">
        <f t="shared" si="1420"/>
        <v>0</v>
      </c>
      <c r="AO745" s="148">
        <f t="shared" si="1420"/>
        <v>0</v>
      </c>
      <c r="AP745" s="148">
        <f t="shared" si="1420"/>
        <v>0</v>
      </c>
      <c r="AQ745" s="148">
        <f t="shared" si="1420"/>
        <v>0</v>
      </c>
      <c r="AR745" s="148">
        <f t="shared" si="1420"/>
        <v>0</v>
      </c>
      <c r="AS745" s="148">
        <f t="shared" si="1420"/>
        <v>0</v>
      </c>
      <c r="AT745" s="148">
        <f t="shared" si="1420"/>
        <v>863.21727999999996</v>
      </c>
      <c r="AU745" s="148">
        <f t="shared" si="1420"/>
        <v>0</v>
      </c>
      <c r="AV745" s="148">
        <f t="shared" si="1420"/>
        <v>0</v>
      </c>
      <c r="AW745" s="148">
        <f t="shared" si="1420"/>
        <v>863.21727999999996</v>
      </c>
      <c r="AX745" s="148">
        <f t="shared" si="1420"/>
        <v>0</v>
      </c>
      <c r="AY745" s="148">
        <f t="shared" si="1420"/>
        <v>77.631999999999948</v>
      </c>
      <c r="AZ745" s="148">
        <f t="shared" si="1420"/>
        <v>77.631999999999948</v>
      </c>
      <c r="BA745" s="148">
        <f t="shared" si="1420"/>
        <v>0</v>
      </c>
    </row>
    <row r="746" spans="1:53" ht="82.5" customHeight="1">
      <c r="A746" s="321"/>
      <c r="B746" s="322"/>
      <c r="C746" s="323"/>
      <c r="D746" s="241" t="s">
        <v>279</v>
      </c>
      <c r="E746" s="178">
        <f t="shared" ref="E746:E748" si="1421">H746+K746+N746+Q746+T746+W746+Z746+AE746+AJ746+AO746+AT746+AY746</f>
        <v>0</v>
      </c>
      <c r="F746" s="178">
        <f t="shared" ref="F746:F748" si="1422">I746+L746+O746+R746+U746+X746+AA746+AF746+AK746+AP746+AU746+AZ746</f>
        <v>0</v>
      </c>
      <c r="G746" s="156"/>
      <c r="H746" s="148">
        <f t="shared" ref="H746:BA746" si="1423">H683+H690+H697+H704+H711+H718+H725+H732+H739</f>
        <v>0</v>
      </c>
      <c r="I746" s="148">
        <f t="shared" si="1423"/>
        <v>0</v>
      </c>
      <c r="J746" s="148">
        <f t="shared" si="1423"/>
        <v>0</v>
      </c>
      <c r="K746" s="148">
        <f t="shared" si="1423"/>
        <v>0</v>
      </c>
      <c r="L746" s="148">
        <f t="shared" si="1423"/>
        <v>0</v>
      </c>
      <c r="M746" s="148">
        <f t="shared" si="1423"/>
        <v>0</v>
      </c>
      <c r="N746" s="148">
        <f t="shared" si="1423"/>
        <v>0</v>
      </c>
      <c r="O746" s="148">
        <f t="shared" si="1423"/>
        <v>0</v>
      </c>
      <c r="P746" s="148">
        <f t="shared" si="1423"/>
        <v>0</v>
      </c>
      <c r="Q746" s="148">
        <f t="shared" si="1423"/>
        <v>0</v>
      </c>
      <c r="R746" s="148">
        <f t="shared" si="1423"/>
        <v>0</v>
      </c>
      <c r="S746" s="148">
        <f t="shared" si="1423"/>
        <v>0</v>
      </c>
      <c r="T746" s="148">
        <f t="shared" si="1423"/>
        <v>0</v>
      </c>
      <c r="U746" s="148">
        <f t="shared" si="1423"/>
        <v>0</v>
      </c>
      <c r="V746" s="148">
        <f t="shared" si="1423"/>
        <v>0</v>
      </c>
      <c r="W746" s="148">
        <f t="shared" si="1423"/>
        <v>0</v>
      </c>
      <c r="X746" s="148">
        <f t="shared" si="1423"/>
        <v>0</v>
      </c>
      <c r="Y746" s="148">
        <f t="shared" si="1423"/>
        <v>0</v>
      </c>
      <c r="Z746" s="148">
        <f t="shared" si="1423"/>
        <v>0</v>
      </c>
      <c r="AA746" s="148">
        <f t="shared" si="1423"/>
        <v>0</v>
      </c>
      <c r="AB746" s="148">
        <f t="shared" si="1423"/>
        <v>0</v>
      </c>
      <c r="AC746" s="148">
        <f t="shared" si="1423"/>
        <v>0</v>
      </c>
      <c r="AD746" s="148">
        <f t="shared" si="1423"/>
        <v>0</v>
      </c>
      <c r="AE746" s="148">
        <f t="shared" si="1423"/>
        <v>0</v>
      </c>
      <c r="AF746" s="148">
        <f t="shared" si="1423"/>
        <v>0</v>
      </c>
      <c r="AG746" s="148">
        <f t="shared" si="1423"/>
        <v>0</v>
      </c>
      <c r="AH746" s="148">
        <f t="shared" si="1423"/>
        <v>0</v>
      </c>
      <c r="AI746" s="148">
        <f t="shared" si="1423"/>
        <v>0</v>
      </c>
      <c r="AJ746" s="148">
        <f t="shared" si="1423"/>
        <v>0</v>
      </c>
      <c r="AK746" s="148">
        <f t="shared" si="1423"/>
        <v>0</v>
      </c>
      <c r="AL746" s="148">
        <f t="shared" si="1423"/>
        <v>0</v>
      </c>
      <c r="AM746" s="148">
        <f t="shared" si="1423"/>
        <v>0</v>
      </c>
      <c r="AN746" s="148">
        <f t="shared" si="1423"/>
        <v>0</v>
      </c>
      <c r="AO746" s="148">
        <f t="shared" si="1423"/>
        <v>0</v>
      </c>
      <c r="AP746" s="148">
        <f t="shared" si="1423"/>
        <v>0</v>
      </c>
      <c r="AQ746" s="148">
        <f t="shared" si="1423"/>
        <v>0</v>
      </c>
      <c r="AR746" s="148">
        <f t="shared" si="1423"/>
        <v>0</v>
      </c>
      <c r="AS746" s="148">
        <f t="shared" si="1423"/>
        <v>0</v>
      </c>
      <c r="AT746" s="148">
        <f t="shared" si="1423"/>
        <v>0</v>
      </c>
      <c r="AU746" s="148">
        <f t="shared" si="1423"/>
        <v>0</v>
      </c>
      <c r="AV746" s="148">
        <f t="shared" si="1423"/>
        <v>0</v>
      </c>
      <c r="AW746" s="148">
        <f t="shared" si="1423"/>
        <v>0</v>
      </c>
      <c r="AX746" s="148">
        <f t="shared" si="1423"/>
        <v>0</v>
      </c>
      <c r="AY746" s="148">
        <f t="shared" si="1423"/>
        <v>0</v>
      </c>
      <c r="AZ746" s="148">
        <f t="shared" si="1423"/>
        <v>0</v>
      </c>
      <c r="BA746" s="148">
        <f t="shared" si="1423"/>
        <v>0</v>
      </c>
    </row>
    <row r="747" spans="1:53" ht="22.5" customHeight="1">
      <c r="A747" s="321"/>
      <c r="B747" s="322"/>
      <c r="C747" s="323"/>
      <c r="D747" s="241" t="s">
        <v>274</v>
      </c>
      <c r="E747" s="178">
        <f t="shared" si="1421"/>
        <v>0</v>
      </c>
      <c r="F747" s="178">
        <f t="shared" si="1422"/>
        <v>0</v>
      </c>
      <c r="G747" s="156"/>
      <c r="H747" s="148">
        <f t="shared" ref="H747:BA747" si="1424">H684+H691+H698+H705+H712+H719+H726+H733+H740</f>
        <v>0</v>
      </c>
      <c r="I747" s="148">
        <f t="shared" si="1424"/>
        <v>0</v>
      </c>
      <c r="J747" s="148">
        <f t="shared" si="1424"/>
        <v>0</v>
      </c>
      <c r="K747" s="148">
        <f t="shared" si="1424"/>
        <v>0</v>
      </c>
      <c r="L747" s="148">
        <f t="shared" si="1424"/>
        <v>0</v>
      </c>
      <c r="M747" s="148">
        <f t="shared" si="1424"/>
        <v>0</v>
      </c>
      <c r="N747" s="148">
        <f t="shared" si="1424"/>
        <v>0</v>
      </c>
      <c r="O747" s="148">
        <f t="shared" si="1424"/>
        <v>0</v>
      </c>
      <c r="P747" s="148">
        <f t="shared" si="1424"/>
        <v>0</v>
      </c>
      <c r="Q747" s="148">
        <f t="shared" si="1424"/>
        <v>0</v>
      </c>
      <c r="R747" s="148">
        <f t="shared" si="1424"/>
        <v>0</v>
      </c>
      <c r="S747" s="148">
        <f t="shared" si="1424"/>
        <v>0</v>
      </c>
      <c r="T747" s="148">
        <f t="shared" si="1424"/>
        <v>0</v>
      </c>
      <c r="U747" s="148">
        <f t="shared" si="1424"/>
        <v>0</v>
      </c>
      <c r="V747" s="148">
        <f t="shared" si="1424"/>
        <v>0</v>
      </c>
      <c r="W747" s="148">
        <f t="shared" si="1424"/>
        <v>0</v>
      </c>
      <c r="X747" s="148">
        <f t="shared" si="1424"/>
        <v>0</v>
      </c>
      <c r="Y747" s="148">
        <f t="shared" si="1424"/>
        <v>0</v>
      </c>
      <c r="Z747" s="148">
        <f t="shared" si="1424"/>
        <v>0</v>
      </c>
      <c r="AA747" s="148">
        <f t="shared" si="1424"/>
        <v>0</v>
      </c>
      <c r="AB747" s="148">
        <f t="shared" si="1424"/>
        <v>0</v>
      </c>
      <c r="AC747" s="148">
        <f t="shared" si="1424"/>
        <v>0</v>
      </c>
      <c r="AD747" s="148">
        <f t="shared" si="1424"/>
        <v>0</v>
      </c>
      <c r="AE747" s="148">
        <f t="shared" si="1424"/>
        <v>0</v>
      </c>
      <c r="AF747" s="148">
        <f t="shared" si="1424"/>
        <v>0</v>
      </c>
      <c r="AG747" s="148">
        <f t="shared" si="1424"/>
        <v>0</v>
      </c>
      <c r="AH747" s="148">
        <f t="shared" si="1424"/>
        <v>0</v>
      </c>
      <c r="AI747" s="148">
        <f t="shared" si="1424"/>
        <v>0</v>
      </c>
      <c r="AJ747" s="148">
        <f t="shared" si="1424"/>
        <v>0</v>
      </c>
      <c r="AK747" s="148">
        <f t="shared" si="1424"/>
        <v>0</v>
      </c>
      <c r="AL747" s="148">
        <f t="shared" si="1424"/>
        <v>0</v>
      </c>
      <c r="AM747" s="148">
        <f t="shared" si="1424"/>
        <v>0</v>
      </c>
      <c r="AN747" s="148">
        <f t="shared" si="1424"/>
        <v>0</v>
      </c>
      <c r="AO747" s="148">
        <f t="shared" si="1424"/>
        <v>0</v>
      </c>
      <c r="AP747" s="148">
        <f t="shared" si="1424"/>
        <v>0</v>
      </c>
      <c r="AQ747" s="148">
        <f t="shared" si="1424"/>
        <v>0</v>
      </c>
      <c r="AR747" s="148">
        <f t="shared" si="1424"/>
        <v>0</v>
      </c>
      <c r="AS747" s="148">
        <f t="shared" si="1424"/>
        <v>0</v>
      </c>
      <c r="AT747" s="148">
        <f t="shared" si="1424"/>
        <v>0</v>
      </c>
      <c r="AU747" s="148">
        <f t="shared" si="1424"/>
        <v>0</v>
      </c>
      <c r="AV747" s="148">
        <f t="shared" si="1424"/>
        <v>0</v>
      </c>
      <c r="AW747" s="148">
        <f t="shared" si="1424"/>
        <v>0</v>
      </c>
      <c r="AX747" s="148">
        <f t="shared" si="1424"/>
        <v>0</v>
      </c>
      <c r="AY747" s="148">
        <f t="shared" si="1424"/>
        <v>0</v>
      </c>
      <c r="AZ747" s="148">
        <f t="shared" si="1424"/>
        <v>0</v>
      </c>
      <c r="BA747" s="148">
        <f t="shared" si="1424"/>
        <v>0</v>
      </c>
    </row>
    <row r="748" spans="1:53" ht="31.2">
      <c r="A748" s="336"/>
      <c r="B748" s="330"/>
      <c r="C748" s="331"/>
      <c r="D748" s="153" t="s">
        <v>43</v>
      </c>
      <c r="E748" s="178">
        <f t="shared" si="1421"/>
        <v>0</v>
      </c>
      <c r="F748" s="178">
        <f t="shared" si="1422"/>
        <v>0</v>
      </c>
      <c r="G748" s="156"/>
      <c r="H748" s="148">
        <f t="shared" ref="H748:AZ748" si="1425">H685+H692+H699+H706+H713+H720</f>
        <v>0</v>
      </c>
      <c r="I748" s="148">
        <f t="shared" si="1425"/>
        <v>0</v>
      </c>
      <c r="J748" s="148"/>
      <c r="K748" s="148">
        <f t="shared" si="1425"/>
        <v>0</v>
      </c>
      <c r="L748" s="148">
        <f t="shared" si="1425"/>
        <v>0</v>
      </c>
      <c r="M748" s="148"/>
      <c r="N748" s="148">
        <f t="shared" si="1425"/>
        <v>0</v>
      </c>
      <c r="O748" s="148">
        <f t="shared" si="1425"/>
        <v>0</v>
      </c>
      <c r="P748" s="148"/>
      <c r="Q748" s="148">
        <f t="shared" si="1425"/>
        <v>0</v>
      </c>
      <c r="R748" s="148">
        <f t="shared" si="1425"/>
        <v>0</v>
      </c>
      <c r="S748" s="148"/>
      <c r="T748" s="148">
        <f t="shared" si="1425"/>
        <v>0</v>
      </c>
      <c r="U748" s="148">
        <f t="shared" si="1425"/>
        <v>0</v>
      </c>
      <c r="V748" s="148"/>
      <c r="W748" s="148">
        <f t="shared" si="1425"/>
        <v>0</v>
      </c>
      <c r="X748" s="148">
        <f t="shared" si="1425"/>
        <v>0</v>
      </c>
      <c r="Y748" s="148"/>
      <c r="Z748" s="148">
        <f t="shared" si="1425"/>
        <v>0</v>
      </c>
      <c r="AA748" s="148">
        <f t="shared" si="1425"/>
        <v>0</v>
      </c>
      <c r="AB748" s="148">
        <f t="shared" si="1425"/>
        <v>0</v>
      </c>
      <c r="AC748" s="148">
        <f t="shared" si="1425"/>
        <v>0</v>
      </c>
      <c r="AD748" s="148"/>
      <c r="AE748" s="148">
        <f t="shared" si="1425"/>
        <v>0</v>
      </c>
      <c r="AF748" s="148">
        <f t="shared" si="1425"/>
        <v>0</v>
      </c>
      <c r="AG748" s="148">
        <f t="shared" si="1425"/>
        <v>0</v>
      </c>
      <c r="AH748" s="148">
        <f t="shared" si="1425"/>
        <v>0</v>
      </c>
      <c r="AI748" s="148"/>
      <c r="AJ748" s="148">
        <f t="shared" si="1425"/>
        <v>0</v>
      </c>
      <c r="AK748" s="148">
        <f t="shared" si="1425"/>
        <v>0</v>
      </c>
      <c r="AL748" s="148">
        <f t="shared" si="1425"/>
        <v>0</v>
      </c>
      <c r="AM748" s="148">
        <f t="shared" si="1425"/>
        <v>0</v>
      </c>
      <c r="AN748" s="148"/>
      <c r="AO748" s="148">
        <f t="shared" si="1425"/>
        <v>0</v>
      </c>
      <c r="AP748" s="148">
        <f t="shared" si="1425"/>
        <v>0</v>
      </c>
      <c r="AQ748" s="148">
        <f t="shared" si="1425"/>
        <v>0</v>
      </c>
      <c r="AR748" s="148">
        <f t="shared" si="1425"/>
        <v>0</v>
      </c>
      <c r="AS748" s="148"/>
      <c r="AT748" s="148">
        <f t="shared" si="1425"/>
        <v>0</v>
      </c>
      <c r="AU748" s="148">
        <f t="shared" si="1425"/>
        <v>0</v>
      </c>
      <c r="AV748" s="148">
        <f t="shared" si="1425"/>
        <v>0</v>
      </c>
      <c r="AW748" s="148">
        <f t="shared" si="1425"/>
        <v>0</v>
      </c>
      <c r="AX748" s="148"/>
      <c r="AY748" s="148">
        <f t="shared" si="1425"/>
        <v>0</v>
      </c>
      <c r="AZ748" s="148">
        <f t="shared" si="1425"/>
        <v>0</v>
      </c>
      <c r="BA748" s="148"/>
    </row>
    <row r="749" spans="1:53" ht="22.5" customHeight="1">
      <c r="A749" s="318" t="s">
        <v>356</v>
      </c>
      <c r="B749" s="319"/>
      <c r="C749" s="320"/>
      <c r="D749" s="159" t="s">
        <v>41</v>
      </c>
      <c r="E749" s="178">
        <f t="shared" ref="E749:E751" si="1426">H749+K749+N749+Q749+T749+W749+Z749+AE749+AJ749+AO749+AT749+AY749</f>
        <v>2246.96477</v>
      </c>
      <c r="F749" s="178">
        <f>I749+L749+O749+R749+U749+X749+AC749+AH749+AM749+AR749+AW749+AZ749</f>
        <v>2246.96477</v>
      </c>
      <c r="G749" s="178">
        <f>F749/E749*100</f>
        <v>100</v>
      </c>
      <c r="H749" s="148">
        <f>H750+H751+H752+H754+H755</f>
        <v>0</v>
      </c>
      <c r="I749" s="148">
        <f t="shared" ref="I749" si="1427">I750+I751+I752+I754+I755</f>
        <v>0</v>
      </c>
      <c r="J749" s="148" t="e">
        <f>I749/H749*100</f>
        <v>#DIV/0!</v>
      </c>
      <c r="K749" s="148">
        <f t="shared" ref="K749:L749" si="1428">K750+K751+K752+K754+K755</f>
        <v>0</v>
      </c>
      <c r="L749" s="148">
        <f t="shared" si="1428"/>
        <v>0</v>
      </c>
      <c r="M749" s="148" t="e">
        <f>L749/K749*100</f>
        <v>#DIV/0!</v>
      </c>
      <c r="N749" s="148">
        <f t="shared" ref="N749:O749" si="1429">N750+N751+N752+N754+N755</f>
        <v>0</v>
      </c>
      <c r="O749" s="148">
        <f t="shared" si="1429"/>
        <v>0</v>
      </c>
      <c r="P749" s="148" t="e">
        <f>O749/N749*100</f>
        <v>#DIV/0!</v>
      </c>
      <c r="Q749" s="148">
        <f t="shared" ref="Q749:R749" si="1430">Q750+Q751+Q752+Q754+Q755</f>
        <v>0</v>
      </c>
      <c r="R749" s="148">
        <f t="shared" si="1430"/>
        <v>0</v>
      </c>
      <c r="S749" s="148" t="e">
        <f>R749/Q749*100</f>
        <v>#DIV/0!</v>
      </c>
      <c r="T749" s="148">
        <f t="shared" ref="T749:U749" si="1431">T750+T751+T752+T754+T755</f>
        <v>23.182490000000001</v>
      </c>
      <c r="U749" s="148">
        <f t="shared" si="1431"/>
        <v>23.182490000000001</v>
      </c>
      <c r="V749" s="148">
        <f>U749/T749*100</f>
        <v>100</v>
      </c>
      <c r="W749" s="148">
        <f t="shared" ref="W749:X749" si="1432">W750+W751+W752+W754+W755</f>
        <v>621.93299999999999</v>
      </c>
      <c r="X749" s="148">
        <f t="shared" si="1432"/>
        <v>621.93299999999999</v>
      </c>
      <c r="Y749" s="148">
        <f>X749/W749*100</f>
        <v>100</v>
      </c>
      <c r="Z749" s="148">
        <f t="shared" ref="Z749:AC749" si="1433">Z750+Z751+Z752+Z754+Z755</f>
        <v>0</v>
      </c>
      <c r="AA749" s="148">
        <f t="shared" si="1433"/>
        <v>0</v>
      </c>
      <c r="AB749" s="148">
        <f t="shared" si="1433"/>
        <v>0</v>
      </c>
      <c r="AC749" s="148">
        <f t="shared" si="1433"/>
        <v>0</v>
      </c>
      <c r="AD749" s="148" t="e">
        <f>AC749/Z749*100</f>
        <v>#DIV/0!</v>
      </c>
      <c r="AE749" s="148">
        <f t="shared" ref="AE749:AH749" si="1434">AE750+AE751+AE752+AE754+AE755</f>
        <v>0</v>
      </c>
      <c r="AF749" s="148">
        <f t="shared" si="1434"/>
        <v>0</v>
      </c>
      <c r="AG749" s="148">
        <f t="shared" si="1434"/>
        <v>0</v>
      </c>
      <c r="AH749" s="148">
        <f t="shared" si="1434"/>
        <v>0</v>
      </c>
      <c r="AI749" s="148" t="e">
        <f>AH749/AE749*100</f>
        <v>#DIV/0!</v>
      </c>
      <c r="AJ749" s="148">
        <f t="shared" ref="AJ749:AM749" si="1435">AJ750+AJ751+AJ752+AJ754+AJ755</f>
        <v>661</v>
      </c>
      <c r="AK749" s="148">
        <f t="shared" si="1435"/>
        <v>0</v>
      </c>
      <c r="AL749" s="148">
        <f t="shared" si="1435"/>
        <v>0</v>
      </c>
      <c r="AM749" s="148">
        <f t="shared" si="1435"/>
        <v>661</v>
      </c>
      <c r="AN749" s="148">
        <f>AM749/AJ749*100</f>
        <v>100</v>
      </c>
      <c r="AO749" s="148">
        <f t="shared" ref="AO749:AR749" si="1436">AO750+AO751+AO752+AO754+AO755</f>
        <v>0</v>
      </c>
      <c r="AP749" s="148">
        <f t="shared" si="1436"/>
        <v>0</v>
      </c>
      <c r="AQ749" s="148">
        <f t="shared" si="1436"/>
        <v>0</v>
      </c>
      <c r="AR749" s="148">
        <f t="shared" si="1436"/>
        <v>0</v>
      </c>
      <c r="AS749" s="148" t="e">
        <f>AR749/AO749*100</f>
        <v>#DIV/0!</v>
      </c>
      <c r="AT749" s="148">
        <f t="shared" ref="AT749:AW749" si="1437">AT750+AT751+AT752+AT754+AT755</f>
        <v>863.21727999999996</v>
      </c>
      <c r="AU749" s="148">
        <f t="shared" si="1437"/>
        <v>0</v>
      </c>
      <c r="AV749" s="148">
        <f t="shared" si="1437"/>
        <v>0</v>
      </c>
      <c r="AW749" s="148">
        <f t="shared" si="1437"/>
        <v>863.21727999999996</v>
      </c>
      <c r="AX749" s="148">
        <f>AW749/AT749*100</f>
        <v>100</v>
      </c>
      <c r="AY749" s="148">
        <f t="shared" ref="AY749:AZ749" si="1438">AY750+AY751+AY752+AY754+AY755</f>
        <v>77.631999999999948</v>
      </c>
      <c r="AZ749" s="148">
        <f t="shared" si="1438"/>
        <v>77.631999999999948</v>
      </c>
      <c r="BA749" s="156">
        <f>AZ749/AY749*100</f>
        <v>100</v>
      </c>
    </row>
    <row r="750" spans="1:53" ht="32.25" customHeight="1">
      <c r="A750" s="321"/>
      <c r="B750" s="322"/>
      <c r="C750" s="323"/>
      <c r="D750" s="157" t="s">
        <v>37</v>
      </c>
      <c r="E750" s="178">
        <f t="shared" si="1426"/>
        <v>0</v>
      </c>
      <c r="F750" s="178">
        <f t="shared" ref="F750:F755" si="1439">I750+L750+O750+R750+U750+X750+AA750+AF750+AK750+AP750+AU750+AZ750</f>
        <v>0</v>
      </c>
      <c r="G750" s="178"/>
      <c r="H750" s="148">
        <f>H743</f>
        <v>0</v>
      </c>
      <c r="I750" s="148">
        <f t="shared" ref="I750:AZ750" si="1440">I743</f>
        <v>0</v>
      </c>
      <c r="J750" s="148"/>
      <c r="K750" s="148">
        <f t="shared" si="1440"/>
        <v>0</v>
      </c>
      <c r="L750" s="148">
        <f t="shared" si="1440"/>
        <v>0</v>
      </c>
      <c r="M750" s="148"/>
      <c r="N750" s="148">
        <f t="shared" si="1440"/>
        <v>0</v>
      </c>
      <c r="O750" s="148">
        <f t="shared" si="1440"/>
        <v>0</v>
      </c>
      <c r="P750" s="148"/>
      <c r="Q750" s="148">
        <f t="shared" si="1440"/>
        <v>0</v>
      </c>
      <c r="R750" s="148">
        <f t="shared" si="1440"/>
        <v>0</v>
      </c>
      <c r="S750" s="148"/>
      <c r="T750" s="148">
        <f t="shared" si="1440"/>
        <v>0</v>
      </c>
      <c r="U750" s="148">
        <f t="shared" si="1440"/>
        <v>0</v>
      </c>
      <c r="V750" s="148"/>
      <c r="W750" s="148">
        <f t="shared" si="1440"/>
        <v>0</v>
      </c>
      <c r="X750" s="148">
        <f t="shared" si="1440"/>
        <v>0</v>
      </c>
      <c r="Y750" s="148"/>
      <c r="Z750" s="148">
        <f t="shared" si="1440"/>
        <v>0</v>
      </c>
      <c r="AA750" s="148">
        <f t="shared" si="1440"/>
        <v>0</v>
      </c>
      <c r="AB750" s="148">
        <f t="shared" si="1440"/>
        <v>0</v>
      </c>
      <c r="AC750" s="148">
        <f t="shared" si="1440"/>
        <v>0</v>
      </c>
      <c r="AD750" s="148"/>
      <c r="AE750" s="148">
        <f t="shared" si="1440"/>
        <v>0</v>
      </c>
      <c r="AF750" s="148">
        <f t="shared" si="1440"/>
        <v>0</v>
      </c>
      <c r="AG750" s="148">
        <f t="shared" si="1440"/>
        <v>0</v>
      </c>
      <c r="AH750" s="148">
        <f t="shared" si="1440"/>
        <v>0</v>
      </c>
      <c r="AI750" s="148"/>
      <c r="AJ750" s="148">
        <f t="shared" si="1440"/>
        <v>0</v>
      </c>
      <c r="AK750" s="148">
        <f t="shared" si="1440"/>
        <v>0</v>
      </c>
      <c r="AL750" s="148">
        <f t="shared" si="1440"/>
        <v>0</v>
      </c>
      <c r="AM750" s="148">
        <f t="shared" si="1440"/>
        <v>0</v>
      </c>
      <c r="AN750" s="148"/>
      <c r="AO750" s="148">
        <f t="shared" si="1440"/>
        <v>0</v>
      </c>
      <c r="AP750" s="148">
        <f t="shared" si="1440"/>
        <v>0</v>
      </c>
      <c r="AQ750" s="148">
        <f t="shared" si="1440"/>
        <v>0</v>
      </c>
      <c r="AR750" s="148">
        <f t="shared" si="1440"/>
        <v>0</v>
      </c>
      <c r="AS750" s="148"/>
      <c r="AT750" s="148">
        <f t="shared" si="1440"/>
        <v>0</v>
      </c>
      <c r="AU750" s="148">
        <f t="shared" si="1440"/>
        <v>0</v>
      </c>
      <c r="AV750" s="148">
        <f t="shared" si="1440"/>
        <v>0</v>
      </c>
      <c r="AW750" s="148">
        <f t="shared" si="1440"/>
        <v>0</v>
      </c>
      <c r="AX750" s="148"/>
      <c r="AY750" s="148">
        <f t="shared" si="1440"/>
        <v>0</v>
      </c>
      <c r="AZ750" s="148">
        <f t="shared" si="1440"/>
        <v>0</v>
      </c>
      <c r="BA750" s="148"/>
    </row>
    <row r="751" spans="1:53" ht="50.25" customHeight="1">
      <c r="A751" s="321"/>
      <c r="B751" s="322"/>
      <c r="C751" s="323"/>
      <c r="D751" s="158" t="s">
        <v>2</v>
      </c>
      <c r="E751" s="178">
        <f t="shared" si="1426"/>
        <v>0</v>
      </c>
      <c r="F751" s="178">
        <f t="shared" si="1439"/>
        <v>0</v>
      </c>
      <c r="G751" s="178"/>
      <c r="H751" s="148">
        <f t="shared" ref="H751:AZ751" si="1441">H744</f>
        <v>0</v>
      </c>
      <c r="I751" s="148">
        <f t="shared" si="1441"/>
        <v>0</v>
      </c>
      <c r="J751" s="148"/>
      <c r="K751" s="148">
        <f t="shared" si="1441"/>
        <v>0</v>
      </c>
      <c r="L751" s="148">
        <f t="shared" si="1441"/>
        <v>0</v>
      </c>
      <c r="M751" s="148"/>
      <c r="N751" s="148">
        <f t="shared" si="1441"/>
        <v>0</v>
      </c>
      <c r="O751" s="148">
        <f t="shared" si="1441"/>
        <v>0</v>
      </c>
      <c r="P751" s="148"/>
      <c r="Q751" s="148">
        <f t="shared" si="1441"/>
        <v>0</v>
      </c>
      <c r="R751" s="148">
        <f t="shared" si="1441"/>
        <v>0</v>
      </c>
      <c r="S751" s="148"/>
      <c r="T751" s="148">
        <f t="shared" si="1441"/>
        <v>0</v>
      </c>
      <c r="U751" s="148">
        <f t="shared" si="1441"/>
        <v>0</v>
      </c>
      <c r="V751" s="148"/>
      <c r="W751" s="148">
        <f t="shared" si="1441"/>
        <v>0</v>
      </c>
      <c r="X751" s="148">
        <f t="shared" si="1441"/>
        <v>0</v>
      </c>
      <c r="Y751" s="148"/>
      <c r="Z751" s="148">
        <f t="shared" si="1441"/>
        <v>0</v>
      </c>
      <c r="AA751" s="148">
        <f t="shared" si="1441"/>
        <v>0</v>
      </c>
      <c r="AB751" s="148">
        <f t="shared" si="1441"/>
        <v>0</v>
      </c>
      <c r="AC751" s="148">
        <f t="shared" si="1441"/>
        <v>0</v>
      </c>
      <c r="AD751" s="148"/>
      <c r="AE751" s="148">
        <f t="shared" si="1441"/>
        <v>0</v>
      </c>
      <c r="AF751" s="148">
        <f t="shared" si="1441"/>
        <v>0</v>
      </c>
      <c r="AG751" s="148">
        <f t="shared" si="1441"/>
        <v>0</v>
      </c>
      <c r="AH751" s="148">
        <f t="shared" si="1441"/>
        <v>0</v>
      </c>
      <c r="AI751" s="148"/>
      <c r="AJ751" s="148">
        <f t="shared" si="1441"/>
        <v>0</v>
      </c>
      <c r="AK751" s="148">
        <f t="shared" si="1441"/>
        <v>0</v>
      </c>
      <c r="AL751" s="148">
        <f t="shared" si="1441"/>
        <v>0</v>
      </c>
      <c r="AM751" s="148">
        <f t="shared" si="1441"/>
        <v>0</v>
      </c>
      <c r="AN751" s="148"/>
      <c r="AO751" s="148">
        <f t="shared" si="1441"/>
        <v>0</v>
      </c>
      <c r="AP751" s="148">
        <f t="shared" si="1441"/>
        <v>0</v>
      </c>
      <c r="AQ751" s="148">
        <f t="shared" si="1441"/>
        <v>0</v>
      </c>
      <c r="AR751" s="148">
        <f t="shared" si="1441"/>
        <v>0</v>
      </c>
      <c r="AS751" s="148"/>
      <c r="AT751" s="148">
        <f t="shared" si="1441"/>
        <v>0</v>
      </c>
      <c r="AU751" s="148">
        <f t="shared" si="1441"/>
        <v>0</v>
      </c>
      <c r="AV751" s="148">
        <f t="shared" si="1441"/>
        <v>0</v>
      </c>
      <c r="AW751" s="148">
        <f t="shared" si="1441"/>
        <v>0</v>
      </c>
      <c r="AX751" s="148"/>
      <c r="AY751" s="148">
        <f t="shared" si="1441"/>
        <v>0</v>
      </c>
      <c r="AZ751" s="148">
        <f t="shared" si="1441"/>
        <v>0</v>
      </c>
      <c r="BA751" s="148"/>
    </row>
    <row r="752" spans="1:53" ht="22.5" customHeight="1">
      <c r="A752" s="321"/>
      <c r="B752" s="322"/>
      <c r="C752" s="323"/>
      <c r="D752" s="241" t="s">
        <v>273</v>
      </c>
      <c r="E752" s="178">
        <f>H752+K752+N752+Q752+T752+W752+Z752+AE752+AJ752+AO752+AT752+AY752</f>
        <v>2246.96477</v>
      </c>
      <c r="F752" s="178">
        <f>I752+L752+O752+R752+U752+X752+AC752+AH752+AM752+AR752+AW752+AZ752</f>
        <v>2246.96477</v>
      </c>
      <c r="G752" s="178">
        <f t="shared" ref="G752" si="1442">F752/E752*100</f>
        <v>100</v>
      </c>
      <c r="H752" s="148">
        <f t="shared" ref="H752:AZ752" si="1443">H745</f>
        <v>0</v>
      </c>
      <c r="I752" s="148">
        <f t="shared" si="1443"/>
        <v>0</v>
      </c>
      <c r="J752" s="148"/>
      <c r="K752" s="148">
        <f t="shared" si="1443"/>
        <v>0</v>
      </c>
      <c r="L752" s="148">
        <f t="shared" si="1443"/>
        <v>0</v>
      </c>
      <c r="M752" s="148"/>
      <c r="N752" s="148">
        <f t="shared" si="1443"/>
        <v>0</v>
      </c>
      <c r="O752" s="148">
        <f t="shared" si="1443"/>
        <v>0</v>
      </c>
      <c r="P752" s="148"/>
      <c r="Q752" s="148">
        <f t="shared" si="1443"/>
        <v>0</v>
      </c>
      <c r="R752" s="148">
        <f t="shared" si="1443"/>
        <v>0</v>
      </c>
      <c r="S752" s="148"/>
      <c r="T752" s="148">
        <f t="shared" si="1443"/>
        <v>23.182490000000001</v>
      </c>
      <c r="U752" s="148">
        <f t="shared" si="1443"/>
        <v>23.182490000000001</v>
      </c>
      <c r="V752" s="148"/>
      <c r="W752" s="148">
        <f t="shared" si="1443"/>
        <v>621.93299999999999</v>
      </c>
      <c r="X752" s="148">
        <f t="shared" si="1443"/>
        <v>621.93299999999999</v>
      </c>
      <c r="Y752" s="148"/>
      <c r="Z752" s="148">
        <f t="shared" si="1443"/>
        <v>0</v>
      </c>
      <c r="AA752" s="148">
        <f t="shared" si="1443"/>
        <v>0</v>
      </c>
      <c r="AB752" s="148">
        <f t="shared" si="1443"/>
        <v>0</v>
      </c>
      <c r="AC752" s="148">
        <f t="shared" si="1443"/>
        <v>0</v>
      </c>
      <c r="AD752" s="148"/>
      <c r="AE752" s="148">
        <f t="shared" si="1443"/>
        <v>0</v>
      </c>
      <c r="AF752" s="148">
        <f t="shared" si="1443"/>
        <v>0</v>
      </c>
      <c r="AG752" s="148">
        <f t="shared" si="1443"/>
        <v>0</v>
      </c>
      <c r="AH752" s="148">
        <f t="shared" si="1443"/>
        <v>0</v>
      </c>
      <c r="AI752" s="148"/>
      <c r="AJ752" s="148">
        <f t="shared" si="1443"/>
        <v>661</v>
      </c>
      <c r="AK752" s="148">
        <f t="shared" si="1443"/>
        <v>0</v>
      </c>
      <c r="AL752" s="148">
        <f t="shared" si="1443"/>
        <v>0</v>
      </c>
      <c r="AM752" s="148">
        <f t="shared" si="1443"/>
        <v>661</v>
      </c>
      <c r="AN752" s="148"/>
      <c r="AO752" s="148">
        <f t="shared" si="1443"/>
        <v>0</v>
      </c>
      <c r="AP752" s="148">
        <f t="shared" si="1443"/>
        <v>0</v>
      </c>
      <c r="AQ752" s="148">
        <f t="shared" si="1443"/>
        <v>0</v>
      </c>
      <c r="AR752" s="148">
        <f t="shared" si="1443"/>
        <v>0</v>
      </c>
      <c r="AS752" s="148"/>
      <c r="AT752" s="148">
        <f t="shared" si="1443"/>
        <v>863.21727999999996</v>
      </c>
      <c r="AU752" s="148">
        <f t="shared" si="1443"/>
        <v>0</v>
      </c>
      <c r="AV752" s="148">
        <f t="shared" si="1443"/>
        <v>0</v>
      </c>
      <c r="AW752" s="148">
        <f t="shared" si="1443"/>
        <v>863.21727999999996</v>
      </c>
      <c r="AX752" s="148"/>
      <c r="AY752" s="148">
        <f t="shared" si="1443"/>
        <v>77.631999999999948</v>
      </c>
      <c r="AZ752" s="148">
        <f t="shared" si="1443"/>
        <v>77.631999999999948</v>
      </c>
      <c r="BA752" s="148"/>
    </row>
    <row r="753" spans="1:53" ht="82.5" customHeight="1">
      <c r="A753" s="321"/>
      <c r="B753" s="322"/>
      <c r="C753" s="323"/>
      <c r="D753" s="241" t="s">
        <v>279</v>
      </c>
      <c r="E753" s="178">
        <f t="shared" ref="E753:E755" si="1444">H753+K753+N753+Q753+T753+W753+Z753+AE753+AJ753+AO753+AT753+AY753</f>
        <v>0</v>
      </c>
      <c r="F753" s="178">
        <f t="shared" si="1439"/>
        <v>0</v>
      </c>
      <c r="G753" s="156"/>
      <c r="H753" s="148">
        <f t="shared" ref="H753:AZ753" si="1445">H746</f>
        <v>0</v>
      </c>
      <c r="I753" s="148">
        <f t="shared" si="1445"/>
        <v>0</v>
      </c>
      <c r="J753" s="148"/>
      <c r="K753" s="148">
        <f t="shared" si="1445"/>
        <v>0</v>
      </c>
      <c r="L753" s="148">
        <f t="shared" si="1445"/>
        <v>0</v>
      </c>
      <c r="M753" s="148"/>
      <c r="N753" s="148">
        <f t="shared" si="1445"/>
        <v>0</v>
      </c>
      <c r="O753" s="148">
        <f t="shared" si="1445"/>
        <v>0</v>
      </c>
      <c r="P753" s="148"/>
      <c r="Q753" s="148">
        <f t="shared" si="1445"/>
        <v>0</v>
      </c>
      <c r="R753" s="148">
        <f t="shared" si="1445"/>
        <v>0</v>
      </c>
      <c r="S753" s="148"/>
      <c r="T753" s="148">
        <f t="shared" si="1445"/>
        <v>0</v>
      </c>
      <c r="U753" s="148">
        <f t="shared" si="1445"/>
        <v>0</v>
      </c>
      <c r="V753" s="148"/>
      <c r="W753" s="148">
        <f t="shared" si="1445"/>
        <v>0</v>
      </c>
      <c r="X753" s="148">
        <f t="shared" si="1445"/>
        <v>0</v>
      </c>
      <c r="Y753" s="148"/>
      <c r="Z753" s="148">
        <f t="shared" si="1445"/>
        <v>0</v>
      </c>
      <c r="AA753" s="148">
        <f t="shared" si="1445"/>
        <v>0</v>
      </c>
      <c r="AB753" s="148">
        <f t="shared" si="1445"/>
        <v>0</v>
      </c>
      <c r="AC753" s="148">
        <f t="shared" si="1445"/>
        <v>0</v>
      </c>
      <c r="AD753" s="148"/>
      <c r="AE753" s="148">
        <f t="shared" si="1445"/>
        <v>0</v>
      </c>
      <c r="AF753" s="148">
        <f t="shared" si="1445"/>
        <v>0</v>
      </c>
      <c r="AG753" s="148">
        <f t="shared" si="1445"/>
        <v>0</v>
      </c>
      <c r="AH753" s="148">
        <f t="shared" si="1445"/>
        <v>0</v>
      </c>
      <c r="AI753" s="148"/>
      <c r="AJ753" s="148">
        <f t="shared" si="1445"/>
        <v>0</v>
      </c>
      <c r="AK753" s="148">
        <f t="shared" si="1445"/>
        <v>0</v>
      </c>
      <c r="AL753" s="148">
        <f t="shared" si="1445"/>
        <v>0</v>
      </c>
      <c r="AM753" s="148">
        <f t="shared" si="1445"/>
        <v>0</v>
      </c>
      <c r="AN753" s="148"/>
      <c r="AO753" s="148">
        <f t="shared" si="1445"/>
        <v>0</v>
      </c>
      <c r="AP753" s="148">
        <f t="shared" si="1445"/>
        <v>0</v>
      </c>
      <c r="AQ753" s="148">
        <f t="shared" si="1445"/>
        <v>0</v>
      </c>
      <c r="AR753" s="148">
        <f t="shared" si="1445"/>
        <v>0</v>
      </c>
      <c r="AS753" s="148"/>
      <c r="AT753" s="148">
        <f t="shared" si="1445"/>
        <v>0</v>
      </c>
      <c r="AU753" s="148">
        <f t="shared" si="1445"/>
        <v>0</v>
      </c>
      <c r="AV753" s="148">
        <f t="shared" si="1445"/>
        <v>0</v>
      </c>
      <c r="AW753" s="148">
        <f t="shared" si="1445"/>
        <v>0</v>
      </c>
      <c r="AX753" s="148"/>
      <c r="AY753" s="148">
        <f t="shared" si="1445"/>
        <v>0</v>
      </c>
      <c r="AZ753" s="148">
        <f t="shared" si="1445"/>
        <v>0</v>
      </c>
      <c r="BA753" s="148"/>
    </row>
    <row r="754" spans="1:53" ht="22.5" customHeight="1">
      <c r="A754" s="321"/>
      <c r="B754" s="322"/>
      <c r="C754" s="323"/>
      <c r="D754" s="241" t="s">
        <v>274</v>
      </c>
      <c r="E754" s="178">
        <f t="shared" si="1444"/>
        <v>0</v>
      </c>
      <c r="F754" s="178">
        <f t="shared" si="1439"/>
        <v>0</v>
      </c>
      <c r="G754" s="156"/>
      <c r="H754" s="148">
        <f t="shared" ref="H754:AZ755" si="1446">H747</f>
        <v>0</v>
      </c>
      <c r="I754" s="148">
        <f t="shared" si="1446"/>
        <v>0</v>
      </c>
      <c r="J754" s="148"/>
      <c r="K754" s="148">
        <f t="shared" si="1446"/>
        <v>0</v>
      </c>
      <c r="L754" s="148">
        <f t="shared" si="1446"/>
        <v>0</v>
      </c>
      <c r="M754" s="148"/>
      <c r="N754" s="148">
        <f t="shared" si="1446"/>
        <v>0</v>
      </c>
      <c r="O754" s="148">
        <f t="shared" si="1446"/>
        <v>0</v>
      </c>
      <c r="P754" s="148"/>
      <c r="Q754" s="148">
        <f t="shared" si="1446"/>
        <v>0</v>
      </c>
      <c r="R754" s="148">
        <f t="shared" si="1446"/>
        <v>0</v>
      </c>
      <c r="S754" s="148"/>
      <c r="T754" s="148">
        <f t="shared" si="1446"/>
        <v>0</v>
      </c>
      <c r="U754" s="148">
        <f t="shared" si="1446"/>
        <v>0</v>
      </c>
      <c r="V754" s="148"/>
      <c r="W754" s="148">
        <f t="shared" si="1446"/>
        <v>0</v>
      </c>
      <c r="X754" s="148">
        <f t="shared" si="1446"/>
        <v>0</v>
      </c>
      <c r="Y754" s="148"/>
      <c r="Z754" s="148">
        <f t="shared" si="1446"/>
        <v>0</v>
      </c>
      <c r="AA754" s="148">
        <f t="shared" si="1446"/>
        <v>0</v>
      </c>
      <c r="AB754" s="148">
        <f t="shared" si="1446"/>
        <v>0</v>
      </c>
      <c r="AC754" s="148">
        <f t="shared" si="1446"/>
        <v>0</v>
      </c>
      <c r="AD754" s="148"/>
      <c r="AE754" s="148">
        <f t="shared" si="1446"/>
        <v>0</v>
      </c>
      <c r="AF754" s="148">
        <f t="shared" si="1446"/>
        <v>0</v>
      </c>
      <c r="AG754" s="148">
        <f t="shared" si="1446"/>
        <v>0</v>
      </c>
      <c r="AH754" s="148">
        <f t="shared" si="1446"/>
        <v>0</v>
      </c>
      <c r="AI754" s="148"/>
      <c r="AJ754" s="148">
        <f t="shared" si="1446"/>
        <v>0</v>
      </c>
      <c r="AK754" s="148">
        <f t="shared" si="1446"/>
        <v>0</v>
      </c>
      <c r="AL754" s="148">
        <f t="shared" si="1446"/>
        <v>0</v>
      </c>
      <c r="AM754" s="148">
        <f t="shared" si="1446"/>
        <v>0</v>
      </c>
      <c r="AN754" s="148"/>
      <c r="AO754" s="148">
        <f t="shared" si="1446"/>
        <v>0</v>
      </c>
      <c r="AP754" s="148">
        <f t="shared" si="1446"/>
        <v>0</v>
      </c>
      <c r="AQ754" s="148">
        <f t="shared" si="1446"/>
        <v>0</v>
      </c>
      <c r="AR754" s="148">
        <f t="shared" si="1446"/>
        <v>0</v>
      </c>
      <c r="AS754" s="148"/>
      <c r="AT754" s="148">
        <f t="shared" si="1446"/>
        <v>0</v>
      </c>
      <c r="AU754" s="148">
        <f t="shared" si="1446"/>
        <v>0</v>
      </c>
      <c r="AV754" s="148">
        <f t="shared" si="1446"/>
        <v>0</v>
      </c>
      <c r="AW754" s="148">
        <f t="shared" si="1446"/>
        <v>0</v>
      </c>
      <c r="AX754" s="148"/>
      <c r="AY754" s="148">
        <f t="shared" si="1446"/>
        <v>0</v>
      </c>
      <c r="AZ754" s="148">
        <f t="shared" si="1446"/>
        <v>0</v>
      </c>
      <c r="BA754" s="148"/>
    </row>
    <row r="755" spans="1:53" ht="33.75" customHeight="1">
      <c r="A755" s="321"/>
      <c r="B755" s="322"/>
      <c r="C755" s="323"/>
      <c r="D755" s="153" t="s">
        <v>43</v>
      </c>
      <c r="E755" s="178">
        <f t="shared" si="1444"/>
        <v>0</v>
      </c>
      <c r="F755" s="178">
        <f t="shared" si="1439"/>
        <v>0</v>
      </c>
      <c r="G755" s="156"/>
      <c r="H755" s="148">
        <f>H748</f>
        <v>0</v>
      </c>
      <c r="I755" s="148">
        <f t="shared" si="1446"/>
        <v>0</v>
      </c>
      <c r="J755" s="148">
        <f t="shared" si="1446"/>
        <v>0</v>
      </c>
      <c r="K755" s="148">
        <f t="shared" si="1446"/>
        <v>0</v>
      </c>
      <c r="L755" s="148">
        <f t="shared" si="1446"/>
        <v>0</v>
      </c>
      <c r="M755" s="148"/>
      <c r="N755" s="148">
        <f t="shared" si="1446"/>
        <v>0</v>
      </c>
      <c r="O755" s="148">
        <f t="shared" si="1446"/>
        <v>0</v>
      </c>
      <c r="P755" s="148"/>
      <c r="Q755" s="148">
        <f t="shared" si="1446"/>
        <v>0</v>
      </c>
      <c r="R755" s="148">
        <f t="shared" si="1446"/>
        <v>0</v>
      </c>
      <c r="S755" s="148"/>
      <c r="T755" s="148">
        <f t="shared" si="1446"/>
        <v>0</v>
      </c>
      <c r="U755" s="148">
        <f t="shared" si="1446"/>
        <v>0</v>
      </c>
      <c r="V755" s="148"/>
      <c r="W755" s="148">
        <f t="shared" si="1446"/>
        <v>0</v>
      </c>
      <c r="X755" s="148">
        <f t="shared" si="1446"/>
        <v>0</v>
      </c>
      <c r="Y755" s="148"/>
      <c r="Z755" s="148">
        <f t="shared" si="1446"/>
        <v>0</v>
      </c>
      <c r="AA755" s="148">
        <f t="shared" si="1446"/>
        <v>0</v>
      </c>
      <c r="AB755" s="148">
        <f t="shared" si="1446"/>
        <v>0</v>
      </c>
      <c r="AC755" s="148">
        <f t="shared" si="1446"/>
        <v>0</v>
      </c>
      <c r="AD755" s="148"/>
      <c r="AE755" s="148">
        <f t="shared" si="1446"/>
        <v>0</v>
      </c>
      <c r="AF755" s="148">
        <f t="shared" si="1446"/>
        <v>0</v>
      </c>
      <c r="AG755" s="148">
        <f t="shared" si="1446"/>
        <v>0</v>
      </c>
      <c r="AH755" s="148">
        <f t="shared" si="1446"/>
        <v>0</v>
      </c>
      <c r="AI755" s="148"/>
      <c r="AJ755" s="148">
        <f t="shared" si="1446"/>
        <v>0</v>
      </c>
      <c r="AK755" s="148">
        <f t="shared" si="1446"/>
        <v>0</v>
      </c>
      <c r="AL755" s="148">
        <f t="shared" si="1446"/>
        <v>0</v>
      </c>
      <c r="AM755" s="148">
        <f t="shared" si="1446"/>
        <v>0</v>
      </c>
      <c r="AN755" s="148"/>
      <c r="AO755" s="148">
        <f t="shared" si="1446"/>
        <v>0</v>
      </c>
      <c r="AP755" s="148">
        <f t="shared" si="1446"/>
        <v>0</v>
      </c>
      <c r="AQ755" s="148">
        <f t="shared" si="1446"/>
        <v>0</v>
      </c>
      <c r="AR755" s="148">
        <f t="shared" si="1446"/>
        <v>0</v>
      </c>
      <c r="AS755" s="148"/>
      <c r="AT755" s="148">
        <f t="shared" si="1446"/>
        <v>0</v>
      </c>
      <c r="AU755" s="148">
        <f t="shared" si="1446"/>
        <v>0</v>
      </c>
      <c r="AV755" s="148">
        <f t="shared" si="1446"/>
        <v>0</v>
      </c>
      <c r="AW755" s="148">
        <f t="shared" si="1446"/>
        <v>0</v>
      </c>
      <c r="AX755" s="148"/>
      <c r="AY755" s="148">
        <f t="shared" si="1446"/>
        <v>0</v>
      </c>
      <c r="AZ755" s="148">
        <f t="shared" si="1446"/>
        <v>0</v>
      </c>
      <c r="BA755" s="148"/>
    </row>
    <row r="756" spans="1:53" ht="33.75" customHeight="1">
      <c r="A756" s="417" t="s">
        <v>558</v>
      </c>
      <c r="B756" s="418"/>
      <c r="C756" s="418"/>
      <c r="D756" s="418"/>
      <c r="E756" s="418"/>
      <c r="F756" s="418"/>
      <c r="G756" s="418"/>
      <c r="H756" s="418"/>
      <c r="I756" s="418"/>
      <c r="J756" s="418"/>
      <c r="K756" s="418"/>
      <c r="L756" s="418"/>
      <c r="M756" s="418"/>
      <c r="N756" s="418"/>
      <c r="O756" s="418"/>
      <c r="P756" s="418"/>
      <c r="Q756" s="418"/>
      <c r="R756" s="418"/>
      <c r="S756" s="418"/>
      <c r="T756" s="418"/>
      <c r="U756" s="418"/>
      <c r="V756" s="418"/>
      <c r="W756" s="418"/>
      <c r="X756" s="418"/>
      <c r="Y756" s="418"/>
      <c r="Z756" s="418"/>
      <c r="AA756" s="418"/>
      <c r="AB756" s="418"/>
      <c r="AC756" s="418"/>
      <c r="AD756" s="418"/>
      <c r="AE756" s="418"/>
      <c r="AF756" s="418"/>
      <c r="AG756" s="418"/>
      <c r="AH756" s="418"/>
      <c r="AI756" s="418"/>
      <c r="AJ756" s="418"/>
      <c r="AK756" s="418"/>
      <c r="AL756" s="418"/>
      <c r="AM756" s="418"/>
      <c r="AN756" s="418"/>
      <c r="AO756" s="418"/>
      <c r="AP756" s="418"/>
      <c r="AQ756" s="418"/>
      <c r="AR756" s="418"/>
      <c r="AS756" s="418"/>
      <c r="AT756" s="418"/>
      <c r="AU756" s="418"/>
      <c r="AV756" s="418"/>
      <c r="AW756" s="418"/>
      <c r="AX756" s="418"/>
      <c r="AY756" s="418"/>
      <c r="AZ756" s="418"/>
      <c r="BA756" s="418"/>
    </row>
    <row r="757" spans="1:53" ht="22.5" customHeight="1">
      <c r="A757" s="312" t="s">
        <v>559</v>
      </c>
      <c r="B757" s="314" t="s">
        <v>560</v>
      </c>
      <c r="C757" s="314" t="s">
        <v>324</v>
      </c>
      <c r="D757" s="159" t="s">
        <v>41</v>
      </c>
      <c r="E757" s="178">
        <f t="shared" ref="E757:E759" si="1447">H757+K757+N757+Q757+T757+W757+Z757+AE757+AJ757+AO757+AT757+AY757</f>
        <v>37913.801149999999</v>
      </c>
      <c r="F757" s="178">
        <f t="shared" ref="F757:F763" si="1448">I757+L757+O757+R757+U757+X757+AC757+AH757+AM757+AR757+AW757+AZ757</f>
        <v>37906.65438</v>
      </c>
      <c r="G757" s="156"/>
      <c r="H757" s="148">
        <f>H758+H759+H760+H762+H763</f>
        <v>0</v>
      </c>
      <c r="I757" s="148">
        <f t="shared" ref="I757" si="1449">I758+I759+I760+I762+I763</f>
        <v>0</v>
      </c>
      <c r="J757" s="148"/>
      <c r="K757" s="148">
        <f t="shared" ref="K757:L757" si="1450">K758+K759+K760+K762+K763</f>
        <v>0</v>
      </c>
      <c r="L757" s="148">
        <f t="shared" si="1450"/>
        <v>0</v>
      </c>
      <c r="M757" s="148"/>
      <c r="N757" s="148">
        <f t="shared" ref="N757:O757" si="1451">N758+N759+N760+N762+N763</f>
        <v>0</v>
      </c>
      <c r="O757" s="148">
        <f t="shared" si="1451"/>
        <v>0</v>
      </c>
      <c r="P757" s="148"/>
      <c r="Q757" s="148">
        <f t="shared" ref="Q757:R757" si="1452">Q758+Q759+Q760+Q762+Q763</f>
        <v>0</v>
      </c>
      <c r="R757" s="148">
        <f t="shared" si="1452"/>
        <v>0</v>
      </c>
      <c r="S757" s="148"/>
      <c r="T757" s="148">
        <f t="shared" ref="T757:U757" si="1453">T758+T759+T760+T762+T763</f>
        <v>0</v>
      </c>
      <c r="U757" s="148">
        <f t="shared" si="1453"/>
        <v>0</v>
      </c>
      <c r="V757" s="148"/>
      <c r="W757" s="148">
        <f t="shared" ref="W757:X757" si="1454">W758+W759+W760+W762+W763</f>
        <v>0</v>
      </c>
      <c r="X757" s="148">
        <f t="shared" si="1454"/>
        <v>0</v>
      </c>
      <c r="Y757" s="148"/>
      <c r="Z757" s="148">
        <f t="shared" ref="Z757:AC757" si="1455">Z758+Z759+Z760+Z762+Z763</f>
        <v>0</v>
      </c>
      <c r="AA757" s="148">
        <f t="shared" si="1455"/>
        <v>0</v>
      </c>
      <c r="AB757" s="148">
        <f t="shared" si="1455"/>
        <v>0</v>
      </c>
      <c r="AC757" s="148">
        <f t="shared" si="1455"/>
        <v>0</v>
      </c>
      <c r="AD757" s="148"/>
      <c r="AE757" s="148">
        <f t="shared" ref="AE757:AH757" si="1456">AE758+AE759+AE760+AE762+AE763</f>
        <v>0</v>
      </c>
      <c r="AF757" s="148">
        <f t="shared" si="1456"/>
        <v>0</v>
      </c>
      <c r="AG757" s="148">
        <f t="shared" si="1456"/>
        <v>0</v>
      </c>
      <c r="AH757" s="148">
        <f t="shared" si="1456"/>
        <v>0</v>
      </c>
      <c r="AI757" s="148"/>
      <c r="AJ757" s="148">
        <f t="shared" ref="AJ757:AM757" si="1457">AJ758+AJ759+AJ760+AJ762+AJ763</f>
        <v>0</v>
      </c>
      <c r="AK757" s="148">
        <f t="shared" si="1457"/>
        <v>0</v>
      </c>
      <c r="AL757" s="148">
        <f t="shared" si="1457"/>
        <v>0</v>
      </c>
      <c r="AM757" s="173">
        <f t="shared" si="1457"/>
        <v>0</v>
      </c>
      <c r="AN757" s="148"/>
      <c r="AO757" s="148">
        <f t="shared" ref="AO757:AR757" si="1458">AO758+AO759+AO760+AO762+AO763</f>
        <v>0</v>
      </c>
      <c r="AP757" s="148">
        <f t="shared" si="1458"/>
        <v>0</v>
      </c>
      <c r="AQ757" s="148">
        <f t="shared" si="1458"/>
        <v>0</v>
      </c>
      <c r="AR757" s="148">
        <f t="shared" si="1458"/>
        <v>0</v>
      </c>
      <c r="AS757" s="148"/>
      <c r="AT757" s="148">
        <f t="shared" ref="AT757:AW757" si="1459">AT758+AT759+AT760+AT762+AT763</f>
        <v>0</v>
      </c>
      <c r="AU757" s="148">
        <f t="shared" si="1459"/>
        <v>0</v>
      </c>
      <c r="AV757" s="148">
        <f t="shared" si="1459"/>
        <v>0</v>
      </c>
      <c r="AW757" s="148">
        <f t="shared" si="1459"/>
        <v>0</v>
      </c>
      <c r="AX757" s="148"/>
      <c r="AY757" s="178">
        <f t="shared" ref="AY757:AZ757" si="1460">AY758+AY759+AY760+AY762+AY763</f>
        <v>37913.801149999999</v>
      </c>
      <c r="AZ757" s="178">
        <f t="shared" si="1460"/>
        <v>37906.65438</v>
      </c>
      <c r="BA757" s="178"/>
    </row>
    <row r="758" spans="1:53" ht="32.25" customHeight="1">
      <c r="A758" s="313"/>
      <c r="B758" s="315"/>
      <c r="C758" s="315"/>
      <c r="D758" s="157" t="s">
        <v>37</v>
      </c>
      <c r="E758" s="178">
        <f t="shared" si="1447"/>
        <v>0</v>
      </c>
      <c r="F758" s="178">
        <f t="shared" si="1448"/>
        <v>0</v>
      </c>
      <c r="G758" s="156"/>
      <c r="H758" s="148"/>
      <c r="I758" s="148"/>
      <c r="J758" s="156"/>
      <c r="K758" s="148"/>
      <c r="L758" s="148"/>
      <c r="M758" s="156"/>
      <c r="N758" s="148"/>
      <c r="O758" s="148"/>
      <c r="P758" s="156"/>
      <c r="Q758" s="148"/>
      <c r="R758" s="148"/>
      <c r="S758" s="156"/>
      <c r="T758" s="148"/>
      <c r="U758" s="148"/>
      <c r="V758" s="156"/>
      <c r="W758" s="148"/>
      <c r="X758" s="148"/>
      <c r="Y758" s="156"/>
      <c r="Z758" s="148"/>
      <c r="AA758" s="148"/>
      <c r="AB758" s="156"/>
      <c r="AC758" s="156"/>
      <c r="AD758" s="156"/>
      <c r="AE758" s="148"/>
      <c r="AF758" s="148"/>
      <c r="AG758" s="156"/>
      <c r="AH758" s="156"/>
      <c r="AI758" s="156"/>
      <c r="AJ758" s="148"/>
      <c r="AK758" s="148"/>
      <c r="AL758" s="156"/>
      <c r="AM758" s="173"/>
      <c r="AN758" s="156"/>
      <c r="AO758" s="148"/>
      <c r="AP758" s="148"/>
      <c r="AQ758" s="156"/>
      <c r="AR758" s="156"/>
      <c r="AS758" s="156"/>
      <c r="AT758" s="148"/>
      <c r="AU758" s="148"/>
      <c r="AV758" s="156"/>
      <c r="AW758" s="156"/>
      <c r="AX758" s="156"/>
      <c r="AY758" s="178"/>
      <c r="AZ758" s="178"/>
      <c r="BA758" s="178"/>
    </row>
    <row r="759" spans="1:53" ht="50.25" customHeight="1">
      <c r="A759" s="313"/>
      <c r="B759" s="315"/>
      <c r="C759" s="315"/>
      <c r="D759" s="158" t="s">
        <v>2</v>
      </c>
      <c r="E759" s="178">
        <f t="shared" si="1447"/>
        <v>0</v>
      </c>
      <c r="F759" s="178">
        <f t="shared" si="1448"/>
        <v>0</v>
      </c>
      <c r="G759" s="156"/>
      <c r="H759" s="148"/>
      <c r="I759" s="148"/>
      <c r="J759" s="156"/>
      <c r="K759" s="148"/>
      <c r="L759" s="148"/>
      <c r="M759" s="156"/>
      <c r="N759" s="148"/>
      <c r="O759" s="148"/>
      <c r="P759" s="156"/>
      <c r="Q759" s="148"/>
      <c r="R759" s="148"/>
      <c r="S759" s="156"/>
      <c r="T759" s="148"/>
      <c r="U759" s="148"/>
      <c r="V759" s="156"/>
      <c r="W759" s="148"/>
      <c r="X759" s="148"/>
      <c r="Y759" s="156"/>
      <c r="Z759" s="148"/>
      <c r="AA759" s="148"/>
      <c r="AB759" s="156"/>
      <c r="AC759" s="156"/>
      <c r="AD759" s="156"/>
      <c r="AE759" s="148"/>
      <c r="AF759" s="148"/>
      <c r="AG759" s="156"/>
      <c r="AH759" s="156"/>
      <c r="AI759" s="156"/>
      <c r="AJ759" s="148"/>
      <c r="AK759" s="148"/>
      <c r="AL759" s="156"/>
      <c r="AM759" s="173"/>
      <c r="AN759" s="156"/>
      <c r="AO759" s="148"/>
      <c r="AP759" s="148"/>
      <c r="AQ759" s="156"/>
      <c r="AR759" s="156"/>
      <c r="AS759" s="156"/>
      <c r="AT759" s="148"/>
      <c r="AU759" s="148"/>
      <c r="AV759" s="156"/>
      <c r="AW759" s="156"/>
      <c r="AX759" s="156"/>
      <c r="AY759" s="178"/>
      <c r="AZ759" s="178"/>
      <c r="BA759" s="178"/>
    </row>
    <row r="760" spans="1:53" ht="22.5" customHeight="1">
      <c r="A760" s="313"/>
      <c r="B760" s="315"/>
      <c r="C760" s="315"/>
      <c r="D760" s="241" t="s">
        <v>273</v>
      </c>
      <c r="E760" s="178">
        <f>H760+K760+N760+Q760+T760+W760+Z760+AE760+AJ760+AO760+AT760+AY760</f>
        <v>37913.801149999999</v>
      </c>
      <c r="F760" s="178">
        <f t="shared" si="1448"/>
        <v>37906.65438</v>
      </c>
      <c r="G760" s="156"/>
      <c r="H760" s="148"/>
      <c r="I760" s="148"/>
      <c r="J760" s="156"/>
      <c r="K760" s="148"/>
      <c r="L760" s="148"/>
      <c r="M760" s="156"/>
      <c r="N760" s="148"/>
      <c r="O760" s="148"/>
      <c r="P760" s="156"/>
      <c r="Q760" s="148"/>
      <c r="R760" s="148"/>
      <c r="S760" s="156"/>
      <c r="T760" s="148"/>
      <c r="U760" s="148"/>
      <c r="V760" s="156"/>
      <c r="W760" s="148"/>
      <c r="X760" s="148"/>
      <c r="Y760" s="156"/>
      <c r="Z760" s="148"/>
      <c r="AA760" s="148"/>
      <c r="AB760" s="156"/>
      <c r="AC760" s="156"/>
      <c r="AD760" s="156"/>
      <c r="AE760" s="148"/>
      <c r="AF760" s="148"/>
      <c r="AG760" s="156"/>
      <c r="AH760" s="156"/>
      <c r="AI760" s="156"/>
      <c r="AJ760" s="148"/>
      <c r="AK760" s="148"/>
      <c r="AL760" s="156"/>
      <c r="AM760" s="173"/>
      <c r="AN760" s="156"/>
      <c r="AO760" s="148"/>
      <c r="AP760" s="148"/>
      <c r="AQ760" s="156"/>
      <c r="AR760" s="156"/>
      <c r="AS760" s="156"/>
      <c r="AT760" s="148"/>
      <c r="AU760" s="148"/>
      <c r="AV760" s="156"/>
      <c r="AW760" s="156"/>
      <c r="AX760" s="156"/>
      <c r="AY760" s="178">
        <v>37913.801149999999</v>
      </c>
      <c r="AZ760" s="178">
        <v>37906.65438</v>
      </c>
      <c r="BA760" s="178"/>
    </row>
    <row r="761" spans="1:53" ht="82.5" customHeight="1">
      <c r="A761" s="313"/>
      <c r="B761" s="315"/>
      <c r="C761" s="315"/>
      <c r="D761" s="241" t="s">
        <v>279</v>
      </c>
      <c r="E761" s="178">
        <f t="shared" ref="E761:E766" si="1461">H761+K761+N761+Q761+T761+W761+Z761+AE761+AJ761+AO761+AT761+AY761</f>
        <v>0</v>
      </c>
      <c r="F761" s="178">
        <f t="shared" si="1448"/>
        <v>0</v>
      </c>
      <c r="G761" s="156"/>
      <c r="H761" s="148"/>
      <c r="I761" s="148"/>
      <c r="J761" s="156"/>
      <c r="K761" s="148"/>
      <c r="L761" s="148"/>
      <c r="M761" s="156"/>
      <c r="N761" s="148"/>
      <c r="O761" s="148"/>
      <c r="P761" s="156"/>
      <c r="Q761" s="148"/>
      <c r="R761" s="148"/>
      <c r="S761" s="156"/>
      <c r="T761" s="148"/>
      <c r="U761" s="148"/>
      <c r="V761" s="156"/>
      <c r="W761" s="148"/>
      <c r="X761" s="148"/>
      <c r="Y761" s="156"/>
      <c r="Z761" s="148"/>
      <c r="AA761" s="148"/>
      <c r="AB761" s="156"/>
      <c r="AC761" s="156"/>
      <c r="AD761" s="156"/>
      <c r="AE761" s="148"/>
      <c r="AF761" s="148"/>
      <c r="AG761" s="156"/>
      <c r="AH761" s="156"/>
      <c r="AI761" s="156"/>
      <c r="AJ761" s="148"/>
      <c r="AK761" s="148"/>
      <c r="AL761" s="156"/>
      <c r="AM761" s="156"/>
      <c r="AN761" s="156"/>
      <c r="AO761" s="148"/>
      <c r="AP761" s="148"/>
      <c r="AQ761" s="156"/>
      <c r="AR761" s="156"/>
      <c r="AS761" s="156"/>
      <c r="AT761" s="148"/>
      <c r="AU761" s="148"/>
      <c r="AV761" s="156"/>
      <c r="AW761" s="156"/>
      <c r="AX761" s="156"/>
      <c r="AY761" s="178"/>
      <c r="AZ761" s="178"/>
      <c r="BA761" s="178"/>
    </row>
    <row r="762" spans="1:53" ht="22.5" customHeight="1">
      <c r="A762" s="313"/>
      <c r="B762" s="315"/>
      <c r="C762" s="315"/>
      <c r="D762" s="241" t="s">
        <v>274</v>
      </c>
      <c r="E762" s="178">
        <f t="shared" si="1461"/>
        <v>0</v>
      </c>
      <c r="F762" s="178">
        <f t="shared" si="1448"/>
        <v>0</v>
      </c>
      <c r="G762" s="156"/>
      <c r="H762" s="148"/>
      <c r="I762" s="148"/>
      <c r="J762" s="156"/>
      <c r="K762" s="148"/>
      <c r="L762" s="148"/>
      <c r="M762" s="156"/>
      <c r="N762" s="148"/>
      <c r="O762" s="148"/>
      <c r="P762" s="156"/>
      <c r="Q762" s="148"/>
      <c r="R762" s="148"/>
      <c r="S762" s="156"/>
      <c r="T762" s="148"/>
      <c r="U762" s="148"/>
      <c r="V762" s="156"/>
      <c r="W762" s="148"/>
      <c r="X762" s="148"/>
      <c r="Y762" s="156"/>
      <c r="Z762" s="148"/>
      <c r="AA762" s="148"/>
      <c r="AB762" s="156"/>
      <c r="AC762" s="156"/>
      <c r="AD762" s="156"/>
      <c r="AE762" s="148"/>
      <c r="AF762" s="148"/>
      <c r="AG762" s="156"/>
      <c r="AH762" s="156"/>
      <c r="AI762" s="156"/>
      <c r="AJ762" s="148"/>
      <c r="AK762" s="148"/>
      <c r="AL762" s="156"/>
      <c r="AM762" s="156"/>
      <c r="AN762" s="156"/>
      <c r="AO762" s="148"/>
      <c r="AP762" s="148"/>
      <c r="AQ762" s="156"/>
      <c r="AR762" s="156"/>
      <c r="AS762" s="156"/>
      <c r="AT762" s="148"/>
      <c r="AU762" s="148"/>
      <c r="AV762" s="156"/>
      <c r="AW762" s="156"/>
      <c r="AX762" s="156"/>
      <c r="AY762" s="178"/>
      <c r="AZ762" s="178"/>
      <c r="BA762" s="178"/>
    </row>
    <row r="763" spans="1:53" ht="31.2">
      <c r="A763" s="313"/>
      <c r="B763" s="315"/>
      <c r="C763" s="315"/>
      <c r="D763" s="153" t="s">
        <v>43</v>
      </c>
      <c r="E763" s="178">
        <f t="shared" si="1461"/>
        <v>0</v>
      </c>
      <c r="F763" s="178">
        <f t="shared" si="1448"/>
        <v>0</v>
      </c>
      <c r="G763" s="156"/>
      <c r="H763" s="148"/>
      <c r="I763" s="148"/>
      <c r="J763" s="156"/>
      <c r="K763" s="148"/>
      <c r="L763" s="148"/>
      <c r="M763" s="156"/>
      <c r="N763" s="148"/>
      <c r="O763" s="148"/>
      <c r="P763" s="156"/>
      <c r="Q763" s="148"/>
      <c r="R763" s="148"/>
      <c r="S763" s="156"/>
      <c r="T763" s="148"/>
      <c r="U763" s="148"/>
      <c r="V763" s="156"/>
      <c r="W763" s="148"/>
      <c r="X763" s="148"/>
      <c r="Y763" s="156"/>
      <c r="Z763" s="148"/>
      <c r="AA763" s="148"/>
      <c r="AB763" s="156"/>
      <c r="AC763" s="156"/>
      <c r="AD763" s="156"/>
      <c r="AE763" s="148"/>
      <c r="AF763" s="148"/>
      <c r="AG763" s="156"/>
      <c r="AH763" s="156"/>
      <c r="AI763" s="156"/>
      <c r="AJ763" s="148"/>
      <c r="AK763" s="148"/>
      <c r="AL763" s="156"/>
      <c r="AM763" s="156"/>
      <c r="AN763" s="156"/>
      <c r="AO763" s="148"/>
      <c r="AP763" s="148"/>
      <c r="AQ763" s="156"/>
      <c r="AR763" s="156"/>
      <c r="AS763" s="156"/>
      <c r="AT763" s="148"/>
      <c r="AU763" s="148"/>
      <c r="AV763" s="156"/>
      <c r="AW763" s="156"/>
      <c r="AX763" s="156"/>
      <c r="AY763" s="178"/>
      <c r="AZ763" s="178"/>
      <c r="BA763" s="178"/>
    </row>
    <row r="764" spans="1:53" ht="22.5" customHeight="1">
      <c r="A764" s="318" t="s">
        <v>561</v>
      </c>
      <c r="B764" s="319"/>
      <c r="C764" s="320"/>
      <c r="D764" s="159" t="s">
        <v>41</v>
      </c>
      <c r="E764" s="178">
        <f t="shared" si="1461"/>
        <v>37913.801149999999</v>
      </c>
      <c r="F764" s="178">
        <f>I764+L764+O764+R764+U764+X764+AC764+AH764+AM764+AR764+AW764+AZ764</f>
        <v>37906.65438</v>
      </c>
      <c r="G764" s="178">
        <f>F764/E764*100</f>
        <v>99.98114995124935</v>
      </c>
      <c r="H764" s="148">
        <f>H765+H766+H767+H769+H770</f>
        <v>0</v>
      </c>
      <c r="I764" s="148">
        <f t="shared" ref="I764" si="1462">I765+I766+I767+I769+I770</f>
        <v>0</v>
      </c>
      <c r="J764" s="148" t="e">
        <f>I764/H764*100</f>
        <v>#DIV/0!</v>
      </c>
      <c r="K764" s="148">
        <f t="shared" ref="K764:L764" si="1463">K765+K766+K767+K769+K770</f>
        <v>0</v>
      </c>
      <c r="L764" s="148">
        <f t="shared" si="1463"/>
        <v>0</v>
      </c>
      <c r="M764" s="148" t="e">
        <f>L764/K764*100</f>
        <v>#DIV/0!</v>
      </c>
      <c r="N764" s="148">
        <f t="shared" ref="N764:O764" si="1464">N765+N766+N767+N769+N770</f>
        <v>0</v>
      </c>
      <c r="O764" s="148">
        <f t="shared" si="1464"/>
        <v>0</v>
      </c>
      <c r="P764" s="148" t="e">
        <f>O764/N764*100</f>
        <v>#DIV/0!</v>
      </c>
      <c r="Q764" s="148">
        <f t="shared" ref="Q764:R764" si="1465">Q765+Q766+Q767+Q769+Q770</f>
        <v>0</v>
      </c>
      <c r="R764" s="148">
        <f t="shared" si="1465"/>
        <v>0</v>
      </c>
      <c r="S764" s="148" t="e">
        <f>R764/Q764*100</f>
        <v>#DIV/0!</v>
      </c>
      <c r="T764" s="148">
        <f t="shared" ref="T764:U764" si="1466">T765+T766+T767+T769+T770</f>
        <v>0</v>
      </c>
      <c r="U764" s="148">
        <f t="shared" si="1466"/>
        <v>0</v>
      </c>
      <c r="V764" s="148" t="e">
        <f>U764/T764*100</f>
        <v>#DIV/0!</v>
      </c>
      <c r="W764" s="148">
        <f t="shared" ref="W764:X764" si="1467">W765+W766+W767+W769+W770</f>
        <v>0</v>
      </c>
      <c r="X764" s="148">
        <f t="shared" si="1467"/>
        <v>0</v>
      </c>
      <c r="Y764" s="148" t="e">
        <f>X764/W764*100</f>
        <v>#DIV/0!</v>
      </c>
      <c r="Z764" s="148">
        <f t="shared" ref="Z764:AC764" si="1468">Z765+Z766+Z767+Z769+Z770</f>
        <v>0</v>
      </c>
      <c r="AA764" s="148">
        <f t="shared" si="1468"/>
        <v>0</v>
      </c>
      <c r="AB764" s="148">
        <f t="shared" si="1468"/>
        <v>0</v>
      </c>
      <c r="AC764" s="148">
        <f t="shared" si="1468"/>
        <v>0</v>
      </c>
      <c r="AD764" s="148" t="e">
        <f>AC764/Z764*100</f>
        <v>#DIV/0!</v>
      </c>
      <c r="AE764" s="148">
        <f t="shared" ref="AE764:AH764" si="1469">AE765+AE766+AE767+AE769+AE770</f>
        <v>0</v>
      </c>
      <c r="AF764" s="148">
        <f t="shared" si="1469"/>
        <v>0</v>
      </c>
      <c r="AG764" s="148">
        <f t="shared" si="1469"/>
        <v>0</v>
      </c>
      <c r="AH764" s="148">
        <f t="shared" si="1469"/>
        <v>0</v>
      </c>
      <c r="AI764" s="148" t="e">
        <f>AH764/AE764*100</f>
        <v>#DIV/0!</v>
      </c>
      <c r="AJ764" s="148">
        <f t="shared" ref="AJ764:AM764" si="1470">AJ765+AJ766+AJ767+AJ769+AJ770</f>
        <v>0</v>
      </c>
      <c r="AK764" s="148">
        <f t="shared" si="1470"/>
        <v>0</v>
      </c>
      <c r="AL764" s="148">
        <f t="shared" si="1470"/>
        <v>0</v>
      </c>
      <c r="AM764" s="148">
        <f t="shared" si="1470"/>
        <v>0</v>
      </c>
      <c r="AN764" s="148" t="e">
        <f>AM764/AJ764*100</f>
        <v>#DIV/0!</v>
      </c>
      <c r="AO764" s="148">
        <f t="shared" ref="AO764:AR764" si="1471">AO765+AO766+AO767+AO769+AO770</f>
        <v>0</v>
      </c>
      <c r="AP764" s="148">
        <f t="shared" si="1471"/>
        <v>0</v>
      </c>
      <c r="AQ764" s="148">
        <f t="shared" si="1471"/>
        <v>0</v>
      </c>
      <c r="AR764" s="148">
        <f t="shared" si="1471"/>
        <v>0</v>
      </c>
      <c r="AS764" s="148" t="e">
        <f>AR764/AO764*100</f>
        <v>#DIV/0!</v>
      </c>
      <c r="AT764" s="148">
        <f t="shared" ref="AT764:AW764" si="1472">AT765+AT766+AT767+AT769+AT770</f>
        <v>0</v>
      </c>
      <c r="AU764" s="148">
        <f t="shared" si="1472"/>
        <v>0</v>
      </c>
      <c r="AV764" s="148">
        <f t="shared" si="1472"/>
        <v>0</v>
      </c>
      <c r="AW764" s="148">
        <f t="shared" si="1472"/>
        <v>0</v>
      </c>
      <c r="AX764" s="148" t="e">
        <f>AW764/AT764*100</f>
        <v>#DIV/0!</v>
      </c>
      <c r="AY764" s="178">
        <f t="shared" ref="AY764:AZ764" si="1473">AY765+AY766+AY767+AY769+AY770</f>
        <v>37913.801149999999</v>
      </c>
      <c r="AZ764" s="178">
        <f t="shared" si="1473"/>
        <v>37906.65438</v>
      </c>
      <c r="BA764" s="178">
        <f>AZ764/AY764*100</f>
        <v>99.98114995124935</v>
      </c>
    </row>
    <row r="765" spans="1:53" ht="32.25" customHeight="1">
      <c r="A765" s="321"/>
      <c r="B765" s="322"/>
      <c r="C765" s="323"/>
      <c r="D765" s="157" t="s">
        <v>37</v>
      </c>
      <c r="E765" s="178">
        <f t="shared" si="1461"/>
        <v>0</v>
      </c>
      <c r="F765" s="178">
        <f t="shared" ref="F765:F766" si="1474">I765+L765+O765+R765+U765+X765+AA765+AF765+AK765+AP765+AU765+AZ765</f>
        <v>0</v>
      </c>
      <c r="G765" s="178"/>
      <c r="H765" s="148">
        <f>H758</f>
        <v>0</v>
      </c>
      <c r="I765" s="148">
        <f t="shared" ref="I765" si="1475">I758</f>
        <v>0</v>
      </c>
      <c r="J765" s="148"/>
      <c r="K765" s="148">
        <f t="shared" ref="K765:L765" si="1476">K758</f>
        <v>0</v>
      </c>
      <c r="L765" s="148">
        <f t="shared" si="1476"/>
        <v>0</v>
      </c>
      <c r="M765" s="148"/>
      <c r="N765" s="148">
        <f t="shared" ref="N765:O765" si="1477">N758</f>
        <v>0</v>
      </c>
      <c r="O765" s="148">
        <f t="shared" si="1477"/>
        <v>0</v>
      </c>
      <c r="P765" s="148"/>
      <c r="Q765" s="148">
        <f t="shared" ref="Q765:R765" si="1478">Q758</f>
        <v>0</v>
      </c>
      <c r="R765" s="148">
        <f t="shared" si="1478"/>
        <v>0</v>
      </c>
      <c r="S765" s="148"/>
      <c r="T765" s="148">
        <f t="shared" ref="T765:U765" si="1479">T758</f>
        <v>0</v>
      </c>
      <c r="U765" s="148">
        <f t="shared" si="1479"/>
        <v>0</v>
      </c>
      <c r="V765" s="148"/>
      <c r="W765" s="148">
        <f t="shared" ref="W765:X765" si="1480">W758</f>
        <v>0</v>
      </c>
      <c r="X765" s="148">
        <f t="shared" si="1480"/>
        <v>0</v>
      </c>
      <c r="Y765" s="148"/>
      <c r="Z765" s="148">
        <f t="shared" ref="Z765:AC765" si="1481">Z758</f>
        <v>0</v>
      </c>
      <c r="AA765" s="148">
        <f t="shared" si="1481"/>
        <v>0</v>
      </c>
      <c r="AB765" s="148">
        <f t="shared" si="1481"/>
        <v>0</v>
      </c>
      <c r="AC765" s="148">
        <f t="shared" si="1481"/>
        <v>0</v>
      </c>
      <c r="AD765" s="148"/>
      <c r="AE765" s="148">
        <f t="shared" ref="AE765:AH765" si="1482">AE758</f>
        <v>0</v>
      </c>
      <c r="AF765" s="148">
        <f t="shared" si="1482"/>
        <v>0</v>
      </c>
      <c r="AG765" s="148">
        <f t="shared" si="1482"/>
        <v>0</v>
      </c>
      <c r="AH765" s="148">
        <f t="shared" si="1482"/>
        <v>0</v>
      </c>
      <c r="AI765" s="148"/>
      <c r="AJ765" s="148">
        <f t="shared" ref="AJ765:AM765" si="1483">AJ758</f>
        <v>0</v>
      </c>
      <c r="AK765" s="148">
        <f t="shared" si="1483"/>
        <v>0</v>
      </c>
      <c r="AL765" s="148">
        <f t="shared" si="1483"/>
        <v>0</v>
      </c>
      <c r="AM765" s="148">
        <f t="shared" si="1483"/>
        <v>0</v>
      </c>
      <c r="AN765" s="148"/>
      <c r="AO765" s="148">
        <f t="shared" ref="AO765:AR765" si="1484">AO758</f>
        <v>0</v>
      </c>
      <c r="AP765" s="148">
        <f t="shared" si="1484"/>
        <v>0</v>
      </c>
      <c r="AQ765" s="148">
        <f t="shared" si="1484"/>
        <v>0</v>
      </c>
      <c r="AR765" s="148">
        <f t="shared" si="1484"/>
        <v>0</v>
      </c>
      <c r="AS765" s="148"/>
      <c r="AT765" s="148">
        <f t="shared" ref="AT765:AW765" si="1485">AT758</f>
        <v>0</v>
      </c>
      <c r="AU765" s="148">
        <f t="shared" si="1485"/>
        <v>0</v>
      </c>
      <c r="AV765" s="148">
        <f t="shared" si="1485"/>
        <v>0</v>
      </c>
      <c r="AW765" s="148">
        <f t="shared" si="1485"/>
        <v>0</v>
      </c>
      <c r="AX765" s="148"/>
      <c r="AY765" s="178">
        <f t="shared" ref="AY765:AZ765" si="1486">AY758</f>
        <v>0</v>
      </c>
      <c r="AZ765" s="178">
        <f t="shared" si="1486"/>
        <v>0</v>
      </c>
      <c r="BA765" s="178"/>
    </row>
    <row r="766" spans="1:53" ht="50.25" customHeight="1">
      <c r="A766" s="321"/>
      <c r="B766" s="322"/>
      <c r="C766" s="323"/>
      <c r="D766" s="158" t="s">
        <v>2</v>
      </c>
      <c r="E766" s="178">
        <f t="shared" si="1461"/>
        <v>0</v>
      </c>
      <c r="F766" s="178">
        <f t="shared" si="1474"/>
        <v>0</v>
      </c>
      <c r="G766" s="178"/>
      <c r="H766" s="148">
        <f t="shared" ref="H766:I766" si="1487">H759</f>
        <v>0</v>
      </c>
      <c r="I766" s="148">
        <f t="shared" si="1487"/>
        <v>0</v>
      </c>
      <c r="J766" s="148"/>
      <c r="K766" s="148">
        <f t="shared" ref="K766:L766" si="1488">K759</f>
        <v>0</v>
      </c>
      <c r="L766" s="148">
        <f t="shared" si="1488"/>
        <v>0</v>
      </c>
      <c r="M766" s="148"/>
      <c r="N766" s="148">
        <f t="shared" ref="N766:O766" si="1489">N759</f>
        <v>0</v>
      </c>
      <c r="O766" s="148">
        <f t="shared" si="1489"/>
        <v>0</v>
      </c>
      <c r="P766" s="148"/>
      <c r="Q766" s="148">
        <f t="shared" ref="Q766:R766" si="1490">Q759</f>
        <v>0</v>
      </c>
      <c r="R766" s="148">
        <f t="shared" si="1490"/>
        <v>0</v>
      </c>
      <c r="S766" s="148"/>
      <c r="T766" s="148">
        <f t="shared" ref="T766:U766" si="1491">T759</f>
        <v>0</v>
      </c>
      <c r="U766" s="148">
        <f t="shared" si="1491"/>
        <v>0</v>
      </c>
      <c r="V766" s="148"/>
      <c r="W766" s="148">
        <f t="shared" ref="W766:X766" si="1492">W759</f>
        <v>0</v>
      </c>
      <c r="X766" s="148">
        <f t="shared" si="1492"/>
        <v>0</v>
      </c>
      <c r="Y766" s="148"/>
      <c r="Z766" s="148">
        <f t="shared" ref="Z766:AC766" si="1493">Z759</f>
        <v>0</v>
      </c>
      <c r="AA766" s="148">
        <f t="shared" si="1493"/>
        <v>0</v>
      </c>
      <c r="AB766" s="148">
        <f t="shared" si="1493"/>
        <v>0</v>
      </c>
      <c r="AC766" s="148">
        <f t="shared" si="1493"/>
        <v>0</v>
      </c>
      <c r="AD766" s="148"/>
      <c r="AE766" s="148">
        <f t="shared" ref="AE766:AH766" si="1494">AE759</f>
        <v>0</v>
      </c>
      <c r="AF766" s="148">
        <f t="shared" si="1494"/>
        <v>0</v>
      </c>
      <c r="AG766" s="148">
        <f t="shared" si="1494"/>
        <v>0</v>
      </c>
      <c r="AH766" s="148">
        <f t="shared" si="1494"/>
        <v>0</v>
      </c>
      <c r="AI766" s="148"/>
      <c r="AJ766" s="148">
        <f t="shared" ref="AJ766:AM766" si="1495">AJ759</f>
        <v>0</v>
      </c>
      <c r="AK766" s="148">
        <f t="shared" si="1495"/>
        <v>0</v>
      </c>
      <c r="AL766" s="148">
        <f t="shared" si="1495"/>
        <v>0</v>
      </c>
      <c r="AM766" s="148">
        <f t="shared" si="1495"/>
        <v>0</v>
      </c>
      <c r="AN766" s="148"/>
      <c r="AO766" s="148">
        <f t="shared" ref="AO766:AR766" si="1496">AO759</f>
        <v>0</v>
      </c>
      <c r="AP766" s="148">
        <f t="shared" si="1496"/>
        <v>0</v>
      </c>
      <c r="AQ766" s="148">
        <f t="shared" si="1496"/>
        <v>0</v>
      </c>
      <c r="AR766" s="148">
        <f t="shared" si="1496"/>
        <v>0</v>
      </c>
      <c r="AS766" s="148"/>
      <c r="AT766" s="148">
        <f t="shared" ref="AT766:AW766" si="1497">AT759</f>
        <v>0</v>
      </c>
      <c r="AU766" s="148">
        <f t="shared" si="1497"/>
        <v>0</v>
      </c>
      <c r="AV766" s="148">
        <f t="shared" si="1497"/>
        <v>0</v>
      </c>
      <c r="AW766" s="148">
        <f t="shared" si="1497"/>
        <v>0</v>
      </c>
      <c r="AX766" s="148"/>
      <c r="AY766" s="178">
        <f t="shared" ref="AY766:AZ766" si="1498">AY759</f>
        <v>0</v>
      </c>
      <c r="AZ766" s="178">
        <f t="shared" si="1498"/>
        <v>0</v>
      </c>
      <c r="BA766" s="178"/>
    </row>
    <row r="767" spans="1:53" ht="22.5" customHeight="1">
      <c r="A767" s="321"/>
      <c r="B767" s="322"/>
      <c r="C767" s="323"/>
      <c r="D767" s="241" t="s">
        <v>273</v>
      </c>
      <c r="E767" s="178">
        <f>H767+K767+N767+Q767+T767+W767+Z767+AE767+AJ767+AO767+AT767+AY767</f>
        <v>37913.801149999999</v>
      </c>
      <c r="F767" s="178">
        <f>I767+L767+O767+R767+U767+X767+AC767+AH767+AM767+AR767+AW767+AZ767</f>
        <v>37906.65438</v>
      </c>
      <c r="G767" s="178">
        <f t="shared" ref="G767" si="1499">F767/E767*100</f>
        <v>99.98114995124935</v>
      </c>
      <c r="H767" s="148">
        <f t="shared" ref="H767:I767" si="1500">H760</f>
        <v>0</v>
      </c>
      <c r="I767" s="148">
        <f t="shared" si="1500"/>
        <v>0</v>
      </c>
      <c r="J767" s="148"/>
      <c r="K767" s="148">
        <f t="shared" ref="K767:L767" si="1501">K760</f>
        <v>0</v>
      </c>
      <c r="L767" s="148">
        <f t="shared" si="1501"/>
        <v>0</v>
      </c>
      <c r="M767" s="148"/>
      <c r="N767" s="148">
        <f t="shared" ref="N767:O767" si="1502">N760</f>
        <v>0</v>
      </c>
      <c r="O767" s="148">
        <f t="shared" si="1502"/>
        <v>0</v>
      </c>
      <c r="P767" s="148"/>
      <c r="Q767" s="148">
        <f t="shared" ref="Q767:R767" si="1503">Q760</f>
        <v>0</v>
      </c>
      <c r="R767" s="148">
        <f t="shared" si="1503"/>
        <v>0</v>
      </c>
      <c r="S767" s="148"/>
      <c r="T767" s="148">
        <f t="shared" ref="T767:U767" si="1504">T760</f>
        <v>0</v>
      </c>
      <c r="U767" s="148">
        <f t="shared" si="1504"/>
        <v>0</v>
      </c>
      <c r="V767" s="148"/>
      <c r="W767" s="148">
        <f t="shared" ref="W767:X767" si="1505">W760</f>
        <v>0</v>
      </c>
      <c r="X767" s="148">
        <f t="shared" si="1505"/>
        <v>0</v>
      </c>
      <c r="Y767" s="148"/>
      <c r="Z767" s="148">
        <f t="shared" ref="Z767:AC767" si="1506">Z760</f>
        <v>0</v>
      </c>
      <c r="AA767" s="148">
        <f t="shared" si="1506"/>
        <v>0</v>
      </c>
      <c r="AB767" s="148">
        <f t="shared" si="1506"/>
        <v>0</v>
      </c>
      <c r="AC767" s="148">
        <f t="shared" si="1506"/>
        <v>0</v>
      </c>
      <c r="AD767" s="148"/>
      <c r="AE767" s="148">
        <f t="shared" ref="AE767:AH767" si="1507">AE760</f>
        <v>0</v>
      </c>
      <c r="AF767" s="148">
        <f t="shared" si="1507"/>
        <v>0</v>
      </c>
      <c r="AG767" s="148">
        <f t="shared" si="1507"/>
        <v>0</v>
      </c>
      <c r="AH767" s="148">
        <f t="shared" si="1507"/>
        <v>0</v>
      </c>
      <c r="AI767" s="148"/>
      <c r="AJ767" s="148">
        <f t="shared" ref="AJ767:AM767" si="1508">AJ760</f>
        <v>0</v>
      </c>
      <c r="AK767" s="148">
        <f t="shared" si="1508"/>
        <v>0</v>
      </c>
      <c r="AL767" s="148">
        <f t="shared" si="1508"/>
        <v>0</v>
      </c>
      <c r="AM767" s="148">
        <f t="shared" si="1508"/>
        <v>0</v>
      </c>
      <c r="AN767" s="148"/>
      <c r="AO767" s="148">
        <f t="shared" ref="AO767:AR767" si="1509">AO760</f>
        <v>0</v>
      </c>
      <c r="AP767" s="148">
        <f t="shared" si="1509"/>
        <v>0</v>
      </c>
      <c r="AQ767" s="148">
        <f t="shared" si="1509"/>
        <v>0</v>
      </c>
      <c r="AR767" s="148">
        <f t="shared" si="1509"/>
        <v>0</v>
      </c>
      <c r="AS767" s="148"/>
      <c r="AT767" s="148">
        <f t="shared" ref="AT767:AW767" si="1510">AT760</f>
        <v>0</v>
      </c>
      <c r="AU767" s="148">
        <f t="shared" si="1510"/>
        <v>0</v>
      </c>
      <c r="AV767" s="148">
        <f t="shared" si="1510"/>
        <v>0</v>
      </c>
      <c r="AW767" s="148">
        <f t="shared" si="1510"/>
        <v>0</v>
      </c>
      <c r="AX767" s="148"/>
      <c r="AY767" s="178">
        <f t="shared" ref="AY767:AZ767" si="1511">AY760</f>
        <v>37913.801149999999</v>
      </c>
      <c r="AZ767" s="178">
        <f t="shared" si="1511"/>
        <v>37906.65438</v>
      </c>
      <c r="BA767" s="178"/>
    </row>
    <row r="768" spans="1:53" ht="82.5" customHeight="1">
      <c r="A768" s="321"/>
      <c r="B768" s="322"/>
      <c r="C768" s="323"/>
      <c r="D768" s="241" t="s">
        <v>279</v>
      </c>
      <c r="E768" s="178">
        <f t="shared" ref="E768:E770" si="1512">H768+K768+N768+Q768+T768+W768+Z768+AE768+AJ768+AO768+AT768+AY768</f>
        <v>0</v>
      </c>
      <c r="F768" s="178">
        <f t="shared" ref="F768:F770" si="1513">I768+L768+O768+R768+U768+X768+AA768+AF768+AK768+AP768+AU768+AZ768</f>
        <v>0</v>
      </c>
      <c r="G768" s="156"/>
      <c r="H768" s="148">
        <f t="shared" ref="H768:I768" si="1514">H761</f>
        <v>0</v>
      </c>
      <c r="I768" s="148">
        <f t="shared" si="1514"/>
        <v>0</v>
      </c>
      <c r="J768" s="148"/>
      <c r="K768" s="148">
        <f t="shared" ref="K768:L768" si="1515">K761</f>
        <v>0</v>
      </c>
      <c r="L768" s="148">
        <f t="shared" si="1515"/>
        <v>0</v>
      </c>
      <c r="M768" s="148"/>
      <c r="N768" s="148">
        <f t="shared" ref="N768:O768" si="1516">N761</f>
        <v>0</v>
      </c>
      <c r="O768" s="148">
        <f t="shared" si="1516"/>
        <v>0</v>
      </c>
      <c r="P768" s="148"/>
      <c r="Q768" s="148">
        <f t="shared" ref="Q768:R768" si="1517">Q761</f>
        <v>0</v>
      </c>
      <c r="R768" s="148">
        <f t="shared" si="1517"/>
        <v>0</v>
      </c>
      <c r="S768" s="148"/>
      <c r="T768" s="148">
        <f t="shared" ref="T768:U768" si="1518">T761</f>
        <v>0</v>
      </c>
      <c r="U768" s="148">
        <f t="shared" si="1518"/>
        <v>0</v>
      </c>
      <c r="V768" s="148"/>
      <c r="W768" s="148">
        <f t="shared" ref="W768:X768" si="1519">W761</f>
        <v>0</v>
      </c>
      <c r="X768" s="148">
        <f t="shared" si="1519"/>
        <v>0</v>
      </c>
      <c r="Y768" s="148"/>
      <c r="Z768" s="148">
        <f t="shared" ref="Z768:AC768" si="1520">Z761</f>
        <v>0</v>
      </c>
      <c r="AA768" s="148">
        <f t="shared" si="1520"/>
        <v>0</v>
      </c>
      <c r="AB768" s="148">
        <f t="shared" si="1520"/>
        <v>0</v>
      </c>
      <c r="AC768" s="148">
        <f t="shared" si="1520"/>
        <v>0</v>
      </c>
      <c r="AD768" s="148"/>
      <c r="AE768" s="148">
        <f t="shared" ref="AE768:AH768" si="1521">AE761</f>
        <v>0</v>
      </c>
      <c r="AF768" s="148">
        <f t="shared" si="1521"/>
        <v>0</v>
      </c>
      <c r="AG768" s="148">
        <f t="shared" si="1521"/>
        <v>0</v>
      </c>
      <c r="AH768" s="148">
        <f t="shared" si="1521"/>
        <v>0</v>
      </c>
      <c r="AI768" s="148"/>
      <c r="AJ768" s="148">
        <f t="shared" ref="AJ768:AM768" si="1522">AJ761</f>
        <v>0</v>
      </c>
      <c r="AK768" s="148">
        <f t="shared" si="1522"/>
        <v>0</v>
      </c>
      <c r="AL768" s="148">
        <f t="shared" si="1522"/>
        <v>0</v>
      </c>
      <c r="AM768" s="148">
        <f t="shared" si="1522"/>
        <v>0</v>
      </c>
      <c r="AN768" s="148"/>
      <c r="AO768" s="148">
        <f t="shared" ref="AO768:AR768" si="1523">AO761</f>
        <v>0</v>
      </c>
      <c r="AP768" s="148">
        <f t="shared" si="1523"/>
        <v>0</v>
      </c>
      <c r="AQ768" s="148">
        <f t="shared" si="1523"/>
        <v>0</v>
      </c>
      <c r="AR768" s="148">
        <f t="shared" si="1523"/>
        <v>0</v>
      </c>
      <c r="AS768" s="148"/>
      <c r="AT768" s="148">
        <f t="shared" ref="AT768:AW768" si="1524">AT761</f>
        <v>0</v>
      </c>
      <c r="AU768" s="148">
        <f t="shared" si="1524"/>
        <v>0</v>
      </c>
      <c r="AV768" s="148">
        <f t="shared" si="1524"/>
        <v>0</v>
      </c>
      <c r="AW768" s="148">
        <f t="shared" si="1524"/>
        <v>0</v>
      </c>
      <c r="AX768" s="148"/>
      <c r="AY768" s="178">
        <f t="shared" ref="AY768:AZ768" si="1525">AY761</f>
        <v>0</v>
      </c>
      <c r="AZ768" s="178">
        <f t="shared" si="1525"/>
        <v>0</v>
      </c>
      <c r="BA768" s="178"/>
    </row>
    <row r="769" spans="1:53" ht="22.5" customHeight="1">
      <c r="A769" s="321"/>
      <c r="B769" s="322"/>
      <c r="C769" s="323"/>
      <c r="D769" s="241" t="s">
        <v>274</v>
      </c>
      <c r="E769" s="178">
        <f t="shared" si="1512"/>
        <v>0</v>
      </c>
      <c r="F769" s="178">
        <f t="shared" si="1513"/>
        <v>0</v>
      </c>
      <c r="G769" s="156"/>
      <c r="H769" s="148">
        <f t="shared" ref="H769:I769" si="1526">H762</f>
        <v>0</v>
      </c>
      <c r="I769" s="148">
        <f t="shared" si="1526"/>
        <v>0</v>
      </c>
      <c r="J769" s="148"/>
      <c r="K769" s="148">
        <f t="shared" ref="K769:L769" si="1527">K762</f>
        <v>0</v>
      </c>
      <c r="L769" s="148">
        <f t="shared" si="1527"/>
        <v>0</v>
      </c>
      <c r="M769" s="148"/>
      <c r="N769" s="148">
        <f t="shared" ref="N769:O769" si="1528">N762</f>
        <v>0</v>
      </c>
      <c r="O769" s="148">
        <f t="shared" si="1528"/>
        <v>0</v>
      </c>
      <c r="P769" s="148"/>
      <c r="Q769" s="148">
        <f t="shared" ref="Q769:R769" si="1529">Q762</f>
        <v>0</v>
      </c>
      <c r="R769" s="148">
        <f t="shared" si="1529"/>
        <v>0</v>
      </c>
      <c r="S769" s="148"/>
      <c r="T769" s="148">
        <f t="shared" ref="T769:U769" si="1530">T762</f>
        <v>0</v>
      </c>
      <c r="U769" s="148">
        <f t="shared" si="1530"/>
        <v>0</v>
      </c>
      <c r="V769" s="148"/>
      <c r="W769" s="148">
        <f t="shared" ref="W769:X769" si="1531">W762</f>
        <v>0</v>
      </c>
      <c r="X769" s="148">
        <f t="shared" si="1531"/>
        <v>0</v>
      </c>
      <c r="Y769" s="148"/>
      <c r="Z769" s="148">
        <f t="shared" ref="Z769:AC769" si="1532">Z762</f>
        <v>0</v>
      </c>
      <c r="AA769" s="148">
        <f t="shared" si="1532"/>
        <v>0</v>
      </c>
      <c r="AB769" s="148">
        <f t="shared" si="1532"/>
        <v>0</v>
      </c>
      <c r="AC769" s="148">
        <f t="shared" si="1532"/>
        <v>0</v>
      </c>
      <c r="AD769" s="148"/>
      <c r="AE769" s="148">
        <f t="shared" ref="AE769:AH769" si="1533">AE762</f>
        <v>0</v>
      </c>
      <c r="AF769" s="148">
        <f t="shared" si="1533"/>
        <v>0</v>
      </c>
      <c r="AG769" s="148">
        <f t="shared" si="1533"/>
        <v>0</v>
      </c>
      <c r="AH769" s="148">
        <f t="shared" si="1533"/>
        <v>0</v>
      </c>
      <c r="AI769" s="148"/>
      <c r="AJ769" s="148">
        <f t="shared" ref="AJ769:AM769" si="1534">AJ762</f>
        <v>0</v>
      </c>
      <c r="AK769" s="148">
        <f t="shared" si="1534"/>
        <v>0</v>
      </c>
      <c r="AL769" s="148">
        <f t="shared" si="1534"/>
        <v>0</v>
      </c>
      <c r="AM769" s="148">
        <f t="shared" si="1534"/>
        <v>0</v>
      </c>
      <c r="AN769" s="148"/>
      <c r="AO769" s="148">
        <f t="shared" ref="AO769:AR769" si="1535">AO762</f>
        <v>0</v>
      </c>
      <c r="AP769" s="148">
        <f t="shared" si="1535"/>
        <v>0</v>
      </c>
      <c r="AQ769" s="148">
        <f t="shared" si="1535"/>
        <v>0</v>
      </c>
      <c r="AR769" s="148">
        <f t="shared" si="1535"/>
        <v>0</v>
      </c>
      <c r="AS769" s="148"/>
      <c r="AT769" s="148">
        <f t="shared" ref="AT769:AW769" si="1536">AT762</f>
        <v>0</v>
      </c>
      <c r="AU769" s="148">
        <f t="shared" si="1536"/>
        <v>0</v>
      </c>
      <c r="AV769" s="148">
        <f t="shared" si="1536"/>
        <v>0</v>
      </c>
      <c r="AW769" s="148">
        <f t="shared" si="1536"/>
        <v>0</v>
      </c>
      <c r="AX769" s="148"/>
      <c r="AY769" s="178">
        <f t="shared" ref="AY769:AZ769" si="1537">AY762</f>
        <v>0</v>
      </c>
      <c r="AZ769" s="178">
        <f t="shared" si="1537"/>
        <v>0</v>
      </c>
      <c r="BA769" s="178"/>
    </row>
    <row r="770" spans="1:53" ht="33.75" customHeight="1">
      <c r="A770" s="321"/>
      <c r="B770" s="322"/>
      <c r="C770" s="323"/>
      <c r="D770" s="153" t="s">
        <v>43</v>
      </c>
      <c r="E770" s="178">
        <f t="shared" si="1512"/>
        <v>0</v>
      </c>
      <c r="F770" s="178">
        <f t="shared" si="1513"/>
        <v>0</v>
      </c>
      <c r="G770" s="156"/>
      <c r="H770" s="148">
        <f>H763</f>
        <v>0</v>
      </c>
      <c r="I770" s="148">
        <f t="shared" ref="I770:L770" si="1538">I763</f>
        <v>0</v>
      </c>
      <c r="J770" s="148">
        <f t="shared" si="1538"/>
        <v>0</v>
      </c>
      <c r="K770" s="148">
        <f t="shared" si="1538"/>
        <v>0</v>
      </c>
      <c r="L770" s="148">
        <f t="shared" si="1538"/>
        <v>0</v>
      </c>
      <c r="M770" s="148"/>
      <c r="N770" s="148">
        <f t="shared" ref="N770:O770" si="1539">N763</f>
        <v>0</v>
      </c>
      <c r="O770" s="148">
        <f t="shared" si="1539"/>
        <v>0</v>
      </c>
      <c r="P770" s="148"/>
      <c r="Q770" s="148">
        <f t="shared" ref="Q770:R770" si="1540">Q763</f>
        <v>0</v>
      </c>
      <c r="R770" s="148">
        <f t="shared" si="1540"/>
        <v>0</v>
      </c>
      <c r="S770" s="148"/>
      <c r="T770" s="148">
        <f t="shared" ref="T770:U770" si="1541">T763</f>
        <v>0</v>
      </c>
      <c r="U770" s="148">
        <f t="shared" si="1541"/>
        <v>0</v>
      </c>
      <c r="V770" s="148"/>
      <c r="W770" s="148">
        <f t="shared" ref="W770:X770" si="1542">W763</f>
        <v>0</v>
      </c>
      <c r="X770" s="148">
        <f t="shared" si="1542"/>
        <v>0</v>
      </c>
      <c r="Y770" s="148"/>
      <c r="Z770" s="148">
        <f t="shared" ref="Z770:AC770" si="1543">Z763</f>
        <v>0</v>
      </c>
      <c r="AA770" s="148">
        <f t="shared" si="1543"/>
        <v>0</v>
      </c>
      <c r="AB770" s="148">
        <f t="shared" si="1543"/>
        <v>0</v>
      </c>
      <c r="AC770" s="148">
        <f t="shared" si="1543"/>
        <v>0</v>
      </c>
      <c r="AD770" s="148"/>
      <c r="AE770" s="148">
        <f t="shared" ref="AE770:AH770" si="1544">AE763</f>
        <v>0</v>
      </c>
      <c r="AF770" s="148">
        <f t="shared" si="1544"/>
        <v>0</v>
      </c>
      <c r="AG770" s="148">
        <f t="shared" si="1544"/>
        <v>0</v>
      </c>
      <c r="AH770" s="148">
        <f t="shared" si="1544"/>
        <v>0</v>
      </c>
      <c r="AI770" s="148"/>
      <c r="AJ770" s="148">
        <f t="shared" ref="AJ770:AM770" si="1545">AJ763</f>
        <v>0</v>
      </c>
      <c r="AK770" s="148">
        <f t="shared" si="1545"/>
        <v>0</v>
      </c>
      <c r="AL770" s="148">
        <f t="shared" si="1545"/>
        <v>0</v>
      </c>
      <c r="AM770" s="148">
        <f t="shared" si="1545"/>
        <v>0</v>
      </c>
      <c r="AN770" s="148"/>
      <c r="AO770" s="148">
        <f t="shared" ref="AO770:AR770" si="1546">AO763</f>
        <v>0</v>
      </c>
      <c r="AP770" s="148">
        <f t="shared" si="1546"/>
        <v>0</v>
      </c>
      <c r="AQ770" s="148">
        <f t="shared" si="1546"/>
        <v>0</v>
      </c>
      <c r="AR770" s="148">
        <f t="shared" si="1546"/>
        <v>0</v>
      </c>
      <c r="AS770" s="148"/>
      <c r="AT770" s="148">
        <f t="shared" ref="AT770:AW770" si="1547">AT763</f>
        <v>0</v>
      </c>
      <c r="AU770" s="148">
        <f t="shared" si="1547"/>
        <v>0</v>
      </c>
      <c r="AV770" s="148">
        <f t="shared" si="1547"/>
        <v>0</v>
      </c>
      <c r="AW770" s="148">
        <f t="shared" si="1547"/>
        <v>0</v>
      </c>
      <c r="AX770" s="148"/>
      <c r="AY770" s="173">
        <f t="shared" ref="AY770:AZ770" si="1548">AY763</f>
        <v>0</v>
      </c>
      <c r="AZ770" s="173">
        <f t="shared" si="1548"/>
        <v>0</v>
      </c>
      <c r="BA770" s="173"/>
    </row>
    <row r="771" spans="1:53" ht="22.5" customHeight="1">
      <c r="A771" s="337" t="s">
        <v>268</v>
      </c>
      <c r="B771" s="338"/>
      <c r="C771" s="338"/>
      <c r="D771" s="338"/>
      <c r="E771" s="338"/>
      <c r="F771" s="338"/>
      <c r="G771" s="338"/>
      <c r="H771" s="338"/>
      <c r="I771" s="338"/>
      <c r="J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U771" s="338"/>
      <c r="V771" s="338"/>
      <c r="W771" s="338"/>
      <c r="X771" s="338"/>
      <c r="Y771" s="338"/>
      <c r="Z771" s="338"/>
      <c r="AA771" s="338"/>
      <c r="AB771" s="338"/>
      <c r="AC771" s="338"/>
      <c r="AD771" s="338"/>
      <c r="AE771" s="338"/>
      <c r="AF771" s="338"/>
      <c r="AG771" s="338"/>
      <c r="AH771" s="338"/>
      <c r="AI771" s="338"/>
      <c r="AJ771" s="338"/>
      <c r="AK771" s="338"/>
      <c r="AL771" s="338"/>
      <c r="AM771" s="338"/>
      <c r="AN771" s="338"/>
      <c r="AO771" s="338"/>
      <c r="AP771" s="338"/>
      <c r="AQ771" s="338"/>
      <c r="AR771" s="338"/>
      <c r="AS771" s="338"/>
      <c r="AT771" s="338"/>
      <c r="AU771" s="338"/>
      <c r="AV771" s="338"/>
      <c r="AW771" s="338"/>
      <c r="AX771" s="338"/>
      <c r="AY771" s="338"/>
      <c r="AZ771" s="338"/>
      <c r="BA771" s="338"/>
    </row>
    <row r="772" spans="1:53" ht="23.25" customHeight="1">
      <c r="A772" s="318" t="s">
        <v>324</v>
      </c>
      <c r="B772" s="319"/>
      <c r="C772" s="320"/>
      <c r="D772" s="159" t="s">
        <v>41</v>
      </c>
      <c r="E772" s="178">
        <f>H772+K772+N772+Q772+T772+W772+Z772+AE772+AJ772+AO772+AT772+AY772</f>
        <v>223125.92020999989</v>
      </c>
      <c r="F772" s="178">
        <f t="shared" ref="F772:F774" si="1549">I772+L772+O772+R772+U772+X772+AC772+AH772+AM772+AR772+AW772+AZ772</f>
        <v>167958.35988</v>
      </c>
      <c r="G772" s="186">
        <f>F772/E772</f>
        <v>0.75275144959367468</v>
      </c>
      <c r="H772" s="148">
        <f>H773+H774+H775+H777+H778</f>
        <v>0</v>
      </c>
      <c r="I772" s="148">
        <f t="shared" ref="I772" si="1550">I773+I774+I775+I777+I778</f>
        <v>0</v>
      </c>
      <c r="J772" s="148"/>
      <c r="K772" s="148">
        <f t="shared" ref="K772:L772" si="1551">K773+K774+K775+K777+K778</f>
        <v>3276.0672300000001</v>
      </c>
      <c r="L772" s="148">
        <f t="shared" si="1551"/>
        <v>3276.0672300000001</v>
      </c>
      <c r="M772" s="148">
        <f t="shared" ref="M772" si="1552">L772*100/K772</f>
        <v>100</v>
      </c>
      <c r="N772" s="148">
        <f t="shared" ref="N772:O772" si="1553">N773+N774+N775+N777+N778</f>
        <v>5142.1168899999993</v>
      </c>
      <c r="O772" s="148">
        <f t="shared" si="1553"/>
        <v>5142.1168899999993</v>
      </c>
      <c r="P772" s="148">
        <f>O772*100/N772</f>
        <v>100</v>
      </c>
      <c r="Q772" s="148">
        <f t="shared" ref="Q772:R772" si="1554">Q773+Q774+Q775+Q777+Q778</f>
        <v>7258.9405000000006</v>
      </c>
      <c r="R772" s="148">
        <f t="shared" si="1554"/>
        <v>7258.9405000000006</v>
      </c>
      <c r="S772" s="199">
        <f>R772*100/Q772</f>
        <v>100</v>
      </c>
      <c r="T772" s="148">
        <f t="shared" ref="T772:U772" si="1555">T773+T774+T775+T777+T778</f>
        <v>8482.616759999999</v>
      </c>
      <c r="U772" s="148">
        <f t="shared" si="1555"/>
        <v>8482.616759999999</v>
      </c>
      <c r="V772" s="148">
        <f>U772*100/T772</f>
        <v>100</v>
      </c>
      <c r="W772" s="148">
        <f t="shared" ref="W772:X772" si="1556">W773+W774+W775+W777+W778</f>
        <v>12661.497500000001</v>
      </c>
      <c r="X772" s="148">
        <f t="shared" si="1556"/>
        <v>12661.497500000001</v>
      </c>
      <c r="Y772" s="148">
        <f>X772*100/W772</f>
        <v>100.00000000000001</v>
      </c>
      <c r="Z772" s="148">
        <f t="shared" ref="Z772:AC772" si="1557">Z773+Z774+Z775+Z777+Z778</f>
        <v>8330.0389800000012</v>
      </c>
      <c r="AA772" s="148">
        <f t="shared" si="1557"/>
        <v>7093.3586500000001</v>
      </c>
      <c r="AB772" s="148">
        <f t="shared" si="1557"/>
        <v>283.32</v>
      </c>
      <c r="AC772" s="148">
        <f t="shared" si="1557"/>
        <v>8330.0389800000012</v>
      </c>
      <c r="AD772" s="148">
        <f>AC772*100/Z772</f>
        <v>100</v>
      </c>
      <c r="AE772" s="148">
        <f t="shared" ref="AE772:AH772" si="1558">AE773+AE774+AE775+AE777+AE778</f>
        <v>21923.333180000001</v>
      </c>
      <c r="AF772" s="148">
        <f t="shared" si="1558"/>
        <v>2930.4745400000002</v>
      </c>
      <c r="AG772" s="148">
        <f t="shared" si="1558"/>
        <v>2930.4745400000002</v>
      </c>
      <c r="AH772" s="148">
        <f t="shared" si="1558"/>
        <v>21923.333180000001</v>
      </c>
      <c r="AI772" s="148">
        <f>AH772*100/AE772</f>
        <v>99.999999999999986</v>
      </c>
      <c r="AJ772" s="148">
        <f t="shared" ref="AJ772:AM772" si="1559">AJ773+AJ774+AJ775+AJ777+AJ778</f>
        <v>29072.897589999997</v>
      </c>
      <c r="AK772" s="148">
        <f t="shared" si="1559"/>
        <v>269.44799999999998</v>
      </c>
      <c r="AL772" s="148">
        <f t="shared" si="1559"/>
        <v>269.44799999999998</v>
      </c>
      <c r="AM772" s="148">
        <f t="shared" si="1559"/>
        <v>29072.897589999997</v>
      </c>
      <c r="AN772" s="148"/>
      <c r="AO772" s="148">
        <f t="shared" ref="AO772:AR772" si="1560">AO773+AO774+AO775+AO777+AO778</f>
        <v>11637.620139999999</v>
      </c>
      <c r="AP772" s="148">
        <f t="shared" si="1560"/>
        <v>0</v>
      </c>
      <c r="AQ772" s="148">
        <f t="shared" si="1560"/>
        <v>0</v>
      </c>
      <c r="AR772" s="148">
        <f t="shared" si="1560"/>
        <v>11637.620139999999</v>
      </c>
      <c r="AS772" s="148"/>
      <c r="AT772" s="148">
        <f t="shared" ref="AT772:AW772" si="1561">AT773+AT774+AT775+AT777+AT778</f>
        <v>1058.17581</v>
      </c>
      <c r="AU772" s="148">
        <f t="shared" si="1561"/>
        <v>0</v>
      </c>
      <c r="AV772" s="148">
        <f t="shared" si="1561"/>
        <v>0</v>
      </c>
      <c r="AW772" s="148">
        <f t="shared" si="1561"/>
        <v>1058.17581</v>
      </c>
      <c r="AX772" s="148"/>
      <c r="AY772" s="148">
        <f t="shared" ref="AY772:AZ772" si="1562">AY773+AY774+AY775+AY777+AY778</f>
        <v>114282.61562999991</v>
      </c>
      <c r="AZ772" s="148">
        <f t="shared" si="1562"/>
        <v>59115.055299999993</v>
      </c>
      <c r="BA772" s="156"/>
    </row>
    <row r="773" spans="1:53" ht="32.25" customHeight="1">
      <c r="A773" s="321"/>
      <c r="B773" s="322"/>
      <c r="C773" s="323"/>
      <c r="D773" s="157" t="s">
        <v>37</v>
      </c>
      <c r="E773" s="178">
        <f t="shared" ref="E773:E774" si="1563">H773+K773+N773+Q773+T773+W773+Z773+AE773+AJ773+AO773+AT773+AY773</f>
        <v>0</v>
      </c>
      <c r="F773" s="178">
        <f t="shared" si="1549"/>
        <v>0</v>
      </c>
      <c r="G773" s="156"/>
      <c r="H773" s="148">
        <f t="shared" ref="H773:BA773" si="1564">H750+H415+H169+H465</f>
        <v>0</v>
      </c>
      <c r="I773" s="148">
        <f t="shared" si="1564"/>
        <v>0</v>
      </c>
      <c r="J773" s="148">
        <f t="shared" si="1564"/>
        <v>0</v>
      </c>
      <c r="K773" s="148">
        <f t="shared" si="1564"/>
        <v>0</v>
      </c>
      <c r="L773" s="148">
        <f t="shared" si="1564"/>
        <v>0</v>
      </c>
      <c r="M773" s="148">
        <f t="shared" si="1564"/>
        <v>0</v>
      </c>
      <c r="N773" s="148">
        <f t="shared" si="1564"/>
        <v>0</v>
      </c>
      <c r="O773" s="148">
        <f t="shared" si="1564"/>
        <v>0</v>
      </c>
      <c r="P773" s="148">
        <f t="shared" si="1564"/>
        <v>0</v>
      </c>
      <c r="Q773" s="148">
        <f t="shared" si="1564"/>
        <v>0</v>
      </c>
      <c r="R773" s="148">
        <f t="shared" si="1564"/>
        <v>0</v>
      </c>
      <c r="S773" s="148">
        <f t="shared" si="1564"/>
        <v>0</v>
      </c>
      <c r="T773" s="148">
        <f t="shared" si="1564"/>
        <v>0</v>
      </c>
      <c r="U773" s="148">
        <f t="shared" si="1564"/>
        <v>0</v>
      </c>
      <c r="V773" s="148">
        <f t="shared" si="1564"/>
        <v>0</v>
      </c>
      <c r="W773" s="148">
        <f t="shared" si="1564"/>
        <v>0</v>
      </c>
      <c r="X773" s="148">
        <f t="shared" si="1564"/>
        <v>0</v>
      </c>
      <c r="Y773" s="148">
        <f t="shared" si="1564"/>
        <v>0</v>
      </c>
      <c r="Z773" s="148">
        <f t="shared" si="1564"/>
        <v>0</v>
      </c>
      <c r="AA773" s="148">
        <f t="shared" si="1564"/>
        <v>0</v>
      </c>
      <c r="AB773" s="148">
        <f t="shared" si="1564"/>
        <v>0</v>
      </c>
      <c r="AC773" s="148">
        <f t="shared" si="1564"/>
        <v>0</v>
      </c>
      <c r="AD773" s="148">
        <f t="shared" si="1564"/>
        <v>0</v>
      </c>
      <c r="AE773" s="148">
        <f t="shared" si="1564"/>
        <v>0</v>
      </c>
      <c r="AF773" s="148">
        <f t="shared" si="1564"/>
        <v>0</v>
      </c>
      <c r="AG773" s="148">
        <f t="shared" si="1564"/>
        <v>0</v>
      </c>
      <c r="AH773" s="148">
        <f t="shared" si="1564"/>
        <v>0</v>
      </c>
      <c r="AI773" s="148">
        <f t="shared" si="1564"/>
        <v>0</v>
      </c>
      <c r="AJ773" s="148">
        <f t="shared" si="1564"/>
        <v>0</v>
      </c>
      <c r="AK773" s="148">
        <f t="shared" si="1564"/>
        <v>0</v>
      </c>
      <c r="AL773" s="148">
        <f t="shared" si="1564"/>
        <v>0</v>
      </c>
      <c r="AM773" s="148">
        <f t="shared" si="1564"/>
        <v>0</v>
      </c>
      <c r="AN773" s="148">
        <f t="shared" si="1564"/>
        <v>0</v>
      </c>
      <c r="AO773" s="148">
        <f t="shared" si="1564"/>
        <v>0</v>
      </c>
      <c r="AP773" s="148">
        <f t="shared" si="1564"/>
        <v>0</v>
      </c>
      <c r="AQ773" s="148">
        <f t="shared" si="1564"/>
        <v>0</v>
      </c>
      <c r="AR773" s="148">
        <f t="shared" si="1564"/>
        <v>0</v>
      </c>
      <c r="AS773" s="148">
        <f t="shared" si="1564"/>
        <v>0</v>
      </c>
      <c r="AT773" s="148">
        <f t="shared" si="1564"/>
        <v>0</v>
      </c>
      <c r="AU773" s="148">
        <f t="shared" si="1564"/>
        <v>0</v>
      </c>
      <c r="AV773" s="148">
        <f t="shared" si="1564"/>
        <v>0</v>
      </c>
      <c r="AW773" s="148">
        <f t="shared" si="1564"/>
        <v>0</v>
      </c>
      <c r="AX773" s="148">
        <f t="shared" si="1564"/>
        <v>0</v>
      </c>
      <c r="AY773" s="148">
        <f t="shared" si="1564"/>
        <v>0</v>
      </c>
      <c r="AZ773" s="148">
        <f t="shared" si="1564"/>
        <v>0</v>
      </c>
      <c r="BA773" s="148">
        <f t="shared" si="1564"/>
        <v>0</v>
      </c>
    </row>
    <row r="774" spans="1:53" ht="50.25" customHeight="1">
      <c r="A774" s="321"/>
      <c r="B774" s="322"/>
      <c r="C774" s="323"/>
      <c r="D774" s="158" t="s">
        <v>2</v>
      </c>
      <c r="E774" s="178">
        <f t="shared" si="1563"/>
        <v>48757.818359999997</v>
      </c>
      <c r="F774" s="178">
        <f t="shared" si="1549"/>
        <v>43957.1</v>
      </c>
      <c r="G774" s="186">
        <f t="shared" ref="G774:G782" si="1565">F774/E774</f>
        <v>0.90153951670777754</v>
      </c>
      <c r="H774" s="148">
        <f t="shared" ref="H774:BA774" si="1566">H751+H416+H170+H466</f>
        <v>0</v>
      </c>
      <c r="I774" s="148">
        <f t="shared" si="1566"/>
        <v>0</v>
      </c>
      <c r="J774" s="148">
        <f t="shared" si="1566"/>
        <v>0</v>
      </c>
      <c r="K774" s="148">
        <f t="shared" si="1566"/>
        <v>0</v>
      </c>
      <c r="L774" s="148">
        <f t="shared" si="1566"/>
        <v>0</v>
      </c>
      <c r="M774" s="148">
        <f t="shared" si="1566"/>
        <v>0</v>
      </c>
      <c r="N774" s="148">
        <f t="shared" si="1566"/>
        <v>0</v>
      </c>
      <c r="O774" s="148">
        <f t="shared" si="1566"/>
        <v>0</v>
      </c>
      <c r="P774" s="148">
        <f t="shared" si="1566"/>
        <v>0</v>
      </c>
      <c r="Q774" s="148">
        <f t="shared" si="1566"/>
        <v>0</v>
      </c>
      <c r="R774" s="148">
        <f t="shared" si="1566"/>
        <v>0</v>
      </c>
      <c r="S774" s="148">
        <f t="shared" si="1566"/>
        <v>0</v>
      </c>
      <c r="T774" s="148">
        <f t="shared" si="1566"/>
        <v>0</v>
      </c>
      <c r="U774" s="148">
        <f t="shared" si="1566"/>
        <v>0</v>
      </c>
      <c r="V774" s="148">
        <f t="shared" si="1566"/>
        <v>0</v>
      </c>
      <c r="W774" s="148">
        <f t="shared" si="1566"/>
        <v>0</v>
      </c>
      <c r="X774" s="148">
        <f t="shared" si="1566"/>
        <v>0</v>
      </c>
      <c r="Y774" s="148">
        <f t="shared" si="1566"/>
        <v>0</v>
      </c>
      <c r="Z774" s="148">
        <f t="shared" si="1566"/>
        <v>1179.0999999999999</v>
      </c>
      <c r="AA774" s="148">
        <f t="shared" si="1566"/>
        <v>0</v>
      </c>
      <c r="AB774" s="148">
        <f t="shared" si="1566"/>
        <v>0</v>
      </c>
      <c r="AC774" s="148">
        <f t="shared" si="1566"/>
        <v>1179.0999999999999</v>
      </c>
      <c r="AD774" s="148">
        <f t="shared" si="1566"/>
        <v>0</v>
      </c>
      <c r="AE774" s="148">
        <f t="shared" si="1566"/>
        <v>0</v>
      </c>
      <c r="AF774" s="148">
        <f t="shared" si="1566"/>
        <v>0</v>
      </c>
      <c r="AG774" s="148">
        <f t="shared" si="1566"/>
        <v>0</v>
      </c>
      <c r="AH774" s="148">
        <f t="shared" si="1566"/>
        <v>0</v>
      </c>
      <c r="AI774" s="148">
        <f t="shared" si="1566"/>
        <v>0</v>
      </c>
      <c r="AJ774" s="148">
        <f t="shared" si="1566"/>
        <v>6302.1092199999994</v>
      </c>
      <c r="AK774" s="148">
        <f t="shared" si="1566"/>
        <v>0</v>
      </c>
      <c r="AL774" s="148">
        <f t="shared" si="1566"/>
        <v>0</v>
      </c>
      <c r="AM774" s="148">
        <f t="shared" si="1566"/>
        <v>6302.1092199999994</v>
      </c>
      <c r="AN774" s="148">
        <f t="shared" si="1566"/>
        <v>0</v>
      </c>
      <c r="AO774" s="148">
        <f t="shared" si="1566"/>
        <v>3475.8907800000002</v>
      </c>
      <c r="AP774" s="148">
        <f t="shared" si="1566"/>
        <v>0</v>
      </c>
      <c r="AQ774" s="148">
        <f t="shared" si="1566"/>
        <v>0</v>
      </c>
      <c r="AR774" s="148">
        <f t="shared" si="1566"/>
        <v>3475.8907800000002</v>
      </c>
      <c r="AS774" s="148">
        <f t="shared" si="1566"/>
        <v>0</v>
      </c>
      <c r="AT774" s="148">
        <f t="shared" si="1566"/>
        <v>0</v>
      </c>
      <c r="AU774" s="148">
        <f t="shared" si="1566"/>
        <v>0</v>
      </c>
      <c r="AV774" s="148">
        <f t="shared" si="1566"/>
        <v>0</v>
      </c>
      <c r="AW774" s="148">
        <f t="shared" si="1566"/>
        <v>0</v>
      </c>
      <c r="AX774" s="148">
        <f t="shared" si="1566"/>
        <v>0</v>
      </c>
      <c r="AY774" s="148">
        <f t="shared" si="1566"/>
        <v>37800.718359999999</v>
      </c>
      <c r="AZ774" s="148">
        <f t="shared" si="1566"/>
        <v>33000</v>
      </c>
      <c r="BA774" s="148">
        <f t="shared" si="1566"/>
        <v>0</v>
      </c>
    </row>
    <row r="775" spans="1:53" ht="22.5" customHeight="1">
      <c r="A775" s="321"/>
      <c r="B775" s="322"/>
      <c r="C775" s="323"/>
      <c r="D775" s="241" t="s">
        <v>273</v>
      </c>
      <c r="E775" s="178">
        <f>H775+K775+N775+Q775+T775+W775+Z775+AE775+AJ775+AO775+AT775+AY775</f>
        <v>174368.10184999992</v>
      </c>
      <c r="F775" s="178">
        <f>I775+L775+O775+R775+U775+X775+AC775+AH775+AM775+AR775+AW775+AZ775</f>
        <v>124001.25988</v>
      </c>
      <c r="G775" s="186">
        <f t="shared" si="1565"/>
        <v>0.71114646867390929</v>
      </c>
      <c r="H775" s="148">
        <f t="shared" ref="H775:R775" si="1567">H752+H417+H171+H467</f>
        <v>0</v>
      </c>
      <c r="I775" s="148">
        <f t="shared" si="1567"/>
        <v>0</v>
      </c>
      <c r="J775" s="148">
        <f t="shared" si="1567"/>
        <v>0</v>
      </c>
      <c r="K775" s="148">
        <f t="shared" si="1567"/>
        <v>3276.0672300000001</v>
      </c>
      <c r="L775" s="148">
        <f t="shared" si="1567"/>
        <v>3276.0672300000001</v>
      </c>
      <c r="M775" s="148">
        <f t="shared" si="1567"/>
        <v>0</v>
      </c>
      <c r="N775" s="148">
        <f t="shared" si="1567"/>
        <v>5142.1168899999993</v>
      </c>
      <c r="O775" s="148">
        <f t="shared" si="1567"/>
        <v>5142.1168899999993</v>
      </c>
      <c r="P775" s="148">
        <f t="shared" si="1567"/>
        <v>0</v>
      </c>
      <c r="Q775" s="148">
        <f t="shared" si="1567"/>
        <v>7258.9405000000006</v>
      </c>
      <c r="R775" s="148">
        <f t="shared" si="1567"/>
        <v>7258.9405000000006</v>
      </c>
      <c r="S775" s="199">
        <f t="shared" ref="S775" si="1568">R775*100/Q775</f>
        <v>100</v>
      </c>
      <c r="T775" s="148">
        <f t="shared" ref="T775:X778" si="1569">T752+T417+T171+T467</f>
        <v>8482.616759999999</v>
      </c>
      <c r="U775" s="148">
        <f t="shared" si="1569"/>
        <v>8482.616759999999</v>
      </c>
      <c r="V775" s="148">
        <f t="shared" si="1569"/>
        <v>0</v>
      </c>
      <c r="W775" s="148">
        <f t="shared" si="1569"/>
        <v>12661.497500000001</v>
      </c>
      <c r="X775" s="148">
        <f t="shared" si="1569"/>
        <v>12661.497500000001</v>
      </c>
      <c r="Y775" s="148">
        <f>X775*100/W775</f>
        <v>100.00000000000001</v>
      </c>
      <c r="Z775" s="148">
        <f t="shared" ref="Z775:AX775" si="1570">Z752+Z417+Z171+Z467</f>
        <v>7150.9389800000008</v>
      </c>
      <c r="AA775" s="148">
        <f t="shared" si="1570"/>
        <v>7093.3586500000001</v>
      </c>
      <c r="AB775" s="148">
        <f t="shared" si="1570"/>
        <v>283.32</v>
      </c>
      <c r="AC775" s="148">
        <f t="shared" si="1570"/>
        <v>7150.9389800000008</v>
      </c>
      <c r="AD775" s="148">
        <f t="shared" si="1570"/>
        <v>0</v>
      </c>
      <c r="AE775" s="148">
        <f t="shared" si="1570"/>
        <v>21923.333180000001</v>
      </c>
      <c r="AF775" s="148">
        <f t="shared" si="1570"/>
        <v>2930.4745400000002</v>
      </c>
      <c r="AG775" s="148">
        <f t="shared" si="1570"/>
        <v>2930.4745400000002</v>
      </c>
      <c r="AH775" s="148">
        <f t="shared" si="1570"/>
        <v>21923.333180000001</v>
      </c>
      <c r="AI775" s="148">
        <f t="shared" si="1570"/>
        <v>0</v>
      </c>
      <c r="AJ775" s="148">
        <f t="shared" si="1570"/>
        <v>22770.788369999998</v>
      </c>
      <c r="AK775" s="148">
        <f t="shared" si="1570"/>
        <v>269.44799999999998</v>
      </c>
      <c r="AL775" s="148">
        <f t="shared" si="1570"/>
        <v>269.44799999999998</v>
      </c>
      <c r="AM775" s="148">
        <f t="shared" si="1570"/>
        <v>22770.788369999998</v>
      </c>
      <c r="AN775" s="148">
        <f t="shared" si="1570"/>
        <v>0</v>
      </c>
      <c r="AO775" s="148">
        <f t="shared" si="1570"/>
        <v>8161.7293599999994</v>
      </c>
      <c r="AP775" s="148">
        <f t="shared" si="1570"/>
        <v>0</v>
      </c>
      <c r="AQ775" s="148">
        <f t="shared" si="1570"/>
        <v>0</v>
      </c>
      <c r="AR775" s="148">
        <f t="shared" si="1570"/>
        <v>8161.7293599999994</v>
      </c>
      <c r="AS775" s="148">
        <f t="shared" si="1570"/>
        <v>0</v>
      </c>
      <c r="AT775" s="148">
        <f t="shared" si="1570"/>
        <v>1058.17581</v>
      </c>
      <c r="AU775" s="148">
        <f t="shared" si="1570"/>
        <v>0</v>
      </c>
      <c r="AV775" s="148">
        <f t="shared" si="1570"/>
        <v>0</v>
      </c>
      <c r="AW775" s="148">
        <f t="shared" si="1570"/>
        <v>1058.17581</v>
      </c>
      <c r="AX775" s="148">
        <f t="shared" si="1570"/>
        <v>0</v>
      </c>
      <c r="AY775" s="148">
        <f>AY752+AY417+AY171+AY467+AY767</f>
        <v>76481.897269999914</v>
      </c>
      <c r="AZ775" s="148">
        <f>AZ752+AZ417+AZ171+AZ467+AZ767</f>
        <v>26115.055299999993</v>
      </c>
      <c r="BA775" s="148">
        <f>BA752+BA417+BA171+BA467</f>
        <v>0</v>
      </c>
    </row>
    <row r="776" spans="1:53" ht="82.5" customHeight="1">
      <c r="A776" s="321"/>
      <c r="B776" s="322"/>
      <c r="C776" s="323"/>
      <c r="D776" s="241" t="s">
        <v>279</v>
      </c>
      <c r="E776" s="178">
        <f t="shared" ref="E776:E778" si="1571">H776+K776+N776+Q776+T776+W776+Z776+AE776+AJ776+AO776+AT776+AY776</f>
        <v>77430.64417</v>
      </c>
      <c r="F776" s="178">
        <f t="shared" ref="F776:F778" si="1572">I776+L776+O776+R776+U776+X776+AA776+AF776+AK776+AP776+AU776+AZ776</f>
        <v>28123.970239999999</v>
      </c>
      <c r="G776" s="186">
        <f t="shared" si="1565"/>
        <v>0.36321498473205843</v>
      </c>
      <c r="H776" s="148">
        <f t="shared" ref="H776:R776" si="1573">H753+H418+H172+H468</f>
        <v>0</v>
      </c>
      <c r="I776" s="148">
        <f t="shared" si="1573"/>
        <v>0</v>
      </c>
      <c r="J776" s="148">
        <f t="shared" si="1573"/>
        <v>0</v>
      </c>
      <c r="K776" s="148">
        <f t="shared" si="1573"/>
        <v>716.76723000000004</v>
      </c>
      <c r="L776" s="148">
        <f t="shared" si="1573"/>
        <v>716.76723000000004</v>
      </c>
      <c r="M776" s="148">
        <f t="shared" si="1573"/>
        <v>0</v>
      </c>
      <c r="N776" s="148">
        <f t="shared" si="1573"/>
        <v>2642.1168899999998</v>
      </c>
      <c r="O776" s="148">
        <f t="shared" si="1573"/>
        <v>2642.1168899999998</v>
      </c>
      <c r="P776" s="148">
        <f t="shared" si="1573"/>
        <v>0</v>
      </c>
      <c r="Q776" s="148">
        <f t="shared" si="1573"/>
        <v>0</v>
      </c>
      <c r="R776" s="148">
        <f t="shared" si="1573"/>
        <v>0</v>
      </c>
      <c r="S776" s="148">
        <f>S753+S418+S172+S468</f>
        <v>0</v>
      </c>
      <c r="T776" s="148">
        <f t="shared" si="1569"/>
        <v>7830.9842699999999</v>
      </c>
      <c r="U776" s="148">
        <f t="shared" si="1569"/>
        <v>7830.9842699999999</v>
      </c>
      <c r="V776" s="148">
        <f t="shared" si="1569"/>
        <v>0</v>
      </c>
      <c r="W776" s="148">
        <f t="shared" si="1569"/>
        <v>4884.3</v>
      </c>
      <c r="X776" s="148">
        <f t="shared" si="1569"/>
        <v>4884.3</v>
      </c>
      <c r="Y776" s="148">
        <f>Y753+Y418+Y172+Y468</f>
        <v>0</v>
      </c>
      <c r="Z776" s="148">
        <f t="shared" ref="Z776:AX776" si="1574">Z753+Z418+Z172+Z468</f>
        <v>0</v>
      </c>
      <c r="AA776" s="148">
        <f t="shared" si="1574"/>
        <v>0</v>
      </c>
      <c r="AB776" s="148">
        <f t="shared" si="1574"/>
        <v>0</v>
      </c>
      <c r="AC776" s="148">
        <f t="shared" si="1574"/>
        <v>0</v>
      </c>
      <c r="AD776" s="148">
        <f t="shared" si="1574"/>
        <v>0</v>
      </c>
      <c r="AE776" s="148">
        <f t="shared" si="1574"/>
        <v>0</v>
      </c>
      <c r="AF776" s="148">
        <f t="shared" si="1574"/>
        <v>0</v>
      </c>
      <c r="AG776" s="148">
        <f t="shared" si="1574"/>
        <v>0</v>
      </c>
      <c r="AH776" s="148">
        <f t="shared" si="1574"/>
        <v>0</v>
      </c>
      <c r="AI776" s="148">
        <f t="shared" si="1574"/>
        <v>0</v>
      </c>
      <c r="AJ776" s="148">
        <f t="shared" si="1574"/>
        <v>7952.1741400000001</v>
      </c>
      <c r="AK776" s="148">
        <f t="shared" si="1574"/>
        <v>0</v>
      </c>
      <c r="AL776" s="148">
        <f t="shared" si="1574"/>
        <v>0</v>
      </c>
      <c r="AM776" s="148">
        <f t="shared" si="1574"/>
        <v>7952.1741400000001</v>
      </c>
      <c r="AN776" s="148">
        <f t="shared" si="1574"/>
        <v>0</v>
      </c>
      <c r="AO776" s="148">
        <f t="shared" si="1574"/>
        <v>10779.109840000001</v>
      </c>
      <c r="AP776" s="148">
        <f t="shared" si="1574"/>
        <v>10035.90984</v>
      </c>
      <c r="AQ776" s="148">
        <f t="shared" si="1574"/>
        <v>10035.90984</v>
      </c>
      <c r="AR776" s="148">
        <f t="shared" si="1574"/>
        <v>10779.109840000001</v>
      </c>
      <c r="AS776" s="148">
        <f t="shared" si="1574"/>
        <v>0</v>
      </c>
      <c r="AT776" s="148">
        <f t="shared" si="1574"/>
        <v>0</v>
      </c>
      <c r="AU776" s="148">
        <f t="shared" si="1574"/>
        <v>0</v>
      </c>
      <c r="AV776" s="148">
        <f t="shared" si="1574"/>
        <v>0</v>
      </c>
      <c r="AW776" s="148">
        <f t="shared" si="1574"/>
        <v>0</v>
      </c>
      <c r="AX776" s="148">
        <f t="shared" si="1574"/>
        <v>0</v>
      </c>
      <c r="AY776" s="148">
        <f t="shared" ref="AY776:AZ778" si="1575">AY753+AY418+AY172+AY468</f>
        <v>42625.191800000001</v>
      </c>
      <c r="AZ776" s="148">
        <f t="shared" si="1575"/>
        <v>2013.89201</v>
      </c>
      <c r="BA776" s="148">
        <f>BA753+BA418+BA172+BA468</f>
        <v>0</v>
      </c>
    </row>
    <row r="777" spans="1:53" ht="22.5" customHeight="1">
      <c r="A777" s="321"/>
      <c r="B777" s="322"/>
      <c r="C777" s="323"/>
      <c r="D777" s="241" t="s">
        <v>274</v>
      </c>
      <c r="E777" s="178">
        <f t="shared" si="1571"/>
        <v>0</v>
      </c>
      <c r="F777" s="178">
        <f t="shared" si="1572"/>
        <v>0</v>
      </c>
      <c r="G777" s="186"/>
      <c r="H777" s="148">
        <f t="shared" ref="H777:R777" si="1576">H754+H419+H173+H469</f>
        <v>0</v>
      </c>
      <c r="I777" s="148">
        <f t="shared" si="1576"/>
        <v>0</v>
      </c>
      <c r="J777" s="148">
        <f t="shared" si="1576"/>
        <v>0</v>
      </c>
      <c r="K777" s="148">
        <f t="shared" si="1576"/>
        <v>0</v>
      </c>
      <c r="L777" s="148">
        <f t="shared" si="1576"/>
        <v>0</v>
      </c>
      <c r="M777" s="148">
        <f t="shared" si="1576"/>
        <v>0</v>
      </c>
      <c r="N777" s="148">
        <f t="shared" si="1576"/>
        <v>0</v>
      </c>
      <c r="O777" s="148">
        <f t="shared" si="1576"/>
        <v>0</v>
      </c>
      <c r="P777" s="148">
        <f t="shared" si="1576"/>
        <v>0</v>
      </c>
      <c r="Q777" s="148">
        <f t="shared" si="1576"/>
        <v>0</v>
      </c>
      <c r="R777" s="148">
        <f t="shared" si="1576"/>
        <v>0</v>
      </c>
      <c r="S777" s="148">
        <f>S754+S419+S173+S469</f>
        <v>0</v>
      </c>
      <c r="T777" s="148">
        <f t="shared" si="1569"/>
        <v>0</v>
      </c>
      <c r="U777" s="148">
        <f t="shared" si="1569"/>
        <v>0</v>
      </c>
      <c r="V777" s="148">
        <f t="shared" si="1569"/>
        <v>0</v>
      </c>
      <c r="W777" s="148">
        <f t="shared" si="1569"/>
        <v>0</v>
      </c>
      <c r="X777" s="148">
        <f t="shared" si="1569"/>
        <v>0</v>
      </c>
      <c r="Y777" s="148">
        <f>Y754+Y419+Y173+Y469</f>
        <v>0</v>
      </c>
      <c r="Z777" s="148">
        <f t="shared" ref="Z777:AX777" si="1577">Z754+Z419+Z173+Z469</f>
        <v>0</v>
      </c>
      <c r="AA777" s="148">
        <f t="shared" si="1577"/>
        <v>0</v>
      </c>
      <c r="AB777" s="148">
        <f t="shared" si="1577"/>
        <v>0</v>
      </c>
      <c r="AC777" s="148">
        <f t="shared" si="1577"/>
        <v>0</v>
      </c>
      <c r="AD777" s="148">
        <f t="shared" si="1577"/>
        <v>0</v>
      </c>
      <c r="AE777" s="148">
        <f t="shared" si="1577"/>
        <v>0</v>
      </c>
      <c r="AF777" s="148">
        <f t="shared" si="1577"/>
        <v>0</v>
      </c>
      <c r="AG777" s="148">
        <f t="shared" si="1577"/>
        <v>0</v>
      </c>
      <c r="AH777" s="148">
        <f t="shared" si="1577"/>
        <v>0</v>
      </c>
      <c r="AI777" s="148">
        <f t="shared" si="1577"/>
        <v>0</v>
      </c>
      <c r="AJ777" s="148">
        <f t="shared" si="1577"/>
        <v>0</v>
      </c>
      <c r="AK777" s="148">
        <f t="shared" si="1577"/>
        <v>0</v>
      </c>
      <c r="AL777" s="148">
        <f t="shared" si="1577"/>
        <v>0</v>
      </c>
      <c r="AM777" s="148">
        <f t="shared" si="1577"/>
        <v>0</v>
      </c>
      <c r="AN777" s="148">
        <f t="shared" si="1577"/>
        <v>0</v>
      </c>
      <c r="AO777" s="148">
        <f t="shared" si="1577"/>
        <v>0</v>
      </c>
      <c r="AP777" s="148">
        <f t="shared" si="1577"/>
        <v>0</v>
      </c>
      <c r="AQ777" s="148">
        <f t="shared" si="1577"/>
        <v>0</v>
      </c>
      <c r="AR777" s="148">
        <f t="shared" si="1577"/>
        <v>0</v>
      </c>
      <c r="AS777" s="148">
        <f t="shared" si="1577"/>
        <v>0</v>
      </c>
      <c r="AT777" s="148">
        <f t="shared" si="1577"/>
        <v>0</v>
      </c>
      <c r="AU777" s="148">
        <f t="shared" si="1577"/>
        <v>0</v>
      </c>
      <c r="AV777" s="148">
        <f t="shared" si="1577"/>
        <v>0</v>
      </c>
      <c r="AW777" s="148">
        <f t="shared" si="1577"/>
        <v>0</v>
      </c>
      <c r="AX777" s="148">
        <f t="shared" si="1577"/>
        <v>0</v>
      </c>
      <c r="AY777" s="148">
        <f t="shared" si="1575"/>
        <v>0</v>
      </c>
      <c r="AZ777" s="148">
        <f t="shared" si="1575"/>
        <v>0</v>
      </c>
      <c r="BA777" s="148">
        <f>BA754+BA419+BA173+BA469</f>
        <v>0</v>
      </c>
    </row>
    <row r="778" spans="1:53" ht="31.2">
      <c r="A778" s="321"/>
      <c r="B778" s="322"/>
      <c r="C778" s="323"/>
      <c r="D778" s="153" t="s">
        <v>43</v>
      </c>
      <c r="E778" s="178">
        <f t="shared" si="1571"/>
        <v>0</v>
      </c>
      <c r="F778" s="178">
        <f t="shared" si="1572"/>
        <v>0</v>
      </c>
      <c r="G778" s="186"/>
      <c r="H778" s="148">
        <f t="shared" ref="H778:R778" si="1578">H755+H420+H174+H470</f>
        <v>0</v>
      </c>
      <c r="I778" s="148">
        <f t="shared" si="1578"/>
        <v>0</v>
      </c>
      <c r="J778" s="148">
        <f t="shared" si="1578"/>
        <v>0</v>
      </c>
      <c r="K778" s="148">
        <f t="shared" si="1578"/>
        <v>0</v>
      </c>
      <c r="L778" s="148">
        <f t="shared" si="1578"/>
        <v>0</v>
      </c>
      <c r="M778" s="148">
        <f t="shared" si="1578"/>
        <v>0</v>
      </c>
      <c r="N778" s="148">
        <f t="shared" si="1578"/>
        <v>0</v>
      </c>
      <c r="O778" s="148">
        <f t="shared" si="1578"/>
        <v>0</v>
      </c>
      <c r="P778" s="148">
        <f t="shared" si="1578"/>
        <v>0</v>
      </c>
      <c r="Q778" s="148">
        <f t="shared" si="1578"/>
        <v>0</v>
      </c>
      <c r="R778" s="148">
        <f t="shared" si="1578"/>
        <v>0</v>
      </c>
      <c r="S778" s="148">
        <f>S755+S420+S174+S470</f>
        <v>0</v>
      </c>
      <c r="T778" s="148">
        <f t="shared" si="1569"/>
        <v>0</v>
      </c>
      <c r="U778" s="148">
        <f t="shared" si="1569"/>
        <v>0</v>
      </c>
      <c r="V778" s="148">
        <f t="shared" si="1569"/>
        <v>0</v>
      </c>
      <c r="W778" s="148">
        <f t="shared" si="1569"/>
        <v>0</v>
      </c>
      <c r="X778" s="148">
        <f t="shared" si="1569"/>
        <v>0</v>
      </c>
      <c r="Y778" s="148">
        <f>Y755+Y420+Y174+Y470</f>
        <v>0</v>
      </c>
      <c r="Z778" s="148">
        <f t="shared" ref="Z778:AX778" si="1579">Z755+Z420+Z174+Z470</f>
        <v>0</v>
      </c>
      <c r="AA778" s="148">
        <f t="shared" si="1579"/>
        <v>0</v>
      </c>
      <c r="AB778" s="148">
        <f t="shared" si="1579"/>
        <v>0</v>
      </c>
      <c r="AC778" s="148">
        <f t="shared" si="1579"/>
        <v>0</v>
      </c>
      <c r="AD778" s="148">
        <f t="shared" si="1579"/>
        <v>0</v>
      </c>
      <c r="AE778" s="148">
        <f t="shared" si="1579"/>
        <v>0</v>
      </c>
      <c r="AF778" s="148">
        <f t="shared" si="1579"/>
        <v>0</v>
      </c>
      <c r="AG778" s="148">
        <f t="shared" si="1579"/>
        <v>0</v>
      </c>
      <c r="AH778" s="148">
        <f t="shared" si="1579"/>
        <v>0</v>
      </c>
      <c r="AI778" s="148">
        <f t="shared" si="1579"/>
        <v>0</v>
      </c>
      <c r="AJ778" s="148">
        <f t="shared" si="1579"/>
        <v>0</v>
      </c>
      <c r="AK778" s="148">
        <f t="shared" si="1579"/>
        <v>0</v>
      </c>
      <c r="AL778" s="148">
        <f t="shared" si="1579"/>
        <v>0</v>
      </c>
      <c r="AM778" s="148">
        <f t="shared" si="1579"/>
        <v>0</v>
      </c>
      <c r="AN778" s="148">
        <f t="shared" si="1579"/>
        <v>0</v>
      </c>
      <c r="AO778" s="148">
        <f t="shared" si="1579"/>
        <v>0</v>
      </c>
      <c r="AP778" s="148">
        <f t="shared" si="1579"/>
        <v>0</v>
      </c>
      <c r="AQ778" s="148">
        <f t="shared" si="1579"/>
        <v>0</v>
      </c>
      <c r="AR778" s="148">
        <f t="shared" si="1579"/>
        <v>0</v>
      </c>
      <c r="AS778" s="148">
        <f t="shared" si="1579"/>
        <v>0</v>
      </c>
      <c r="AT778" s="148">
        <f t="shared" si="1579"/>
        <v>0</v>
      </c>
      <c r="AU778" s="148">
        <f t="shared" si="1579"/>
        <v>0</v>
      </c>
      <c r="AV778" s="148">
        <f t="shared" si="1579"/>
        <v>0</v>
      </c>
      <c r="AW778" s="148">
        <f t="shared" si="1579"/>
        <v>0</v>
      </c>
      <c r="AX778" s="148">
        <f t="shared" si="1579"/>
        <v>0</v>
      </c>
      <c r="AY778" s="148">
        <f t="shared" si="1575"/>
        <v>0</v>
      </c>
      <c r="AZ778" s="148">
        <f t="shared" si="1575"/>
        <v>0</v>
      </c>
      <c r="BA778" s="148">
        <f>BA755+BA420+BA174+BA470</f>
        <v>0</v>
      </c>
    </row>
    <row r="779" spans="1:53" ht="22.5" customHeight="1">
      <c r="A779" s="325" t="s">
        <v>338</v>
      </c>
      <c r="B779" s="326"/>
      <c r="C779" s="326"/>
      <c r="D779" s="159" t="s">
        <v>41</v>
      </c>
      <c r="E779" s="178">
        <f t="shared" ref="E779" si="1580">H779+K779+N779+Q779+T779+W779+Z779+AE779+AJ779+AO779+AT779+AY779</f>
        <v>233909.24584999998</v>
      </c>
      <c r="F779" s="178">
        <f>I779+L779+O779+R779+U779+X779+AC779+AH779+AM779+AR779+AW779+AZ779</f>
        <v>231028.66158999997</v>
      </c>
      <c r="G779" s="186">
        <f t="shared" si="1565"/>
        <v>0.98768503464011315</v>
      </c>
      <c r="H779" s="148">
        <f>H780+H781+H782+H784+H785</f>
        <v>28795.76368</v>
      </c>
      <c r="I779" s="148">
        <f t="shared" ref="I779" si="1581">I780+I781+I782+I784+I785</f>
        <v>28795.76368</v>
      </c>
      <c r="J779" s="199">
        <f>I779*100/H779</f>
        <v>99.999999999999986</v>
      </c>
      <c r="K779" s="148">
        <f t="shared" ref="K779:L779" si="1582">K780+K781+K782+K784+K785</f>
        <v>39791.199769999999</v>
      </c>
      <c r="L779" s="148">
        <f t="shared" si="1582"/>
        <v>39791.199769999999</v>
      </c>
      <c r="M779" s="148">
        <f>L779*100/K779</f>
        <v>100</v>
      </c>
      <c r="N779" s="148">
        <f t="shared" ref="N779:O779" si="1583">N780+N781+N782+N784+N785</f>
        <v>7845.1414299999997</v>
      </c>
      <c r="O779" s="148">
        <f t="shared" si="1583"/>
        <v>7845.1414300000006</v>
      </c>
      <c r="P779" s="148">
        <f t="shared" ref="P779" si="1584">O779*100/N779</f>
        <v>100.00000000000001</v>
      </c>
      <c r="Q779" s="148">
        <f t="shared" ref="Q779:R779" si="1585">Q780+Q781+Q782+Q784+Q785</f>
        <v>15030.510419999999</v>
      </c>
      <c r="R779" s="148">
        <f t="shared" si="1585"/>
        <v>15030.510419999999</v>
      </c>
      <c r="S779" s="199">
        <f t="shared" ref="S779:S782" si="1586">R779*100/Q779</f>
        <v>100</v>
      </c>
      <c r="T779" s="148">
        <f t="shared" ref="T779:U779" si="1587">T780+T781+T782+T784+T785</f>
        <v>26500.33885</v>
      </c>
      <c r="U779" s="148">
        <f t="shared" si="1587"/>
        <v>26500.33885</v>
      </c>
      <c r="V779" s="148">
        <f>U779*100/T779</f>
        <v>99.999999999999986</v>
      </c>
      <c r="W779" s="148">
        <f t="shared" ref="W779:X779" si="1588">W780+W781+W782+W784+W785</f>
        <v>1847.2814499999999</v>
      </c>
      <c r="X779" s="148">
        <f t="shared" si="1588"/>
        <v>1847.2814499999999</v>
      </c>
      <c r="Y779" s="148">
        <f>X779*100/W779</f>
        <v>100</v>
      </c>
      <c r="Z779" s="148">
        <f t="shared" ref="Z779:AC779" si="1589">Z780+Z781+Z782+Z784+Z785</f>
        <v>2939.8536800000002</v>
      </c>
      <c r="AA779" s="148">
        <f t="shared" si="1589"/>
        <v>0</v>
      </c>
      <c r="AB779" s="148">
        <f t="shared" si="1589"/>
        <v>0</v>
      </c>
      <c r="AC779" s="148">
        <f t="shared" si="1589"/>
        <v>2939.8536800000002</v>
      </c>
      <c r="AD779" s="148">
        <f>AC779*100/Z779</f>
        <v>100</v>
      </c>
      <c r="AE779" s="148">
        <f t="shared" ref="AE779:AH779" si="1590">AE780+AE781+AE782+AE784+AE785</f>
        <v>25978.008960000003</v>
      </c>
      <c r="AF779" s="148">
        <f t="shared" si="1590"/>
        <v>0</v>
      </c>
      <c r="AG779" s="148">
        <f t="shared" si="1590"/>
        <v>0</v>
      </c>
      <c r="AH779" s="148">
        <f t="shared" si="1590"/>
        <v>25978.008960000003</v>
      </c>
      <c r="AI779" s="148">
        <f>AH779*100/AE779</f>
        <v>100</v>
      </c>
      <c r="AJ779" s="148">
        <f t="shared" ref="AJ779:AM779" si="1591">AJ780+AJ781+AJ782+AJ784+AJ785</f>
        <v>2332.55638</v>
      </c>
      <c r="AK779" s="148">
        <f t="shared" si="1591"/>
        <v>0</v>
      </c>
      <c r="AL779" s="148">
        <f t="shared" si="1591"/>
        <v>0</v>
      </c>
      <c r="AM779" s="148">
        <f t="shared" si="1591"/>
        <v>2332.55638</v>
      </c>
      <c r="AN779" s="148"/>
      <c r="AO779" s="148">
        <f t="shared" ref="AO779:AR779" si="1592">AO780+AO781+AO782+AO784+AO785</f>
        <v>40050.721140000001</v>
      </c>
      <c r="AP779" s="148">
        <f t="shared" si="1592"/>
        <v>0</v>
      </c>
      <c r="AQ779" s="148">
        <f t="shared" si="1592"/>
        <v>0</v>
      </c>
      <c r="AR779" s="148">
        <f t="shared" si="1592"/>
        <v>40050.721140000001</v>
      </c>
      <c r="AS779" s="148"/>
      <c r="AT779" s="148">
        <f t="shared" ref="AT779:AW779" si="1593">AT780+AT781+AT782+AT784+AT785</f>
        <v>26918.91202</v>
      </c>
      <c r="AU779" s="148">
        <f t="shared" si="1593"/>
        <v>5.47</v>
      </c>
      <c r="AV779" s="148">
        <f t="shared" si="1593"/>
        <v>0</v>
      </c>
      <c r="AW779" s="148">
        <f t="shared" si="1593"/>
        <v>26918.91202</v>
      </c>
      <c r="AX779" s="148"/>
      <c r="AY779" s="148">
        <f t="shared" ref="AY779:AZ779" si="1594">AY780+AY781+AY782+AY784+AY785</f>
        <v>15878.958070000002</v>
      </c>
      <c r="AZ779" s="148">
        <f t="shared" si="1594"/>
        <v>12998.373810000001</v>
      </c>
      <c r="BA779" s="156"/>
    </row>
    <row r="780" spans="1:53" ht="32.25" customHeight="1">
      <c r="A780" s="325"/>
      <c r="B780" s="326"/>
      <c r="C780" s="326"/>
      <c r="D780" s="157" t="s">
        <v>37</v>
      </c>
      <c r="E780" s="178">
        <f t="shared" ref="E780:E782" si="1595">H780+K780+N780+Q780+T780+W780+Z780+AE780+AJ780+AO780+AT780+AY780</f>
        <v>0</v>
      </c>
      <c r="F780" s="178">
        <f t="shared" ref="F780" si="1596">I780+L780+O780+R780+U780+X780+AA780+AF780+AK780+AP780+AU780+AZ780</f>
        <v>0</v>
      </c>
      <c r="G780" s="186"/>
      <c r="H780" s="148">
        <f t="shared" ref="H780:BA780" si="1597">H671+H634+H479-H465</f>
        <v>0</v>
      </c>
      <c r="I780" s="148">
        <f t="shared" si="1597"/>
        <v>0</v>
      </c>
      <c r="J780" s="148">
        <f t="shared" si="1597"/>
        <v>0</v>
      </c>
      <c r="K780" s="148">
        <f t="shared" si="1597"/>
        <v>0</v>
      </c>
      <c r="L780" s="148">
        <f t="shared" si="1597"/>
        <v>0</v>
      </c>
      <c r="M780" s="148">
        <f t="shared" si="1597"/>
        <v>0</v>
      </c>
      <c r="N780" s="148">
        <f t="shared" si="1597"/>
        <v>0</v>
      </c>
      <c r="O780" s="148">
        <f t="shared" si="1597"/>
        <v>0</v>
      </c>
      <c r="P780" s="148">
        <f t="shared" si="1597"/>
        <v>0</v>
      </c>
      <c r="Q780" s="148">
        <f t="shared" si="1597"/>
        <v>0</v>
      </c>
      <c r="R780" s="148">
        <f t="shared" si="1597"/>
        <v>0</v>
      </c>
      <c r="S780" s="148">
        <f t="shared" si="1597"/>
        <v>0</v>
      </c>
      <c r="T780" s="148">
        <f t="shared" si="1597"/>
        <v>0</v>
      </c>
      <c r="U780" s="148">
        <f t="shared" si="1597"/>
        <v>0</v>
      </c>
      <c r="V780" s="148">
        <f t="shared" si="1597"/>
        <v>0</v>
      </c>
      <c r="W780" s="148">
        <f t="shared" si="1597"/>
        <v>0</v>
      </c>
      <c r="X780" s="148">
        <f t="shared" si="1597"/>
        <v>0</v>
      </c>
      <c r="Y780" s="148">
        <f t="shared" si="1597"/>
        <v>0</v>
      </c>
      <c r="Z780" s="148">
        <f t="shared" si="1597"/>
        <v>0</v>
      </c>
      <c r="AA780" s="148">
        <f t="shared" si="1597"/>
        <v>0</v>
      </c>
      <c r="AB780" s="148">
        <f t="shared" si="1597"/>
        <v>0</v>
      </c>
      <c r="AC780" s="148">
        <f t="shared" si="1597"/>
        <v>0</v>
      </c>
      <c r="AD780" s="148">
        <f t="shared" si="1597"/>
        <v>0</v>
      </c>
      <c r="AE780" s="148">
        <f t="shared" si="1597"/>
        <v>0</v>
      </c>
      <c r="AF780" s="148">
        <f t="shared" si="1597"/>
        <v>0</v>
      </c>
      <c r="AG780" s="148">
        <f t="shared" si="1597"/>
        <v>0</v>
      </c>
      <c r="AH780" s="148">
        <f t="shared" si="1597"/>
        <v>0</v>
      </c>
      <c r="AI780" s="148">
        <f t="shared" si="1597"/>
        <v>0</v>
      </c>
      <c r="AJ780" s="148">
        <f t="shared" si="1597"/>
        <v>0</v>
      </c>
      <c r="AK780" s="148">
        <f t="shared" si="1597"/>
        <v>0</v>
      </c>
      <c r="AL780" s="148">
        <f t="shared" si="1597"/>
        <v>0</v>
      </c>
      <c r="AM780" s="148">
        <f t="shared" si="1597"/>
        <v>0</v>
      </c>
      <c r="AN780" s="148">
        <f t="shared" si="1597"/>
        <v>0</v>
      </c>
      <c r="AO780" s="148">
        <f t="shared" si="1597"/>
        <v>0</v>
      </c>
      <c r="AP780" s="148">
        <f t="shared" si="1597"/>
        <v>0</v>
      </c>
      <c r="AQ780" s="148">
        <f t="shared" si="1597"/>
        <v>0</v>
      </c>
      <c r="AR780" s="148">
        <f t="shared" si="1597"/>
        <v>0</v>
      </c>
      <c r="AS780" s="148">
        <f t="shared" si="1597"/>
        <v>0</v>
      </c>
      <c r="AT780" s="148">
        <f t="shared" si="1597"/>
        <v>0</v>
      </c>
      <c r="AU780" s="148">
        <f t="shared" si="1597"/>
        <v>0</v>
      </c>
      <c r="AV780" s="148">
        <f t="shared" si="1597"/>
        <v>0</v>
      </c>
      <c r="AW780" s="148">
        <f t="shared" si="1597"/>
        <v>0</v>
      </c>
      <c r="AX780" s="148">
        <f t="shared" si="1597"/>
        <v>0</v>
      </c>
      <c r="AY780" s="148">
        <f t="shared" si="1597"/>
        <v>0</v>
      </c>
      <c r="AZ780" s="148">
        <f t="shared" si="1597"/>
        <v>0</v>
      </c>
      <c r="BA780" s="148">
        <f t="shared" si="1597"/>
        <v>0</v>
      </c>
    </row>
    <row r="781" spans="1:53" ht="50.25" customHeight="1">
      <c r="A781" s="325"/>
      <c r="B781" s="326"/>
      <c r="C781" s="326"/>
      <c r="D781" s="158" t="s">
        <v>2</v>
      </c>
      <c r="E781" s="178">
        <f t="shared" si="1595"/>
        <v>39717.399999999994</v>
      </c>
      <c r="F781" s="178">
        <f>J781+L781+O781+R781+U781+X781+AC781+AH781+AM781+AR781+AW781+AZ781</f>
        <v>37796.199999999997</v>
      </c>
      <c r="G781" s="186">
        <f t="shared" si="1565"/>
        <v>0.95162825361176717</v>
      </c>
      <c r="H781" s="148">
        <f t="shared" ref="H781:R781" si="1598">H672+H635+H480-H466</f>
        <v>0</v>
      </c>
      <c r="I781" s="148">
        <f t="shared" si="1598"/>
        <v>0</v>
      </c>
      <c r="J781" s="148">
        <f t="shared" si="1598"/>
        <v>0</v>
      </c>
      <c r="K781" s="148">
        <f t="shared" si="1598"/>
        <v>3110.7795099999998</v>
      </c>
      <c r="L781" s="148">
        <f t="shared" si="1598"/>
        <v>3110.7795099999998</v>
      </c>
      <c r="M781" s="148">
        <f t="shared" si="1598"/>
        <v>0</v>
      </c>
      <c r="N781" s="148">
        <f t="shared" si="1598"/>
        <v>5920.8666299999995</v>
      </c>
      <c r="O781" s="148">
        <f t="shared" si="1598"/>
        <v>5920.8666300000004</v>
      </c>
      <c r="P781" s="148">
        <f t="shared" si="1598"/>
        <v>100</v>
      </c>
      <c r="Q781" s="148">
        <f t="shared" si="1598"/>
        <v>4138.4609600000003</v>
      </c>
      <c r="R781" s="148">
        <f t="shared" si="1598"/>
        <v>4138.4609600000003</v>
      </c>
      <c r="S781" s="199">
        <f t="shared" si="1586"/>
        <v>100</v>
      </c>
      <c r="T781" s="148">
        <f t="shared" ref="T781:BA781" si="1599">T672+T635+T480-T466</f>
        <v>2750.97885</v>
      </c>
      <c r="U781" s="148">
        <f t="shared" si="1599"/>
        <v>2750.97885</v>
      </c>
      <c r="V781" s="148">
        <f t="shared" si="1599"/>
        <v>0</v>
      </c>
      <c r="W781" s="148">
        <f t="shared" si="1599"/>
        <v>1810.0614499999999</v>
      </c>
      <c r="X781" s="148">
        <f t="shared" si="1599"/>
        <v>1810.0614499999999</v>
      </c>
      <c r="Y781" s="148">
        <f t="shared" si="1599"/>
        <v>0</v>
      </c>
      <c r="Z781" s="148">
        <f t="shared" si="1599"/>
        <v>2362.7774800000002</v>
      </c>
      <c r="AA781" s="148">
        <f t="shared" si="1599"/>
        <v>0</v>
      </c>
      <c r="AB781" s="148">
        <f t="shared" si="1599"/>
        <v>0</v>
      </c>
      <c r="AC781" s="148">
        <f t="shared" si="1599"/>
        <v>2362.7774800000002</v>
      </c>
      <c r="AD781" s="148">
        <f t="shared" si="1599"/>
        <v>0</v>
      </c>
      <c r="AE781" s="148">
        <f t="shared" si="1599"/>
        <v>1443.0384600000002</v>
      </c>
      <c r="AF781" s="148">
        <f t="shared" si="1599"/>
        <v>0</v>
      </c>
      <c r="AG781" s="148">
        <f t="shared" si="1599"/>
        <v>0</v>
      </c>
      <c r="AH781" s="148">
        <f t="shared" si="1599"/>
        <v>1443.0384600000002</v>
      </c>
      <c r="AI781" s="148">
        <f t="shared" si="1599"/>
        <v>0</v>
      </c>
      <c r="AJ781" s="148">
        <f t="shared" si="1599"/>
        <v>2015.8495699999999</v>
      </c>
      <c r="AK781" s="148">
        <f t="shared" si="1599"/>
        <v>0</v>
      </c>
      <c r="AL781" s="148">
        <f t="shared" si="1599"/>
        <v>0</v>
      </c>
      <c r="AM781" s="148">
        <f t="shared" si="1599"/>
        <v>2015.8495699999999</v>
      </c>
      <c r="AN781" s="148">
        <f t="shared" si="1599"/>
        <v>0</v>
      </c>
      <c r="AO781" s="148">
        <f t="shared" si="1599"/>
        <v>2463.4374699999998</v>
      </c>
      <c r="AP781" s="148">
        <f t="shared" si="1599"/>
        <v>0</v>
      </c>
      <c r="AQ781" s="148">
        <f t="shared" si="1599"/>
        <v>0</v>
      </c>
      <c r="AR781" s="148">
        <f t="shared" si="1599"/>
        <v>2463.4374699999998</v>
      </c>
      <c r="AS781" s="148">
        <f t="shared" si="1599"/>
        <v>0</v>
      </c>
      <c r="AT781" s="148">
        <f t="shared" si="1599"/>
        <v>3058.97901</v>
      </c>
      <c r="AU781" s="148">
        <f t="shared" si="1599"/>
        <v>0</v>
      </c>
      <c r="AV781" s="148">
        <f t="shared" si="1599"/>
        <v>0</v>
      </c>
      <c r="AW781" s="148">
        <f t="shared" si="1599"/>
        <v>3058.97901</v>
      </c>
      <c r="AX781" s="148">
        <f t="shared" si="1599"/>
        <v>0</v>
      </c>
      <c r="AY781" s="148">
        <f t="shared" si="1599"/>
        <v>10642.170610000001</v>
      </c>
      <c r="AZ781" s="148">
        <f t="shared" si="1599"/>
        <v>8720.9706100000003</v>
      </c>
      <c r="BA781" s="148">
        <f t="shared" si="1599"/>
        <v>0</v>
      </c>
    </row>
    <row r="782" spans="1:53" ht="22.5" customHeight="1">
      <c r="A782" s="325"/>
      <c r="B782" s="326"/>
      <c r="C782" s="326"/>
      <c r="D782" s="241" t="s">
        <v>273</v>
      </c>
      <c r="E782" s="178">
        <f t="shared" si="1595"/>
        <v>194191.84585000001</v>
      </c>
      <c r="F782" s="178">
        <f>I782+L782+O782+R782+U782+X782+AC782+AH782+AM782+AR782+AW782+AZ782</f>
        <v>193232.46159000002</v>
      </c>
      <c r="G782" s="186">
        <f t="shared" si="1565"/>
        <v>0.99505960584595787</v>
      </c>
      <c r="H782" s="148">
        <f t="shared" ref="H782:R782" si="1600">H673+H636+H481-H467</f>
        <v>28795.76368</v>
      </c>
      <c r="I782" s="148">
        <f t="shared" si="1600"/>
        <v>28795.76368</v>
      </c>
      <c r="J782" s="148">
        <f t="shared" si="1600"/>
        <v>0</v>
      </c>
      <c r="K782" s="148">
        <f t="shared" si="1600"/>
        <v>36680.420259999999</v>
      </c>
      <c r="L782" s="148">
        <f t="shared" si="1600"/>
        <v>36680.420259999999</v>
      </c>
      <c r="M782" s="148">
        <f t="shared" si="1600"/>
        <v>100</v>
      </c>
      <c r="N782" s="148">
        <f t="shared" si="1600"/>
        <v>1924.2747999999999</v>
      </c>
      <c r="O782" s="148">
        <f t="shared" si="1600"/>
        <v>1924.2747999999999</v>
      </c>
      <c r="P782" s="148">
        <f t="shared" si="1600"/>
        <v>100.00000000000001</v>
      </c>
      <c r="Q782" s="148">
        <f t="shared" si="1600"/>
        <v>10892.049459999998</v>
      </c>
      <c r="R782" s="148">
        <f t="shared" si="1600"/>
        <v>10892.049459999998</v>
      </c>
      <c r="S782" s="199">
        <f t="shared" si="1586"/>
        <v>100</v>
      </c>
      <c r="T782" s="148">
        <f t="shared" ref="T782:BA782" si="1601">T673+T636+T481-T467</f>
        <v>23749.360000000001</v>
      </c>
      <c r="U782" s="148">
        <f t="shared" si="1601"/>
        <v>23749.360000000001</v>
      </c>
      <c r="V782" s="148">
        <f t="shared" si="1601"/>
        <v>0</v>
      </c>
      <c r="W782" s="148">
        <f t="shared" si="1601"/>
        <v>37.22</v>
      </c>
      <c r="X782" s="148">
        <f t="shared" si="1601"/>
        <v>37.22</v>
      </c>
      <c r="Y782" s="148">
        <f t="shared" si="1601"/>
        <v>0</v>
      </c>
      <c r="Z782" s="148">
        <f t="shared" si="1601"/>
        <v>577.07619999999997</v>
      </c>
      <c r="AA782" s="148">
        <f t="shared" si="1601"/>
        <v>0</v>
      </c>
      <c r="AB782" s="148">
        <f t="shared" si="1601"/>
        <v>0</v>
      </c>
      <c r="AC782" s="148">
        <f t="shared" si="1601"/>
        <v>577.07619999999997</v>
      </c>
      <c r="AD782" s="148">
        <f t="shared" si="1601"/>
        <v>0</v>
      </c>
      <c r="AE782" s="148">
        <f t="shared" si="1601"/>
        <v>24534.970500000003</v>
      </c>
      <c r="AF782" s="148">
        <f t="shared" si="1601"/>
        <v>0</v>
      </c>
      <c r="AG782" s="148">
        <f t="shared" si="1601"/>
        <v>0</v>
      </c>
      <c r="AH782" s="148">
        <f t="shared" si="1601"/>
        <v>24534.970500000003</v>
      </c>
      <c r="AI782" s="148">
        <f t="shared" si="1601"/>
        <v>0</v>
      </c>
      <c r="AJ782" s="148">
        <f t="shared" si="1601"/>
        <v>316.70681000000002</v>
      </c>
      <c r="AK782" s="148">
        <f t="shared" si="1601"/>
        <v>0</v>
      </c>
      <c r="AL782" s="148">
        <f t="shared" si="1601"/>
        <v>0</v>
      </c>
      <c r="AM782" s="148">
        <f t="shared" si="1601"/>
        <v>316.70681000000002</v>
      </c>
      <c r="AN782" s="148">
        <f t="shared" si="1601"/>
        <v>0</v>
      </c>
      <c r="AO782" s="148">
        <f t="shared" si="1601"/>
        <v>37587.283670000004</v>
      </c>
      <c r="AP782" s="148">
        <f t="shared" si="1601"/>
        <v>0</v>
      </c>
      <c r="AQ782" s="148">
        <f t="shared" si="1601"/>
        <v>0</v>
      </c>
      <c r="AR782" s="148">
        <f t="shared" si="1601"/>
        <v>37587.283670000004</v>
      </c>
      <c r="AS782" s="148">
        <f t="shared" si="1601"/>
        <v>0</v>
      </c>
      <c r="AT782" s="148">
        <f t="shared" si="1601"/>
        <v>23859.933010000001</v>
      </c>
      <c r="AU782" s="148">
        <f t="shared" si="1601"/>
        <v>5.47</v>
      </c>
      <c r="AV782" s="148">
        <f t="shared" si="1601"/>
        <v>0</v>
      </c>
      <c r="AW782" s="148">
        <f t="shared" si="1601"/>
        <v>23859.933010000001</v>
      </c>
      <c r="AX782" s="148">
        <f t="shared" si="1601"/>
        <v>0</v>
      </c>
      <c r="AY782" s="148">
        <f t="shared" si="1601"/>
        <v>5236.7874600000014</v>
      </c>
      <c r="AZ782" s="148">
        <f t="shared" si="1601"/>
        <v>4277.4032000000007</v>
      </c>
      <c r="BA782" s="148">
        <f t="shared" si="1601"/>
        <v>75.738388149341816</v>
      </c>
    </row>
    <row r="783" spans="1:53" ht="82.5" customHeight="1">
      <c r="A783" s="325"/>
      <c r="B783" s="326"/>
      <c r="C783" s="326"/>
      <c r="D783" s="241" t="s">
        <v>279</v>
      </c>
      <c r="E783" s="178">
        <f t="shared" ref="E783:E785" si="1602">H783+K783+N783+Q783+T783+W783+Z783+AE783+AJ783+AO783+AT783+AY783</f>
        <v>0</v>
      </c>
      <c r="F783" s="178">
        <f t="shared" ref="F783:F785" si="1603">I783+L783+O783+R783+U783+X783+AA783+AF783+AK783+AP783+AU783+AZ783</f>
        <v>0</v>
      </c>
      <c r="G783" s="156"/>
      <c r="H783" s="148">
        <f t="shared" ref="H783:BA783" si="1604">H674+H637+H482-H468</f>
        <v>0</v>
      </c>
      <c r="I783" s="148">
        <f t="shared" si="1604"/>
        <v>0</v>
      </c>
      <c r="J783" s="148">
        <f t="shared" si="1604"/>
        <v>0</v>
      </c>
      <c r="K783" s="148">
        <f t="shared" si="1604"/>
        <v>0</v>
      </c>
      <c r="L783" s="148">
        <f t="shared" si="1604"/>
        <v>0</v>
      </c>
      <c r="M783" s="148">
        <f t="shared" si="1604"/>
        <v>0</v>
      </c>
      <c r="N783" s="148">
        <f t="shared" si="1604"/>
        <v>0</v>
      </c>
      <c r="O783" s="148">
        <f t="shared" si="1604"/>
        <v>0</v>
      </c>
      <c r="P783" s="148">
        <f t="shared" si="1604"/>
        <v>0</v>
      </c>
      <c r="Q783" s="148">
        <f t="shared" si="1604"/>
        <v>0</v>
      </c>
      <c r="R783" s="148">
        <f t="shared" si="1604"/>
        <v>0</v>
      </c>
      <c r="S783" s="148"/>
      <c r="T783" s="148">
        <f t="shared" si="1604"/>
        <v>0</v>
      </c>
      <c r="U783" s="148">
        <f t="shared" si="1604"/>
        <v>0</v>
      </c>
      <c r="V783" s="148">
        <f t="shared" si="1604"/>
        <v>0</v>
      </c>
      <c r="W783" s="148">
        <f t="shared" si="1604"/>
        <v>0</v>
      </c>
      <c r="X783" s="148">
        <f t="shared" si="1604"/>
        <v>0</v>
      </c>
      <c r="Y783" s="148">
        <f t="shared" si="1604"/>
        <v>0</v>
      </c>
      <c r="Z783" s="148">
        <f t="shared" si="1604"/>
        <v>0</v>
      </c>
      <c r="AA783" s="148">
        <f t="shared" si="1604"/>
        <v>0</v>
      </c>
      <c r="AB783" s="148">
        <f t="shared" si="1604"/>
        <v>0</v>
      </c>
      <c r="AC783" s="148">
        <f t="shared" si="1604"/>
        <v>0</v>
      </c>
      <c r="AD783" s="148">
        <f t="shared" si="1604"/>
        <v>0</v>
      </c>
      <c r="AE783" s="148">
        <f t="shared" si="1604"/>
        <v>0</v>
      </c>
      <c r="AF783" s="148">
        <f t="shared" si="1604"/>
        <v>0</v>
      </c>
      <c r="AG783" s="148">
        <f t="shared" si="1604"/>
        <v>0</v>
      </c>
      <c r="AH783" s="148">
        <f t="shared" si="1604"/>
        <v>0</v>
      </c>
      <c r="AI783" s="148">
        <f t="shared" si="1604"/>
        <v>0</v>
      </c>
      <c r="AJ783" s="148">
        <f t="shared" si="1604"/>
        <v>0</v>
      </c>
      <c r="AK783" s="148">
        <f t="shared" si="1604"/>
        <v>0</v>
      </c>
      <c r="AL783" s="148">
        <f t="shared" si="1604"/>
        <v>0</v>
      </c>
      <c r="AM783" s="148">
        <f t="shared" si="1604"/>
        <v>0</v>
      </c>
      <c r="AN783" s="148">
        <f t="shared" si="1604"/>
        <v>0</v>
      </c>
      <c r="AO783" s="148">
        <f t="shared" si="1604"/>
        <v>0</v>
      </c>
      <c r="AP783" s="148">
        <f t="shared" si="1604"/>
        <v>0</v>
      </c>
      <c r="AQ783" s="148">
        <f t="shared" si="1604"/>
        <v>0</v>
      </c>
      <c r="AR783" s="148">
        <f t="shared" si="1604"/>
        <v>0</v>
      </c>
      <c r="AS783" s="148">
        <f t="shared" si="1604"/>
        <v>0</v>
      </c>
      <c r="AT783" s="148">
        <f t="shared" si="1604"/>
        <v>0</v>
      </c>
      <c r="AU783" s="148">
        <f t="shared" si="1604"/>
        <v>0</v>
      </c>
      <c r="AV783" s="148">
        <f t="shared" si="1604"/>
        <v>0</v>
      </c>
      <c r="AW783" s="148">
        <f t="shared" si="1604"/>
        <v>0</v>
      </c>
      <c r="AX783" s="148">
        <f t="shared" si="1604"/>
        <v>0</v>
      </c>
      <c r="AY783" s="148">
        <f t="shared" si="1604"/>
        <v>0</v>
      </c>
      <c r="AZ783" s="148">
        <f t="shared" si="1604"/>
        <v>0</v>
      </c>
      <c r="BA783" s="148">
        <f t="shared" si="1604"/>
        <v>0</v>
      </c>
    </row>
    <row r="784" spans="1:53" ht="22.5" customHeight="1">
      <c r="A784" s="325"/>
      <c r="B784" s="326"/>
      <c r="C784" s="326"/>
      <c r="D784" s="241" t="s">
        <v>274</v>
      </c>
      <c r="E784" s="178">
        <f t="shared" si="1602"/>
        <v>0</v>
      </c>
      <c r="F784" s="178">
        <f t="shared" si="1603"/>
        <v>0</v>
      </c>
      <c r="G784" s="156"/>
      <c r="H784" s="148">
        <f t="shared" ref="H784:BA784" si="1605">H675+H638+H483-H469</f>
        <v>0</v>
      </c>
      <c r="I784" s="148">
        <f t="shared" si="1605"/>
        <v>0</v>
      </c>
      <c r="J784" s="148">
        <f t="shared" si="1605"/>
        <v>0</v>
      </c>
      <c r="K784" s="148">
        <f t="shared" si="1605"/>
        <v>0</v>
      </c>
      <c r="L784" s="148">
        <f t="shared" si="1605"/>
        <v>0</v>
      </c>
      <c r="M784" s="148">
        <f t="shared" si="1605"/>
        <v>0</v>
      </c>
      <c r="N784" s="148">
        <f t="shared" si="1605"/>
        <v>0</v>
      </c>
      <c r="O784" s="148">
        <f t="shared" si="1605"/>
        <v>0</v>
      </c>
      <c r="P784" s="148">
        <f t="shared" si="1605"/>
        <v>0</v>
      </c>
      <c r="Q784" s="148">
        <f t="shared" si="1605"/>
        <v>0</v>
      </c>
      <c r="R784" s="148">
        <f t="shared" si="1605"/>
        <v>0</v>
      </c>
      <c r="S784" s="148">
        <f t="shared" si="1605"/>
        <v>0</v>
      </c>
      <c r="T784" s="148">
        <f t="shared" si="1605"/>
        <v>0</v>
      </c>
      <c r="U784" s="148">
        <f t="shared" si="1605"/>
        <v>0</v>
      </c>
      <c r="V784" s="148">
        <f t="shared" si="1605"/>
        <v>0</v>
      </c>
      <c r="W784" s="148">
        <f t="shared" si="1605"/>
        <v>0</v>
      </c>
      <c r="X784" s="148">
        <f t="shared" si="1605"/>
        <v>0</v>
      </c>
      <c r="Y784" s="148">
        <f t="shared" si="1605"/>
        <v>0</v>
      </c>
      <c r="Z784" s="148">
        <f t="shared" si="1605"/>
        <v>0</v>
      </c>
      <c r="AA784" s="148">
        <f t="shared" si="1605"/>
        <v>0</v>
      </c>
      <c r="AB784" s="148">
        <f t="shared" si="1605"/>
        <v>0</v>
      </c>
      <c r="AC784" s="148">
        <f t="shared" si="1605"/>
        <v>0</v>
      </c>
      <c r="AD784" s="148">
        <f t="shared" si="1605"/>
        <v>0</v>
      </c>
      <c r="AE784" s="148">
        <f t="shared" si="1605"/>
        <v>0</v>
      </c>
      <c r="AF784" s="148">
        <f t="shared" si="1605"/>
        <v>0</v>
      </c>
      <c r="AG784" s="148">
        <f t="shared" si="1605"/>
        <v>0</v>
      </c>
      <c r="AH784" s="148">
        <f t="shared" si="1605"/>
        <v>0</v>
      </c>
      <c r="AI784" s="148">
        <f t="shared" si="1605"/>
        <v>0</v>
      </c>
      <c r="AJ784" s="148">
        <f t="shared" si="1605"/>
        <v>0</v>
      </c>
      <c r="AK784" s="148">
        <f t="shared" si="1605"/>
        <v>0</v>
      </c>
      <c r="AL784" s="148">
        <f t="shared" si="1605"/>
        <v>0</v>
      </c>
      <c r="AM784" s="148">
        <f t="shared" si="1605"/>
        <v>0</v>
      </c>
      <c r="AN784" s="148">
        <f t="shared" si="1605"/>
        <v>0</v>
      </c>
      <c r="AO784" s="148">
        <f t="shared" si="1605"/>
        <v>0</v>
      </c>
      <c r="AP784" s="148">
        <f t="shared" si="1605"/>
        <v>0</v>
      </c>
      <c r="AQ784" s="148">
        <f t="shared" si="1605"/>
        <v>0</v>
      </c>
      <c r="AR784" s="148">
        <f t="shared" si="1605"/>
        <v>0</v>
      </c>
      <c r="AS784" s="148">
        <f t="shared" si="1605"/>
        <v>0</v>
      </c>
      <c r="AT784" s="148">
        <f t="shared" si="1605"/>
        <v>0</v>
      </c>
      <c r="AU784" s="148">
        <f t="shared" si="1605"/>
        <v>0</v>
      </c>
      <c r="AV784" s="148">
        <f t="shared" si="1605"/>
        <v>0</v>
      </c>
      <c r="AW784" s="148">
        <f t="shared" si="1605"/>
        <v>0</v>
      </c>
      <c r="AX784" s="148">
        <f t="shared" si="1605"/>
        <v>0</v>
      </c>
      <c r="AY784" s="148">
        <f t="shared" si="1605"/>
        <v>0</v>
      </c>
      <c r="AZ784" s="148">
        <f t="shared" si="1605"/>
        <v>0</v>
      </c>
      <c r="BA784" s="148">
        <f t="shared" si="1605"/>
        <v>0</v>
      </c>
    </row>
    <row r="785" spans="1:53" ht="31.2">
      <c r="A785" s="325"/>
      <c r="B785" s="326"/>
      <c r="C785" s="326"/>
      <c r="D785" s="153" t="s">
        <v>43</v>
      </c>
      <c r="E785" s="178">
        <f t="shared" si="1602"/>
        <v>0</v>
      </c>
      <c r="F785" s="178">
        <f t="shared" si="1603"/>
        <v>0</v>
      </c>
      <c r="G785" s="156"/>
      <c r="H785" s="148">
        <f t="shared" ref="H785:BA785" si="1606">H676+H639+H484-H470</f>
        <v>0</v>
      </c>
      <c r="I785" s="148">
        <f t="shared" si="1606"/>
        <v>0</v>
      </c>
      <c r="J785" s="148">
        <f t="shared" si="1606"/>
        <v>0</v>
      </c>
      <c r="K785" s="148">
        <f t="shared" si="1606"/>
        <v>0</v>
      </c>
      <c r="L785" s="148">
        <f t="shared" si="1606"/>
        <v>0</v>
      </c>
      <c r="M785" s="148">
        <f t="shared" si="1606"/>
        <v>0</v>
      </c>
      <c r="N785" s="148">
        <f t="shared" si="1606"/>
        <v>0</v>
      </c>
      <c r="O785" s="148">
        <f t="shared" si="1606"/>
        <v>0</v>
      </c>
      <c r="P785" s="148">
        <f t="shared" si="1606"/>
        <v>0</v>
      </c>
      <c r="Q785" s="148">
        <f t="shared" si="1606"/>
        <v>0</v>
      </c>
      <c r="R785" s="148">
        <f t="shared" si="1606"/>
        <v>0</v>
      </c>
      <c r="S785" s="148">
        <f t="shared" si="1606"/>
        <v>0</v>
      </c>
      <c r="T785" s="148">
        <f t="shared" si="1606"/>
        <v>0</v>
      </c>
      <c r="U785" s="148">
        <f t="shared" si="1606"/>
        <v>0</v>
      </c>
      <c r="V785" s="148">
        <f t="shared" si="1606"/>
        <v>0</v>
      </c>
      <c r="W785" s="148">
        <f t="shared" si="1606"/>
        <v>0</v>
      </c>
      <c r="X785" s="148">
        <f t="shared" si="1606"/>
        <v>0</v>
      </c>
      <c r="Y785" s="148">
        <f t="shared" si="1606"/>
        <v>0</v>
      </c>
      <c r="Z785" s="148">
        <f t="shared" si="1606"/>
        <v>0</v>
      </c>
      <c r="AA785" s="148">
        <f t="shared" si="1606"/>
        <v>0</v>
      </c>
      <c r="AB785" s="148">
        <f t="shared" si="1606"/>
        <v>0</v>
      </c>
      <c r="AC785" s="148">
        <f t="shared" si="1606"/>
        <v>0</v>
      </c>
      <c r="AD785" s="148">
        <f t="shared" si="1606"/>
        <v>0</v>
      </c>
      <c r="AE785" s="148">
        <f t="shared" si="1606"/>
        <v>0</v>
      </c>
      <c r="AF785" s="148">
        <f t="shared" si="1606"/>
        <v>0</v>
      </c>
      <c r="AG785" s="148">
        <f t="shared" si="1606"/>
        <v>0</v>
      </c>
      <c r="AH785" s="148">
        <f t="shared" si="1606"/>
        <v>0</v>
      </c>
      <c r="AI785" s="148">
        <f t="shared" si="1606"/>
        <v>0</v>
      </c>
      <c r="AJ785" s="148">
        <f t="shared" si="1606"/>
        <v>0</v>
      </c>
      <c r="AK785" s="148">
        <f t="shared" si="1606"/>
        <v>0</v>
      </c>
      <c r="AL785" s="148">
        <f t="shared" si="1606"/>
        <v>0</v>
      </c>
      <c r="AM785" s="148">
        <f t="shared" si="1606"/>
        <v>0</v>
      </c>
      <c r="AN785" s="148">
        <f t="shared" si="1606"/>
        <v>0</v>
      </c>
      <c r="AO785" s="148">
        <f t="shared" si="1606"/>
        <v>0</v>
      </c>
      <c r="AP785" s="148">
        <f t="shared" si="1606"/>
        <v>0</v>
      </c>
      <c r="AQ785" s="148">
        <f t="shared" si="1606"/>
        <v>0</v>
      </c>
      <c r="AR785" s="148">
        <f t="shared" si="1606"/>
        <v>0</v>
      </c>
      <c r="AS785" s="148">
        <f t="shared" si="1606"/>
        <v>0</v>
      </c>
      <c r="AT785" s="148">
        <f t="shared" si="1606"/>
        <v>0</v>
      </c>
      <c r="AU785" s="148">
        <f t="shared" si="1606"/>
        <v>0</v>
      </c>
      <c r="AV785" s="148">
        <f t="shared" si="1606"/>
        <v>0</v>
      </c>
      <c r="AW785" s="148">
        <f t="shared" si="1606"/>
        <v>0</v>
      </c>
      <c r="AX785" s="148">
        <f t="shared" si="1606"/>
        <v>0</v>
      </c>
      <c r="AY785" s="148">
        <f t="shared" si="1606"/>
        <v>0</v>
      </c>
      <c r="AZ785" s="148">
        <f t="shared" si="1606"/>
        <v>0</v>
      </c>
      <c r="BA785" s="148">
        <f t="shared" si="1606"/>
        <v>0</v>
      </c>
    </row>
    <row r="786" spans="1:53" ht="20.25" customHeight="1">
      <c r="A786" s="213"/>
      <c r="B786" s="170"/>
      <c r="C786" s="170"/>
      <c r="D786" s="242"/>
      <c r="E786" s="231"/>
      <c r="F786" s="231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180"/>
      <c r="AT786" s="180"/>
      <c r="AU786" s="180"/>
      <c r="AV786" s="180"/>
      <c r="AW786" s="180"/>
      <c r="AX786" s="180"/>
      <c r="AY786" s="180"/>
      <c r="AZ786" s="180"/>
      <c r="BA786" s="180"/>
    </row>
    <row r="787" spans="1:53" s="107" customFormat="1" ht="19.5" customHeight="1">
      <c r="A787" s="214"/>
      <c r="B787" s="205"/>
      <c r="C787" s="118"/>
      <c r="D787" s="118"/>
      <c r="E787" s="232"/>
      <c r="F787" s="232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18"/>
      <c r="AP787" s="118"/>
      <c r="AQ787" s="118"/>
      <c r="AR787" s="118"/>
      <c r="AS787" s="118"/>
      <c r="AT787" s="118"/>
      <c r="AU787" s="118"/>
      <c r="AV787" s="118"/>
      <c r="AW787" s="118"/>
      <c r="AX787" s="118"/>
      <c r="AY787" s="118"/>
      <c r="AZ787" s="118"/>
      <c r="BA787" s="118"/>
    </row>
    <row r="788" spans="1:53" ht="19.5" customHeight="1">
      <c r="A788" s="316" t="s">
        <v>562</v>
      </c>
      <c r="B788" s="316"/>
      <c r="C788" s="316"/>
      <c r="D788" s="316"/>
      <c r="E788" s="316"/>
      <c r="F788" s="316"/>
      <c r="G788" s="316"/>
      <c r="H788" s="316"/>
      <c r="I788" s="316"/>
      <c r="J788" s="316"/>
      <c r="K788" s="316"/>
      <c r="L788" s="316"/>
      <c r="M788" s="316"/>
      <c r="N788" s="316"/>
      <c r="O788" s="316"/>
      <c r="P788" s="316"/>
      <c r="Q788" s="316"/>
      <c r="R788" s="316"/>
      <c r="S788" s="316"/>
      <c r="T788" s="316"/>
      <c r="U788" s="316"/>
      <c r="V788" s="316"/>
      <c r="W788" s="316"/>
      <c r="X788" s="316"/>
      <c r="Y788" s="316"/>
      <c r="Z788" s="316"/>
      <c r="AA788" s="316"/>
      <c r="AB788" s="316"/>
      <c r="AC788" s="316"/>
      <c r="AD788" s="316"/>
      <c r="AE788" s="316"/>
      <c r="AF788" s="316"/>
      <c r="AG788" s="316"/>
      <c r="AH788" s="316"/>
      <c r="AI788" s="316"/>
      <c r="AJ788" s="316"/>
      <c r="AK788" s="316"/>
      <c r="AL788" s="316"/>
      <c r="AM788" s="316"/>
      <c r="AN788" s="316"/>
      <c r="AO788" s="316"/>
      <c r="AP788" s="316"/>
      <c r="AQ788" s="316"/>
      <c r="AR788" s="316"/>
      <c r="AS788" s="316"/>
      <c r="AT788" s="316"/>
      <c r="AU788" s="316"/>
      <c r="AV788" s="316"/>
      <c r="AW788" s="316"/>
      <c r="AX788" s="316"/>
      <c r="AY788" s="316"/>
      <c r="AZ788" s="119"/>
      <c r="BA788" s="119"/>
    </row>
    <row r="789" spans="1:53" ht="19.5" customHeight="1">
      <c r="A789" s="215"/>
      <c r="B789" s="244"/>
      <c r="C789" s="244"/>
      <c r="D789" s="244"/>
      <c r="E789" s="233"/>
      <c r="F789" s="233"/>
      <c r="G789" s="244"/>
      <c r="H789" s="244"/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  <c r="AJ789" s="244"/>
      <c r="AK789" s="244"/>
      <c r="AL789" s="244"/>
      <c r="AM789" s="244"/>
      <c r="AN789" s="244"/>
      <c r="AO789" s="244"/>
      <c r="AP789" s="244"/>
      <c r="AQ789" s="244"/>
      <c r="AR789" s="244"/>
      <c r="AS789" s="244"/>
      <c r="AT789" s="244"/>
      <c r="AU789" s="244"/>
      <c r="AV789" s="244"/>
      <c r="AW789" s="244"/>
      <c r="AX789" s="244"/>
      <c r="AY789" s="244"/>
      <c r="AZ789" s="119"/>
      <c r="BA789" s="119"/>
    </row>
    <row r="790" spans="1:53" ht="16.5" customHeight="1">
      <c r="A790" s="216" t="s">
        <v>358</v>
      </c>
      <c r="B790" s="164"/>
      <c r="C790" s="164"/>
      <c r="D790" s="164"/>
      <c r="E790" s="122"/>
      <c r="F790" s="122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  <c r="W790" s="163"/>
      <c r="X790" s="163"/>
      <c r="Y790" s="163"/>
      <c r="Z790" s="163"/>
      <c r="AA790" s="163"/>
      <c r="AB790" s="163"/>
      <c r="AC790" s="163"/>
      <c r="AD790" s="163"/>
      <c r="AE790" s="163"/>
      <c r="AF790" s="163"/>
      <c r="AG790" s="163"/>
      <c r="AH790" s="163"/>
      <c r="AI790" s="163"/>
      <c r="AJ790" s="163"/>
      <c r="AK790" s="163"/>
      <c r="AL790" s="163"/>
      <c r="AM790" s="163"/>
      <c r="AN790" s="163"/>
      <c r="AO790" s="163"/>
      <c r="AP790" s="163"/>
      <c r="AQ790" s="163"/>
      <c r="AR790" s="163"/>
      <c r="AS790" s="163"/>
      <c r="AT790" s="163"/>
      <c r="AU790" s="163"/>
      <c r="AV790" s="163"/>
      <c r="AW790" s="163"/>
      <c r="AX790" s="163"/>
      <c r="AY790" s="163"/>
      <c r="AZ790" s="114"/>
      <c r="BA790" s="114"/>
    </row>
    <row r="791" spans="1:53" ht="18">
      <c r="A791" s="217"/>
      <c r="B791" s="120" t="s">
        <v>357</v>
      </c>
      <c r="C791" s="120"/>
      <c r="D791" s="123"/>
      <c r="E791" s="234"/>
      <c r="F791" s="234"/>
      <c r="G791" s="124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0"/>
      <c r="AP791" s="120"/>
      <c r="AQ791" s="120"/>
      <c r="AR791" s="120"/>
      <c r="AS791" s="120"/>
      <c r="AT791" s="121"/>
      <c r="AU791" s="121"/>
      <c r="AV791" s="121"/>
      <c r="AW791" s="121"/>
      <c r="AX791" s="121"/>
      <c r="AY791" s="125"/>
      <c r="AZ791" s="101"/>
      <c r="BA791" s="101"/>
    </row>
    <row r="792" spans="1:53" ht="18">
      <c r="A792" s="217"/>
      <c r="B792" s="120"/>
      <c r="C792" s="120"/>
      <c r="D792" s="123"/>
      <c r="E792" s="234"/>
      <c r="F792" s="234"/>
      <c r="G792" s="124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0"/>
      <c r="AP792" s="120"/>
      <c r="AQ792" s="120"/>
      <c r="AR792" s="120"/>
      <c r="AS792" s="120"/>
      <c r="AT792" s="121"/>
      <c r="AU792" s="121"/>
      <c r="AV792" s="121"/>
      <c r="AW792" s="121"/>
      <c r="AX792" s="121"/>
      <c r="AY792" s="125"/>
      <c r="AZ792" s="101"/>
      <c r="BA792" s="101"/>
    </row>
    <row r="793" spans="1:53" ht="18">
      <c r="A793" s="217"/>
      <c r="B793" s="120" t="s">
        <v>280</v>
      </c>
      <c r="C793" s="120"/>
      <c r="D793" s="123"/>
      <c r="E793" s="234"/>
      <c r="F793" s="234"/>
      <c r="G793" s="124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0"/>
      <c r="AP793" s="120"/>
      <c r="AQ793" s="120"/>
      <c r="AR793" s="120"/>
      <c r="AS793" s="120"/>
      <c r="AT793" s="121"/>
      <c r="AU793" s="121"/>
      <c r="AV793" s="121"/>
      <c r="AW793" s="121"/>
      <c r="AX793" s="121"/>
      <c r="AY793" s="125"/>
      <c r="AZ793" s="101"/>
      <c r="BA793" s="101"/>
    </row>
    <row r="794" spans="1:53" ht="18">
      <c r="A794" s="217"/>
      <c r="B794" s="120"/>
      <c r="C794" s="120"/>
      <c r="D794" s="123"/>
      <c r="E794" s="234"/>
      <c r="F794" s="234"/>
      <c r="G794" s="124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0"/>
      <c r="AP794" s="120"/>
      <c r="AQ794" s="120"/>
      <c r="AR794" s="120"/>
      <c r="AS794" s="120"/>
      <c r="AT794" s="121"/>
      <c r="AU794" s="121"/>
      <c r="AV794" s="121"/>
      <c r="AW794" s="121"/>
      <c r="AX794" s="121"/>
      <c r="AY794" s="125"/>
      <c r="AZ794" s="101"/>
      <c r="BA794" s="101"/>
    </row>
    <row r="795" spans="1:53" ht="18.75" customHeight="1">
      <c r="A795" s="316" t="s">
        <v>526</v>
      </c>
      <c r="B795" s="316"/>
      <c r="C795" s="316"/>
      <c r="D795" s="317"/>
      <c r="E795" s="317"/>
      <c r="F795" s="317"/>
      <c r="G795" s="317"/>
      <c r="H795" s="317"/>
      <c r="I795" s="317"/>
      <c r="J795" s="317"/>
      <c r="K795" s="317"/>
      <c r="L795" s="317"/>
      <c r="M795" s="317"/>
      <c r="N795" s="317"/>
      <c r="O795" s="317"/>
      <c r="P795" s="317"/>
      <c r="Q795" s="317"/>
      <c r="R795" s="317"/>
      <c r="S795" s="317"/>
      <c r="T795" s="317"/>
      <c r="U795" s="317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  <c r="AJ795" s="244"/>
      <c r="AK795" s="244"/>
      <c r="AL795" s="244"/>
      <c r="AM795" s="244"/>
      <c r="AN795" s="244"/>
      <c r="AO795" s="244"/>
      <c r="AP795" s="244"/>
      <c r="AQ795" s="244"/>
      <c r="AR795" s="244"/>
      <c r="AS795" s="244"/>
      <c r="AT795" s="244"/>
      <c r="AU795" s="244"/>
      <c r="AV795" s="244"/>
      <c r="AW795" s="244"/>
      <c r="AX795" s="244"/>
      <c r="AY795" s="244"/>
      <c r="AZ795" s="119"/>
      <c r="BA795" s="119"/>
    </row>
    <row r="798" spans="1:53" ht="18">
      <c r="A798" s="218"/>
      <c r="B798" s="120"/>
      <c r="C798" s="120"/>
      <c r="D798" s="123"/>
      <c r="E798" s="234"/>
      <c r="F798" s="234"/>
      <c r="G798" s="124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0"/>
      <c r="AP798" s="120"/>
      <c r="AQ798" s="120"/>
      <c r="AR798" s="120"/>
      <c r="AS798" s="120"/>
      <c r="AT798" s="121"/>
      <c r="AU798" s="121"/>
      <c r="AV798" s="121"/>
      <c r="AW798" s="121"/>
      <c r="AX798" s="121"/>
      <c r="AY798" s="125"/>
      <c r="AZ798" s="101"/>
      <c r="BA798" s="101"/>
    </row>
    <row r="799" spans="1:53">
      <c r="A799" s="21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T799" s="109"/>
      <c r="AU799" s="109"/>
      <c r="AV799" s="109"/>
      <c r="AW799" s="109"/>
      <c r="AX799" s="109"/>
      <c r="AY799" s="101"/>
      <c r="AZ799" s="101"/>
      <c r="BA799" s="101"/>
    </row>
    <row r="800" spans="1:53">
      <c r="A800" s="21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T800" s="109"/>
      <c r="AU800" s="109"/>
      <c r="AV800" s="109"/>
      <c r="AW800" s="109"/>
      <c r="AX800" s="109"/>
      <c r="AY800" s="101"/>
      <c r="AZ800" s="101"/>
      <c r="BA800" s="101"/>
    </row>
    <row r="801" spans="1:53">
      <c r="A801" s="21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T801" s="109"/>
      <c r="AU801" s="109"/>
      <c r="AV801" s="109"/>
      <c r="AW801" s="109"/>
      <c r="AX801" s="109"/>
      <c r="AY801" s="101"/>
      <c r="AZ801" s="101"/>
      <c r="BA801" s="101"/>
    </row>
    <row r="802" spans="1:53" ht="14.25" customHeight="1">
      <c r="A802" s="219"/>
      <c r="L802" s="235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T802" s="109"/>
      <c r="AU802" s="109"/>
      <c r="AV802" s="109"/>
      <c r="AW802" s="109"/>
      <c r="AX802" s="109"/>
      <c r="AY802" s="101"/>
      <c r="AZ802" s="101"/>
      <c r="BA802" s="101"/>
    </row>
    <row r="803" spans="1:53">
      <c r="A803" s="220"/>
      <c r="L803" s="235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T803" s="109"/>
      <c r="AU803" s="109"/>
      <c r="AV803" s="109"/>
      <c r="AW803" s="109"/>
      <c r="AX803" s="109"/>
      <c r="AY803" s="101"/>
      <c r="AZ803" s="101"/>
      <c r="BA803" s="101"/>
    </row>
    <row r="804" spans="1:53">
      <c r="A804" s="219"/>
      <c r="L804" s="235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T804" s="109"/>
      <c r="AU804" s="109"/>
      <c r="AV804" s="109"/>
      <c r="AW804" s="109"/>
      <c r="AX804" s="109"/>
      <c r="AY804" s="101"/>
      <c r="AZ804" s="101"/>
      <c r="BA804" s="101"/>
    </row>
    <row r="805" spans="1:53">
      <c r="A805" s="219"/>
      <c r="L805" s="235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T805" s="109"/>
      <c r="AU805" s="109"/>
      <c r="AV805" s="109"/>
      <c r="AW805" s="109"/>
      <c r="AX805" s="109"/>
      <c r="AY805" s="101"/>
      <c r="AZ805" s="101"/>
      <c r="BA805" s="101"/>
    </row>
    <row r="806" spans="1:53">
      <c r="A806" s="219"/>
      <c r="L806" s="235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T806" s="109"/>
      <c r="AU806" s="109"/>
      <c r="AV806" s="109"/>
      <c r="AW806" s="109"/>
      <c r="AX806" s="109"/>
      <c r="AY806" s="101"/>
      <c r="AZ806" s="101"/>
      <c r="BA806" s="101"/>
    </row>
    <row r="807" spans="1:53">
      <c r="A807" s="219"/>
      <c r="L807" s="235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T807" s="109"/>
      <c r="AU807" s="109"/>
      <c r="AV807" s="109"/>
      <c r="AW807" s="109"/>
      <c r="AX807" s="109"/>
      <c r="AY807" s="101"/>
      <c r="AZ807" s="101"/>
      <c r="BA807" s="101"/>
    </row>
    <row r="808" spans="1:53" ht="12.75" customHeight="1">
      <c r="A808" s="219"/>
      <c r="L808" s="235"/>
    </row>
    <row r="809" spans="1:53">
      <c r="A809" s="220"/>
      <c r="L809" s="235"/>
    </row>
    <row r="810" spans="1:53">
      <c r="A810" s="219"/>
      <c r="L810" s="235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  <c r="AL810" s="112"/>
      <c r="AM810" s="112"/>
      <c r="AN810" s="112"/>
      <c r="AT810" s="112"/>
      <c r="AU810" s="112"/>
      <c r="AV810" s="112"/>
      <c r="AW810" s="112"/>
      <c r="AX810" s="112"/>
    </row>
    <row r="811" spans="1:53" s="108" customFormat="1">
      <c r="A811" s="219"/>
      <c r="D811" s="110"/>
      <c r="E811" s="229"/>
      <c r="F811" s="229"/>
      <c r="G811" s="111"/>
      <c r="L811" s="235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  <c r="AM811" s="112"/>
      <c r="AN811" s="112"/>
      <c r="AT811" s="112"/>
      <c r="AU811" s="112"/>
      <c r="AV811" s="112"/>
      <c r="AW811" s="112"/>
      <c r="AX811" s="112"/>
    </row>
    <row r="812" spans="1:53" s="108" customFormat="1">
      <c r="A812" s="219"/>
      <c r="D812" s="110"/>
      <c r="E812" s="229"/>
      <c r="F812" s="229"/>
      <c r="G812" s="111"/>
      <c r="L812" s="235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  <c r="AL812" s="112"/>
      <c r="AM812" s="112"/>
      <c r="AN812" s="112"/>
      <c r="AT812" s="112"/>
      <c r="AU812" s="112"/>
      <c r="AV812" s="112"/>
      <c r="AW812" s="112"/>
      <c r="AX812" s="112"/>
    </row>
    <row r="813" spans="1:53" s="108" customFormat="1">
      <c r="A813" s="219"/>
      <c r="D813" s="110"/>
      <c r="E813" s="229"/>
      <c r="F813" s="229"/>
      <c r="G813" s="111"/>
      <c r="L813" s="235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  <c r="AL813" s="112"/>
      <c r="AM813" s="112"/>
      <c r="AN813" s="112"/>
      <c r="AT813" s="112"/>
      <c r="AU813" s="112"/>
      <c r="AV813" s="112"/>
      <c r="AW813" s="112"/>
      <c r="AX813" s="112"/>
    </row>
    <row r="814" spans="1:53" s="108" customFormat="1">
      <c r="A814" s="219"/>
      <c r="D814" s="110"/>
      <c r="E814" s="229"/>
      <c r="F814" s="229"/>
      <c r="G814" s="111"/>
      <c r="L814" s="235"/>
    </row>
    <row r="815" spans="1:53">
      <c r="L815" s="235"/>
    </row>
    <row r="820" spans="1:12" s="108" customFormat="1" ht="49.5" customHeight="1">
      <c r="A820" s="211"/>
      <c r="D820" s="110"/>
      <c r="E820" s="229"/>
      <c r="F820" s="229"/>
      <c r="G820" s="111"/>
    </row>
    <row r="824" spans="1:12">
      <c r="L824" s="236"/>
    </row>
  </sheetData>
  <mergeCells count="337">
    <mergeCell ref="A756:BA756"/>
    <mergeCell ref="A757:A763"/>
    <mergeCell ref="B757:B763"/>
    <mergeCell ref="C757:C763"/>
    <mergeCell ref="A764:C770"/>
    <mergeCell ref="C735:C741"/>
    <mergeCell ref="A721:A727"/>
    <mergeCell ref="B721:B727"/>
    <mergeCell ref="C721:C727"/>
    <mergeCell ref="A422:A428"/>
    <mergeCell ref="A735:A741"/>
    <mergeCell ref="A633:C639"/>
    <mergeCell ref="A640:C646"/>
    <mergeCell ref="A535:A541"/>
    <mergeCell ref="A598:A604"/>
    <mergeCell ref="B598:B604"/>
    <mergeCell ref="C598:C604"/>
    <mergeCell ref="A563:A569"/>
    <mergeCell ref="B542:B548"/>
    <mergeCell ref="A549:A555"/>
    <mergeCell ref="B549:B555"/>
    <mergeCell ref="C549:C555"/>
    <mergeCell ref="B563:B569"/>
    <mergeCell ref="C563:C569"/>
    <mergeCell ref="A542:A548"/>
    <mergeCell ref="A570:A576"/>
    <mergeCell ref="C542:C548"/>
    <mergeCell ref="A436:A442"/>
    <mergeCell ref="B436:B442"/>
    <mergeCell ref="B535:B541"/>
    <mergeCell ref="C535:C541"/>
    <mergeCell ref="B577:B583"/>
    <mergeCell ref="C577:C583"/>
    <mergeCell ref="A414:C420"/>
    <mergeCell ref="A274:A280"/>
    <mergeCell ref="B570:B576"/>
    <mergeCell ref="C570:C576"/>
    <mergeCell ref="A577:A583"/>
    <mergeCell ref="B735:B741"/>
    <mergeCell ref="A605:A611"/>
    <mergeCell ref="B605:B611"/>
    <mergeCell ref="C605:C611"/>
    <mergeCell ref="A556:A562"/>
    <mergeCell ref="B556:B562"/>
    <mergeCell ref="C556:C562"/>
    <mergeCell ref="A591:A597"/>
    <mergeCell ref="B591:B597"/>
    <mergeCell ref="C591:C597"/>
    <mergeCell ref="A626:A632"/>
    <mergeCell ref="B626:B632"/>
    <mergeCell ref="C626:C632"/>
    <mergeCell ref="A619:A625"/>
    <mergeCell ref="B619:B625"/>
    <mergeCell ref="C619:C625"/>
    <mergeCell ref="A612:A618"/>
    <mergeCell ref="B612:B618"/>
    <mergeCell ref="C612:C618"/>
    <mergeCell ref="A584:A590"/>
    <mergeCell ref="B584:B590"/>
    <mergeCell ref="C584:C590"/>
    <mergeCell ref="A486:A492"/>
    <mergeCell ref="C493:C499"/>
    <mergeCell ref="A471:A477"/>
    <mergeCell ref="B471:B477"/>
    <mergeCell ref="C471:C477"/>
    <mergeCell ref="A485:BA485"/>
    <mergeCell ref="A521:A527"/>
    <mergeCell ref="B521:B527"/>
    <mergeCell ref="A500:A506"/>
    <mergeCell ref="B500:B506"/>
    <mergeCell ref="C500:C506"/>
    <mergeCell ref="A528:A534"/>
    <mergeCell ref="B528:B534"/>
    <mergeCell ref="C528:C534"/>
    <mergeCell ref="A493:A499"/>
    <mergeCell ref="B493:B499"/>
    <mergeCell ref="C521:C527"/>
    <mergeCell ref="C436:C442"/>
    <mergeCell ref="A443:A449"/>
    <mergeCell ref="B443:B449"/>
    <mergeCell ref="B486:B492"/>
    <mergeCell ref="C486:C492"/>
    <mergeCell ref="A464:A470"/>
    <mergeCell ref="B464:B470"/>
    <mergeCell ref="C464:C470"/>
    <mergeCell ref="C443:C449"/>
    <mergeCell ref="A450:A456"/>
    <mergeCell ref="B450:B456"/>
    <mergeCell ref="C450:C456"/>
    <mergeCell ref="A457:A463"/>
    <mergeCell ref="B457:B463"/>
    <mergeCell ref="C457:C463"/>
    <mergeCell ref="A421:BA421"/>
    <mergeCell ref="A478:C484"/>
    <mergeCell ref="A211:A217"/>
    <mergeCell ref="B211:B217"/>
    <mergeCell ref="C211:C217"/>
    <mergeCell ref="A218:A224"/>
    <mergeCell ref="B218:B224"/>
    <mergeCell ref="C218:C224"/>
    <mergeCell ref="A225:A231"/>
    <mergeCell ref="B225:B231"/>
    <mergeCell ref="C225:C231"/>
    <mergeCell ref="A232:A238"/>
    <mergeCell ref="B232:B238"/>
    <mergeCell ref="C232:C238"/>
    <mergeCell ref="A239:A245"/>
    <mergeCell ref="B239:B245"/>
    <mergeCell ref="C239:C245"/>
    <mergeCell ref="A267:A273"/>
    <mergeCell ref="B267:B273"/>
    <mergeCell ref="C393:C399"/>
    <mergeCell ref="A400:A406"/>
    <mergeCell ref="A260:A266"/>
    <mergeCell ref="B260:B266"/>
    <mergeCell ref="C260:C266"/>
    <mergeCell ref="A309:A315"/>
    <mergeCell ref="B309:B315"/>
    <mergeCell ref="C309:C315"/>
    <mergeCell ref="A316:A322"/>
    <mergeCell ref="B316:B322"/>
    <mergeCell ref="C316:C322"/>
    <mergeCell ref="B204:B210"/>
    <mergeCell ref="A105:A111"/>
    <mergeCell ref="B105:B111"/>
    <mergeCell ref="C105:C111"/>
    <mergeCell ref="A176:A182"/>
    <mergeCell ref="C161:C167"/>
    <mergeCell ref="A175:BA175"/>
    <mergeCell ref="A112:A118"/>
    <mergeCell ref="B112:B118"/>
    <mergeCell ref="C112:C118"/>
    <mergeCell ref="A119:A125"/>
    <mergeCell ref="C133:C139"/>
    <mergeCell ref="A140:A146"/>
    <mergeCell ref="B119:B125"/>
    <mergeCell ref="C119:C125"/>
    <mergeCell ref="A126:A132"/>
    <mergeCell ref="B126:B132"/>
    <mergeCell ref="A246:A252"/>
    <mergeCell ref="C330:C336"/>
    <mergeCell ref="A337:A343"/>
    <mergeCell ref="B358:B364"/>
    <mergeCell ref="C358:C364"/>
    <mergeCell ref="B400:B406"/>
    <mergeCell ref="C400:C406"/>
    <mergeCell ref="A33:BA33"/>
    <mergeCell ref="A34:BA34"/>
    <mergeCell ref="A35:A41"/>
    <mergeCell ref="B35:B41"/>
    <mergeCell ref="C35:C41"/>
    <mergeCell ref="A98:A104"/>
    <mergeCell ref="B98:B104"/>
    <mergeCell ref="C98:C104"/>
    <mergeCell ref="B49:B55"/>
    <mergeCell ref="A70:A76"/>
    <mergeCell ref="B70:B76"/>
    <mergeCell ref="C70:C76"/>
    <mergeCell ref="A77:A83"/>
    <mergeCell ref="B77:B83"/>
    <mergeCell ref="C77:C83"/>
    <mergeCell ref="A49:A55"/>
    <mergeCell ref="C56:C62"/>
    <mergeCell ref="A63:A69"/>
    <mergeCell ref="A168:C174"/>
    <mergeCell ref="A32:BA32"/>
    <mergeCell ref="B133:B139"/>
    <mergeCell ref="C126:C132"/>
    <mergeCell ref="A154:A160"/>
    <mergeCell ref="B154:B160"/>
    <mergeCell ref="C154:C160"/>
    <mergeCell ref="A84:A90"/>
    <mergeCell ref="B84:B90"/>
    <mergeCell ref="C84:C90"/>
    <mergeCell ref="C49:C55"/>
    <mergeCell ref="B140:B146"/>
    <mergeCell ref="C140:C146"/>
    <mergeCell ref="A147:A153"/>
    <mergeCell ref="B147:B153"/>
    <mergeCell ref="C147:C153"/>
    <mergeCell ref="A91:A97"/>
    <mergeCell ref="B91:B97"/>
    <mergeCell ref="C91:C97"/>
    <mergeCell ref="A133:A139"/>
    <mergeCell ref="A10:C16"/>
    <mergeCell ref="A17:BA17"/>
    <mergeCell ref="A18:C24"/>
    <mergeCell ref="Z7:AD7"/>
    <mergeCell ref="AE7:AI7"/>
    <mergeCell ref="AJ7:AN7"/>
    <mergeCell ref="AO7:AS7"/>
    <mergeCell ref="AT7:AX7"/>
    <mergeCell ref="B63:B69"/>
    <mergeCell ref="C63:C69"/>
    <mergeCell ref="A42:A48"/>
    <mergeCell ref="B42:B48"/>
    <mergeCell ref="C42:C48"/>
    <mergeCell ref="A56:A62"/>
    <mergeCell ref="B56:B62"/>
    <mergeCell ref="A25:C31"/>
    <mergeCell ref="A2:BA2"/>
    <mergeCell ref="A3:BA3"/>
    <mergeCell ref="A4:BA4"/>
    <mergeCell ref="A5:AO5"/>
    <mergeCell ref="A6:A8"/>
    <mergeCell ref="B6:B8"/>
    <mergeCell ref="C6:C8"/>
    <mergeCell ref="D6:D8"/>
    <mergeCell ref="E6:G6"/>
    <mergeCell ref="H6:BA6"/>
    <mergeCell ref="AY7:BA7"/>
    <mergeCell ref="E7:E8"/>
    <mergeCell ref="F7:F8"/>
    <mergeCell ref="G7:G8"/>
    <mergeCell ref="H7:J7"/>
    <mergeCell ref="T7:V7"/>
    <mergeCell ref="W7:Y7"/>
    <mergeCell ref="K7:M7"/>
    <mergeCell ref="N7:P7"/>
    <mergeCell ref="Q7:S7"/>
    <mergeCell ref="B246:B252"/>
    <mergeCell ref="C246:C252"/>
    <mergeCell ref="A253:A259"/>
    <mergeCell ref="B253:B259"/>
    <mergeCell ref="C253:C259"/>
    <mergeCell ref="A302:A308"/>
    <mergeCell ref="B302:B308"/>
    <mergeCell ref="C302:C308"/>
    <mergeCell ref="C267:C273"/>
    <mergeCell ref="A295:A301"/>
    <mergeCell ref="B295:B301"/>
    <mergeCell ref="C295:C301"/>
    <mergeCell ref="A288:A294"/>
    <mergeCell ref="B288:B294"/>
    <mergeCell ref="C288:C294"/>
    <mergeCell ref="B274:B280"/>
    <mergeCell ref="C274:C280"/>
    <mergeCell ref="A281:A287"/>
    <mergeCell ref="B281:B287"/>
    <mergeCell ref="C281:C287"/>
    <mergeCell ref="B422:B428"/>
    <mergeCell ref="C422:C428"/>
    <mergeCell ref="A429:A435"/>
    <mergeCell ref="B429:B435"/>
    <mergeCell ref="C429:C435"/>
    <mergeCell ref="A323:A329"/>
    <mergeCell ref="B323:B329"/>
    <mergeCell ref="C323:C329"/>
    <mergeCell ref="A330:A336"/>
    <mergeCell ref="B330:B336"/>
    <mergeCell ref="B337:B343"/>
    <mergeCell ref="C337:C343"/>
    <mergeCell ref="A344:A350"/>
    <mergeCell ref="B344:B350"/>
    <mergeCell ref="A407:A413"/>
    <mergeCell ref="B407:B413"/>
    <mergeCell ref="C407:C413"/>
    <mergeCell ref="C344:C350"/>
    <mergeCell ref="A351:A357"/>
    <mergeCell ref="A393:A399"/>
    <mergeCell ref="B393:B399"/>
    <mergeCell ref="B351:B357"/>
    <mergeCell ref="C351:C357"/>
    <mergeCell ref="A358:A364"/>
    <mergeCell ref="C197:C203"/>
    <mergeCell ref="A204:A210"/>
    <mergeCell ref="C204:C210"/>
    <mergeCell ref="A183:A189"/>
    <mergeCell ref="B183:B189"/>
    <mergeCell ref="C183:C189"/>
    <mergeCell ref="A190:A196"/>
    <mergeCell ref="B190:B196"/>
    <mergeCell ref="C190:C196"/>
    <mergeCell ref="B176:B182"/>
    <mergeCell ref="C176:C182"/>
    <mergeCell ref="A161:A167"/>
    <mergeCell ref="B161:B167"/>
    <mergeCell ref="A507:A513"/>
    <mergeCell ref="B507:B513"/>
    <mergeCell ref="C507:C513"/>
    <mergeCell ref="A514:A520"/>
    <mergeCell ref="B514:B520"/>
    <mergeCell ref="C514:C520"/>
    <mergeCell ref="A386:A392"/>
    <mergeCell ref="B386:B392"/>
    <mergeCell ref="C386:C392"/>
    <mergeCell ref="A365:A371"/>
    <mergeCell ref="B365:B371"/>
    <mergeCell ref="C365:C371"/>
    <mergeCell ref="A372:A378"/>
    <mergeCell ref="B372:B378"/>
    <mergeCell ref="C372:C378"/>
    <mergeCell ref="A379:A385"/>
    <mergeCell ref="B379:B385"/>
    <mergeCell ref="C379:C385"/>
    <mergeCell ref="A197:A203"/>
    <mergeCell ref="B197:B203"/>
    <mergeCell ref="A795:U795"/>
    <mergeCell ref="A663:C669"/>
    <mergeCell ref="A648:BA648"/>
    <mergeCell ref="A779:C785"/>
    <mergeCell ref="A670:C676"/>
    <mergeCell ref="A679:A685"/>
    <mergeCell ref="B679:B685"/>
    <mergeCell ref="C679:C685"/>
    <mergeCell ref="A677:BA677"/>
    <mergeCell ref="A678:BA678"/>
    <mergeCell ref="A742:C748"/>
    <mergeCell ref="A749:C755"/>
    <mergeCell ref="A788:AY788"/>
    <mergeCell ref="A771:BA771"/>
    <mergeCell ref="A772:C778"/>
    <mergeCell ref="A686:A692"/>
    <mergeCell ref="B686:B692"/>
    <mergeCell ref="C686:C692"/>
    <mergeCell ref="A714:A720"/>
    <mergeCell ref="B714:B720"/>
    <mergeCell ref="C714:C720"/>
    <mergeCell ref="C728:C734"/>
    <mergeCell ref="A728:A734"/>
    <mergeCell ref="B728:B734"/>
    <mergeCell ref="A647:BA647"/>
    <mergeCell ref="A649:A655"/>
    <mergeCell ref="B649:B655"/>
    <mergeCell ref="C649:C655"/>
    <mergeCell ref="A656:A662"/>
    <mergeCell ref="B656:B662"/>
    <mergeCell ref="C656:C662"/>
    <mergeCell ref="A707:A713"/>
    <mergeCell ref="B707:B713"/>
    <mergeCell ref="C707:C713"/>
    <mergeCell ref="A693:A699"/>
    <mergeCell ref="B693:B699"/>
    <mergeCell ref="C693:C699"/>
    <mergeCell ref="A700:A706"/>
    <mergeCell ref="B700:B706"/>
    <mergeCell ref="C700:C706"/>
  </mergeCells>
  <pageMargins left="0.35" right="0.27559055118110237" top="0.27559055118110237" bottom="0.15748031496062992" header="0.27559055118110237" footer="0"/>
  <pageSetup paperSize="9" scale="25" fitToHeight="3" orientation="landscape" r:id="rId1"/>
  <headerFooter>
    <oddFooter>&amp;C&amp;"Times New Roman,обычный"&amp;8Страница  &amp;P из &amp;N</oddFooter>
  </headerFooter>
  <rowBreaks count="3" manualBreakCount="3">
    <brk id="638" max="53" man="1"/>
    <brk id="695" max="53" man="1"/>
    <brk id="748" min="1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view="pageBreakPreview" zoomScale="85" zoomScaleNormal="70" zoomScaleSheetLayoutView="85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AO32" sqref="AO32"/>
    </sheetView>
  </sheetViews>
  <sheetFormatPr defaultColWidth="9.109375" defaultRowHeight="13.8"/>
  <cols>
    <col min="1" max="1" width="7" style="238" customWidth="1"/>
    <col min="2" max="2" width="36" style="162" customWidth="1"/>
    <col min="3" max="4" width="14.88671875" style="162" customWidth="1"/>
    <col min="5" max="5" width="9.109375" style="162" customWidth="1"/>
    <col min="6" max="6" width="8" style="162" customWidth="1"/>
    <col min="7" max="7" width="6.88671875" style="162" customWidth="1"/>
    <col min="8" max="9" width="6.44140625" style="162" customWidth="1"/>
    <col min="10" max="10" width="2.6640625" style="162" bestFit="1" customWidth="1"/>
    <col min="11" max="11" width="5.44140625" style="162" customWidth="1"/>
    <col min="12" max="12" width="6.109375" style="162" customWidth="1"/>
    <col min="13" max="13" width="2.6640625" style="162" bestFit="1" customWidth="1"/>
    <col min="14" max="14" width="5.5546875" style="162" customWidth="1"/>
    <col min="15" max="15" width="5.44140625" style="162" customWidth="1"/>
    <col min="16" max="16" width="2.6640625" style="162" bestFit="1" customWidth="1"/>
    <col min="17" max="18" width="6.109375" style="162" customWidth="1"/>
    <col min="19" max="19" width="2.6640625" style="162" bestFit="1" customWidth="1"/>
    <col min="20" max="20" width="4.88671875" style="162" customWidth="1"/>
    <col min="21" max="21" width="5.33203125" style="162" customWidth="1"/>
    <col min="22" max="22" width="2.6640625" style="162" bestFit="1" customWidth="1"/>
    <col min="23" max="23" width="5.6640625" style="162" customWidth="1"/>
    <col min="24" max="24" width="5.109375" style="162" customWidth="1"/>
    <col min="25" max="25" width="2.6640625" style="162" bestFit="1" customWidth="1"/>
    <col min="26" max="26" width="5.6640625" style="162" customWidth="1"/>
    <col min="27" max="27" width="5" style="162" customWidth="1"/>
    <col min="28" max="28" width="2.6640625" style="162" bestFit="1" customWidth="1"/>
    <col min="29" max="29" width="4.6640625" style="162" customWidth="1"/>
    <col min="30" max="30" width="4.5546875" style="162" customWidth="1"/>
    <col min="31" max="31" width="2.6640625" style="162" bestFit="1" customWidth="1"/>
    <col min="32" max="32" width="5" style="162" customWidth="1"/>
    <col min="33" max="33" width="5.109375" style="162" customWidth="1"/>
    <col min="34" max="34" width="2.6640625" style="162" bestFit="1" customWidth="1"/>
    <col min="35" max="35" width="5" style="162" customWidth="1"/>
    <col min="36" max="36" width="5.109375" style="162" customWidth="1"/>
    <col min="37" max="37" width="2.6640625" style="162" bestFit="1" customWidth="1"/>
    <col min="38" max="38" width="4.6640625" style="162" customWidth="1"/>
    <col min="39" max="39" width="6" style="162" customWidth="1"/>
    <col min="40" max="40" width="2.6640625" style="162" bestFit="1" customWidth="1"/>
    <col min="41" max="41" width="6.109375" style="162" customWidth="1"/>
    <col min="42" max="42" width="5.33203125" style="162" customWidth="1"/>
    <col min="43" max="43" width="2.6640625" style="162" bestFit="1" customWidth="1"/>
    <col min="44" max="16384" width="9.109375" style="162"/>
  </cols>
  <sheetData>
    <row r="1" spans="1:43" s="115" customFormat="1" ht="41.25" customHeight="1">
      <c r="A1" s="422" t="s">
        <v>359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239"/>
      <c r="AQ1" s="239"/>
    </row>
    <row r="2" spans="1:43" s="36" customFormat="1" ht="8.25" customHeight="1">
      <c r="A2" s="37"/>
    </row>
    <row r="3" spans="1:43" s="36" customFormat="1" ht="12.75" customHeight="1">
      <c r="A3" s="423" t="s">
        <v>0</v>
      </c>
      <c r="B3" s="424" t="s">
        <v>42</v>
      </c>
      <c r="C3" s="424" t="s">
        <v>269</v>
      </c>
      <c r="D3" s="424" t="s">
        <v>556</v>
      </c>
      <c r="E3" s="424" t="s">
        <v>557</v>
      </c>
      <c r="F3" s="424"/>
      <c r="G3" s="424"/>
      <c r="H3" s="424" t="s">
        <v>256</v>
      </c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</row>
    <row r="4" spans="1:43" s="36" customFormat="1" ht="66.75" customHeight="1">
      <c r="A4" s="423"/>
      <c r="B4" s="424"/>
      <c r="C4" s="424"/>
      <c r="D4" s="424"/>
      <c r="E4" s="424"/>
      <c r="F4" s="424"/>
      <c r="G4" s="424"/>
      <c r="H4" s="421" t="s">
        <v>17</v>
      </c>
      <c r="I4" s="421"/>
      <c r="J4" s="421"/>
      <c r="K4" s="421" t="s">
        <v>18</v>
      </c>
      <c r="L4" s="421"/>
      <c r="M4" s="421"/>
      <c r="N4" s="421" t="s">
        <v>22</v>
      </c>
      <c r="O4" s="421"/>
      <c r="P4" s="421"/>
      <c r="Q4" s="421" t="s">
        <v>24</v>
      </c>
      <c r="R4" s="421"/>
      <c r="S4" s="421"/>
      <c r="T4" s="421" t="s">
        <v>25</v>
      </c>
      <c r="U4" s="421"/>
      <c r="V4" s="421"/>
      <c r="W4" s="421" t="s">
        <v>26</v>
      </c>
      <c r="X4" s="421"/>
      <c r="Y4" s="421"/>
      <c r="Z4" s="421" t="s">
        <v>28</v>
      </c>
      <c r="AA4" s="421"/>
      <c r="AB4" s="421"/>
      <c r="AC4" s="421" t="s">
        <v>29</v>
      </c>
      <c r="AD4" s="421"/>
      <c r="AE4" s="421"/>
      <c r="AF4" s="421" t="s">
        <v>30</v>
      </c>
      <c r="AG4" s="421"/>
      <c r="AH4" s="421"/>
      <c r="AI4" s="421" t="s">
        <v>32</v>
      </c>
      <c r="AJ4" s="421"/>
      <c r="AK4" s="421"/>
      <c r="AL4" s="421" t="s">
        <v>33</v>
      </c>
      <c r="AM4" s="421"/>
      <c r="AN4" s="421"/>
      <c r="AO4" s="421" t="s">
        <v>34</v>
      </c>
      <c r="AP4" s="421"/>
      <c r="AQ4" s="421"/>
    </row>
    <row r="5" spans="1:43" s="100" customFormat="1" ht="26.4">
      <c r="A5" s="245"/>
      <c r="B5" s="245"/>
      <c r="C5" s="245"/>
      <c r="D5" s="245"/>
      <c r="E5" s="240" t="s">
        <v>20</v>
      </c>
      <c r="F5" s="240" t="s">
        <v>21</v>
      </c>
      <c r="G5" s="240" t="s">
        <v>19</v>
      </c>
      <c r="H5" s="240" t="s">
        <v>20</v>
      </c>
      <c r="I5" s="240" t="s">
        <v>21</v>
      </c>
      <c r="J5" s="240" t="s">
        <v>19</v>
      </c>
      <c r="K5" s="240" t="s">
        <v>20</v>
      </c>
      <c r="L5" s="240" t="s">
        <v>21</v>
      </c>
      <c r="M5" s="240" t="s">
        <v>19</v>
      </c>
      <c r="N5" s="240" t="s">
        <v>20</v>
      </c>
      <c r="O5" s="240" t="s">
        <v>21</v>
      </c>
      <c r="P5" s="240" t="s">
        <v>19</v>
      </c>
      <c r="Q5" s="240" t="s">
        <v>20</v>
      </c>
      <c r="R5" s="240" t="s">
        <v>21</v>
      </c>
      <c r="S5" s="240" t="s">
        <v>19</v>
      </c>
      <c r="T5" s="240" t="s">
        <v>20</v>
      </c>
      <c r="U5" s="240" t="s">
        <v>21</v>
      </c>
      <c r="V5" s="240" t="s">
        <v>19</v>
      </c>
      <c r="W5" s="240" t="s">
        <v>20</v>
      </c>
      <c r="X5" s="240" t="s">
        <v>21</v>
      </c>
      <c r="Y5" s="240" t="s">
        <v>19</v>
      </c>
      <c r="Z5" s="240" t="s">
        <v>20</v>
      </c>
      <c r="AA5" s="240" t="s">
        <v>21</v>
      </c>
      <c r="AB5" s="240" t="s">
        <v>19</v>
      </c>
      <c r="AC5" s="240" t="s">
        <v>20</v>
      </c>
      <c r="AD5" s="240" t="s">
        <v>21</v>
      </c>
      <c r="AE5" s="240" t="s">
        <v>19</v>
      </c>
      <c r="AF5" s="240" t="s">
        <v>20</v>
      </c>
      <c r="AG5" s="240" t="s">
        <v>21</v>
      </c>
      <c r="AH5" s="240" t="s">
        <v>19</v>
      </c>
      <c r="AI5" s="240" t="s">
        <v>20</v>
      </c>
      <c r="AJ5" s="240" t="s">
        <v>21</v>
      </c>
      <c r="AK5" s="240" t="s">
        <v>19</v>
      </c>
      <c r="AL5" s="240" t="s">
        <v>20</v>
      </c>
      <c r="AM5" s="240" t="s">
        <v>21</v>
      </c>
      <c r="AN5" s="240" t="s">
        <v>19</v>
      </c>
      <c r="AO5" s="240" t="s">
        <v>20</v>
      </c>
      <c r="AP5" s="240" t="s">
        <v>21</v>
      </c>
      <c r="AQ5" s="240" t="s">
        <v>19</v>
      </c>
    </row>
    <row r="6" spans="1:43" s="36" customFormat="1" ht="12.75" customHeight="1">
      <c r="A6" s="419" t="s">
        <v>257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</row>
    <row r="7" spans="1:43" s="36" customFormat="1" ht="12.75" customHeight="1">
      <c r="A7" s="419" t="s">
        <v>396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</row>
    <row r="8" spans="1:43" s="36" customFormat="1" ht="124.8">
      <c r="A8" s="190" t="s">
        <v>397</v>
      </c>
      <c r="B8" s="191" t="s">
        <v>398</v>
      </c>
      <c r="C8" s="190">
        <v>100</v>
      </c>
      <c r="D8" s="190">
        <v>100</v>
      </c>
      <c r="E8" s="190">
        <v>100</v>
      </c>
      <c r="F8" s="190">
        <v>100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90">
        <v>100</v>
      </c>
      <c r="AP8" s="190">
        <v>100</v>
      </c>
      <c r="AQ8" s="167"/>
    </row>
    <row r="9" spans="1:43" s="36" customFormat="1" ht="109.2">
      <c r="A9" s="190" t="s">
        <v>399</v>
      </c>
      <c r="B9" s="191" t="s">
        <v>400</v>
      </c>
      <c r="C9" s="190">
        <v>61</v>
      </c>
      <c r="D9" s="190">
        <v>61</v>
      </c>
      <c r="E9" s="190">
        <v>61</v>
      </c>
      <c r="F9" s="190">
        <v>61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90">
        <v>61</v>
      </c>
      <c r="AP9" s="190">
        <v>61</v>
      </c>
      <c r="AQ9" s="167"/>
    </row>
    <row r="10" spans="1:43" s="36" customFormat="1" ht="109.2">
      <c r="A10" s="190" t="s">
        <v>401</v>
      </c>
      <c r="B10" s="191" t="s">
        <v>402</v>
      </c>
      <c r="C10" s="190">
        <v>28.3</v>
      </c>
      <c r="D10" s="190">
        <v>28.3</v>
      </c>
      <c r="E10" s="190">
        <v>28.3</v>
      </c>
      <c r="F10" s="190">
        <v>28.3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90">
        <v>28.3</v>
      </c>
      <c r="AP10" s="190">
        <v>28.3</v>
      </c>
      <c r="AQ10" s="167"/>
    </row>
    <row r="11" spans="1:43" s="36" customFormat="1" ht="93.6">
      <c r="A11" s="190" t="s">
        <v>403</v>
      </c>
      <c r="B11" s="191" t="s">
        <v>404</v>
      </c>
      <c r="C11" s="190">
        <v>61.9</v>
      </c>
      <c r="D11" s="190">
        <v>61.9</v>
      </c>
      <c r="E11" s="190">
        <v>61.9</v>
      </c>
      <c r="F11" s="190">
        <v>61.9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90">
        <v>61.9</v>
      </c>
      <c r="AP11" s="190">
        <v>61.9</v>
      </c>
      <c r="AQ11" s="167"/>
    </row>
    <row r="12" spans="1:43" s="36" customFormat="1" ht="109.2">
      <c r="A12" s="190" t="s">
        <v>405</v>
      </c>
      <c r="B12" s="191" t="s">
        <v>406</v>
      </c>
      <c r="C12" s="190">
        <v>0</v>
      </c>
      <c r="D12" s="190">
        <v>0</v>
      </c>
      <c r="E12" s="190">
        <v>0</v>
      </c>
      <c r="F12" s="190">
        <v>0</v>
      </c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90">
        <v>0</v>
      </c>
      <c r="AP12" s="190">
        <v>0</v>
      </c>
      <c r="AQ12" s="167"/>
    </row>
    <row r="13" spans="1:43" s="36" customFormat="1" ht="140.4">
      <c r="A13" s="190" t="s">
        <v>407</v>
      </c>
      <c r="B13" s="191" t="s">
        <v>408</v>
      </c>
      <c r="C13" s="190">
        <v>5.5</v>
      </c>
      <c r="D13" s="190">
        <v>5.5</v>
      </c>
      <c r="E13" s="190">
        <v>5.5</v>
      </c>
      <c r="F13" s="190">
        <v>5.5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90">
        <v>5.5</v>
      </c>
      <c r="AP13" s="190">
        <v>5.5</v>
      </c>
      <c r="AQ13" s="167"/>
    </row>
    <row r="14" spans="1:43" s="36" customFormat="1" ht="12.75" customHeight="1">
      <c r="A14" s="419" t="s">
        <v>258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</row>
    <row r="15" spans="1:43" s="36" customFormat="1" ht="12.75" customHeight="1">
      <c r="A15" s="420" t="s">
        <v>409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</row>
    <row r="16" spans="1:43" s="36" customFormat="1" ht="78">
      <c r="A16" s="190" t="s">
        <v>410</v>
      </c>
      <c r="B16" s="192" t="s">
        <v>411</v>
      </c>
      <c r="C16" s="190">
        <v>87.4</v>
      </c>
      <c r="D16" s="190">
        <v>86.53</v>
      </c>
      <c r="E16" s="190">
        <v>86.53</v>
      </c>
      <c r="F16" s="190">
        <v>86.53</v>
      </c>
      <c r="G16" s="168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90">
        <v>86.53</v>
      </c>
      <c r="AP16" s="190">
        <v>86.53</v>
      </c>
      <c r="AQ16" s="167"/>
    </row>
    <row r="17" spans="1:43" s="36" customFormat="1" ht="62.4">
      <c r="A17" s="190" t="s">
        <v>412</v>
      </c>
      <c r="B17" s="191" t="s">
        <v>320</v>
      </c>
      <c r="C17" s="190">
        <v>0.14000000000000001</v>
      </c>
      <c r="D17" s="190">
        <v>0.14000000000000001</v>
      </c>
      <c r="E17" s="190">
        <v>0.14000000000000001</v>
      </c>
      <c r="F17" s="190">
        <v>0.14000000000000001</v>
      </c>
      <c r="G17" s="168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90">
        <v>0.14000000000000001</v>
      </c>
      <c r="AP17" s="190">
        <v>0.14000000000000001</v>
      </c>
      <c r="AQ17" s="167"/>
    </row>
    <row r="18" spans="1:43" s="36" customFormat="1" ht="62.4">
      <c r="A18" s="190" t="s">
        <v>413</v>
      </c>
      <c r="B18" s="191" t="s">
        <v>414</v>
      </c>
      <c r="C18" s="190">
        <v>1.43</v>
      </c>
      <c r="D18" s="190">
        <v>1.43</v>
      </c>
      <c r="E18" s="190">
        <v>1.43</v>
      </c>
      <c r="F18" s="190">
        <v>1.43</v>
      </c>
      <c r="G18" s="168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90">
        <v>1.43</v>
      </c>
      <c r="AP18" s="190">
        <v>1.43</v>
      </c>
      <c r="AQ18" s="167"/>
    </row>
    <row r="19" spans="1:43" s="36" customFormat="1" ht="62.4">
      <c r="A19" s="190" t="s">
        <v>415</v>
      </c>
      <c r="B19" s="191" t="s">
        <v>416</v>
      </c>
      <c r="C19" s="190">
        <v>3.1E-2</v>
      </c>
      <c r="D19" s="190">
        <v>3.1E-2</v>
      </c>
      <c r="E19" s="190">
        <v>3.1E-2</v>
      </c>
      <c r="F19" s="190">
        <v>3.1E-2</v>
      </c>
      <c r="G19" s="168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90">
        <v>3.1E-2</v>
      </c>
      <c r="AP19" s="190">
        <v>3.1E-2</v>
      </c>
      <c r="AQ19" s="167"/>
    </row>
    <row r="20" spans="1:43" s="36" customFormat="1" ht="62.4">
      <c r="A20" s="190" t="s">
        <v>417</v>
      </c>
      <c r="B20" s="191" t="s">
        <v>418</v>
      </c>
      <c r="C20" s="190">
        <v>0</v>
      </c>
      <c r="D20" s="190">
        <v>0</v>
      </c>
      <c r="E20" s="190">
        <v>0</v>
      </c>
      <c r="F20" s="190">
        <v>0</v>
      </c>
      <c r="G20" s="168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90">
        <v>0</v>
      </c>
      <c r="AP20" s="190">
        <v>0</v>
      </c>
      <c r="AQ20" s="167"/>
    </row>
    <row r="21" spans="1:43" s="36" customFormat="1" ht="171.6">
      <c r="A21" s="190" t="s">
        <v>419</v>
      </c>
      <c r="B21" s="191" t="s">
        <v>420</v>
      </c>
      <c r="C21" s="190">
        <v>0</v>
      </c>
      <c r="D21" s="190">
        <v>0</v>
      </c>
      <c r="E21" s="190">
        <v>0</v>
      </c>
      <c r="F21" s="190">
        <v>0</v>
      </c>
      <c r="G21" s="168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90">
        <v>0</v>
      </c>
      <c r="AP21" s="190">
        <v>0</v>
      </c>
      <c r="AQ21" s="167"/>
    </row>
    <row r="22" spans="1:43" s="36" customFormat="1" ht="93.6">
      <c r="A22" s="190" t="s">
        <v>421</v>
      </c>
      <c r="B22" s="191" t="s">
        <v>422</v>
      </c>
      <c r="C22" s="190">
        <v>0</v>
      </c>
      <c r="D22" s="190">
        <v>0</v>
      </c>
      <c r="E22" s="190">
        <v>0</v>
      </c>
      <c r="F22" s="190">
        <v>0</v>
      </c>
      <c r="G22" s="168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90">
        <v>0</v>
      </c>
      <c r="AP22" s="190">
        <v>0</v>
      </c>
      <c r="AQ22" s="167"/>
    </row>
    <row r="23" spans="1:43" s="36" customFormat="1" ht="13.2">
      <c r="A23" s="419" t="s">
        <v>423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</row>
    <row r="24" spans="1:43" s="36" customFormat="1" ht="31.5" customHeight="1">
      <c r="A24" s="190" t="s">
        <v>424</v>
      </c>
      <c r="B24" s="191" t="s">
        <v>425</v>
      </c>
      <c r="C24" s="190">
        <v>750</v>
      </c>
      <c r="D24" s="190">
        <v>750</v>
      </c>
      <c r="E24" s="190">
        <v>742.5</v>
      </c>
      <c r="F24" s="190">
        <v>742.5</v>
      </c>
      <c r="G24" s="168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90">
        <v>742.5</v>
      </c>
      <c r="AP24" s="190">
        <v>742.5</v>
      </c>
      <c r="AQ24" s="167"/>
    </row>
    <row r="25" spans="1:43" s="36" customFormat="1" ht="62.4">
      <c r="A25" s="190" t="s">
        <v>426</v>
      </c>
      <c r="B25" s="191" t="s">
        <v>321</v>
      </c>
      <c r="C25" s="190">
        <v>0.11</v>
      </c>
      <c r="D25" s="190">
        <v>0.11</v>
      </c>
      <c r="E25" s="190">
        <v>0.109</v>
      </c>
      <c r="F25" s="190">
        <v>0.109</v>
      </c>
      <c r="G25" s="168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90">
        <v>0.109</v>
      </c>
      <c r="AP25" s="190">
        <v>0.109</v>
      </c>
      <c r="AQ25" s="167"/>
    </row>
    <row r="26" spans="1:43" s="36" customFormat="1" ht="46.8">
      <c r="A26" s="190" t="s">
        <v>427</v>
      </c>
      <c r="B26" s="191" t="s">
        <v>428</v>
      </c>
      <c r="C26" s="190">
        <v>13</v>
      </c>
      <c r="D26" s="190">
        <v>13</v>
      </c>
      <c r="E26" s="190">
        <v>12.87</v>
      </c>
      <c r="F26" s="190">
        <v>12.87</v>
      </c>
      <c r="G26" s="168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90">
        <v>12.87</v>
      </c>
      <c r="AP26" s="190">
        <v>12.87</v>
      </c>
      <c r="AQ26" s="167"/>
    </row>
    <row r="27" spans="1:43" s="99" customFormat="1" ht="46.8">
      <c r="A27" s="190" t="s">
        <v>429</v>
      </c>
      <c r="B27" s="191" t="s">
        <v>430</v>
      </c>
      <c r="C27" s="190">
        <v>6.3</v>
      </c>
      <c r="D27" s="190">
        <v>6.3</v>
      </c>
      <c r="E27" s="190">
        <v>6.2370000000000001</v>
      </c>
      <c r="F27" s="190">
        <v>6.2370000000000001</v>
      </c>
      <c r="G27" s="168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90">
        <v>6.2370000000000001</v>
      </c>
      <c r="AP27" s="190">
        <v>6.2370000000000001</v>
      </c>
      <c r="AQ27" s="167"/>
    </row>
    <row r="28" spans="1:43" s="126" customFormat="1" ht="93.6">
      <c r="A28" s="190" t="s">
        <v>554</v>
      </c>
      <c r="B28" s="191" t="s">
        <v>555</v>
      </c>
      <c r="C28" s="190">
        <v>0</v>
      </c>
      <c r="D28" s="190">
        <v>0</v>
      </c>
      <c r="E28" s="190">
        <v>0</v>
      </c>
      <c r="F28" s="190">
        <v>0</v>
      </c>
      <c r="G28" s="168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90">
        <v>0</v>
      </c>
      <c r="AP28" s="190">
        <v>0</v>
      </c>
      <c r="AQ28" s="167"/>
    </row>
    <row r="29" spans="1:43" s="126" customFormat="1" ht="78">
      <c r="A29" s="190" t="s">
        <v>431</v>
      </c>
      <c r="B29" s="191" t="s">
        <v>432</v>
      </c>
      <c r="C29" s="190">
        <v>0</v>
      </c>
      <c r="D29" s="190">
        <v>0</v>
      </c>
      <c r="E29" s="190">
        <v>0</v>
      </c>
      <c r="F29" s="190">
        <v>0</v>
      </c>
      <c r="G29" s="168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90">
        <v>0</v>
      </c>
      <c r="AP29" s="190">
        <v>0</v>
      </c>
      <c r="AQ29" s="167"/>
    </row>
    <row r="30" spans="1:43" s="126" customFormat="1" ht="46.8">
      <c r="A30" s="190" t="s">
        <v>433</v>
      </c>
      <c r="B30" s="191" t="s">
        <v>434</v>
      </c>
      <c r="C30" s="190">
        <v>0.53600000000000003</v>
      </c>
      <c r="D30" s="190">
        <v>0.53600000000000003</v>
      </c>
      <c r="E30" s="190">
        <v>0.53400000000000003</v>
      </c>
      <c r="F30" s="190">
        <v>0.53400000000000003</v>
      </c>
      <c r="G30" s="168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90">
        <v>0.53400000000000003</v>
      </c>
      <c r="AP30" s="190">
        <v>0.53400000000000003</v>
      </c>
      <c r="AQ30" s="167"/>
    </row>
    <row r="31" spans="1:43" s="113" customFormat="1" ht="14.25" customHeight="1">
      <c r="A31" s="419" t="s">
        <v>435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</row>
    <row r="32" spans="1:43" s="113" customFormat="1" ht="46.8">
      <c r="A32" s="190" t="s">
        <v>436</v>
      </c>
      <c r="B32" s="191" t="s">
        <v>319</v>
      </c>
      <c r="C32" s="190">
        <v>176.4</v>
      </c>
      <c r="D32" s="190">
        <v>176.4</v>
      </c>
      <c r="E32" s="190">
        <v>174.2</v>
      </c>
      <c r="F32" s="190">
        <v>174.2</v>
      </c>
      <c r="G32" s="168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90">
        <v>174.2</v>
      </c>
      <c r="AP32" s="190">
        <v>174.2</v>
      </c>
      <c r="AQ32" s="167"/>
    </row>
    <row r="33" spans="1:43" s="36" customFormat="1" ht="78">
      <c r="A33" s="190" t="s">
        <v>437</v>
      </c>
      <c r="B33" s="191" t="s">
        <v>438</v>
      </c>
      <c r="C33" s="190">
        <v>0.78959999999999997</v>
      </c>
      <c r="D33" s="190">
        <v>0.78959999999999997</v>
      </c>
      <c r="E33" s="190">
        <v>0.78959999999999997</v>
      </c>
      <c r="F33" s="190">
        <v>0.78959999999999997</v>
      </c>
      <c r="G33" s="168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90">
        <v>0.78959999999999997</v>
      </c>
      <c r="AP33" s="190">
        <v>0.78959999999999997</v>
      </c>
      <c r="AQ33" s="167"/>
    </row>
    <row r="34" spans="1:43" ht="78">
      <c r="A34" s="190" t="s">
        <v>439</v>
      </c>
      <c r="B34" s="191" t="s">
        <v>440</v>
      </c>
      <c r="C34" s="190">
        <v>1.3320000000000001</v>
      </c>
      <c r="D34" s="190">
        <v>1.3320000000000001</v>
      </c>
      <c r="E34" s="190">
        <v>1.3320000000000001</v>
      </c>
      <c r="F34" s="190">
        <v>1.3320000000000001</v>
      </c>
      <c r="G34" s="168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90">
        <v>1.3320000000000001</v>
      </c>
      <c r="AP34" s="190">
        <v>1.3320000000000001</v>
      </c>
      <c r="AQ34" s="167"/>
    </row>
    <row r="35" spans="1:43" ht="62.4">
      <c r="A35" s="190" t="s">
        <v>441</v>
      </c>
      <c r="B35" s="191" t="s">
        <v>442</v>
      </c>
      <c r="C35" s="190">
        <v>2.1379999999999999</v>
      </c>
      <c r="D35" s="190">
        <v>2.1379999999999999</v>
      </c>
      <c r="E35" s="190">
        <v>2.1379999999999999</v>
      </c>
      <c r="F35" s="190">
        <v>2.1379999999999999</v>
      </c>
      <c r="G35" s="168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90">
        <v>2.1379999999999999</v>
      </c>
      <c r="AP35" s="190">
        <v>2.1379999999999999</v>
      </c>
      <c r="AQ35" s="167"/>
    </row>
    <row r="36" spans="1:43" ht="46.8">
      <c r="A36" s="190" t="s">
        <v>443</v>
      </c>
      <c r="B36" s="191" t="s">
        <v>444</v>
      </c>
      <c r="C36" s="190">
        <v>0</v>
      </c>
      <c r="D36" s="190">
        <v>0</v>
      </c>
      <c r="E36" s="190">
        <v>0</v>
      </c>
      <c r="F36" s="190">
        <v>0</v>
      </c>
      <c r="G36" s="168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90">
        <v>0</v>
      </c>
      <c r="AP36" s="190">
        <v>0</v>
      </c>
      <c r="AQ36" s="167"/>
    </row>
    <row r="37" spans="1:43" ht="93.6">
      <c r="A37" s="190" t="s">
        <v>445</v>
      </c>
      <c r="B37" s="191" t="s">
        <v>446</v>
      </c>
      <c r="C37" s="190">
        <v>1.87</v>
      </c>
      <c r="D37" s="190">
        <v>1.87</v>
      </c>
      <c r="E37" s="190">
        <v>1.87</v>
      </c>
      <c r="F37" s="190">
        <v>1.87</v>
      </c>
      <c r="G37" s="168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90">
        <v>1.87</v>
      </c>
      <c r="AP37" s="190">
        <v>1.87</v>
      </c>
      <c r="AQ37" s="167"/>
    </row>
    <row r="38" spans="1:43" ht="46.8">
      <c r="A38" s="190" t="s">
        <v>447</v>
      </c>
      <c r="B38" s="191" t="s">
        <v>448</v>
      </c>
      <c r="C38" s="190">
        <v>91.1</v>
      </c>
      <c r="D38" s="190">
        <v>91.1</v>
      </c>
      <c r="E38" s="190">
        <v>91.5</v>
      </c>
      <c r="F38" s="190">
        <v>91.5</v>
      </c>
      <c r="G38" s="168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90">
        <v>91.5</v>
      </c>
      <c r="AP38" s="190">
        <v>91.5</v>
      </c>
      <c r="AQ38" s="167"/>
    </row>
    <row r="39" spans="1:43" ht="46.8">
      <c r="A39" s="190" t="s">
        <v>449</v>
      </c>
      <c r="B39" s="191" t="s">
        <v>450</v>
      </c>
      <c r="C39" s="190">
        <v>91.5</v>
      </c>
      <c r="D39" s="190">
        <v>91.5</v>
      </c>
      <c r="E39" s="190">
        <v>91.9</v>
      </c>
      <c r="F39" s="190">
        <v>91.9</v>
      </c>
      <c r="G39" s="168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90">
        <v>91.9</v>
      </c>
      <c r="AP39" s="190">
        <v>91.9</v>
      </c>
      <c r="AQ39" s="167"/>
    </row>
    <row r="40" spans="1:43" ht="62.4">
      <c r="A40" s="190" t="s">
        <v>451</v>
      </c>
      <c r="B40" s="191" t="s">
        <v>313</v>
      </c>
      <c r="C40" s="190">
        <v>32.799999999999997</v>
      </c>
      <c r="D40" s="190">
        <v>30.8</v>
      </c>
      <c r="E40" s="190">
        <v>24.6</v>
      </c>
      <c r="F40" s="190">
        <v>24.6</v>
      </c>
      <c r="G40" s="168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90">
        <v>24.6</v>
      </c>
      <c r="AP40" s="190">
        <v>24.6</v>
      </c>
      <c r="AQ40" s="167"/>
    </row>
    <row r="41" spans="1:43" ht="31.2">
      <c r="A41" s="190" t="s">
        <v>452</v>
      </c>
      <c r="B41" s="191" t="s">
        <v>314</v>
      </c>
      <c r="C41" s="190">
        <v>20</v>
      </c>
      <c r="D41" s="190">
        <v>18</v>
      </c>
      <c r="E41" s="190">
        <v>14.4</v>
      </c>
      <c r="F41" s="190">
        <v>14.4</v>
      </c>
      <c r="G41" s="168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90">
        <v>14.4</v>
      </c>
      <c r="AP41" s="190">
        <v>14.4</v>
      </c>
      <c r="AQ41" s="167"/>
    </row>
    <row r="42" spans="1:43" ht="31.2">
      <c r="A42" s="190" t="s">
        <v>453</v>
      </c>
      <c r="B42" s="191" t="s">
        <v>315</v>
      </c>
      <c r="C42" s="190">
        <v>26.7</v>
      </c>
      <c r="D42" s="190">
        <v>24.2</v>
      </c>
      <c r="E42" s="190">
        <v>21.7</v>
      </c>
      <c r="F42" s="190">
        <v>21.7</v>
      </c>
      <c r="G42" s="168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90">
        <v>21.7</v>
      </c>
      <c r="AP42" s="190">
        <v>21.7</v>
      </c>
      <c r="AQ42" s="167"/>
    </row>
    <row r="43" spans="1:43" ht="62.4">
      <c r="A43" s="190" t="s">
        <v>454</v>
      </c>
      <c r="B43" s="191" t="s">
        <v>316</v>
      </c>
      <c r="C43" s="190">
        <v>78.900000000000006</v>
      </c>
      <c r="D43" s="190">
        <v>78.900000000000006</v>
      </c>
      <c r="E43" s="190">
        <v>84.3</v>
      </c>
      <c r="F43" s="190">
        <v>84.3</v>
      </c>
      <c r="G43" s="168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90">
        <v>84.3</v>
      </c>
      <c r="AP43" s="190">
        <v>84.3</v>
      </c>
      <c r="AQ43" s="167"/>
    </row>
    <row r="44" spans="1:43" ht="31.2">
      <c r="A44" s="190" t="s">
        <v>455</v>
      </c>
      <c r="B44" s="191" t="s">
        <v>317</v>
      </c>
      <c r="C44" s="190">
        <v>13.6</v>
      </c>
      <c r="D44" s="190">
        <v>13.6</v>
      </c>
      <c r="E44" s="190">
        <v>13.3</v>
      </c>
      <c r="F44" s="190">
        <v>13.3</v>
      </c>
      <c r="G44" s="168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90">
        <v>13.3</v>
      </c>
      <c r="AP44" s="190">
        <v>13.3</v>
      </c>
      <c r="AQ44" s="167"/>
    </row>
    <row r="45" spans="1:43" ht="31.2">
      <c r="A45" s="190" t="s">
        <v>456</v>
      </c>
      <c r="B45" s="191" t="s">
        <v>318</v>
      </c>
      <c r="C45" s="190">
        <v>13.9</v>
      </c>
      <c r="D45" s="190">
        <v>13.3</v>
      </c>
      <c r="E45" s="190">
        <v>12.1</v>
      </c>
      <c r="F45" s="190">
        <v>12.1</v>
      </c>
      <c r="G45" s="168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90">
        <v>12.1</v>
      </c>
      <c r="AP45" s="190">
        <v>12.1</v>
      </c>
      <c r="AQ45" s="167"/>
    </row>
    <row r="46" spans="1:43" ht="31.2">
      <c r="A46" s="190" t="s">
        <v>457</v>
      </c>
      <c r="B46" s="191" t="s">
        <v>323</v>
      </c>
      <c r="C46" s="190">
        <v>30.8</v>
      </c>
      <c r="D46" s="190">
        <v>30.8</v>
      </c>
      <c r="E46" s="190">
        <v>38.5</v>
      </c>
      <c r="F46" s="190">
        <v>38.5</v>
      </c>
      <c r="G46" s="168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90">
        <v>38.5</v>
      </c>
      <c r="AP46" s="190">
        <v>38.5</v>
      </c>
      <c r="AQ46" s="167"/>
    </row>
    <row r="47" spans="1:43" ht="62.4">
      <c r="A47" s="190" t="s">
        <v>458</v>
      </c>
      <c r="B47" s="191" t="s">
        <v>322</v>
      </c>
      <c r="C47" s="190">
        <v>71</v>
      </c>
      <c r="D47" s="190">
        <v>72</v>
      </c>
      <c r="E47" s="190">
        <v>73</v>
      </c>
      <c r="F47" s="190">
        <v>73</v>
      </c>
      <c r="G47" s="168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90">
        <v>73</v>
      </c>
      <c r="AP47" s="190">
        <v>73</v>
      </c>
      <c r="AQ47" s="167"/>
    </row>
    <row r="48" spans="1:43">
      <c r="A48" s="246"/>
      <c r="B48" s="247"/>
      <c r="C48" s="168"/>
      <c r="D48" s="168"/>
      <c r="E48" s="168"/>
      <c r="F48" s="168"/>
      <c r="G48" s="168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8"/>
      <c r="AP48" s="167"/>
      <c r="AQ48" s="167"/>
    </row>
    <row r="49" spans="1:43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</row>
    <row r="50" spans="1:43">
      <c r="A50" s="162"/>
    </row>
    <row r="51" spans="1:43" ht="18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</row>
    <row r="52" spans="1:43" ht="18">
      <c r="A52" s="164" t="s">
        <v>358</v>
      </c>
      <c r="B52" s="164"/>
      <c r="C52" s="164"/>
      <c r="D52" s="164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</row>
    <row r="53" spans="1:43" ht="18">
      <c r="A53" s="122"/>
      <c r="B53" s="120" t="s">
        <v>357</v>
      </c>
      <c r="C53" s="120"/>
      <c r="D53" s="123"/>
      <c r="E53" s="124"/>
      <c r="F53" s="124"/>
      <c r="G53" s="124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0"/>
      <c r="AP53" s="120"/>
      <c r="AQ53" s="120"/>
    </row>
    <row r="54" spans="1:43" ht="15.6">
      <c r="A54" s="127"/>
      <c r="B54" s="128"/>
      <c r="C54" s="128"/>
      <c r="D54" s="128"/>
      <c r="E54" s="129"/>
      <c r="F54" s="129"/>
      <c r="G54" s="129"/>
      <c r="H54" s="130"/>
      <c r="I54" s="130"/>
      <c r="J54" s="130"/>
      <c r="K54" s="130"/>
      <c r="L54" s="130"/>
      <c r="M54" s="130"/>
      <c r="N54" s="130"/>
      <c r="O54" s="130"/>
      <c r="P54" s="130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</row>
    <row r="55" spans="1:43">
      <c r="A55" s="11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</sheetData>
  <mergeCells count="25">
    <mergeCell ref="A31:AQ31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C4:AE4"/>
    <mergeCell ref="A7:AQ7"/>
    <mergeCell ref="A14:AQ14"/>
    <mergeCell ref="A15:AQ15"/>
    <mergeCell ref="A23:AQ23"/>
    <mergeCell ref="AF4:AH4"/>
    <mergeCell ref="AI4:AK4"/>
    <mergeCell ref="AL4:AN4"/>
    <mergeCell ref="AO4:AQ4"/>
    <mergeCell ref="A6:AQ6"/>
  </mergeCells>
  <pageMargins left="0.78740157480314965" right="0.78740157480314965" top="1.1811023622047245" bottom="0.78740157480314965" header="0" footer="0"/>
  <pageSetup paperSize="9" scale="49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SheetLayoutView="100" workbookViewId="0">
      <selection activeCell="C11" sqref="C11"/>
    </sheetView>
  </sheetViews>
  <sheetFormatPr defaultRowHeight="18"/>
  <cols>
    <col min="1" max="1" width="9.109375" style="131"/>
    <col min="2" max="2" width="41.6640625" style="131" customWidth="1"/>
    <col min="3" max="3" width="102.6640625" style="131" customWidth="1"/>
    <col min="4" max="241" width="9.109375" style="131"/>
    <col min="242" max="242" width="4" style="131" customWidth="1"/>
    <col min="243" max="243" width="69" style="131" customWidth="1"/>
    <col min="244" max="244" width="66.5546875" style="131" customWidth="1"/>
    <col min="245" max="497" width="9.109375" style="131"/>
    <col min="498" max="498" width="4" style="131" customWidth="1"/>
    <col min="499" max="499" width="69" style="131" customWidth="1"/>
    <col min="500" max="500" width="66.5546875" style="131" customWidth="1"/>
    <col min="501" max="753" width="9.109375" style="131"/>
    <col min="754" max="754" width="4" style="131" customWidth="1"/>
    <col min="755" max="755" width="69" style="131" customWidth="1"/>
    <col min="756" max="756" width="66.5546875" style="131" customWidth="1"/>
    <col min="757" max="1009" width="9.109375" style="131"/>
    <col min="1010" max="1010" width="4" style="131" customWidth="1"/>
    <col min="1011" max="1011" width="69" style="131" customWidth="1"/>
    <col min="1012" max="1012" width="66.5546875" style="131" customWidth="1"/>
    <col min="1013" max="1265" width="9.109375" style="131"/>
    <col min="1266" max="1266" width="4" style="131" customWidth="1"/>
    <col min="1267" max="1267" width="69" style="131" customWidth="1"/>
    <col min="1268" max="1268" width="66.5546875" style="131" customWidth="1"/>
    <col min="1269" max="1521" width="9.109375" style="131"/>
    <col min="1522" max="1522" width="4" style="131" customWidth="1"/>
    <col min="1523" max="1523" width="69" style="131" customWidth="1"/>
    <col min="1524" max="1524" width="66.5546875" style="131" customWidth="1"/>
    <col min="1525" max="1777" width="9.109375" style="131"/>
    <col min="1778" max="1778" width="4" style="131" customWidth="1"/>
    <col min="1779" max="1779" width="69" style="131" customWidth="1"/>
    <col min="1780" max="1780" width="66.5546875" style="131" customWidth="1"/>
    <col min="1781" max="2033" width="9.109375" style="131"/>
    <col min="2034" max="2034" width="4" style="131" customWidth="1"/>
    <col min="2035" max="2035" width="69" style="131" customWidth="1"/>
    <col min="2036" max="2036" width="66.5546875" style="131" customWidth="1"/>
    <col min="2037" max="2289" width="9.109375" style="131"/>
    <col min="2290" max="2290" width="4" style="131" customWidth="1"/>
    <col min="2291" max="2291" width="69" style="131" customWidth="1"/>
    <col min="2292" max="2292" width="66.5546875" style="131" customWidth="1"/>
    <col min="2293" max="2545" width="9.109375" style="131"/>
    <col min="2546" max="2546" width="4" style="131" customWidth="1"/>
    <col min="2547" max="2547" width="69" style="131" customWidth="1"/>
    <col min="2548" max="2548" width="66.5546875" style="131" customWidth="1"/>
    <col min="2549" max="2801" width="9.109375" style="131"/>
    <col min="2802" max="2802" width="4" style="131" customWidth="1"/>
    <col min="2803" max="2803" width="69" style="131" customWidth="1"/>
    <col min="2804" max="2804" width="66.5546875" style="131" customWidth="1"/>
    <col min="2805" max="3057" width="9.109375" style="131"/>
    <col min="3058" max="3058" width="4" style="131" customWidth="1"/>
    <col min="3059" max="3059" width="69" style="131" customWidth="1"/>
    <col min="3060" max="3060" width="66.5546875" style="131" customWidth="1"/>
    <col min="3061" max="3313" width="9.109375" style="131"/>
    <col min="3314" max="3314" width="4" style="131" customWidth="1"/>
    <col min="3315" max="3315" width="69" style="131" customWidth="1"/>
    <col min="3316" max="3316" width="66.5546875" style="131" customWidth="1"/>
    <col min="3317" max="3569" width="9.109375" style="131"/>
    <col min="3570" max="3570" width="4" style="131" customWidth="1"/>
    <col min="3571" max="3571" width="69" style="131" customWidth="1"/>
    <col min="3572" max="3572" width="66.5546875" style="131" customWidth="1"/>
    <col min="3573" max="3825" width="9.109375" style="131"/>
    <col min="3826" max="3826" width="4" style="131" customWidth="1"/>
    <col min="3827" max="3827" width="69" style="131" customWidth="1"/>
    <col min="3828" max="3828" width="66.5546875" style="131" customWidth="1"/>
    <col min="3829" max="4081" width="9.109375" style="131"/>
    <col min="4082" max="4082" width="4" style="131" customWidth="1"/>
    <col min="4083" max="4083" width="69" style="131" customWidth="1"/>
    <col min="4084" max="4084" width="66.5546875" style="131" customWidth="1"/>
    <col min="4085" max="4337" width="9.109375" style="131"/>
    <col min="4338" max="4338" width="4" style="131" customWidth="1"/>
    <col min="4339" max="4339" width="69" style="131" customWidth="1"/>
    <col min="4340" max="4340" width="66.5546875" style="131" customWidth="1"/>
    <col min="4341" max="4593" width="9.109375" style="131"/>
    <col min="4594" max="4594" width="4" style="131" customWidth="1"/>
    <col min="4595" max="4595" width="69" style="131" customWidth="1"/>
    <col min="4596" max="4596" width="66.5546875" style="131" customWidth="1"/>
    <col min="4597" max="4849" width="9.109375" style="131"/>
    <col min="4850" max="4850" width="4" style="131" customWidth="1"/>
    <col min="4851" max="4851" width="69" style="131" customWidth="1"/>
    <col min="4852" max="4852" width="66.5546875" style="131" customWidth="1"/>
    <col min="4853" max="5105" width="9.109375" style="131"/>
    <col min="5106" max="5106" width="4" style="131" customWidth="1"/>
    <col min="5107" max="5107" width="69" style="131" customWidth="1"/>
    <col min="5108" max="5108" width="66.5546875" style="131" customWidth="1"/>
    <col min="5109" max="5361" width="9.109375" style="131"/>
    <col min="5362" max="5362" width="4" style="131" customWidth="1"/>
    <col min="5363" max="5363" width="69" style="131" customWidth="1"/>
    <col min="5364" max="5364" width="66.5546875" style="131" customWidth="1"/>
    <col min="5365" max="5617" width="9.109375" style="131"/>
    <col min="5618" max="5618" width="4" style="131" customWidth="1"/>
    <col min="5619" max="5619" width="69" style="131" customWidth="1"/>
    <col min="5620" max="5620" width="66.5546875" style="131" customWidth="1"/>
    <col min="5621" max="5873" width="9.109375" style="131"/>
    <col min="5874" max="5874" width="4" style="131" customWidth="1"/>
    <col min="5875" max="5875" width="69" style="131" customWidth="1"/>
    <col min="5876" max="5876" width="66.5546875" style="131" customWidth="1"/>
    <col min="5877" max="6129" width="9.109375" style="131"/>
    <col min="6130" max="6130" width="4" style="131" customWidth="1"/>
    <col min="6131" max="6131" width="69" style="131" customWidth="1"/>
    <col min="6132" max="6132" width="66.5546875" style="131" customWidth="1"/>
    <col min="6133" max="6385" width="9.109375" style="131"/>
    <col min="6386" max="6386" width="4" style="131" customWidth="1"/>
    <col min="6387" max="6387" width="69" style="131" customWidth="1"/>
    <col min="6388" max="6388" width="66.5546875" style="131" customWidth="1"/>
    <col min="6389" max="6641" width="9.109375" style="131"/>
    <col min="6642" max="6642" width="4" style="131" customWidth="1"/>
    <col min="6643" max="6643" width="69" style="131" customWidth="1"/>
    <col min="6644" max="6644" width="66.5546875" style="131" customWidth="1"/>
    <col min="6645" max="6897" width="9.109375" style="131"/>
    <col min="6898" max="6898" width="4" style="131" customWidth="1"/>
    <col min="6899" max="6899" width="69" style="131" customWidth="1"/>
    <col min="6900" max="6900" width="66.5546875" style="131" customWidth="1"/>
    <col min="6901" max="7153" width="9.109375" style="131"/>
    <col min="7154" max="7154" width="4" style="131" customWidth="1"/>
    <col min="7155" max="7155" width="69" style="131" customWidth="1"/>
    <col min="7156" max="7156" width="66.5546875" style="131" customWidth="1"/>
    <col min="7157" max="7409" width="9.109375" style="131"/>
    <col min="7410" max="7410" width="4" style="131" customWidth="1"/>
    <col min="7411" max="7411" width="69" style="131" customWidth="1"/>
    <col min="7412" max="7412" width="66.5546875" style="131" customWidth="1"/>
    <col min="7413" max="7665" width="9.109375" style="131"/>
    <col min="7666" max="7666" width="4" style="131" customWidth="1"/>
    <col min="7667" max="7667" width="69" style="131" customWidth="1"/>
    <col min="7668" max="7668" width="66.5546875" style="131" customWidth="1"/>
    <col min="7669" max="7921" width="9.109375" style="131"/>
    <col min="7922" max="7922" width="4" style="131" customWidth="1"/>
    <col min="7923" max="7923" width="69" style="131" customWidth="1"/>
    <col min="7924" max="7924" width="66.5546875" style="131" customWidth="1"/>
    <col min="7925" max="8177" width="9.109375" style="131"/>
    <col min="8178" max="8178" width="4" style="131" customWidth="1"/>
    <col min="8179" max="8179" width="69" style="131" customWidth="1"/>
    <col min="8180" max="8180" width="66.5546875" style="131" customWidth="1"/>
    <col min="8181" max="8433" width="9.109375" style="131"/>
    <col min="8434" max="8434" width="4" style="131" customWidth="1"/>
    <col min="8435" max="8435" width="69" style="131" customWidth="1"/>
    <col min="8436" max="8436" width="66.5546875" style="131" customWidth="1"/>
    <col min="8437" max="8689" width="9.109375" style="131"/>
    <col min="8690" max="8690" width="4" style="131" customWidth="1"/>
    <col min="8691" max="8691" width="69" style="131" customWidth="1"/>
    <col min="8692" max="8692" width="66.5546875" style="131" customWidth="1"/>
    <col min="8693" max="8945" width="9.109375" style="131"/>
    <col min="8946" max="8946" width="4" style="131" customWidth="1"/>
    <col min="8947" max="8947" width="69" style="131" customWidth="1"/>
    <col min="8948" max="8948" width="66.5546875" style="131" customWidth="1"/>
    <col min="8949" max="9201" width="9.109375" style="131"/>
    <col min="9202" max="9202" width="4" style="131" customWidth="1"/>
    <col min="9203" max="9203" width="69" style="131" customWidth="1"/>
    <col min="9204" max="9204" width="66.5546875" style="131" customWidth="1"/>
    <col min="9205" max="9457" width="9.109375" style="131"/>
    <col min="9458" max="9458" width="4" style="131" customWidth="1"/>
    <col min="9459" max="9459" width="69" style="131" customWidth="1"/>
    <col min="9460" max="9460" width="66.5546875" style="131" customWidth="1"/>
    <col min="9461" max="9713" width="9.109375" style="131"/>
    <col min="9714" max="9714" width="4" style="131" customWidth="1"/>
    <col min="9715" max="9715" width="69" style="131" customWidth="1"/>
    <col min="9716" max="9716" width="66.5546875" style="131" customWidth="1"/>
    <col min="9717" max="9969" width="9.109375" style="131"/>
    <col min="9970" max="9970" width="4" style="131" customWidth="1"/>
    <col min="9971" max="9971" width="69" style="131" customWidth="1"/>
    <col min="9972" max="9972" width="66.5546875" style="131" customWidth="1"/>
    <col min="9973" max="10225" width="9.109375" style="131"/>
    <col min="10226" max="10226" width="4" style="131" customWidth="1"/>
    <col min="10227" max="10227" width="69" style="131" customWidth="1"/>
    <col min="10228" max="10228" width="66.5546875" style="131" customWidth="1"/>
    <col min="10229" max="10481" width="9.109375" style="131"/>
    <col min="10482" max="10482" width="4" style="131" customWidth="1"/>
    <col min="10483" max="10483" width="69" style="131" customWidth="1"/>
    <col min="10484" max="10484" width="66.5546875" style="131" customWidth="1"/>
    <col min="10485" max="10737" width="9.109375" style="131"/>
    <col min="10738" max="10738" width="4" style="131" customWidth="1"/>
    <col min="10739" max="10739" width="69" style="131" customWidth="1"/>
    <col min="10740" max="10740" width="66.5546875" style="131" customWidth="1"/>
    <col min="10741" max="10993" width="9.109375" style="131"/>
    <col min="10994" max="10994" width="4" style="131" customWidth="1"/>
    <col min="10995" max="10995" width="69" style="131" customWidth="1"/>
    <col min="10996" max="10996" width="66.5546875" style="131" customWidth="1"/>
    <col min="10997" max="11249" width="9.109375" style="131"/>
    <col min="11250" max="11250" width="4" style="131" customWidth="1"/>
    <col min="11251" max="11251" width="69" style="131" customWidth="1"/>
    <col min="11252" max="11252" width="66.5546875" style="131" customWidth="1"/>
    <col min="11253" max="11505" width="9.109375" style="131"/>
    <col min="11506" max="11506" width="4" style="131" customWidth="1"/>
    <col min="11507" max="11507" width="69" style="131" customWidth="1"/>
    <col min="11508" max="11508" width="66.5546875" style="131" customWidth="1"/>
    <col min="11509" max="11761" width="9.109375" style="131"/>
    <col min="11762" max="11762" width="4" style="131" customWidth="1"/>
    <col min="11763" max="11763" width="69" style="131" customWidth="1"/>
    <col min="11764" max="11764" width="66.5546875" style="131" customWidth="1"/>
    <col min="11765" max="12017" width="9.109375" style="131"/>
    <col min="12018" max="12018" width="4" style="131" customWidth="1"/>
    <col min="12019" max="12019" width="69" style="131" customWidth="1"/>
    <col min="12020" max="12020" width="66.5546875" style="131" customWidth="1"/>
    <col min="12021" max="12273" width="9.109375" style="131"/>
    <col min="12274" max="12274" width="4" style="131" customWidth="1"/>
    <col min="12275" max="12275" width="69" style="131" customWidth="1"/>
    <col min="12276" max="12276" width="66.5546875" style="131" customWidth="1"/>
    <col min="12277" max="12529" width="9.109375" style="131"/>
    <col min="12530" max="12530" width="4" style="131" customWidth="1"/>
    <col min="12531" max="12531" width="69" style="131" customWidth="1"/>
    <col min="12532" max="12532" width="66.5546875" style="131" customWidth="1"/>
    <col min="12533" max="12785" width="9.109375" style="131"/>
    <col min="12786" max="12786" width="4" style="131" customWidth="1"/>
    <col min="12787" max="12787" width="69" style="131" customWidth="1"/>
    <col min="12788" max="12788" width="66.5546875" style="131" customWidth="1"/>
    <col min="12789" max="13041" width="9.109375" style="131"/>
    <col min="13042" max="13042" width="4" style="131" customWidth="1"/>
    <col min="13043" max="13043" width="69" style="131" customWidth="1"/>
    <col min="13044" max="13044" width="66.5546875" style="131" customWidth="1"/>
    <col min="13045" max="13297" width="9.109375" style="131"/>
    <col min="13298" max="13298" width="4" style="131" customWidth="1"/>
    <col min="13299" max="13299" width="69" style="131" customWidth="1"/>
    <col min="13300" max="13300" width="66.5546875" style="131" customWidth="1"/>
    <col min="13301" max="13553" width="9.109375" style="131"/>
    <col min="13554" max="13554" width="4" style="131" customWidth="1"/>
    <col min="13555" max="13555" width="69" style="131" customWidth="1"/>
    <col min="13556" max="13556" width="66.5546875" style="131" customWidth="1"/>
    <col min="13557" max="13809" width="9.109375" style="131"/>
    <col min="13810" max="13810" width="4" style="131" customWidth="1"/>
    <col min="13811" max="13811" width="69" style="131" customWidth="1"/>
    <col min="13812" max="13812" width="66.5546875" style="131" customWidth="1"/>
    <col min="13813" max="14065" width="9.109375" style="131"/>
    <col min="14066" max="14066" width="4" style="131" customWidth="1"/>
    <col min="14067" max="14067" width="69" style="131" customWidth="1"/>
    <col min="14068" max="14068" width="66.5546875" style="131" customWidth="1"/>
    <col min="14069" max="14321" width="9.109375" style="131"/>
    <col min="14322" max="14322" width="4" style="131" customWidth="1"/>
    <col min="14323" max="14323" width="69" style="131" customWidth="1"/>
    <col min="14324" max="14324" width="66.5546875" style="131" customWidth="1"/>
    <col min="14325" max="14577" width="9.109375" style="131"/>
    <col min="14578" max="14578" width="4" style="131" customWidth="1"/>
    <col min="14579" max="14579" width="69" style="131" customWidth="1"/>
    <col min="14580" max="14580" width="66.5546875" style="131" customWidth="1"/>
    <col min="14581" max="14833" width="9.109375" style="131"/>
    <col min="14834" max="14834" width="4" style="131" customWidth="1"/>
    <col min="14835" max="14835" width="69" style="131" customWidth="1"/>
    <col min="14836" max="14836" width="66.5546875" style="131" customWidth="1"/>
    <col min="14837" max="15089" width="9.109375" style="131"/>
    <col min="15090" max="15090" width="4" style="131" customWidth="1"/>
    <col min="15091" max="15091" width="69" style="131" customWidth="1"/>
    <col min="15092" max="15092" width="66.5546875" style="131" customWidth="1"/>
    <col min="15093" max="15345" width="9.109375" style="131"/>
    <col min="15346" max="15346" width="4" style="131" customWidth="1"/>
    <col min="15347" max="15347" width="69" style="131" customWidth="1"/>
    <col min="15348" max="15348" width="66.5546875" style="131" customWidth="1"/>
    <col min="15349" max="15601" width="9.109375" style="131"/>
    <col min="15602" max="15602" width="4" style="131" customWidth="1"/>
    <col min="15603" max="15603" width="69" style="131" customWidth="1"/>
    <col min="15604" max="15604" width="66.5546875" style="131" customWidth="1"/>
    <col min="15605" max="15857" width="9.109375" style="131"/>
    <col min="15858" max="15858" width="4" style="131" customWidth="1"/>
    <col min="15859" max="15859" width="69" style="131" customWidth="1"/>
    <col min="15860" max="15860" width="66.5546875" style="131" customWidth="1"/>
    <col min="15861" max="16113" width="9.109375" style="131"/>
    <col min="16114" max="16114" width="4" style="131" customWidth="1"/>
    <col min="16115" max="16115" width="69" style="131" customWidth="1"/>
    <col min="16116" max="16116" width="66.5546875" style="131" customWidth="1"/>
    <col min="16117" max="16384" width="9.109375" style="131"/>
  </cols>
  <sheetData>
    <row r="1" spans="1:3">
      <c r="A1" s="248"/>
      <c r="B1" s="248"/>
      <c r="C1" s="249" t="s">
        <v>275</v>
      </c>
    </row>
    <row r="2" spans="1:3" ht="19.5" customHeight="1">
      <c r="A2" s="248"/>
      <c r="B2" s="248"/>
      <c r="C2" s="248"/>
    </row>
    <row r="3" spans="1:3" ht="33" customHeight="1">
      <c r="A3" s="429" t="s">
        <v>527</v>
      </c>
      <c r="B3" s="429"/>
      <c r="C3" s="429"/>
    </row>
    <row r="4" spans="1:3" ht="69" customHeight="1">
      <c r="A4" s="428" t="s">
        <v>563</v>
      </c>
      <c r="B4" s="428"/>
      <c r="C4" s="428"/>
    </row>
    <row r="5" spans="1:3" ht="27" customHeight="1">
      <c r="A5" s="430" t="s">
        <v>276</v>
      </c>
      <c r="B5" s="430"/>
      <c r="C5" s="430"/>
    </row>
    <row r="6" spans="1:3" ht="4.5" customHeight="1">
      <c r="A6" s="430"/>
      <c r="B6" s="430"/>
      <c r="C6" s="430"/>
    </row>
    <row r="7" spans="1:3" ht="20.25" hidden="1" customHeight="1" thickBot="1">
      <c r="A7" s="431"/>
      <c r="B7" s="431"/>
      <c r="C7" s="431"/>
    </row>
    <row r="8" spans="1:3" ht="57" customHeight="1">
      <c r="A8" s="432">
        <v>1</v>
      </c>
      <c r="B8" s="433" t="s">
        <v>271</v>
      </c>
      <c r="C8" s="252" t="s">
        <v>528</v>
      </c>
    </row>
    <row r="9" spans="1:3" ht="60" customHeight="1">
      <c r="A9" s="432"/>
      <c r="B9" s="433"/>
      <c r="C9" s="252" t="s">
        <v>529</v>
      </c>
    </row>
    <row r="10" spans="1:3" ht="59.25" customHeight="1">
      <c r="A10" s="432"/>
      <c r="B10" s="433"/>
      <c r="C10" s="252" t="s">
        <v>530</v>
      </c>
    </row>
    <row r="11" spans="1:3" ht="111" customHeight="1">
      <c r="A11" s="432"/>
      <c r="B11" s="433"/>
      <c r="C11" s="252" t="s">
        <v>531</v>
      </c>
    </row>
    <row r="12" spans="1:3" ht="142.5" customHeight="1">
      <c r="A12" s="432"/>
      <c r="B12" s="433"/>
      <c r="C12" s="252" t="s">
        <v>532</v>
      </c>
    </row>
    <row r="13" spans="1:3" ht="158.25" customHeight="1">
      <c r="A13" s="432"/>
      <c r="B13" s="433"/>
      <c r="C13" s="252" t="s">
        <v>533</v>
      </c>
    </row>
    <row r="14" spans="1:3" ht="48" customHeight="1">
      <c r="A14" s="432"/>
      <c r="B14" s="433"/>
      <c r="C14" s="252" t="s">
        <v>534</v>
      </c>
    </row>
    <row r="15" spans="1:3" ht="31.2">
      <c r="A15" s="253">
        <v>2</v>
      </c>
      <c r="B15" s="254" t="s">
        <v>535</v>
      </c>
      <c r="C15" s="252"/>
    </row>
    <row r="16" spans="1:3">
      <c r="A16" s="253" t="s">
        <v>6</v>
      </c>
      <c r="B16" s="254" t="s">
        <v>536</v>
      </c>
      <c r="C16" s="252">
        <v>129075.6</v>
      </c>
    </row>
    <row r="17" spans="1:3">
      <c r="A17" s="253" t="s">
        <v>7</v>
      </c>
      <c r="B17" s="254" t="s">
        <v>537</v>
      </c>
      <c r="C17" s="252" t="s">
        <v>538</v>
      </c>
    </row>
    <row r="18" spans="1:3" ht="62.4">
      <c r="A18" s="253" t="s">
        <v>8</v>
      </c>
      <c r="B18" s="254" t="s">
        <v>539</v>
      </c>
      <c r="C18" s="252" t="s">
        <v>538</v>
      </c>
    </row>
    <row r="19" spans="1:3" ht="46.8">
      <c r="A19" s="255" t="s">
        <v>14</v>
      </c>
      <c r="B19" s="256" t="s">
        <v>281</v>
      </c>
      <c r="C19" s="257" t="s">
        <v>540</v>
      </c>
    </row>
    <row r="20" spans="1:3" ht="108.75" customHeight="1">
      <c r="A20" s="253">
        <v>3</v>
      </c>
      <c r="B20" s="262" t="s">
        <v>265</v>
      </c>
      <c r="C20" s="263" t="s">
        <v>541</v>
      </c>
    </row>
    <row r="21" spans="1:3" ht="105.75" customHeight="1">
      <c r="A21" s="259">
        <v>4</v>
      </c>
      <c r="B21" s="262" t="s">
        <v>542</v>
      </c>
      <c r="C21" s="269" t="s">
        <v>564</v>
      </c>
    </row>
    <row r="22" spans="1:3" ht="90.75" customHeight="1">
      <c r="A22" s="260"/>
      <c r="B22" s="266" t="s">
        <v>543</v>
      </c>
      <c r="C22" s="270" t="s">
        <v>565</v>
      </c>
    </row>
    <row r="23" spans="1:3" ht="57.75" customHeight="1">
      <c r="A23" s="261"/>
      <c r="B23" s="267"/>
      <c r="C23" s="270" t="s">
        <v>566</v>
      </c>
    </row>
    <row r="24" spans="1:3" ht="75.75" customHeight="1">
      <c r="A24" s="261"/>
      <c r="B24" s="267"/>
      <c r="C24" s="270" t="s">
        <v>567</v>
      </c>
    </row>
    <row r="25" spans="1:3" ht="87" customHeight="1">
      <c r="A25" s="261"/>
      <c r="B25" s="267"/>
      <c r="C25" s="270" t="s">
        <v>568</v>
      </c>
    </row>
    <row r="26" spans="1:3" ht="54">
      <c r="A26" s="261"/>
      <c r="B26" s="267"/>
      <c r="C26" s="270" t="s">
        <v>569</v>
      </c>
    </row>
    <row r="27" spans="1:3" ht="105" customHeight="1">
      <c r="A27" s="261"/>
      <c r="B27" s="267"/>
      <c r="C27" s="270" t="s">
        <v>570</v>
      </c>
    </row>
    <row r="28" spans="1:3" ht="89.25" customHeight="1">
      <c r="A28" s="261"/>
      <c r="B28" s="267"/>
      <c r="C28" s="270" t="s">
        <v>571</v>
      </c>
    </row>
    <row r="29" spans="1:3" ht="76.5" customHeight="1">
      <c r="A29" s="261"/>
      <c r="B29" s="267"/>
      <c r="C29" s="270" t="s">
        <v>572</v>
      </c>
    </row>
    <row r="30" spans="1:3" ht="108">
      <c r="A30" s="261"/>
      <c r="B30" s="267"/>
      <c r="C30" s="270" t="s">
        <v>573</v>
      </c>
    </row>
    <row r="31" spans="1:3" ht="88.5" customHeight="1">
      <c r="A31" s="261"/>
      <c r="B31" s="267"/>
      <c r="C31" s="270" t="s">
        <v>574</v>
      </c>
    </row>
    <row r="32" spans="1:3" ht="45" customHeight="1">
      <c r="A32" s="261"/>
      <c r="B32" s="268"/>
      <c r="C32" s="265" t="s">
        <v>575</v>
      </c>
    </row>
    <row r="33" spans="1:3" ht="27.75" customHeight="1">
      <c r="A33" s="258"/>
      <c r="B33" s="264" t="s">
        <v>266</v>
      </c>
      <c r="C33" s="265" t="s">
        <v>576</v>
      </c>
    </row>
    <row r="34" spans="1:3">
      <c r="A34" s="207"/>
      <c r="B34" s="207"/>
      <c r="C34" s="207"/>
    </row>
    <row r="35" spans="1:3">
      <c r="A35" s="425" t="s">
        <v>577</v>
      </c>
      <c r="B35" s="425"/>
      <c r="C35" s="425"/>
    </row>
    <row r="36" spans="1:3">
      <c r="A36" s="425" t="s">
        <v>578</v>
      </c>
      <c r="B36" s="425"/>
      <c r="C36" s="425"/>
    </row>
    <row r="37" spans="1:3">
      <c r="A37" s="208"/>
      <c r="B37" s="248"/>
      <c r="C37" s="248"/>
    </row>
    <row r="38" spans="1:3">
      <c r="A38" s="208"/>
      <c r="B38" s="426"/>
      <c r="C38" s="426"/>
    </row>
    <row r="39" spans="1:3">
      <c r="A39" s="427" t="s">
        <v>544</v>
      </c>
      <c r="B39" s="427"/>
      <c r="C39" s="427"/>
    </row>
    <row r="40" spans="1:3">
      <c r="A40" s="248"/>
      <c r="B40" s="251" t="s">
        <v>357</v>
      </c>
      <c r="C40" s="248"/>
    </row>
    <row r="41" spans="1:3">
      <c r="A41" s="250"/>
      <c r="B41" s="250"/>
      <c r="C41" s="250"/>
    </row>
    <row r="42" spans="1:3">
      <c r="A42" s="248"/>
      <c r="B42" s="248"/>
      <c r="C42" s="248"/>
    </row>
  </sheetData>
  <mergeCells count="9">
    <mergeCell ref="A36:C36"/>
    <mergeCell ref="B38:C38"/>
    <mergeCell ref="A39:C39"/>
    <mergeCell ref="A4:C4"/>
    <mergeCell ref="A3:C3"/>
    <mergeCell ref="A5:C7"/>
    <mergeCell ref="A8:A14"/>
    <mergeCell ref="B8:B14"/>
    <mergeCell ref="A35:C35"/>
  </mergeCells>
  <pageMargins left="0.98425196850393704" right="0.39370078740157483" top="0.39370078740157483" bottom="0.39370078740157483" header="0" footer="0.31496062992125984"/>
  <pageSetup paperSize="9" scale="8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799"/>
  <sheetViews>
    <sheetView view="pageBreakPreview" topLeftCell="A310" zoomScale="60" workbookViewId="0">
      <selection activeCell="F28" sqref="F28"/>
    </sheetView>
  </sheetViews>
  <sheetFormatPr defaultRowHeight="14.4"/>
  <cols>
    <col min="1" max="1" width="6.33203125" style="211" customWidth="1"/>
    <col min="2" max="2" width="16.88671875" style="108" customWidth="1"/>
    <col min="3" max="3" width="12.33203125" style="108" customWidth="1"/>
    <col min="4" max="4" width="20.6640625" style="110" customWidth="1"/>
    <col min="5" max="5" width="21" style="111" customWidth="1"/>
    <col min="6" max="6" width="18.88671875" style="111" customWidth="1"/>
    <col min="7" max="7" width="12" style="111" customWidth="1"/>
    <col min="8" max="8" width="14.109375" style="108" customWidth="1"/>
    <col min="9" max="9" width="13.109375" style="108" customWidth="1"/>
    <col min="10" max="10" width="8.44140625" style="108" customWidth="1"/>
    <col min="11" max="11" width="14.109375" style="108" customWidth="1"/>
    <col min="12" max="12" width="13.33203125" style="108" customWidth="1"/>
    <col min="13" max="13" width="10.5546875" style="108" customWidth="1"/>
    <col min="14" max="14" width="13.33203125" style="108" customWidth="1"/>
    <col min="15" max="15" width="16.109375" style="108" customWidth="1"/>
    <col min="16" max="16" width="9.88671875" style="108" customWidth="1"/>
    <col min="17" max="17" width="15.109375" style="108" customWidth="1"/>
    <col min="18" max="18" width="14.44140625" style="108" customWidth="1"/>
    <col min="19" max="19" width="11.33203125" style="108" customWidth="1"/>
    <col min="20" max="20" width="14.44140625" style="108" customWidth="1"/>
    <col min="21" max="21" width="12.6640625" style="108" customWidth="1"/>
    <col min="22" max="22" width="10" style="108" customWidth="1"/>
    <col min="23" max="24" width="13.44140625" style="108" customWidth="1"/>
    <col min="25" max="25" width="12.6640625" style="108" customWidth="1"/>
    <col min="26" max="26" width="13" style="108" customWidth="1"/>
    <col min="27" max="27" width="5.88671875" style="108" hidden="1" customWidth="1"/>
    <col min="28" max="28" width="6.88671875" style="108" hidden="1" customWidth="1"/>
    <col min="29" max="29" width="13.109375" style="108" customWidth="1"/>
    <col min="30" max="30" width="10.5546875" style="108" customWidth="1"/>
    <col min="31" max="31" width="13" style="108" customWidth="1"/>
    <col min="32" max="32" width="5.5546875" style="108" hidden="1" customWidth="1"/>
    <col min="33" max="33" width="7.5546875" style="108" hidden="1" customWidth="1"/>
    <col min="34" max="34" width="13" style="108" customWidth="1"/>
    <col min="35" max="35" width="10" style="108" customWidth="1"/>
    <col min="36" max="36" width="12.88671875" style="108" customWidth="1"/>
    <col min="37" max="37" width="6" style="108" hidden="1" customWidth="1"/>
    <col min="38" max="38" width="7.88671875" style="108" hidden="1" customWidth="1"/>
    <col min="39" max="39" width="14.109375" style="108" customWidth="1"/>
    <col min="40" max="40" width="9.33203125" style="108" customWidth="1"/>
    <col min="41" max="41" width="13.109375" style="108" customWidth="1"/>
    <col min="42" max="42" width="6.44140625" style="108" hidden="1" customWidth="1"/>
    <col min="43" max="43" width="0.6640625" style="108" hidden="1" customWidth="1"/>
    <col min="44" max="44" width="14" style="108" customWidth="1"/>
    <col min="45" max="45" width="9.6640625" style="108" customWidth="1"/>
    <col min="46" max="46" width="12.5546875" style="108" customWidth="1"/>
    <col min="47" max="47" width="5" style="108" hidden="1" customWidth="1"/>
    <col min="48" max="48" width="7.109375" style="108" hidden="1" customWidth="1"/>
    <col min="49" max="49" width="13.33203125" style="108" customWidth="1"/>
    <col min="50" max="50" width="9.33203125" style="108" customWidth="1"/>
    <col min="51" max="51" width="13.6640625" style="108" customWidth="1"/>
    <col min="52" max="52" width="7.6640625" style="108" customWidth="1"/>
    <col min="53" max="53" width="7" style="108" customWidth="1"/>
    <col min="54" max="54" width="13" style="101" customWidth="1"/>
  </cols>
  <sheetData>
    <row r="1" spans="1:54" ht="18">
      <c r="BB1" s="161" t="s">
        <v>264</v>
      </c>
    </row>
    <row r="2" spans="1:54" ht="17.399999999999999">
      <c r="A2" s="339" t="s">
        <v>282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</row>
    <row r="3" spans="1:54" ht="17.399999999999999">
      <c r="A3" s="340" t="s">
        <v>549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</row>
    <row r="4" spans="1:54" ht="17.399999999999999">
      <c r="A4" s="341" t="s">
        <v>270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</row>
    <row r="5" spans="1:54" ht="15" thickBo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116"/>
      <c r="AQ5" s="116"/>
      <c r="AR5" s="116"/>
      <c r="AS5" s="116"/>
      <c r="AT5" s="101"/>
      <c r="AU5" s="101"/>
      <c r="AV5" s="101"/>
      <c r="AW5" s="101"/>
      <c r="AX5" s="101"/>
      <c r="AY5" s="104"/>
      <c r="AZ5" s="104"/>
      <c r="BA5" s="104"/>
      <c r="BB5" s="105" t="s">
        <v>260</v>
      </c>
    </row>
    <row r="6" spans="1:54" ht="15.6">
      <c r="A6" s="343" t="s">
        <v>0</v>
      </c>
      <c r="B6" s="346" t="s">
        <v>267</v>
      </c>
      <c r="C6" s="346" t="s">
        <v>262</v>
      </c>
      <c r="D6" s="346" t="s">
        <v>40</v>
      </c>
      <c r="E6" s="349" t="s">
        <v>259</v>
      </c>
      <c r="F6" s="350"/>
      <c r="G6" s="351"/>
      <c r="H6" s="352" t="s">
        <v>256</v>
      </c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4"/>
      <c r="BB6" s="434" t="s">
        <v>272</v>
      </c>
    </row>
    <row r="7" spans="1:54" ht="15.6">
      <c r="A7" s="344"/>
      <c r="B7" s="347"/>
      <c r="C7" s="347"/>
      <c r="D7" s="347"/>
      <c r="E7" s="358" t="s">
        <v>360</v>
      </c>
      <c r="F7" s="358" t="s">
        <v>263</v>
      </c>
      <c r="G7" s="359" t="s">
        <v>19</v>
      </c>
      <c r="H7" s="361" t="s">
        <v>17</v>
      </c>
      <c r="I7" s="362"/>
      <c r="J7" s="363"/>
      <c r="K7" s="361" t="s">
        <v>18</v>
      </c>
      <c r="L7" s="362"/>
      <c r="M7" s="363"/>
      <c r="N7" s="355" t="s">
        <v>22</v>
      </c>
      <c r="O7" s="356"/>
      <c r="P7" s="357"/>
      <c r="Q7" s="355" t="s">
        <v>24</v>
      </c>
      <c r="R7" s="356"/>
      <c r="S7" s="357"/>
      <c r="T7" s="355" t="s">
        <v>25</v>
      </c>
      <c r="U7" s="356"/>
      <c r="V7" s="357"/>
      <c r="W7" s="355" t="s">
        <v>26</v>
      </c>
      <c r="X7" s="356"/>
      <c r="Y7" s="357"/>
      <c r="Z7" s="355" t="s">
        <v>28</v>
      </c>
      <c r="AA7" s="356"/>
      <c r="AB7" s="356"/>
      <c r="AC7" s="384"/>
      <c r="AD7" s="385"/>
      <c r="AE7" s="355" t="s">
        <v>29</v>
      </c>
      <c r="AF7" s="356"/>
      <c r="AG7" s="356"/>
      <c r="AH7" s="384"/>
      <c r="AI7" s="385"/>
      <c r="AJ7" s="355" t="s">
        <v>30</v>
      </c>
      <c r="AK7" s="356"/>
      <c r="AL7" s="356"/>
      <c r="AM7" s="384"/>
      <c r="AN7" s="385"/>
      <c r="AO7" s="355" t="s">
        <v>32</v>
      </c>
      <c r="AP7" s="356"/>
      <c r="AQ7" s="356"/>
      <c r="AR7" s="384"/>
      <c r="AS7" s="385"/>
      <c r="AT7" s="355" t="s">
        <v>33</v>
      </c>
      <c r="AU7" s="356"/>
      <c r="AV7" s="356"/>
      <c r="AW7" s="384"/>
      <c r="AX7" s="385"/>
      <c r="AY7" s="355" t="s">
        <v>34</v>
      </c>
      <c r="AZ7" s="356"/>
      <c r="BA7" s="357"/>
      <c r="BB7" s="435"/>
    </row>
    <row r="8" spans="1:54" ht="31.2">
      <c r="A8" s="345"/>
      <c r="B8" s="348"/>
      <c r="C8" s="348"/>
      <c r="D8" s="348"/>
      <c r="E8" s="348"/>
      <c r="F8" s="348"/>
      <c r="G8" s="360"/>
      <c r="H8" s="224" t="s">
        <v>20</v>
      </c>
      <c r="I8" s="132" t="s">
        <v>21</v>
      </c>
      <c r="J8" s="133" t="s">
        <v>19</v>
      </c>
      <c r="K8" s="132" t="s">
        <v>20</v>
      </c>
      <c r="L8" s="132" t="s">
        <v>21</v>
      </c>
      <c r="M8" s="133" t="s">
        <v>19</v>
      </c>
      <c r="N8" s="134" t="s">
        <v>20</v>
      </c>
      <c r="O8" s="132" t="s">
        <v>21</v>
      </c>
      <c r="P8" s="135" t="s">
        <v>19</v>
      </c>
      <c r="Q8" s="136" t="s">
        <v>20</v>
      </c>
      <c r="R8" s="132" t="s">
        <v>21</v>
      </c>
      <c r="S8" s="135" t="s">
        <v>19</v>
      </c>
      <c r="T8" s="136" t="s">
        <v>20</v>
      </c>
      <c r="U8" s="132" t="s">
        <v>21</v>
      </c>
      <c r="V8" s="135" t="s">
        <v>19</v>
      </c>
      <c r="W8" s="136" t="s">
        <v>20</v>
      </c>
      <c r="X8" s="132" t="s">
        <v>21</v>
      </c>
      <c r="Y8" s="135" t="s">
        <v>19</v>
      </c>
      <c r="Z8" s="136" t="s">
        <v>20</v>
      </c>
      <c r="AA8" s="132" t="s">
        <v>21</v>
      </c>
      <c r="AB8" s="135" t="s">
        <v>19</v>
      </c>
      <c r="AC8" s="132" t="s">
        <v>21</v>
      </c>
      <c r="AD8" s="135" t="s">
        <v>19</v>
      </c>
      <c r="AE8" s="136" t="s">
        <v>20</v>
      </c>
      <c r="AF8" s="137" t="s">
        <v>21</v>
      </c>
      <c r="AG8" s="135" t="s">
        <v>19</v>
      </c>
      <c r="AH8" s="132" t="s">
        <v>21</v>
      </c>
      <c r="AI8" s="135" t="s">
        <v>19</v>
      </c>
      <c r="AJ8" s="136" t="s">
        <v>20</v>
      </c>
      <c r="AK8" s="137" t="s">
        <v>21</v>
      </c>
      <c r="AL8" s="135" t="s">
        <v>19</v>
      </c>
      <c r="AM8" s="132" t="s">
        <v>21</v>
      </c>
      <c r="AN8" s="135" t="s">
        <v>19</v>
      </c>
      <c r="AO8" s="136" t="s">
        <v>20</v>
      </c>
      <c r="AP8" s="137" t="s">
        <v>21</v>
      </c>
      <c r="AQ8" s="135" t="s">
        <v>19</v>
      </c>
      <c r="AR8" s="132" t="s">
        <v>21</v>
      </c>
      <c r="AS8" s="135" t="s">
        <v>19</v>
      </c>
      <c r="AT8" s="136" t="s">
        <v>20</v>
      </c>
      <c r="AU8" s="137" t="s">
        <v>21</v>
      </c>
      <c r="AV8" s="135" t="s">
        <v>19</v>
      </c>
      <c r="AW8" s="132" t="s">
        <v>21</v>
      </c>
      <c r="AX8" s="135" t="s">
        <v>19</v>
      </c>
      <c r="AY8" s="136" t="s">
        <v>20</v>
      </c>
      <c r="AZ8" s="132" t="s">
        <v>21</v>
      </c>
      <c r="BA8" s="135" t="s">
        <v>19</v>
      </c>
      <c r="BB8" s="436"/>
    </row>
    <row r="9" spans="1:54" ht="16.2" thickBot="1">
      <c r="A9" s="212">
        <v>1</v>
      </c>
      <c r="B9" s="138">
        <v>2</v>
      </c>
      <c r="C9" s="138">
        <v>3</v>
      </c>
      <c r="D9" s="138">
        <v>4</v>
      </c>
      <c r="E9" s="139">
        <v>5</v>
      </c>
      <c r="F9" s="140">
        <v>6</v>
      </c>
      <c r="G9" s="141">
        <v>7</v>
      </c>
      <c r="H9" s="140">
        <v>8</v>
      </c>
      <c r="I9" s="142">
        <v>9</v>
      </c>
      <c r="J9" s="143">
        <v>10</v>
      </c>
      <c r="K9" s="142">
        <v>11</v>
      </c>
      <c r="L9" s="140">
        <v>12</v>
      </c>
      <c r="M9" s="143">
        <v>13</v>
      </c>
      <c r="N9" s="142">
        <v>14</v>
      </c>
      <c r="O9" s="140">
        <v>15</v>
      </c>
      <c r="P9" s="143">
        <v>16</v>
      </c>
      <c r="Q9" s="142">
        <v>17</v>
      </c>
      <c r="R9" s="140">
        <v>18</v>
      </c>
      <c r="S9" s="144">
        <v>19</v>
      </c>
      <c r="T9" s="142">
        <v>20</v>
      </c>
      <c r="U9" s="140">
        <v>21</v>
      </c>
      <c r="V9" s="144">
        <v>22</v>
      </c>
      <c r="W9" s="142">
        <v>23</v>
      </c>
      <c r="X9" s="140">
        <v>24</v>
      </c>
      <c r="Y9" s="144">
        <v>25</v>
      </c>
      <c r="Z9" s="142">
        <v>26</v>
      </c>
      <c r="AA9" s="140">
        <v>24</v>
      </c>
      <c r="AB9" s="144">
        <v>25</v>
      </c>
      <c r="AC9" s="140">
        <v>27</v>
      </c>
      <c r="AD9" s="143">
        <v>28</v>
      </c>
      <c r="AE9" s="145">
        <v>29</v>
      </c>
      <c r="AF9" s="146">
        <v>30</v>
      </c>
      <c r="AG9" s="144">
        <v>31</v>
      </c>
      <c r="AH9" s="140">
        <v>30</v>
      </c>
      <c r="AI9" s="143">
        <v>31</v>
      </c>
      <c r="AJ9" s="145">
        <v>32</v>
      </c>
      <c r="AK9" s="146">
        <v>33</v>
      </c>
      <c r="AL9" s="144">
        <v>34</v>
      </c>
      <c r="AM9" s="140">
        <v>33</v>
      </c>
      <c r="AN9" s="143">
        <v>34</v>
      </c>
      <c r="AO9" s="145">
        <v>35</v>
      </c>
      <c r="AP9" s="146">
        <v>36</v>
      </c>
      <c r="AQ9" s="144">
        <v>37</v>
      </c>
      <c r="AR9" s="140">
        <v>36</v>
      </c>
      <c r="AS9" s="143">
        <v>37</v>
      </c>
      <c r="AT9" s="145">
        <v>38</v>
      </c>
      <c r="AU9" s="146">
        <v>39</v>
      </c>
      <c r="AV9" s="144">
        <v>40</v>
      </c>
      <c r="AW9" s="140">
        <v>39</v>
      </c>
      <c r="AX9" s="143">
        <v>40</v>
      </c>
      <c r="AY9" s="140">
        <v>41</v>
      </c>
      <c r="AZ9" s="147">
        <v>42</v>
      </c>
      <c r="BA9" s="144">
        <v>43</v>
      </c>
      <c r="BB9" s="160">
        <v>44</v>
      </c>
    </row>
    <row r="10" spans="1:54" ht="15.6">
      <c r="A10" s="364" t="s">
        <v>325</v>
      </c>
      <c r="B10" s="365"/>
      <c r="C10" s="366"/>
      <c r="D10" s="159" t="s">
        <v>41</v>
      </c>
      <c r="E10" s="209">
        <f>H10+K10+N10+Q10+T10+W10+Z10+AE10+AJ10+AO10+AT10+AY10</f>
        <v>456465.0723399999</v>
      </c>
      <c r="F10" s="209">
        <f>I10+L10+O10+R10+U10+X10+AC10+AH10+AM10+AR10+AW10+AZ10</f>
        <v>326873.59236000001</v>
      </c>
      <c r="G10" s="178">
        <f>F10/E10*100</f>
        <v>71.609770860305133</v>
      </c>
      <c r="H10" s="178">
        <f>H11+H12+H13+H15+H16</f>
        <v>28795.76368</v>
      </c>
      <c r="I10" s="178">
        <f t="shared" ref="I10" si="0">I11+I12+I13+I15+I16</f>
        <v>28795.76368</v>
      </c>
      <c r="J10" s="178">
        <f>I10/H10*100</f>
        <v>100</v>
      </c>
      <c r="K10" s="178">
        <f t="shared" ref="K10:L10" si="1">K11+K12+K13+K15+K16</f>
        <v>43067.267</v>
      </c>
      <c r="L10" s="178">
        <f t="shared" si="1"/>
        <v>43067.267</v>
      </c>
      <c r="M10" s="178">
        <f>L10/K10*100</f>
        <v>100</v>
      </c>
      <c r="N10" s="178">
        <f t="shared" ref="N10:O10" si="2">N11+N12+N13+N15+N16</f>
        <v>12987.258319999999</v>
      </c>
      <c r="O10" s="178">
        <f t="shared" si="2"/>
        <v>12987.258320000001</v>
      </c>
      <c r="P10" s="178">
        <f>O10*100/N10</f>
        <v>100.00000000000001</v>
      </c>
      <c r="Q10" s="178">
        <f t="shared" ref="Q10:R10" si="3">Q11+Q12+Q13+Q15+Q16</f>
        <v>22289.450919999999</v>
      </c>
      <c r="R10" s="178">
        <f t="shared" si="3"/>
        <v>22289.450919999999</v>
      </c>
      <c r="S10" s="178">
        <f>R10*100/Q10</f>
        <v>99.999999999999986</v>
      </c>
      <c r="T10" s="178">
        <f t="shared" ref="T10:U10" si="4">T11+T12+T13+T15+T16</f>
        <v>34982.955609999997</v>
      </c>
      <c r="U10" s="178">
        <f t="shared" si="4"/>
        <v>34982.955609999997</v>
      </c>
      <c r="V10" s="178">
        <f>U10*100/T10</f>
        <v>100</v>
      </c>
      <c r="W10" s="178">
        <f t="shared" ref="W10:X10" si="5">W11+W12+W13+W15+W16</f>
        <v>14508.778950000002</v>
      </c>
      <c r="X10" s="178">
        <f t="shared" si="5"/>
        <v>14508.778950000002</v>
      </c>
      <c r="Y10" s="178">
        <f>X10*100/W10</f>
        <v>100</v>
      </c>
      <c r="Z10" s="178">
        <f t="shared" ref="Z10:AC10" si="6">Z11+Z12+Z13+Z15+Z16</f>
        <v>11269.892660000001</v>
      </c>
      <c r="AA10" s="178">
        <f t="shared" si="6"/>
        <v>7093.3586500000001</v>
      </c>
      <c r="AB10" s="178">
        <f t="shared" si="6"/>
        <v>283.32</v>
      </c>
      <c r="AC10" s="178">
        <f t="shared" si="6"/>
        <v>11269.892660000001</v>
      </c>
      <c r="AD10" s="178">
        <f>AC10*100/Z10</f>
        <v>100</v>
      </c>
      <c r="AE10" s="178">
        <f t="shared" ref="AE10:AH10" si="7">AE11+AE12+AE13+AE15+AE16</f>
        <v>47901.342140000008</v>
      </c>
      <c r="AF10" s="178">
        <f t="shared" si="7"/>
        <v>2930.4745400000002</v>
      </c>
      <c r="AG10" s="178">
        <f t="shared" si="7"/>
        <v>2930.4745400000002</v>
      </c>
      <c r="AH10" s="178">
        <f t="shared" si="7"/>
        <v>47901.342140000008</v>
      </c>
      <c r="AI10" s="178">
        <f>AH10*100/AE10</f>
        <v>100</v>
      </c>
      <c r="AJ10" s="178">
        <f t="shared" ref="AJ10:AM10" si="8">AJ11+AJ12+AJ13+AJ15+AJ16</f>
        <v>31405.453969999995</v>
      </c>
      <c r="AK10" s="178">
        <f t="shared" si="8"/>
        <v>269.44799999999998</v>
      </c>
      <c r="AL10" s="178">
        <f t="shared" si="8"/>
        <v>269.44799999999998</v>
      </c>
      <c r="AM10" s="178">
        <f t="shared" si="8"/>
        <v>31405.453969999995</v>
      </c>
      <c r="AN10" s="178">
        <f>AM10/AJ10*100</f>
        <v>100</v>
      </c>
      <c r="AO10" s="178">
        <f>AO11+AO12+AO13+AO15+AO16</f>
        <v>51688.341280000008</v>
      </c>
      <c r="AP10" s="178">
        <f t="shared" ref="AP10:AR10" si="9">AP11+AP12+AP13+AP15+AP16</f>
        <v>0</v>
      </c>
      <c r="AQ10" s="178">
        <f t="shared" si="9"/>
        <v>0</v>
      </c>
      <c r="AR10" s="178">
        <f t="shared" si="9"/>
        <v>51688.341280000008</v>
      </c>
      <c r="AS10" s="178">
        <f>AR10/AO10*100</f>
        <v>100</v>
      </c>
      <c r="AT10" s="178">
        <f t="shared" ref="AT10:AW10" si="10">AT11+AT12+AT13+AT15+AT16</f>
        <v>27977.08783</v>
      </c>
      <c r="AU10" s="178">
        <f t="shared" si="10"/>
        <v>5.47</v>
      </c>
      <c r="AV10" s="178">
        <f t="shared" si="10"/>
        <v>0</v>
      </c>
      <c r="AW10" s="178">
        <f t="shared" si="10"/>
        <v>27977.08783</v>
      </c>
      <c r="AX10" s="178">
        <f>AW10/AT10*100</f>
        <v>100</v>
      </c>
      <c r="AY10" s="178">
        <f t="shared" ref="AY10:AZ10" si="11">AY11+AY12+AY13+AY15+AY16</f>
        <v>129591.4799799999</v>
      </c>
      <c r="AZ10" s="178">
        <f t="shared" si="11"/>
        <v>0</v>
      </c>
      <c r="BA10" s="178"/>
      <c r="BB10" s="170"/>
    </row>
    <row r="11" spans="1:54" ht="31.2">
      <c r="A11" s="367"/>
      <c r="B11" s="368"/>
      <c r="C11" s="369"/>
      <c r="D11" s="157" t="s">
        <v>37</v>
      </c>
      <c r="E11" s="209">
        <f t="shared" ref="E11:E12" si="12">H11+K11+N11+Q11+T11+W11+Z11+AE11+AJ11+AO11+AT11+AY11</f>
        <v>0</v>
      </c>
      <c r="F11" s="209">
        <f t="shared" ref="F11:F16" si="13">I11+L11+O11+R11+U11+X11+AC11+AH11+AM11+AR11+AW11+AZ11</f>
        <v>0</v>
      </c>
      <c r="G11" s="178"/>
      <c r="H11" s="178">
        <f>H641+H671+H743</f>
        <v>0</v>
      </c>
      <c r="I11" s="178">
        <f>I641+I671+I743</f>
        <v>0</v>
      </c>
      <c r="J11" s="178">
        <f t="shared" ref="J11:AN11" si="14">J641+J671+J743</f>
        <v>0</v>
      </c>
      <c r="K11" s="178">
        <f t="shared" si="14"/>
        <v>0</v>
      </c>
      <c r="L11" s="178">
        <f t="shared" si="14"/>
        <v>0</v>
      </c>
      <c r="M11" s="178">
        <f t="shared" si="14"/>
        <v>0</v>
      </c>
      <c r="N11" s="178">
        <f t="shared" si="14"/>
        <v>0</v>
      </c>
      <c r="O11" s="178">
        <f t="shared" si="14"/>
        <v>0</v>
      </c>
      <c r="P11" s="178">
        <f t="shared" si="14"/>
        <v>0</v>
      </c>
      <c r="Q11" s="178">
        <f t="shared" si="14"/>
        <v>0</v>
      </c>
      <c r="R11" s="178">
        <f t="shared" si="14"/>
        <v>0</v>
      </c>
      <c r="S11" s="178">
        <f t="shared" si="14"/>
        <v>0</v>
      </c>
      <c r="T11" s="178">
        <f t="shared" si="14"/>
        <v>0</v>
      </c>
      <c r="U11" s="178">
        <f t="shared" si="14"/>
        <v>0</v>
      </c>
      <c r="V11" s="178">
        <f t="shared" si="14"/>
        <v>0</v>
      </c>
      <c r="W11" s="178">
        <f t="shared" si="14"/>
        <v>0</v>
      </c>
      <c r="X11" s="178">
        <f t="shared" si="14"/>
        <v>0</v>
      </c>
      <c r="Y11" s="178">
        <f t="shared" si="14"/>
        <v>0</v>
      </c>
      <c r="Z11" s="178">
        <f t="shared" si="14"/>
        <v>0</v>
      </c>
      <c r="AA11" s="178">
        <f t="shared" si="14"/>
        <v>0</v>
      </c>
      <c r="AB11" s="178">
        <f t="shared" si="14"/>
        <v>0</v>
      </c>
      <c r="AC11" s="178">
        <f t="shared" si="14"/>
        <v>0</v>
      </c>
      <c r="AD11" s="178">
        <f t="shared" si="14"/>
        <v>0</v>
      </c>
      <c r="AE11" s="178">
        <f t="shared" si="14"/>
        <v>0</v>
      </c>
      <c r="AF11" s="178">
        <f t="shared" si="14"/>
        <v>0</v>
      </c>
      <c r="AG11" s="178">
        <f t="shared" si="14"/>
        <v>0</v>
      </c>
      <c r="AH11" s="178">
        <f t="shared" si="14"/>
        <v>0</v>
      </c>
      <c r="AI11" s="178">
        <f t="shared" si="14"/>
        <v>0</v>
      </c>
      <c r="AJ11" s="178">
        <f t="shared" si="14"/>
        <v>0</v>
      </c>
      <c r="AK11" s="178">
        <f t="shared" si="14"/>
        <v>0</v>
      </c>
      <c r="AL11" s="178">
        <f t="shared" si="14"/>
        <v>0</v>
      </c>
      <c r="AM11" s="178">
        <f t="shared" si="14"/>
        <v>0</v>
      </c>
      <c r="AN11" s="178">
        <f t="shared" si="14"/>
        <v>0</v>
      </c>
      <c r="AO11" s="178">
        <f>AO641+AO671+AO743</f>
        <v>0</v>
      </c>
      <c r="AP11" s="178">
        <f t="shared" ref="AP11:BA11" si="15">AP641+AP671+AP743</f>
        <v>0</v>
      </c>
      <c r="AQ11" s="178">
        <f t="shared" si="15"/>
        <v>0</v>
      </c>
      <c r="AR11" s="178">
        <f t="shared" si="15"/>
        <v>0</v>
      </c>
      <c r="AS11" s="178">
        <f t="shared" si="15"/>
        <v>0</v>
      </c>
      <c r="AT11" s="178">
        <f t="shared" si="15"/>
        <v>0</v>
      </c>
      <c r="AU11" s="178">
        <f t="shared" si="15"/>
        <v>0</v>
      </c>
      <c r="AV11" s="178">
        <f t="shared" si="15"/>
        <v>0</v>
      </c>
      <c r="AW11" s="178">
        <f t="shared" si="15"/>
        <v>0</v>
      </c>
      <c r="AX11" s="178">
        <f t="shared" si="15"/>
        <v>0</v>
      </c>
      <c r="AY11" s="178">
        <f t="shared" si="15"/>
        <v>0</v>
      </c>
      <c r="AZ11" s="178">
        <f t="shared" si="15"/>
        <v>0</v>
      </c>
      <c r="BA11" s="178">
        <f t="shared" si="15"/>
        <v>0</v>
      </c>
      <c r="BB11" s="170"/>
    </row>
    <row r="12" spans="1:54" ht="31.2">
      <c r="A12" s="367"/>
      <c r="B12" s="368"/>
      <c r="C12" s="369"/>
      <c r="D12" s="158" t="s">
        <v>2</v>
      </c>
      <c r="E12" s="209">
        <f t="shared" si="12"/>
        <v>92216.52025999999</v>
      </c>
      <c r="F12" s="209">
        <f t="shared" si="13"/>
        <v>40032.329389999999</v>
      </c>
      <c r="G12" s="178">
        <f t="shared" ref="G12:G13" si="16">F12/E12*100</f>
        <v>43.411233992706286</v>
      </c>
      <c r="H12" s="178">
        <f t="shared" ref="H12:BA14" si="17">H642+H672+H744</f>
        <v>0</v>
      </c>
      <c r="I12" s="178">
        <f t="shared" si="17"/>
        <v>0</v>
      </c>
      <c r="J12" s="178">
        <f t="shared" si="17"/>
        <v>0</v>
      </c>
      <c r="K12" s="178">
        <f t="shared" si="17"/>
        <v>3110.7795099999998</v>
      </c>
      <c r="L12" s="178">
        <f t="shared" si="17"/>
        <v>3110.7795099999998</v>
      </c>
      <c r="M12" s="178">
        <f t="shared" si="17"/>
        <v>0</v>
      </c>
      <c r="N12" s="178">
        <f t="shared" si="17"/>
        <v>5920.8666299999995</v>
      </c>
      <c r="O12" s="178">
        <f t="shared" si="17"/>
        <v>5920.8666300000004</v>
      </c>
      <c r="P12" s="178">
        <f t="shared" si="17"/>
        <v>100</v>
      </c>
      <c r="Q12" s="178">
        <f t="shared" si="17"/>
        <v>4138.4609600000003</v>
      </c>
      <c r="R12" s="178">
        <f t="shared" si="17"/>
        <v>4138.4609600000003</v>
      </c>
      <c r="S12" s="178">
        <f t="shared" si="17"/>
        <v>100</v>
      </c>
      <c r="T12" s="178">
        <f t="shared" si="17"/>
        <v>2750.97885</v>
      </c>
      <c r="U12" s="178">
        <f t="shared" si="17"/>
        <v>2750.97885</v>
      </c>
      <c r="V12" s="178">
        <f t="shared" si="17"/>
        <v>0</v>
      </c>
      <c r="W12" s="178">
        <f t="shared" si="17"/>
        <v>1810.0614499999999</v>
      </c>
      <c r="X12" s="178">
        <f t="shared" si="17"/>
        <v>1810.0614499999999</v>
      </c>
      <c r="Y12" s="178">
        <f t="shared" si="17"/>
        <v>0</v>
      </c>
      <c r="Z12" s="178">
        <f t="shared" si="17"/>
        <v>3541.8774800000001</v>
      </c>
      <c r="AA12" s="178">
        <f t="shared" si="17"/>
        <v>0</v>
      </c>
      <c r="AB12" s="178">
        <f t="shared" si="17"/>
        <v>0</v>
      </c>
      <c r="AC12" s="178">
        <f t="shared" si="17"/>
        <v>3541.8774800000001</v>
      </c>
      <c r="AD12" s="178">
        <f t="shared" si="17"/>
        <v>0</v>
      </c>
      <c r="AE12" s="178">
        <f t="shared" si="17"/>
        <v>1443.0384600000002</v>
      </c>
      <c r="AF12" s="178">
        <f t="shared" si="17"/>
        <v>0</v>
      </c>
      <c r="AG12" s="178">
        <f t="shared" si="17"/>
        <v>0</v>
      </c>
      <c r="AH12" s="178">
        <f t="shared" si="17"/>
        <v>1443.0384600000002</v>
      </c>
      <c r="AI12" s="178">
        <f t="shared" si="17"/>
        <v>0</v>
      </c>
      <c r="AJ12" s="178">
        <f t="shared" si="17"/>
        <v>8317.9587899999988</v>
      </c>
      <c r="AK12" s="178">
        <f t="shared" si="17"/>
        <v>0</v>
      </c>
      <c r="AL12" s="178">
        <f t="shared" si="17"/>
        <v>0</v>
      </c>
      <c r="AM12" s="178">
        <f t="shared" si="17"/>
        <v>8317.9587899999988</v>
      </c>
      <c r="AN12" s="178">
        <f t="shared" si="17"/>
        <v>0</v>
      </c>
      <c r="AO12" s="178">
        <f t="shared" si="17"/>
        <v>5939.3282500000005</v>
      </c>
      <c r="AP12" s="178">
        <f t="shared" si="17"/>
        <v>0</v>
      </c>
      <c r="AQ12" s="178">
        <f t="shared" si="17"/>
        <v>0</v>
      </c>
      <c r="AR12" s="178">
        <f t="shared" si="17"/>
        <v>5939.3282500000005</v>
      </c>
      <c r="AS12" s="178">
        <f t="shared" si="17"/>
        <v>0</v>
      </c>
      <c r="AT12" s="178">
        <f t="shared" si="17"/>
        <v>3058.97901</v>
      </c>
      <c r="AU12" s="178">
        <f t="shared" si="17"/>
        <v>0</v>
      </c>
      <c r="AV12" s="178">
        <f t="shared" si="17"/>
        <v>0</v>
      </c>
      <c r="AW12" s="178">
        <f t="shared" si="17"/>
        <v>3058.97901</v>
      </c>
      <c r="AX12" s="178">
        <f t="shared" si="17"/>
        <v>0</v>
      </c>
      <c r="AY12" s="178">
        <f t="shared" si="17"/>
        <v>52184.190869999991</v>
      </c>
      <c r="AZ12" s="178">
        <f t="shared" si="17"/>
        <v>0</v>
      </c>
      <c r="BA12" s="178">
        <f t="shared" si="17"/>
        <v>0</v>
      </c>
      <c r="BB12" s="170"/>
    </row>
    <row r="13" spans="1:54" ht="15.6">
      <c r="A13" s="367"/>
      <c r="B13" s="368"/>
      <c r="C13" s="369"/>
      <c r="D13" s="221" t="s">
        <v>273</v>
      </c>
      <c r="E13" s="209">
        <f>H13+K13+N13+Q13+T13+W13+Z13+AE13+AJ13+AO13+AT13+AY13</f>
        <v>364248.55207999988</v>
      </c>
      <c r="F13" s="209">
        <f t="shared" si="13"/>
        <v>286841.26296999998</v>
      </c>
      <c r="G13" s="178">
        <f t="shared" si="16"/>
        <v>78.748772323740369</v>
      </c>
      <c r="H13" s="178">
        <f t="shared" si="17"/>
        <v>28795.76368</v>
      </c>
      <c r="I13" s="178">
        <f t="shared" si="17"/>
        <v>28795.76368</v>
      </c>
      <c r="J13" s="178">
        <f t="shared" si="17"/>
        <v>0</v>
      </c>
      <c r="K13" s="178">
        <f t="shared" si="17"/>
        <v>39956.48749</v>
      </c>
      <c r="L13" s="178">
        <f t="shared" si="17"/>
        <v>39956.48749</v>
      </c>
      <c r="M13" s="178">
        <f t="shared" si="17"/>
        <v>100</v>
      </c>
      <c r="N13" s="178">
        <f t="shared" si="17"/>
        <v>7066.3916899999995</v>
      </c>
      <c r="O13" s="178">
        <f t="shared" si="17"/>
        <v>7066.3916899999995</v>
      </c>
      <c r="P13" s="178">
        <f t="shared" si="17"/>
        <v>100.00000000000001</v>
      </c>
      <c r="Q13" s="178">
        <f t="shared" si="17"/>
        <v>18150.989959999999</v>
      </c>
      <c r="R13" s="178">
        <f t="shared" si="17"/>
        <v>18150.989959999999</v>
      </c>
      <c r="S13" s="178">
        <f t="shared" si="17"/>
        <v>200</v>
      </c>
      <c r="T13" s="178">
        <f t="shared" si="17"/>
        <v>32231.976759999998</v>
      </c>
      <c r="U13" s="178">
        <f t="shared" si="17"/>
        <v>32231.976759999998</v>
      </c>
      <c r="V13" s="178">
        <f t="shared" si="17"/>
        <v>0</v>
      </c>
      <c r="W13" s="178">
        <f t="shared" si="17"/>
        <v>12698.717500000002</v>
      </c>
      <c r="X13" s="178">
        <f t="shared" si="17"/>
        <v>12698.717500000002</v>
      </c>
      <c r="Y13" s="178">
        <f t="shared" si="17"/>
        <v>0</v>
      </c>
      <c r="Z13" s="178">
        <f t="shared" si="17"/>
        <v>7728.0151800000012</v>
      </c>
      <c r="AA13" s="178">
        <f t="shared" si="17"/>
        <v>7093.3586500000001</v>
      </c>
      <c r="AB13" s="178">
        <f t="shared" si="17"/>
        <v>283.32</v>
      </c>
      <c r="AC13" s="178">
        <f t="shared" si="17"/>
        <v>7728.0151800000012</v>
      </c>
      <c r="AD13" s="178">
        <f t="shared" si="17"/>
        <v>0</v>
      </c>
      <c r="AE13" s="178">
        <f t="shared" si="17"/>
        <v>46458.303680000005</v>
      </c>
      <c r="AF13" s="178">
        <f t="shared" si="17"/>
        <v>2930.4745400000002</v>
      </c>
      <c r="AG13" s="178">
        <f t="shared" si="17"/>
        <v>2930.4745400000002</v>
      </c>
      <c r="AH13" s="178">
        <f t="shared" si="17"/>
        <v>46458.303680000005</v>
      </c>
      <c r="AI13" s="178">
        <f t="shared" si="17"/>
        <v>0</v>
      </c>
      <c r="AJ13" s="178">
        <f t="shared" si="17"/>
        <v>23087.495179999998</v>
      </c>
      <c r="AK13" s="178">
        <f t="shared" si="17"/>
        <v>269.44799999999998</v>
      </c>
      <c r="AL13" s="178">
        <f t="shared" si="17"/>
        <v>269.44799999999998</v>
      </c>
      <c r="AM13" s="178">
        <f t="shared" si="17"/>
        <v>23087.495179999998</v>
      </c>
      <c r="AN13" s="178">
        <f t="shared" si="17"/>
        <v>0</v>
      </c>
      <c r="AO13" s="178">
        <f t="shared" si="17"/>
        <v>45749.013030000009</v>
      </c>
      <c r="AP13" s="178">
        <f t="shared" si="17"/>
        <v>0</v>
      </c>
      <c r="AQ13" s="178">
        <f t="shared" si="17"/>
        <v>0</v>
      </c>
      <c r="AR13" s="178">
        <f t="shared" si="17"/>
        <v>45749.013030000009</v>
      </c>
      <c r="AS13" s="178">
        <f t="shared" si="17"/>
        <v>0</v>
      </c>
      <c r="AT13" s="178">
        <f t="shared" si="17"/>
        <v>24918.108820000001</v>
      </c>
      <c r="AU13" s="178">
        <f t="shared" si="17"/>
        <v>5.47</v>
      </c>
      <c r="AV13" s="178">
        <f t="shared" si="17"/>
        <v>0</v>
      </c>
      <c r="AW13" s="178">
        <f t="shared" si="17"/>
        <v>24918.108820000001</v>
      </c>
      <c r="AX13" s="178">
        <f t="shared" si="17"/>
        <v>0</v>
      </c>
      <c r="AY13" s="178">
        <f t="shared" si="17"/>
        <v>77407.289109999911</v>
      </c>
      <c r="AZ13" s="178">
        <f t="shared" si="17"/>
        <v>0</v>
      </c>
      <c r="BA13" s="178">
        <f t="shared" si="17"/>
        <v>0</v>
      </c>
      <c r="BB13" s="170"/>
    </row>
    <row r="14" spans="1:54" ht="78">
      <c r="A14" s="367"/>
      <c r="B14" s="368"/>
      <c r="C14" s="369"/>
      <c r="D14" s="221" t="s">
        <v>279</v>
      </c>
      <c r="E14" s="209">
        <f t="shared" ref="E14:E16" si="18">H14+K14+N14+Q14+T14+W14+Z14+AE14+AJ14+AO14+AT14+AY14</f>
        <v>77430.64417</v>
      </c>
      <c r="F14" s="209">
        <f t="shared" si="13"/>
        <v>34805.452369999999</v>
      </c>
      <c r="G14" s="173"/>
      <c r="H14" s="178">
        <f t="shared" si="17"/>
        <v>0</v>
      </c>
      <c r="I14" s="178">
        <f t="shared" si="17"/>
        <v>0</v>
      </c>
      <c r="J14" s="178">
        <f t="shared" si="17"/>
        <v>0</v>
      </c>
      <c r="K14" s="178">
        <f t="shared" si="17"/>
        <v>716.76723000000004</v>
      </c>
      <c r="L14" s="178">
        <f t="shared" si="17"/>
        <v>716.76723000000004</v>
      </c>
      <c r="M14" s="178">
        <f t="shared" si="17"/>
        <v>0</v>
      </c>
      <c r="N14" s="178">
        <f t="shared" si="17"/>
        <v>2642.1168899999998</v>
      </c>
      <c r="O14" s="178">
        <f t="shared" si="17"/>
        <v>2642.1168899999998</v>
      </c>
      <c r="P14" s="178">
        <f t="shared" si="17"/>
        <v>0</v>
      </c>
      <c r="Q14" s="178">
        <f t="shared" si="17"/>
        <v>0</v>
      </c>
      <c r="R14" s="178">
        <f t="shared" si="17"/>
        <v>0</v>
      </c>
      <c r="S14" s="178">
        <f t="shared" si="17"/>
        <v>0</v>
      </c>
      <c r="T14" s="178">
        <f t="shared" si="17"/>
        <v>7830.9842699999999</v>
      </c>
      <c r="U14" s="178">
        <f t="shared" si="17"/>
        <v>7830.9842699999999</v>
      </c>
      <c r="V14" s="178">
        <f t="shared" si="17"/>
        <v>0</v>
      </c>
      <c r="W14" s="178">
        <f t="shared" si="17"/>
        <v>4884.3</v>
      </c>
      <c r="X14" s="178">
        <f t="shared" si="17"/>
        <v>4884.3</v>
      </c>
      <c r="Y14" s="178">
        <f t="shared" si="17"/>
        <v>0</v>
      </c>
      <c r="Z14" s="178">
        <f t="shared" si="17"/>
        <v>0</v>
      </c>
      <c r="AA14" s="178">
        <f t="shared" si="17"/>
        <v>0</v>
      </c>
      <c r="AB14" s="178">
        <f t="shared" si="17"/>
        <v>0</v>
      </c>
      <c r="AC14" s="178">
        <f t="shared" si="17"/>
        <v>0</v>
      </c>
      <c r="AD14" s="178">
        <f t="shared" si="17"/>
        <v>0</v>
      </c>
      <c r="AE14" s="178">
        <f t="shared" si="17"/>
        <v>0</v>
      </c>
      <c r="AF14" s="178">
        <f t="shared" si="17"/>
        <v>0</v>
      </c>
      <c r="AG14" s="178">
        <f t="shared" si="17"/>
        <v>0</v>
      </c>
      <c r="AH14" s="178">
        <f t="shared" si="17"/>
        <v>0</v>
      </c>
      <c r="AI14" s="178">
        <f t="shared" si="17"/>
        <v>0</v>
      </c>
      <c r="AJ14" s="178">
        <f t="shared" si="17"/>
        <v>7952.1741400000001</v>
      </c>
      <c r="AK14" s="178">
        <f t="shared" si="17"/>
        <v>0</v>
      </c>
      <c r="AL14" s="178">
        <f t="shared" si="17"/>
        <v>0</v>
      </c>
      <c r="AM14" s="178">
        <f t="shared" si="17"/>
        <v>7952.1741400000001</v>
      </c>
      <c r="AN14" s="178">
        <f t="shared" si="17"/>
        <v>0</v>
      </c>
      <c r="AO14" s="178">
        <f t="shared" si="17"/>
        <v>10779.109840000001</v>
      </c>
      <c r="AP14" s="178">
        <f t="shared" si="17"/>
        <v>10035.90984</v>
      </c>
      <c r="AQ14" s="178">
        <f t="shared" si="17"/>
        <v>10035.90984</v>
      </c>
      <c r="AR14" s="178">
        <f t="shared" si="17"/>
        <v>10779.109840000001</v>
      </c>
      <c r="AS14" s="178">
        <f t="shared" si="17"/>
        <v>0</v>
      </c>
      <c r="AT14" s="178">
        <f t="shared" si="17"/>
        <v>0</v>
      </c>
      <c r="AU14" s="178">
        <f t="shared" si="17"/>
        <v>0</v>
      </c>
      <c r="AV14" s="178">
        <f t="shared" si="17"/>
        <v>0</v>
      </c>
      <c r="AW14" s="178">
        <f t="shared" si="17"/>
        <v>0</v>
      </c>
      <c r="AX14" s="178">
        <f t="shared" si="17"/>
        <v>0</v>
      </c>
      <c r="AY14" s="178">
        <f t="shared" si="17"/>
        <v>42625.191800000001</v>
      </c>
      <c r="AZ14" s="178">
        <f t="shared" si="17"/>
        <v>0</v>
      </c>
      <c r="BA14" s="178">
        <f t="shared" si="17"/>
        <v>0</v>
      </c>
      <c r="BB14" s="222"/>
    </row>
    <row r="15" spans="1:54" ht="15.6">
      <c r="A15" s="367"/>
      <c r="B15" s="368"/>
      <c r="C15" s="369"/>
      <c r="D15" s="221" t="s">
        <v>274</v>
      </c>
      <c r="E15" s="209">
        <f t="shared" si="18"/>
        <v>0</v>
      </c>
      <c r="F15" s="209">
        <f t="shared" si="13"/>
        <v>0</v>
      </c>
      <c r="G15" s="173"/>
      <c r="H15" s="148">
        <f t="shared" ref="H15:BA16" si="19">H645+H675+H754</f>
        <v>0</v>
      </c>
      <c r="I15" s="148">
        <f t="shared" si="19"/>
        <v>0</v>
      </c>
      <c r="J15" s="148">
        <f t="shared" si="19"/>
        <v>0</v>
      </c>
      <c r="K15" s="148">
        <f t="shared" si="19"/>
        <v>0</v>
      </c>
      <c r="L15" s="148">
        <f t="shared" si="19"/>
        <v>0</v>
      </c>
      <c r="M15" s="148">
        <f t="shared" si="19"/>
        <v>0</v>
      </c>
      <c r="N15" s="148">
        <f t="shared" si="19"/>
        <v>0</v>
      </c>
      <c r="O15" s="148">
        <f t="shared" si="19"/>
        <v>0</v>
      </c>
      <c r="P15" s="148">
        <f t="shared" si="19"/>
        <v>0</v>
      </c>
      <c r="Q15" s="148">
        <f t="shared" si="19"/>
        <v>0</v>
      </c>
      <c r="R15" s="148">
        <f t="shared" si="19"/>
        <v>0</v>
      </c>
      <c r="S15" s="148">
        <f t="shared" si="19"/>
        <v>0</v>
      </c>
      <c r="T15" s="148">
        <f t="shared" si="19"/>
        <v>0</v>
      </c>
      <c r="U15" s="148">
        <f t="shared" si="19"/>
        <v>0</v>
      </c>
      <c r="V15" s="148">
        <f t="shared" si="19"/>
        <v>0</v>
      </c>
      <c r="W15" s="148">
        <f t="shared" si="19"/>
        <v>0</v>
      </c>
      <c r="X15" s="148">
        <f t="shared" si="19"/>
        <v>0</v>
      </c>
      <c r="Y15" s="148">
        <f t="shared" si="19"/>
        <v>0</v>
      </c>
      <c r="Z15" s="148">
        <f t="shared" si="19"/>
        <v>0</v>
      </c>
      <c r="AA15" s="148">
        <f t="shared" si="19"/>
        <v>0</v>
      </c>
      <c r="AB15" s="148">
        <f t="shared" si="19"/>
        <v>0</v>
      </c>
      <c r="AC15" s="148">
        <f t="shared" si="19"/>
        <v>0</v>
      </c>
      <c r="AD15" s="148">
        <f t="shared" si="19"/>
        <v>0</v>
      </c>
      <c r="AE15" s="148">
        <f t="shared" si="19"/>
        <v>0</v>
      </c>
      <c r="AF15" s="148">
        <f t="shared" si="19"/>
        <v>0</v>
      </c>
      <c r="AG15" s="148">
        <f t="shared" si="19"/>
        <v>0</v>
      </c>
      <c r="AH15" s="148">
        <f t="shared" si="19"/>
        <v>0</v>
      </c>
      <c r="AI15" s="148">
        <f t="shared" si="19"/>
        <v>0</v>
      </c>
      <c r="AJ15" s="148">
        <f t="shared" si="19"/>
        <v>0</v>
      </c>
      <c r="AK15" s="148">
        <f t="shared" si="19"/>
        <v>0</v>
      </c>
      <c r="AL15" s="148">
        <f t="shared" si="19"/>
        <v>0</v>
      </c>
      <c r="AM15" s="148">
        <f t="shared" si="19"/>
        <v>0</v>
      </c>
      <c r="AN15" s="148">
        <f t="shared" si="19"/>
        <v>0</v>
      </c>
      <c r="AO15" s="148">
        <f t="shared" si="19"/>
        <v>0</v>
      </c>
      <c r="AP15" s="148">
        <f t="shared" si="19"/>
        <v>0</v>
      </c>
      <c r="AQ15" s="148">
        <f t="shared" si="19"/>
        <v>0</v>
      </c>
      <c r="AR15" s="148">
        <f t="shared" si="19"/>
        <v>0</v>
      </c>
      <c r="AS15" s="148">
        <f t="shared" si="19"/>
        <v>0</v>
      </c>
      <c r="AT15" s="148">
        <f t="shared" si="19"/>
        <v>0</v>
      </c>
      <c r="AU15" s="148">
        <f t="shared" si="19"/>
        <v>0</v>
      </c>
      <c r="AV15" s="148">
        <f t="shared" si="19"/>
        <v>0</v>
      </c>
      <c r="AW15" s="148">
        <f t="shared" si="19"/>
        <v>0</v>
      </c>
      <c r="AX15" s="148">
        <f t="shared" si="19"/>
        <v>0</v>
      </c>
      <c r="AY15" s="148">
        <f t="shared" si="19"/>
        <v>0</v>
      </c>
      <c r="AZ15" s="148">
        <f t="shared" si="19"/>
        <v>0</v>
      </c>
      <c r="BA15" s="148">
        <f t="shared" si="19"/>
        <v>0</v>
      </c>
      <c r="BB15" s="222"/>
    </row>
    <row r="16" spans="1:54" ht="31.2">
      <c r="A16" s="370"/>
      <c r="B16" s="371"/>
      <c r="C16" s="372"/>
      <c r="D16" s="153" t="s">
        <v>43</v>
      </c>
      <c r="E16" s="209">
        <f t="shared" si="18"/>
        <v>0</v>
      </c>
      <c r="F16" s="209">
        <f t="shared" si="13"/>
        <v>0</v>
      </c>
      <c r="G16" s="173"/>
      <c r="H16" s="148">
        <f t="shared" si="19"/>
        <v>0</v>
      </c>
      <c r="I16" s="148">
        <f t="shared" si="19"/>
        <v>0</v>
      </c>
      <c r="J16" s="148">
        <f t="shared" si="19"/>
        <v>0</v>
      </c>
      <c r="K16" s="148">
        <f t="shared" si="19"/>
        <v>0</v>
      </c>
      <c r="L16" s="148">
        <f t="shared" si="19"/>
        <v>0</v>
      </c>
      <c r="M16" s="148">
        <f t="shared" si="19"/>
        <v>0</v>
      </c>
      <c r="N16" s="148">
        <f t="shared" si="19"/>
        <v>0</v>
      </c>
      <c r="O16" s="148">
        <f t="shared" si="19"/>
        <v>0</v>
      </c>
      <c r="P16" s="148">
        <f t="shared" si="19"/>
        <v>0</v>
      </c>
      <c r="Q16" s="148">
        <f t="shared" si="19"/>
        <v>0</v>
      </c>
      <c r="R16" s="148">
        <f t="shared" si="19"/>
        <v>0</v>
      </c>
      <c r="S16" s="148">
        <f t="shared" si="19"/>
        <v>0</v>
      </c>
      <c r="T16" s="148">
        <f t="shared" si="19"/>
        <v>0</v>
      </c>
      <c r="U16" s="148">
        <f t="shared" si="19"/>
        <v>0</v>
      </c>
      <c r="V16" s="148">
        <f t="shared" si="19"/>
        <v>0</v>
      </c>
      <c r="W16" s="148">
        <f t="shared" si="19"/>
        <v>0</v>
      </c>
      <c r="X16" s="148">
        <f t="shared" si="19"/>
        <v>0</v>
      </c>
      <c r="Y16" s="148">
        <f t="shared" si="19"/>
        <v>0</v>
      </c>
      <c r="Z16" s="148">
        <f t="shared" si="19"/>
        <v>0</v>
      </c>
      <c r="AA16" s="148">
        <f t="shared" si="19"/>
        <v>0</v>
      </c>
      <c r="AB16" s="148">
        <f t="shared" si="19"/>
        <v>0</v>
      </c>
      <c r="AC16" s="148">
        <f t="shared" si="19"/>
        <v>0</v>
      </c>
      <c r="AD16" s="148">
        <f t="shared" si="19"/>
        <v>0</v>
      </c>
      <c r="AE16" s="148">
        <f t="shared" si="19"/>
        <v>0</v>
      </c>
      <c r="AF16" s="148">
        <f t="shared" si="19"/>
        <v>0</v>
      </c>
      <c r="AG16" s="148">
        <f t="shared" si="19"/>
        <v>0</v>
      </c>
      <c r="AH16" s="148">
        <f t="shared" si="19"/>
        <v>0</v>
      </c>
      <c r="AI16" s="148">
        <f t="shared" si="19"/>
        <v>0</v>
      </c>
      <c r="AJ16" s="148">
        <f t="shared" si="19"/>
        <v>0</v>
      </c>
      <c r="AK16" s="148">
        <f t="shared" si="19"/>
        <v>0</v>
      </c>
      <c r="AL16" s="148">
        <f t="shared" si="19"/>
        <v>0</v>
      </c>
      <c r="AM16" s="148">
        <f t="shared" si="19"/>
        <v>0</v>
      </c>
      <c r="AN16" s="148">
        <f t="shared" si="19"/>
        <v>0</v>
      </c>
      <c r="AO16" s="148">
        <f t="shared" si="19"/>
        <v>0</v>
      </c>
      <c r="AP16" s="148">
        <f t="shared" si="19"/>
        <v>0</v>
      </c>
      <c r="AQ16" s="148">
        <f t="shared" si="19"/>
        <v>0</v>
      </c>
      <c r="AR16" s="148">
        <f t="shared" si="19"/>
        <v>0</v>
      </c>
      <c r="AS16" s="148">
        <f t="shared" si="19"/>
        <v>0</v>
      </c>
      <c r="AT16" s="148">
        <f t="shared" si="19"/>
        <v>0</v>
      </c>
      <c r="AU16" s="148">
        <f t="shared" si="19"/>
        <v>0</v>
      </c>
      <c r="AV16" s="148">
        <f t="shared" si="19"/>
        <v>0</v>
      </c>
      <c r="AW16" s="148">
        <f t="shared" si="19"/>
        <v>0</v>
      </c>
      <c r="AX16" s="148">
        <f t="shared" si="19"/>
        <v>0</v>
      </c>
      <c r="AY16" s="148">
        <f t="shared" si="19"/>
        <v>0</v>
      </c>
      <c r="AZ16" s="148">
        <f t="shared" si="19"/>
        <v>0</v>
      </c>
      <c r="BA16" s="148">
        <f t="shared" si="19"/>
        <v>0</v>
      </c>
      <c r="BB16" s="223"/>
    </row>
    <row r="17" spans="1:54" ht="15.6">
      <c r="A17" s="373" t="s">
        <v>36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439"/>
    </row>
    <row r="18" spans="1:54" ht="15.6">
      <c r="A18" s="375" t="s">
        <v>277</v>
      </c>
      <c r="B18" s="376"/>
      <c r="C18" s="377"/>
      <c r="D18" s="150" t="s">
        <v>41</v>
      </c>
      <c r="E18" s="226">
        <f>E19+E20+E21</f>
        <v>103681.53871999989</v>
      </c>
      <c r="F18" s="226">
        <f t="shared" ref="F18:AZ18" si="20">F19+F20+F21</f>
        <v>35605.436370000003</v>
      </c>
      <c r="G18" s="151">
        <f>F18/E18*100</f>
        <v>34.341153506754246</v>
      </c>
      <c r="H18" s="151">
        <f t="shared" si="20"/>
        <v>0</v>
      </c>
      <c r="I18" s="151">
        <f t="shared" si="20"/>
        <v>0</v>
      </c>
      <c r="J18" s="151"/>
      <c r="K18" s="151">
        <f t="shared" si="20"/>
        <v>100</v>
      </c>
      <c r="L18" s="151">
        <f t="shared" si="20"/>
        <v>100</v>
      </c>
      <c r="M18" s="151">
        <f>L18/K18*100</f>
        <v>100</v>
      </c>
      <c r="N18" s="151">
        <f t="shared" si="20"/>
        <v>2642.1168899999998</v>
      </c>
      <c r="O18" s="151">
        <f t="shared" si="20"/>
        <v>2642.1168899999998</v>
      </c>
      <c r="P18" s="151">
        <f>O18*100/N18</f>
        <v>99.999999999999986</v>
      </c>
      <c r="Q18" s="151">
        <f t="shared" si="20"/>
        <v>750</v>
      </c>
      <c r="R18" s="151">
        <f t="shared" si="20"/>
        <v>750</v>
      </c>
      <c r="S18" s="151">
        <f>R18*100/Q18</f>
        <v>100</v>
      </c>
      <c r="T18" s="151">
        <f t="shared" si="20"/>
        <v>7831.4342699999997</v>
      </c>
      <c r="U18" s="151">
        <f t="shared" si="20"/>
        <v>7831.4342699999997</v>
      </c>
      <c r="V18" s="151">
        <f>U18*100/T18</f>
        <v>100</v>
      </c>
      <c r="W18" s="151">
        <f t="shared" si="20"/>
        <v>4884.3</v>
      </c>
      <c r="X18" s="151">
        <f t="shared" si="20"/>
        <v>4884.3</v>
      </c>
      <c r="Y18" s="151">
        <f>X18*100/W18</f>
        <v>100</v>
      </c>
      <c r="Z18" s="151">
        <f t="shared" si="20"/>
        <v>0</v>
      </c>
      <c r="AA18" s="151">
        <f t="shared" si="20"/>
        <v>0</v>
      </c>
      <c r="AB18" s="151">
        <f t="shared" si="20"/>
        <v>0</v>
      </c>
      <c r="AC18" s="151">
        <f t="shared" si="20"/>
        <v>0</v>
      </c>
      <c r="AD18" s="151"/>
      <c r="AE18" s="151">
        <f t="shared" si="20"/>
        <v>170</v>
      </c>
      <c r="AF18" s="151">
        <f t="shared" si="20"/>
        <v>0</v>
      </c>
      <c r="AG18" s="151">
        <f t="shared" si="20"/>
        <v>0</v>
      </c>
      <c r="AH18" s="151">
        <f t="shared" si="20"/>
        <v>170</v>
      </c>
      <c r="AI18" s="151">
        <f>AH18*100/AE18</f>
        <v>100</v>
      </c>
      <c r="AJ18" s="151">
        <f t="shared" si="20"/>
        <v>7952.1741400000001</v>
      </c>
      <c r="AK18" s="151">
        <f t="shared" si="20"/>
        <v>0</v>
      </c>
      <c r="AL18" s="151">
        <f t="shared" si="20"/>
        <v>0</v>
      </c>
      <c r="AM18" s="151">
        <f t="shared" si="20"/>
        <v>7952.1741400000001</v>
      </c>
      <c r="AN18" s="198">
        <f>AM18/AJ18*100</f>
        <v>100</v>
      </c>
      <c r="AO18" s="151">
        <f t="shared" si="20"/>
        <v>11080.45254</v>
      </c>
      <c r="AP18" s="151">
        <f t="shared" si="20"/>
        <v>0</v>
      </c>
      <c r="AQ18" s="151">
        <f t="shared" si="20"/>
        <v>0</v>
      </c>
      <c r="AR18" s="151">
        <f t="shared" si="20"/>
        <v>11080.45254</v>
      </c>
      <c r="AS18" s="151">
        <f>AR18/AO18*100</f>
        <v>100</v>
      </c>
      <c r="AT18" s="151">
        <f t="shared" si="20"/>
        <v>194.95853</v>
      </c>
      <c r="AU18" s="151">
        <f t="shared" si="20"/>
        <v>0</v>
      </c>
      <c r="AV18" s="151">
        <f t="shared" si="20"/>
        <v>0</v>
      </c>
      <c r="AW18" s="151">
        <f t="shared" si="20"/>
        <v>194.95853</v>
      </c>
      <c r="AX18" s="198">
        <f>AW18/AT18*100</f>
        <v>100</v>
      </c>
      <c r="AY18" s="151">
        <f t="shared" si="20"/>
        <v>68076.102349999914</v>
      </c>
      <c r="AZ18" s="151">
        <f t="shared" si="20"/>
        <v>0</v>
      </c>
      <c r="BA18" s="151"/>
      <c r="BB18" s="440"/>
    </row>
    <row r="19" spans="1:54" ht="31.2">
      <c r="A19" s="378"/>
      <c r="B19" s="379"/>
      <c r="C19" s="380"/>
      <c r="D19" s="153" t="s">
        <v>37</v>
      </c>
      <c r="E19" s="227">
        <f>E57+E64+E71+E78+E85+E92+E99+E106+E120</f>
        <v>0</v>
      </c>
      <c r="F19" s="227">
        <f>F57+F64+F71+F78+F85+F92+F99+F106+F120</f>
        <v>0</v>
      </c>
      <c r="G19" s="154"/>
      <c r="H19" s="154">
        <f>H57+H64+H71+H78+H85+H92+H99+H106+H120</f>
        <v>0</v>
      </c>
      <c r="I19" s="154">
        <f t="shared" ref="I19:AZ19" si="21">I57+I64+I71+I78+I85+I92+I99+I106+I120</f>
        <v>0</v>
      </c>
      <c r="J19" s="154">
        <f t="shared" si="21"/>
        <v>0</v>
      </c>
      <c r="K19" s="154">
        <f t="shared" si="21"/>
        <v>0</v>
      </c>
      <c r="L19" s="154">
        <f t="shared" si="21"/>
        <v>0</v>
      </c>
      <c r="M19" s="154">
        <f t="shared" si="21"/>
        <v>0</v>
      </c>
      <c r="N19" s="154">
        <f t="shared" si="21"/>
        <v>0</v>
      </c>
      <c r="O19" s="154">
        <f t="shared" si="21"/>
        <v>0</v>
      </c>
      <c r="P19" s="154">
        <f t="shared" si="21"/>
        <v>0</v>
      </c>
      <c r="Q19" s="154">
        <f t="shared" si="21"/>
        <v>0</v>
      </c>
      <c r="R19" s="154">
        <f t="shared" si="21"/>
        <v>0</v>
      </c>
      <c r="S19" s="154">
        <f t="shared" si="21"/>
        <v>0</v>
      </c>
      <c r="T19" s="154">
        <f t="shared" si="21"/>
        <v>0</v>
      </c>
      <c r="U19" s="154">
        <f t="shared" si="21"/>
        <v>0</v>
      </c>
      <c r="V19" s="154">
        <f t="shared" si="21"/>
        <v>0</v>
      </c>
      <c r="W19" s="154">
        <f t="shared" si="21"/>
        <v>0</v>
      </c>
      <c r="X19" s="154">
        <f t="shared" si="21"/>
        <v>0</v>
      </c>
      <c r="Y19" s="154">
        <f t="shared" si="21"/>
        <v>0</v>
      </c>
      <c r="Z19" s="154">
        <f t="shared" si="21"/>
        <v>0</v>
      </c>
      <c r="AA19" s="154">
        <f t="shared" si="21"/>
        <v>0</v>
      </c>
      <c r="AB19" s="154">
        <f t="shared" si="21"/>
        <v>0</v>
      </c>
      <c r="AC19" s="154">
        <f t="shared" si="21"/>
        <v>0</v>
      </c>
      <c r="AD19" s="154">
        <f t="shared" si="21"/>
        <v>0</v>
      </c>
      <c r="AE19" s="154">
        <f t="shared" si="21"/>
        <v>0</v>
      </c>
      <c r="AF19" s="154">
        <f t="shared" si="21"/>
        <v>0</v>
      </c>
      <c r="AG19" s="154">
        <f t="shared" si="21"/>
        <v>0</v>
      </c>
      <c r="AH19" s="154">
        <f t="shared" si="21"/>
        <v>0</v>
      </c>
      <c r="AI19" s="154">
        <f t="shared" si="21"/>
        <v>0</v>
      </c>
      <c r="AJ19" s="154">
        <f t="shared" si="21"/>
        <v>0</v>
      </c>
      <c r="AK19" s="154">
        <f t="shared" si="21"/>
        <v>0</v>
      </c>
      <c r="AL19" s="154">
        <f t="shared" si="21"/>
        <v>0</v>
      </c>
      <c r="AM19" s="154">
        <f t="shared" si="21"/>
        <v>0</v>
      </c>
      <c r="AN19" s="154">
        <f t="shared" si="21"/>
        <v>0</v>
      </c>
      <c r="AO19" s="154">
        <f t="shared" si="21"/>
        <v>0</v>
      </c>
      <c r="AP19" s="154">
        <f t="shared" si="21"/>
        <v>0</v>
      </c>
      <c r="AQ19" s="154">
        <f t="shared" si="21"/>
        <v>0</v>
      </c>
      <c r="AR19" s="154">
        <f t="shared" si="21"/>
        <v>0</v>
      </c>
      <c r="AS19" s="154">
        <f t="shared" si="21"/>
        <v>0</v>
      </c>
      <c r="AT19" s="154">
        <f t="shared" si="21"/>
        <v>0</v>
      </c>
      <c r="AU19" s="154">
        <f t="shared" si="21"/>
        <v>0</v>
      </c>
      <c r="AV19" s="154">
        <f t="shared" si="21"/>
        <v>0</v>
      </c>
      <c r="AW19" s="154">
        <f t="shared" si="21"/>
        <v>0</v>
      </c>
      <c r="AX19" s="154">
        <f t="shared" si="21"/>
        <v>0</v>
      </c>
      <c r="AY19" s="154">
        <f t="shared" si="21"/>
        <v>0</v>
      </c>
      <c r="AZ19" s="154">
        <f t="shared" si="21"/>
        <v>0</v>
      </c>
      <c r="BA19" s="154"/>
      <c r="BB19" s="441"/>
    </row>
    <row r="20" spans="1:54" ht="31.2">
      <c r="A20" s="378"/>
      <c r="B20" s="379"/>
      <c r="C20" s="380"/>
      <c r="D20" s="169" t="s">
        <v>2</v>
      </c>
      <c r="E20" s="227">
        <f t="shared" ref="E20:F24" si="22">E58+E65+E72+E79+E86+E93+E100+E107+E121</f>
        <v>4800.7183599999998</v>
      </c>
      <c r="F20" s="227">
        <f t="shared" si="22"/>
        <v>0</v>
      </c>
      <c r="G20" s="154"/>
      <c r="H20" s="154">
        <f t="shared" ref="H20:AZ24" si="23">H58+H65+H72+H79+H86+H93+H100+H107+H121</f>
        <v>0</v>
      </c>
      <c r="I20" s="154">
        <f t="shared" si="23"/>
        <v>0</v>
      </c>
      <c r="J20" s="154">
        <f t="shared" si="23"/>
        <v>0</v>
      </c>
      <c r="K20" s="154">
        <f t="shared" si="23"/>
        <v>0</v>
      </c>
      <c r="L20" s="154">
        <f t="shared" si="23"/>
        <v>0</v>
      </c>
      <c r="M20" s="154">
        <f t="shared" si="23"/>
        <v>0</v>
      </c>
      <c r="N20" s="154">
        <f t="shared" si="23"/>
        <v>0</v>
      </c>
      <c r="O20" s="154">
        <f t="shared" si="23"/>
        <v>0</v>
      </c>
      <c r="P20" s="154">
        <f t="shared" si="23"/>
        <v>0</v>
      </c>
      <c r="Q20" s="154">
        <f t="shared" si="23"/>
        <v>0</v>
      </c>
      <c r="R20" s="154">
        <f t="shared" si="23"/>
        <v>0</v>
      </c>
      <c r="S20" s="154">
        <f t="shared" si="23"/>
        <v>0</v>
      </c>
      <c r="T20" s="154">
        <f t="shared" si="23"/>
        <v>0</v>
      </c>
      <c r="U20" s="154">
        <f t="shared" si="23"/>
        <v>0</v>
      </c>
      <c r="V20" s="154">
        <f t="shared" si="23"/>
        <v>0</v>
      </c>
      <c r="W20" s="154">
        <f t="shared" si="23"/>
        <v>0</v>
      </c>
      <c r="X20" s="154">
        <f t="shared" si="23"/>
        <v>0</v>
      </c>
      <c r="Y20" s="154">
        <f t="shared" si="23"/>
        <v>0</v>
      </c>
      <c r="Z20" s="154">
        <f t="shared" si="23"/>
        <v>0</v>
      </c>
      <c r="AA20" s="154">
        <f t="shared" si="23"/>
        <v>0</v>
      </c>
      <c r="AB20" s="154">
        <f t="shared" si="23"/>
        <v>0</v>
      </c>
      <c r="AC20" s="154">
        <f t="shared" si="23"/>
        <v>0</v>
      </c>
      <c r="AD20" s="154">
        <f t="shared" si="23"/>
        <v>0</v>
      </c>
      <c r="AE20" s="154">
        <f t="shared" si="23"/>
        <v>0</v>
      </c>
      <c r="AF20" s="154">
        <f t="shared" si="23"/>
        <v>0</v>
      </c>
      <c r="AG20" s="154">
        <f t="shared" si="23"/>
        <v>0</v>
      </c>
      <c r="AH20" s="154">
        <f t="shared" si="23"/>
        <v>0</v>
      </c>
      <c r="AI20" s="154">
        <f t="shared" si="23"/>
        <v>0</v>
      </c>
      <c r="AJ20" s="154">
        <f t="shared" si="23"/>
        <v>0</v>
      </c>
      <c r="AK20" s="154">
        <f t="shared" si="23"/>
        <v>0</v>
      </c>
      <c r="AL20" s="154">
        <f t="shared" si="23"/>
        <v>0</v>
      </c>
      <c r="AM20" s="154">
        <f t="shared" si="23"/>
        <v>0</v>
      </c>
      <c r="AN20" s="154">
        <f t="shared" si="23"/>
        <v>0</v>
      </c>
      <c r="AO20" s="154">
        <f t="shared" si="23"/>
        <v>0</v>
      </c>
      <c r="AP20" s="154">
        <f t="shared" si="23"/>
        <v>0</v>
      </c>
      <c r="AQ20" s="154">
        <f t="shared" si="23"/>
        <v>0</v>
      </c>
      <c r="AR20" s="154">
        <f t="shared" si="23"/>
        <v>0</v>
      </c>
      <c r="AS20" s="154">
        <f t="shared" si="23"/>
        <v>0</v>
      </c>
      <c r="AT20" s="154">
        <f t="shared" si="23"/>
        <v>0</v>
      </c>
      <c r="AU20" s="154">
        <f t="shared" si="23"/>
        <v>0</v>
      </c>
      <c r="AV20" s="154">
        <f t="shared" si="23"/>
        <v>0</v>
      </c>
      <c r="AW20" s="154">
        <f t="shared" si="23"/>
        <v>0</v>
      </c>
      <c r="AX20" s="154">
        <f t="shared" si="23"/>
        <v>0</v>
      </c>
      <c r="AY20" s="154">
        <f t="shared" si="23"/>
        <v>4800.7183599999998</v>
      </c>
      <c r="AZ20" s="154">
        <f t="shared" si="23"/>
        <v>0</v>
      </c>
      <c r="BA20" s="154"/>
      <c r="BB20" s="441"/>
    </row>
    <row r="21" spans="1:54" ht="15.6">
      <c r="A21" s="378"/>
      <c r="B21" s="379"/>
      <c r="C21" s="380"/>
      <c r="D21" s="221" t="s">
        <v>273</v>
      </c>
      <c r="E21" s="227">
        <f t="shared" si="22"/>
        <v>98880.820359999896</v>
      </c>
      <c r="F21" s="227">
        <f t="shared" si="22"/>
        <v>35605.436370000003</v>
      </c>
      <c r="G21" s="154"/>
      <c r="H21" s="154">
        <f t="shared" si="23"/>
        <v>0</v>
      </c>
      <c r="I21" s="154">
        <f t="shared" si="23"/>
        <v>0</v>
      </c>
      <c r="J21" s="154">
        <f t="shared" si="23"/>
        <v>0</v>
      </c>
      <c r="K21" s="154">
        <f t="shared" si="23"/>
        <v>100</v>
      </c>
      <c r="L21" s="154">
        <f t="shared" si="23"/>
        <v>100</v>
      </c>
      <c r="M21" s="154">
        <f t="shared" si="23"/>
        <v>0</v>
      </c>
      <c r="N21" s="154">
        <f t="shared" si="23"/>
        <v>2642.1168899999998</v>
      </c>
      <c r="O21" s="154">
        <f t="shared" si="23"/>
        <v>2642.1168899999998</v>
      </c>
      <c r="P21" s="154">
        <f t="shared" si="23"/>
        <v>0</v>
      </c>
      <c r="Q21" s="154">
        <f t="shared" si="23"/>
        <v>750</v>
      </c>
      <c r="R21" s="154">
        <f t="shared" si="23"/>
        <v>750</v>
      </c>
      <c r="S21" s="154">
        <f t="shared" si="23"/>
        <v>0</v>
      </c>
      <c r="T21" s="154">
        <f t="shared" si="23"/>
        <v>7831.4342699999997</v>
      </c>
      <c r="U21" s="154">
        <f t="shared" si="23"/>
        <v>7831.4342699999997</v>
      </c>
      <c r="V21" s="154">
        <f t="shared" si="23"/>
        <v>0</v>
      </c>
      <c r="W21" s="154">
        <f t="shared" si="23"/>
        <v>4884.3</v>
      </c>
      <c r="X21" s="154">
        <f t="shared" si="23"/>
        <v>4884.3</v>
      </c>
      <c r="Y21" s="154">
        <f t="shared" si="23"/>
        <v>0</v>
      </c>
      <c r="Z21" s="154">
        <f t="shared" si="23"/>
        <v>0</v>
      </c>
      <c r="AA21" s="154">
        <f t="shared" si="23"/>
        <v>0</v>
      </c>
      <c r="AB21" s="154">
        <f t="shared" si="23"/>
        <v>0</v>
      </c>
      <c r="AC21" s="154">
        <f t="shared" si="23"/>
        <v>0</v>
      </c>
      <c r="AD21" s="154">
        <f t="shared" si="23"/>
        <v>0</v>
      </c>
      <c r="AE21" s="154">
        <f t="shared" si="23"/>
        <v>170</v>
      </c>
      <c r="AF21" s="154">
        <f t="shared" si="23"/>
        <v>0</v>
      </c>
      <c r="AG21" s="154">
        <f t="shared" si="23"/>
        <v>0</v>
      </c>
      <c r="AH21" s="154">
        <f t="shared" si="23"/>
        <v>170</v>
      </c>
      <c r="AI21" s="154">
        <f t="shared" si="23"/>
        <v>0</v>
      </c>
      <c r="AJ21" s="154">
        <f t="shared" si="23"/>
        <v>7952.1741400000001</v>
      </c>
      <c r="AK21" s="154">
        <f t="shared" si="23"/>
        <v>0</v>
      </c>
      <c r="AL21" s="154">
        <f t="shared" si="23"/>
        <v>0</v>
      </c>
      <c r="AM21" s="154">
        <f t="shared" si="23"/>
        <v>7952.1741400000001</v>
      </c>
      <c r="AN21" s="154">
        <f t="shared" si="23"/>
        <v>0</v>
      </c>
      <c r="AO21" s="154">
        <f t="shared" si="23"/>
        <v>11080.45254</v>
      </c>
      <c r="AP21" s="154">
        <f t="shared" si="23"/>
        <v>0</v>
      </c>
      <c r="AQ21" s="154">
        <f t="shared" si="23"/>
        <v>0</v>
      </c>
      <c r="AR21" s="154">
        <f t="shared" si="23"/>
        <v>11080.45254</v>
      </c>
      <c r="AS21" s="154">
        <f t="shared" si="23"/>
        <v>0</v>
      </c>
      <c r="AT21" s="154">
        <f t="shared" si="23"/>
        <v>194.95853</v>
      </c>
      <c r="AU21" s="154">
        <f t="shared" si="23"/>
        <v>0</v>
      </c>
      <c r="AV21" s="154">
        <f t="shared" si="23"/>
        <v>0</v>
      </c>
      <c r="AW21" s="154">
        <f t="shared" si="23"/>
        <v>194.95853</v>
      </c>
      <c r="AX21" s="154">
        <f t="shared" si="23"/>
        <v>0</v>
      </c>
      <c r="AY21" s="154">
        <f t="shared" si="23"/>
        <v>63275.383989999907</v>
      </c>
      <c r="AZ21" s="154">
        <f t="shared" si="23"/>
        <v>0</v>
      </c>
      <c r="BA21" s="154"/>
      <c r="BB21" s="441"/>
    </row>
    <row r="22" spans="1:54" ht="78">
      <c r="A22" s="378"/>
      <c r="B22" s="379"/>
      <c r="C22" s="380"/>
      <c r="D22" s="221" t="s">
        <v>279</v>
      </c>
      <c r="E22" s="227">
        <f t="shared" si="22"/>
        <v>75121.516170000003</v>
      </c>
      <c r="F22" s="227">
        <f t="shared" si="22"/>
        <v>34088.685140000001</v>
      </c>
      <c r="G22" s="154"/>
      <c r="H22" s="154">
        <f t="shared" si="23"/>
        <v>0</v>
      </c>
      <c r="I22" s="154">
        <f t="shared" si="23"/>
        <v>0</v>
      </c>
      <c r="J22" s="154">
        <f t="shared" si="23"/>
        <v>0</v>
      </c>
      <c r="K22" s="154">
        <f t="shared" si="23"/>
        <v>0</v>
      </c>
      <c r="L22" s="154">
        <f t="shared" si="23"/>
        <v>0</v>
      </c>
      <c r="M22" s="154">
        <f t="shared" si="23"/>
        <v>0</v>
      </c>
      <c r="N22" s="154">
        <f t="shared" si="23"/>
        <v>2642.1168899999998</v>
      </c>
      <c r="O22" s="154">
        <f t="shared" si="23"/>
        <v>2642.1168899999998</v>
      </c>
      <c r="P22" s="154">
        <f t="shared" si="23"/>
        <v>0</v>
      </c>
      <c r="Q22" s="154">
        <f t="shared" si="23"/>
        <v>0</v>
      </c>
      <c r="R22" s="154">
        <f t="shared" si="23"/>
        <v>0</v>
      </c>
      <c r="S22" s="154">
        <f t="shared" si="23"/>
        <v>0</v>
      </c>
      <c r="T22" s="154">
        <f t="shared" si="23"/>
        <v>7830.9842699999999</v>
      </c>
      <c r="U22" s="154">
        <f t="shared" si="23"/>
        <v>7830.9842699999999</v>
      </c>
      <c r="V22" s="154">
        <f t="shared" si="23"/>
        <v>0</v>
      </c>
      <c r="W22" s="154">
        <f t="shared" si="23"/>
        <v>4884.3</v>
      </c>
      <c r="X22" s="154">
        <f t="shared" si="23"/>
        <v>4884.3</v>
      </c>
      <c r="Y22" s="154">
        <f t="shared" si="23"/>
        <v>0</v>
      </c>
      <c r="Z22" s="154">
        <f t="shared" si="23"/>
        <v>0</v>
      </c>
      <c r="AA22" s="154">
        <f t="shared" si="23"/>
        <v>0</v>
      </c>
      <c r="AB22" s="154">
        <f t="shared" si="23"/>
        <v>0</v>
      </c>
      <c r="AC22" s="154">
        <f t="shared" si="23"/>
        <v>0</v>
      </c>
      <c r="AD22" s="154">
        <f t="shared" si="23"/>
        <v>0</v>
      </c>
      <c r="AE22" s="154">
        <f t="shared" si="23"/>
        <v>0</v>
      </c>
      <c r="AF22" s="154">
        <f t="shared" si="23"/>
        <v>0</v>
      </c>
      <c r="AG22" s="154">
        <f t="shared" si="23"/>
        <v>0</v>
      </c>
      <c r="AH22" s="154">
        <f t="shared" si="23"/>
        <v>0</v>
      </c>
      <c r="AI22" s="154">
        <f t="shared" si="23"/>
        <v>0</v>
      </c>
      <c r="AJ22" s="154">
        <f t="shared" si="23"/>
        <v>7952.1741400000001</v>
      </c>
      <c r="AK22" s="154">
        <f t="shared" si="23"/>
        <v>0</v>
      </c>
      <c r="AL22" s="154">
        <f t="shared" si="23"/>
        <v>0</v>
      </c>
      <c r="AM22" s="154">
        <f t="shared" si="23"/>
        <v>7952.1741400000001</v>
      </c>
      <c r="AN22" s="154">
        <f t="shared" si="23"/>
        <v>0</v>
      </c>
      <c r="AO22" s="154">
        <f t="shared" si="23"/>
        <v>10779.109840000001</v>
      </c>
      <c r="AP22" s="154">
        <f t="shared" si="23"/>
        <v>10035.90984</v>
      </c>
      <c r="AQ22" s="154">
        <f t="shared" si="23"/>
        <v>10035.90984</v>
      </c>
      <c r="AR22" s="154">
        <f t="shared" si="23"/>
        <v>10779.109840000001</v>
      </c>
      <c r="AS22" s="154">
        <f t="shared" si="23"/>
        <v>0</v>
      </c>
      <c r="AT22" s="154">
        <f t="shared" si="23"/>
        <v>0</v>
      </c>
      <c r="AU22" s="154">
        <f t="shared" si="23"/>
        <v>0</v>
      </c>
      <c r="AV22" s="154">
        <f t="shared" si="23"/>
        <v>0</v>
      </c>
      <c r="AW22" s="154">
        <f t="shared" si="23"/>
        <v>0</v>
      </c>
      <c r="AX22" s="154">
        <f t="shared" si="23"/>
        <v>0</v>
      </c>
      <c r="AY22" s="154">
        <f t="shared" si="23"/>
        <v>41032.831030000001</v>
      </c>
      <c r="AZ22" s="154">
        <f t="shared" si="23"/>
        <v>0</v>
      </c>
      <c r="BA22" s="154"/>
      <c r="BB22" s="441"/>
    </row>
    <row r="23" spans="1:54" ht="15.6">
      <c r="A23" s="378"/>
      <c r="B23" s="379"/>
      <c r="C23" s="380"/>
      <c r="D23" s="221" t="s">
        <v>274</v>
      </c>
      <c r="E23" s="227">
        <f t="shared" si="22"/>
        <v>0</v>
      </c>
      <c r="F23" s="227">
        <f t="shared" si="22"/>
        <v>0</v>
      </c>
      <c r="G23" s="154"/>
      <c r="H23" s="154">
        <f t="shared" si="23"/>
        <v>0</v>
      </c>
      <c r="I23" s="154">
        <f t="shared" si="23"/>
        <v>0</v>
      </c>
      <c r="J23" s="154">
        <f t="shared" si="23"/>
        <v>0</v>
      </c>
      <c r="K23" s="154">
        <f t="shared" si="23"/>
        <v>0</v>
      </c>
      <c r="L23" s="154">
        <f t="shared" si="23"/>
        <v>0</v>
      </c>
      <c r="M23" s="154">
        <f t="shared" si="23"/>
        <v>0</v>
      </c>
      <c r="N23" s="154">
        <f t="shared" si="23"/>
        <v>0</v>
      </c>
      <c r="O23" s="154">
        <f t="shared" si="23"/>
        <v>0</v>
      </c>
      <c r="P23" s="154">
        <f t="shared" si="23"/>
        <v>0</v>
      </c>
      <c r="Q23" s="154">
        <f t="shared" si="23"/>
        <v>0</v>
      </c>
      <c r="R23" s="154">
        <f t="shared" si="23"/>
        <v>0</v>
      </c>
      <c r="S23" s="154">
        <f t="shared" si="23"/>
        <v>0</v>
      </c>
      <c r="T23" s="154">
        <f t="shared" si="23"/>
        <v>0</v>
      </c>
      <c r="U23" s="154">
        <f t="shared" si="23"/>
        <v>0</v>
      </c>
      <c r="V23" s="154">
        <f t="shared" si="23"/>
        <v>0</v>
      </c>
      <c r="W23" s="154">
        <f t="shared" si="23"/>
        <v>0</v>
      </c>
      <c r="X23" s="154">
        <f t="shared" si="23"/>
        <v>0</v>
      </c>
      <c r="Y23" s="154">
        <f t="shared" si="23"/>
        <v>0</v>
      </c>
      <c r="Z23" s="154">
        <f t="shared" si="23"/>
        <v>0</v>
      </c>
      <c r="AA23" s="154">
        <f t="shared" si="23"/>
        <v>0</v>
      </c>
      <c r="AB23" s="154">
        <f t="shared" si="23"/>
        <v>0</v>
      </c>
      <c r="AC23" s="154">
        <f t="shared" si="23"/>
        <v>0</v>
      </c>
      <c r="AD23" s="154">
        <f t="shared" si="23"/>
        <v>0</v>
      </c>
      <c r="AE23" s="154">
        <f t="shared" si="23"/>
        <v>0</v>
      </c>
      <c r="AF23" s="154">
        <f t="shared" si="23"/>
        <v>0</v>
      </c>
      <c r="AG23" s="154">
        <f t="shared" si="23"/>
        <v>0</v>
      </c>
      <c r="AH23" s="154">
        <f t="shared" si="23"/>
        <v>0</v>
      </c>
      <c r="AI23" s="154">
        <f t="shared" si="23"/>
        <v>0</v>
      </c>
      <c r="AJ23" s="154">
        <f t="shared" si="23"/>
        <v>0</v>
      </c>
      <c r="AK23" s="154">
        <f t="shared" si="23"/>
        <v>0</v>
      </c>
      <c r="AL23" s="154">
        <f t="shared" si="23"/>
        <v>0</v>
      </c>
      <c r="AM23" s="154">
        <f t="shared" si="23"/>
        <v>0</v>
      </c>
      <c r="AN23" s="154">
        <f t="shared" si="23"/>
        <v>0</v>
      </c>
      <c r="AO23" s="154">
        <f t="shared" si="23"/>
        <v>0</v>
      </c>
      <c r="AP23" s="154">
        <f t="shared" si="23"/>
        <v>0</v>
      </c>
      <c r="AQ23" s="154">
        <f t="shared" si="23"/>
        <v>0</v>
      </c>
      <c r="AR23" s="154">
        <f t="shared" si="23"/>
        <v>0</v>
      </c>
      <c r="AS23" s="154">
        <f t="shared" si="23"/>
        <v>0</v>
      </c>
      <c r="AT23" s="154">
        <f t="shared" si="23"/>
        <v>0</v>
      </c>
      <c r="AU23" s="154">
        <f t="shared" si="23"/>
        <v>0</v>
      </c>
      <c r="AV23" s="154">
        <f t="shared" si="23"/>
        <v>0</v>
      </c>
      <c r="AW23" s="154">
        <f t="shared" si="23"/>
        <v>0</v>
      </c>
      <c r="AX23" s="154">
        <f t="shared" si="23"/>
        <v>0</v>
      </c>
      <c r="AY23" s="154">
        <f t="shared" si="23"/>
        <v>0</v>
      </c>
      <c r="AZ23" s="154">
        <f t="shared" si="23"/>
        <v>0</v>
      </c>
      <c r="BA23" s="154"/>
      <c r="BB23" s="441"/>
    </row>
    <row r="24" spans="1:54" ht="31.2">
      <c r="A24" s="381"/>
      <c r="B24" s="382"/>
      <c r="C24" s="383"/>
      <c r="D24" s="153" t="s">
        <v>43</v>
      </c>
      <c r="E24" s="227">
        <f t="shared" si="22"/>
        <v>0</v>
      </c>
      <c r="F24" s="227">
        <f t="shared" si="22"/>
        <v>0</v>
      </c>
      <c r="G24" s="154"/>
      <c r="H24" s="154">
        <f t="shared" si="23"/>
        <v>0</v>
      </c>
      <c r="I24" s="154">
        <f t="shared" si="23"/>
        <v>0</v>
      </c>
      <c r="J24" s="154">
        <f t="shared" si="23"/>
        <v>0</v>
      </c>
      <c r="K24" s="154">
        <f t="shared" si="23"/>
        <v>0</v>
      </c>
      <c r="L24" s="154">
        <f t="shared" si="23"/>
        <v>0</v>
      </c>
      <c r="M24" s="154">
        <f t="shared" si="23"/>
        <v>0</v>
      </c>
      <c r="N24" s="154">
        <f t="shared" si="23"/>
        <v>0</v>
      </c>
      <c r="O24" s="154">
        <f t="shared" si="23"/>
        <v>0</v>
      </c>
      <c r="P24" s="154">
        <f t="shared" si="23"/>
        <v>0</v>
      </c>
      <c r="Q24" s="154">
        <f t="shared" si="23"/>
        <v>0</v>
      </c>
      <c r="R24" s="154">
        <f t="shared" si="23"/>
        <v>0</v>
      </c>
      <c r="S24" s="154">
        <f t="shared" si="23"/>
        <v>0</v>
      </c>
      <c r="T24" s="154">
        <f t="shared" si="23"/>
        <v>0</v>
      </c>
      <c r="U24" s="154">
        <f t="shared" si="23"/>
        <v>0</v>
      </c>
      <c r="V24" s="154">
        <f t="shared" si="23"/>
        <v>0</v>
      </c>
      <c r="W24" s="154">
        <f t="shared" si="23"/>
        <v>0</v>
      </c>
      <c r="X24" s="154">
        <f t="shared" si="23"/>
        <v>0</v>
      </c>
      <c r="Y24" s="154">
        <f t="shared" si="23"/>
        <v>0</v>
      </c>
      <c r="Z24" s="154">
        <f t="shared" si="23"/>
        <v>0</v>
      </c>
      <c r="AA24" s="154">
        <f t="shared" si="23"/>
        <v>0</v>
      </c>
      <c r="AB24" s="154">
        <f t="shared" si="23"/>
        <v>0</v>
      </c>
      <c r="AC24" s="154">
        <f t="shared" si="23"/>
        <v>0</v>
      </c>
      <c r="AD24" s="154">
        <f t="shared" si="23"/>
        <v>0</v>
      </c>
      <c r="AE24" s="154">
        <f t="shared" si="23"/>
        <v>0</v>
      </c>
      <c r="AF24" s="154">
        <f t="shared" si="23"/>
        <v>0</v>
      </c>
      <c r="AG24" s="154">
        <f t="shared" si="23"/>
        <v>0</v>
      </c>
      <c r="AH24" s="154">
        <f t="shared" si="23"/>
        <v>0</v>
      </c>
      <c r="AI24" s="154">
        <f t="shared" si="23"/>
        <v>0</v>
      </c>
      <c r="AJ24" s="154">
        <f t="shared" si="23"/>
        <v>0</v>
      </c>
      <c r="AK24" s="154">
        <f t="shared" si="23"/>
        <v>0</v>
      </c>
      <c r="AL24" s="154">
        <f t="shared" si="23"/>
        <v>0</v>
      </c>
      <c r="AM24" s="154">
        <f t="shared" si="23"/>
        <v>0</v>
      </c>
      <c r="AN24" s="154">
        <f t="shared" si="23"/>
        <v>0</v>
      </c>
      <c r="AO24" s="154">
        <f t="shared" si="23"/>
        <v>0</v>
      </c>
      <c r="AP24" s="154">
        <f t="shared" si="23"/>
        <v>0</v>
      </c>
      <c r="AQ24" s="154">
        <f t="shared" si="23"/>
        <v>0</v>
      </c>
      <c r="AR24" s="154">
        <f t="shared" si="23"/>
        <v>0</v>
      </c>
      <c r="AS24" s="154">
        <f t="shared" si="23"/>
        <v>0</v>
      </c>
      <c r="AT24" s="154">
        <f t="shared" si="23"/>
        <v>0</v>
      </c>
      <c r="AU24" s="154">
        <f t="shared" si="23"/>
        <v>0</v>
      </c>
      <c r="AV24" s="154">
        <f t="shared" si="23"/>
        <v>0</v>
      </c>
      <c r="AW24" s="154">
        <f t="shared" si="23"/>
        <v>0</v>
      </c>
      <c r="AX24" s="154">
        <f t="shared" si="23"/>
        <v>0</v>
      </c>
      <c r="AY24" s="154">
        <f t="shared" si="23"/>
        <v>0</v>
      </c>
      <c r="AZ24" s="154">
        <f t="shared" si="23"/>
        <v>0</v>
      </c>
      <c r="BA24" s="154"/>
      <c r="BB24" s="441"/>
    </row>
    <row r="25" spans="1:54" ht="15.6">
      <c r="A25" s="375" t="s">
        <v>278</v>
      </c>
      <c r="B25" s="376"/>
      <c r="C25" s="377"/>
      <c r="D25" s="150" t="s">
        <v>41</v>
      </c>
      <c r="E25" s="226">
        <f>E10-E18</f>
        <v>352783.53362</v>
      </c>
      <c r="F25" s="226">
        <f t="shared" ref="F25:AZ25" si="24">F10-F18</f>
        <v>291268.15599</v>
      </c>
      <c r="G25" s="185">
        <f t="shared" si="24"/>
        <v>37.268617353550887</v>
      </c>
      <c r="H25" s="185">
        <f t="shared" si="24"/>
        <v>28795.76368</v>
      </c>
      <c r="I25" s="185">
        <f t="shared" si="24"/>
        <v>28795.76368</v>
      </c>
      <c r="J25" s="185">
        <f t="shared" si="24"/>
        <v>100</v>
      </c>
      <c r="K25" s="185">
        <f t="shared" si="24"/>
        <v>42967.267</v>
      </c>
      <c r="L25" s="185">
        <f t="shared" si="24"/>
        <v>42967.267</v>
      </c>
      <c r="M25" s="185">
        <f>L25/K25*100</f>
        <v>100</v>
      </c>
      <c r="N25" s="185">
        <f t="shared" si="24"/>
        <v>10345.14143</v>
      </c>
      <c r="O25" s="185">
        <f t="shared" si="24"/>
        <v>10345.141430000001</v>
      </c>
      <c r="P25" s="185">
        <f>O25*100/N25</f>
        <v>100.00000000000001</v>
      </c>
      <c r="Q25" s="185">
        <f t="shared" si="24"/>
        <v>21539.450919999999</v>
      </c>
      <c r="R25" s="185">
        <f t="shared" si="24"/>
        <v>21539.450919999999</v>
      </c>
      <c r="S25" s="185">
        <f>R25*100/Q25</f>
        <v>99.999999999999986</v>
      </c>
      <c r="T25" s="185">
        <f t="shared" si="24"/>
        <v>27151.521339999999</v>
      </c>
      <c r="U25" s="185">
        <f t="shared" si="24"/>
        <v>27151.521339999999</v>
      </c>
      <c r="V25" s="151">
        <f>U25*100/T25</f>
        <v>100</v>
      </c>
      <c r="W25" s="185">
        <f t="shared" si="24"/>
        <v>9624.4789500000006</v>
      </c>
      <c r="X25" s="185">
        <f t="shared" si="24"/>
        <v>9624.4789500000006</v>
      </c>
      <c r="Y25" s="151">
        <f>X25*100/W25</f>
        <v>100</v>
      </c>
      <c r="Z25" s="185">
        <f t="shared" si="24"/>
        <v>11269.892660000001</v>
      </c>
      <c r="AA25" s="185">
        <f t="shared" si="24"/>
        <v>7093.3586500000001</v>
      </c>
      <c r="AB25" s="185">
        <f t="shared" si="24"/>
        <v>283.32</v>
      </c>
      <c r="AC25" s="185">
        <f t="shared" si="24"/>
        <v>11269.892660000001</v>
      </c>
      <c r="AD25" s="185">
        <f>AC25*100/Z25</f>
        <v>100</v>
      </c>
      <c r="AE25" s="185">
        <f t="shared" si="24"/>
        <v>47731.342140000008</v>
      </c>
      <c r="AF25" s="185">
        <f t="shared" si="24"/>
        <v>2930.4745400000002</v>
      </c>
      <c r="AG25" s="185">
        <f t="shared" si="24"/>
        <v>2930.4745400000002</v>
      </c>
      <c r="AH25" s="185">
        <f t="shared" si="24"/>
        <v>47731.342140000008</v>
      </c>
      <c r="AI25" s="185">
        <f>AH25*100/AE25</f>
        <v>100</v>
      </c>
      <c r="AJ25" s="185">
        <f t="shared" si="24"/>
        <v>23453.279829999996</v>
      </c>
      <c r="AK25" s="185">
        <f t="shared" si="24"/>
        <v>269.44799999999998</v>
      </c>
      <c r="AL25" s="185">
        <f t="shared" si="24"/>
        <v>269.44799999999998</v>
      </c>
      <c r="AM25" s="185">
        <f t="shared" si="24"/>
        <v>23453.279829999996</v>
      </c>
      <c r="AN25" s="198">
        <f>AM25/AJ25*100</f>
        <v>100</v>
      </c>
      <c r="AO25" s="185">
        <f t="shared" si="24"/>
        <v>40607.888740000009</v>
      </c>
      <c r="AP25" s="185">
        <f t="shared" si="24"/>
        <v>0</v>
      </c>
      <c r="AQ25" s="185">
        <f t="shared" si="24"/>
        <v>0</v>
      </c>
      <c r="AR25" s="185">
        <f t="shared" si="24"/>
        <v>40607.888740000009</v>
      </c>
      <c r="AS25" s="151">
        <f>AR25/AO25*100</f>
        <v>100</v>
      </c>
      <c r="AT25" s="185">
        <f t="shared" si="24"/>
        <v>27782.129300000001</v>
      </c>
      <c r="AU25" s="185">
        <f t="shared" si="24"/>
        <v>5.47</v>
      </c>
      <c r="AV25" s="185">
        <f t="shared" si="24"/>
        <v>0</v>
      </c>
      <c r="AW25" s="185">
        <f t="shared" si="24"/>
        <v>27782.129300000001</v>
      </c>
      <c r="AX25" s="198">
        <f>AW25/AT25*100</f>
        <v>100</v>
      </c>
      <c r="AY25" s="185">
        <f t="shared" si="24"/>
        <v>61515.377629999988</v>
      </c>
      <c r="AZ25" s="185">
        <f t="shared" si="24"/>
        <v>0</v>
      </c>
      <c r="BA25" s="185"/>
      <c r="BB25" s="442"/>
    </row>
    <row r="26" spans="1:54" ht="31.2">
      <c r="A26" s="378"/>
      <c r="B26" s="379"/>
      <c r="C26" s="380"/>
      <c r="D26" s="153" t="s">
        <v>37</v>
      </c>
      <c r="E26" s="226">
        <f t="shared" ref="E26:AZ31" si="25">E11-E19</f>
        <v>0</v>
      </c>
      <c r="F26" s="226">
        <f t="shared" si="25"/>
        <v>0</v>
      </c>
      <c r="G26" s="185"/>
      <c r="H26" s="185">
        <f t="shared" si="25"/>
        <v>0</v>
      </c>
      <c r="I26" s="185">
        <f t="shared" si="25"/>
        <v>0</v>
      </c>
      <c r="J26" s="185"/>
      <c r="K26" s="185">
        <f t="shared" si="25"/>
        <v>0</v>
      </c>
      <c r="L26" s="185">
        <f t="shared" si="25"/>
        <v>0</v>
      </c>
      <c r="M26" s="185"/>
      <c r="N26" s="185">
        <f t="shared" si="25"/>
        <v>0</v>
      </c>
      <c r="O26" s="185">
        <f t="shared" si="25"/>
        <v>0</v>
      </c>
      <c r="P26" s="185"/>
      <c r="Q26" s="185">
        <f t="shared" si="25"/>
        <v>0</v>
      </c>
      <c r="R26" s="185">
        <f t="shared" si="25"/>
        <v>0</v>
      </c>
      <c r="S26" s="185"/>
      <c r="T26" s="185">
        <f t="shared" si="25"/>
        <v>0</v>
      </c>
      <c r="U26" s="185">
        <f t="shared" si="25"/>
        <v>0</v>
      </c>
      <c r="V26" s="185"/>
      <c r="W26" s="185">
        <f t="shared" si="25"/>
        <v>0</v>
      </c>
      <c r="X26" s="185">
        <f t="shared" si="25"/>
        <v>0</v>
      </c>
      <c r="Y26" s="185"/>
      <c r="Z26" s="185">
        <f t="shared" si="25"/>
        <v>0</v>
      </c>
      <c r="AA26" s="185">
        <f t="shared" si="25"/>
        <v>0</v>
      </c>
      <c r="AB26" s="185">
        <f t="shared" si="25"/>
        <v>0</v>
      </c>
      <c r="AC26" s="185">
        <f t="shared" si="25"/>
        <v>0</v>
      </c>
      <c r="AD26" s="185"/>
      <c r="AE26" s="185">
        <f t="shared" si="25"/>
        <v>0</v>
      </c>
      <c r="AF26" s="185">
        <f t="shared" si="25"/>
        <v>0</v>
      </c>
      <c r="AG26" s="185">
        <f t="shared" si="25"/>
        <v>0</v>
      </c>
      <c r="AH26" s="185">
        <f t="shared" si="25"/>
        <v>0</v>
      </c>
      <c r="AI26" s="185"/>
      <c r="AJ26" s="185">
        <f t="shared" si="25"/>
        <v>0</v>
      </c>
      <c r="AK26" s="185">
        <f t="shared" si="25"/>
        <v>0</v>
      </c>
      <c r="AL26" s="185">
        <f t="shared" si="25"/>
        <v>0</v>
      </c>
      <c r="AM26" s="185">
        <f t="shared" si="25"/>
        <v>0</v>
      </c>
      <c r="AN26" s="185"/>
      <c r="AO26" s="185">
        <f t="shared" si="25"/>
        <v>0</v>
      </c>
      <c r="AP26" s="185">
        <f t="shared" si="25"/>
        <v>0</v>
      </c>
      <c r="AQ26" s="185">
        <f t="shared" si="25"/>
        <v>0</v>
      </c>
      <c r="AR26" s="185">
        <f t="shared" si="25"/>
        <v>0</v>
      </c>
      <c r="AS26" s="185"/>
      <c r="AT26" s="185">
        <f t="shared" si="25"/>
        <v>0</v>
      </c>
      <c r="AU26" s="185">
        <f t="shared" si="25"/>
        <v>0</v>
      </c>
      <c r="AV26" s="185">
        <f t="shared" si="25"/>
        <v>0</v>
      </c>
      <c r="AW26" s="185">
        <f t="shared" si="25"/>
        <v>0</v>
      </c>
      <c r="AX26" s="185"/>
      <c r="AY26" s="185">
        <f t="shared" si="25"/>
        <v>0</v>
      </c>
      <c r="AZ26" s="185">
        <f t="shared" si="25"/>
        <v>0</v>
      </c>
      <c r="BA26" s="185"/>
      <c r="BB26" s="442"/>
    </row>
    <row r="27" spans="1:54" ht="31.2">
      <c r="A27" s="378"/>
      <c r="B27" s="379"/>
      <c r="C27" s="380"/>
      <c r="D27" s="169" t="s">
        <v>2</v>
      </c>
      <c r="E27" s="226">
        <f t="shared" si="25"/>
        <v>87415.801899999991</v>
      </c>
      <c r="F27" s="226">
        <f t="shared" si="25"/>
        <v>40032.329389999999</v>
      </c>
      <c r="G27" s="185"/>
      <c r="H27" s="185">
        <f t="shared" si="25"/>
        <v>0</v>
      </c>
      <c r="I27" s="185">
        <f t="shared" si="25"/>
        <v>0</v>
      </c>
      <c r="J27" s="185"/>
      <c r="K27" s="185">
        <f t="shared" si="25"/>
        <v>3110.7795099999998</v>
      </c>
      <c r="L27" s="185">
        <f t="shared" si="25"/>
        <v>3110.7795099999998</v>
      </c>
      <c r="M27" s="185"/>
      <c r="N27" s="185">
        <f t="shared" si="25"/>
        <v>5920.8666299999995</v>
      </c>
      <c r="O27" s="185">
        <f t="shared" si="25"/>
        <v>5920.8666300000004</v>
      </c>
      <c r="P27" s="185"/>
      <c r="Q27" s="185">
        <f t="shared" si="25"/>
        <v>4138.4609600000003</v>
      </c>
      <c r="R27" s="185">
        <f t="shared" si="25"/>
        <v>4138.4609600000003</v>
      </c>
      <c r="S27" s="185"/>
      <c r="T27" s="185">
        <f t="shared" si="25"/>
        <v>2750.97885</v>
      </c>
      <c r="U27" s="185">
        <f t="shared" si="25"/>
        <v>2750.97885</v>
      </c>
      <c r="V27" s="185"/>
      <c r="W27" s="185">
        <f t="shared" si="25"/>
        <v>1810.0614499999999</v>
      </c>
      <c r="X27" s="185">
        <f t="shared" si="25"/>
        <v>1810.0614499999999</v>
      </c>
      <c r="Y27" s="185"/>
      <c r="Z27" s="185">
        <f t="shared" si="25"/>
        <v>3541.8774800000001</v>
      </c>
      <c r="AA27" s="185">
        <f t="shared" si="25"/>
        <v>0</v>
      </c>
      <c r="AB27" s="185">
        <f t="shared" si="25"/>
        <v>0</v>
      </c>
      <c r="AC27" s="185">
        <f t="shared" si="25"/>
        <v>3541.8774800000001</v>
      </c>
      <c r="AD27" s="185"/>
      <c r="AE27" s="185">
        <f t="shared" si="25"/>
        <v>1443.0384600000002</v>
      </c>
      <c r="AF27" s="185">
        <f t="shared" si="25"/>
        <v>0</v>
      </c>
      <c r="AG27" s="185">
        <f t="shared" si="25"/>
        <v>0</v>
      </c>
      <c r="AH27" s="185">
        <f t="shared" si="25"/>
        <v>1443.0384600000002</v>
      </c>
      <c r="AI27" s="185"/>
      <c r="AJ27" s="185">
        <f t="shared" si="25"/>
        <v>8317.9587899999988</v>
      </c>
      <c r="AK27" s="185">
        <f t="shared" si="25"/>
        <v>0</v>
      </c>
      <c r="AL27" s="185">
        <f t="shared" si="25"/>
        <v>0</v>
      </c>
      <c r="AM27" s="185">
        <f t="shared" si="25"/>
        <v>8317.9587899999988</v>
      </c>
      <c r="AN27" s="185"/>
      <c r="AO27" s="185">
        <f t="shared" si="25"/>
        <v>5939.3282500000005</v>
      </c>
      <c r="AP27" s="185">
        <f t="shared" si="25"/>
        <v>0</v>
      </c>
      <c r="AQ27" s="185">
        <f t="shared" si="25"/>
        <v>0</v>
      </c>
      <c r="AR27" s="185">
        <f t="shared" si="25"/>
        <v>5939.3282500000005</v>
      </c>
      <c r="AS27" s="185"/>
      <c r="AT27" s="185">
        <f t="shared" si="25"/>
        <v>3058.97901</v>
      </c>
      <c r="AU27" s="185">
        <f t="shared" si="25"/>
        <v>0</v>
      </c>
      <c r="AV27" s="185">
        <f t="shared" si="25"/>
        <v>0</v>
      </c>
      <c r="AW27" s="185">
        <f t="shared" si="25"/>
        <v>3058.97901</v>
      </c>
      <c r="AX27" s="185"/>
      <c r="AY27" s="185">
        <f t="shared" si="25"/>
        <v>47383.472509999992</v>
      </c>
      <c r="AZ27" s="185">
        <f t="shared" si="25"/>
        <v>0</v>
      </c>
      <c r="BA27" s="185"/>
      <c r="BB27" s="442"/>
    </row>
    <row r="28" spans="1:54" ht="15.6">
      <c r="A28" s="378"/>
      <c r="B28" s="379"/>
      <c r="C28" s="380"/>
      <c r="D28" s="221" t="s">
        <v>273</v>
      </c>
      <c r="E28" s="226">
        <f t="shared" si="25"/>
        <v>265367.73171999998</v>
      </c>
      <c r="F28" s="226">
        <f t="shared" si="25"/>
        <v>251235.82659999997</v>
      </c>
      <c r="G28" s="185"/>
      <c r="H28" s="185">
        <f t="shared" si="25"/>
        <v>28795.76368</v>
      </c>
      <c r="I28" s="185">
        <f t="shared" si="25"/>
        <v>28795.76368</v>
      </c>
      <c r="J28" s="185"/>
      <c r="K28" s="185">
        <f t="shared" si="25"/>
        <v>39856.48749</v>
      </c>
      <c r="L28" s="185">
        <f t="shared" si="25"/>
        <v>39856.48749</v>
      </c>
      <c r="M28" s="185"/>
      <c r="N28" s="185">
        <f t="shared" si="25"/>
        <v>4424.2747999999992</v>
      </c>
      <c r="O28" s="185">
        <f t="shared" si="25"/>
        <v>4424.2747999999992</v>
      </c>
      <c r="P28" s="185"/>
      <c r="Q28" s="185">
        <f t="shared" si="25"/>
        <v>17400.989959999999</v>
      </c>
      <c r="R28" s="185">
        <f t="shared" si="25"/>
        <v>17400.989959999999</v>
      </c>
      <c r="S28" s="185"/>
      <c r="T28" s="185">
        <f t="shared" si="25"/>
        <v>24400.54249</v>
      </c>
      <c r="U28" s="185">
        <f t="shared" si="25"/>
        <v>24400.54249</v>
      </c>
      <c r="V28" s="185"/>
      <c r="W28" s="185">
        <f t="shared" si="25"/>
        <v>7814.4175000000023</v>
      </c>
      <c r="X28" s="185">
        <f t="shared" si="25"/>
        <v>7814.4175000000023</v>
      </c>
      <c r="Y28" s="185"/>
      <c r="Z28" s="185">
        <f t="shared" si="25"/>
        <v>7728.0151800000012</v>
      </c>
      <c r="AA28" s="185">
        <f t="shared" si="25"/>
        <v>7093.3586500000001</v>
      </c>
      <c r="AB28" s="185">
        <f t="shared" si="25"/>
        <v>283.32</v>
      </c>
      <c r="AC28" s="185">
        <f t="shared" si="25"/>
        <v>7728.0151800000012</v>
      </c>
      <c r="AD28" s="185"/>
      <c r="AE28" s="185">
        <f t="shared" si="25"/>
        <v>46288.303680000005</v>
      </c>
      <c r="AF28" s="185">
        <f t="shared" si="25"/>
        <v>2930.4745400000002</v>
      </c>
      <c r="AG28" s="185">
        <f t="shared" si="25"/>
        <v>2930.4745400000002</v>
      </c>
      <c r="AH28" s="185">
        <f t="shared" si="25"/>
        <v>46288.303680000005</v>
      </c>
      <c r="AI28" s="185"/>
      <c r="AJ28" s="185">
        <f t="shared" si="25"/>
        <v>15135.321039999999</v>
      </c>
      <c r="AK28" s="185">
        <f t="shared" si="25"/>
        <v>269.44799999999998</v>
      </c>
      <c r="AL28" s="185">
        <f t="shared" si="25"/>
        <v>269.44799999999998</v>
      </c>
      <c r="AM28" s="185">
        <f t="shared" si="25"/>
        <v>15135.321039999999</v>
      </c>
      <c r="AN28" s="185"/>
      <c r="AO28" s="185">
        <f t="shared" si="25"/>
        <v>34668.560490000011</v>
      </c>
      <c r="AP28" s="185">
        <f t="shared" si="25"/>
        <v>0</v>
      </c>
      <c r="AQ28" s="185">
        <f t="shared" si="25"/>
        <v>0</v>
      </c>
      <c r="AR28" s="185">
        <f t="shared" si="25"/>
        <v>34668.560490000011</v>
      </c>
      <c r="AS28" s="185"/>
      <c r="AT28" s="185">
        <f t="shared" si="25"/>
        <v>24723.150290000001</v>
      </c>
      <c r="AU28" s="185">
        <f t="shared" si="25"/>
        <v>5.47</v>
      </c>
      <c r="AV28" s="185">
        <f t="shared" si="25"/>
        <v>0</v>
      </c>
      <c r="AW28" s="185">
        <f t="shared" si="25"/>
        <v>24723.150290000001</v>
      </c>
      <c r="AX28" s="185"/>
      <c r="AY28" s="185">
        <f t="shared" si="25"/>
        <v>14131.905120000003</v>
      </c>
      <c r="AZ28" s="185">
        <f t="shared" si="25"/>
        <v>0</v>
      </c>
      <c r="BA28" s="185"/>
      <c r="BB28" s="442"/>
    </row>
    <row r="29" spans="1:54" ht="78">
      <c r="A29" s="378"/>
      <c r="B29" s="379"/>
      <c r="C29" s="380"/>
      <c r="D29" s="221" t="s">
        <v>279</v>
      </c>
      <c r="E29" s="226">
        <f t="shared" si="25"/>
        <v>2309.127999999997</v>
      </c>
      <c r="F29" s="226">
        <f t="shared" si="25"/>
        <v>716.76722999999765</v>
      </c>
      <c r="G29" s="185"/>
      <c r="H29" s="185">
        <f t="shared" si="25"/>
        <v>0</v>
      </c>
      <c r="I29" s="185">
        <f t="shared" si="25"/>
        <v>0</v>
      </c>
      <c r="J29" s="185"/>
      <c r="K29" s="185">
        <f t="shared" si="25"/>
        <v>716.76723000000004</v>
      </c>
      <c r="L29" s="185">
        <f t="shared" si="25"/>
        <v>716.76723000000004</v>
      </c>
      <c r="M29" s="185"/>
      <c r="N29" s="185">
        <f t="shared" si="25"/>
        <v>0</v>
      </c>
      <c r="O29" s="185">
        <f t="shared" si="25"/>
        <v>0</v>
      </c>
      <c r="P29" s="185"/>
      <c r="Q29" s="185">
        <f t="shared" si="25"/>
        <v>0</v>
      </c>
      <c r="R29" s="185">
        <f t="shared" si="25"/>
        <v>0</v>
      </c>
      <c r="S29" s="185"/>
      <c r="T29" s="185">
        <f t="shared" si="25"/>
        <v>0</v>
      </c>
      <c r="U29" s="185">
        <f t="shared" si="25"/>
        <v>0</v>
      </c>
      <c r="V29" s="185"/>
      <c r="W29" s="185">
        <f t="shared" si="25"/>
        <v>0</v>
      </c>
      <c r="X29" s="185">
        <f t="shared" si="25"/>
        <v>0</v>
      </c>
      <c r="Y29" s="185"/>
      <c r="Z29" s="185">
        <f t="shared" si="25"/>
        <v>0</v>
      </c>
      <c r="AA29" s="185">
        <f t="shared" si="25"/>
        <v>0</v>
      </c>
      <c r="AB29" s="185">
        <f t="shared" si="25"/>
        <v>0</v>
      </c>
      <c r="AC29" s="185">
        <f t="shared" si="25"/>
        <v>0</v>
      </c>
      <c r="AD29" s="185"/>
      <c r="AE29" s="185">
        <f t="shared" si="25"/>
        <v>0</v>
      </c>
      <c r="AF29" s="185">
        <f t="shared" si="25"/>
        <v>0</v>
      </c>
      <c r="AG29" s="185">
        <f t="shared" si="25"/>
        <v>0</v>
      </c>
      <c r="AH29" s="185">
        <f t="shared" si="25"/>
        <v>0</v>
      </c>
      <c r="AI29" s="185"/>
      <c r="AJ29" s="185">
        <f t="shared" si="25"/>
        <v>0</v>
      </c>
      <c r="AK29" s="185">
        <f t="shared" si="25"/>
        <v>0</v>
      </c>
      <c r="AL29" s="185">
        <f t="shared" si="25"/>
        <v>0</v>
      </c>
      <c r="AM29" s="185">
        <f t="shared" si="25"/>
        <v>0</v>
      </c>
      <c r="AN29" s="185"/>
      <c r="AO29" s="185">
        <f t="shared" si="25"/>
        <v>0</v>
      </c>
      <c r="AP29" s="185">
        <f t="shared" si="25"/>
        <v>0</v>
      </c>
      <c r="AQ29" s="185">
        <f t="shared" si="25"/>
        <v>0</v>
      </c>
      <c r="AR29" s="185">
        <f t="shared" si="25"/>
        <v>0</v>
      </c>
      <c r="AS29" s="185"/>
      <c r="AT29" s="185">
        <f t="shared" si="25"/>
        <v>0</v>
      </c>
      <c r="AU29" s="185">
        <f t="shared" si="25"/>
        <v>0</v>
      </c>
      <c r="AV29" s="185">
        <f t="shared" si="25"/>
        <v>0</v>
      </c>
      <c r="AW29" s="185">
        <f t="shared" si="25"/>
        <v>0</v>
      </c>
      <c r="AX29" s="185"/>
      <c r="AY29" s="185">
        <f t="shared" si="25"/>
        <v>1592.3607699999993</v>
      </c>
      <c r="AZ29" s="185">
        <f t="shared" si="25"/>
        <v>0</v>
      </c>
      <c r="BA29" s="185"/>
      <c r="BB29" s="442"/>
    </row>
    <row r="30" spans="1:54" ht="15.6">
      <c r="A30" s="378"/>
      <c r="B30" s="379"/>
      <c r="C30" s="380"/>
      <c r="D30" s="221" t="s">
        <v>274</v>
      </c>
      <c r="E30" s="226">
        <f t="shared" si="25"/>
        <v>0</v>
      </c>
      <c r="F30" s="226">
        <f t="shared" si="25"/>
        <v>0</v>
      </c>
      <c r="G30" s="185"/>
      <c r="H30" s="185">
        <f t="shared" si="25"/>
        <v>0</v>
      </c>
      <c r="I30" s="185">
        <f t="shared" si="25"/>
        <v>0</v>
      </c>
      <c r="J30" s="185"/>
      <c r="K30" s="185">
        <f t="shared" si="25"/>
        <v>0</v>
      </c>
      <c r="L30" s="185">
        <f t="shared" si="25"/>
        <v>0</v>
      </c>
      <c r="M30" s="185"/>
      <c r="N30" s="185">
        <f t="shared" si="25"/>
        <v>0</v>
      </c>
      <c r="O30" s="185">
        <f t="shared" si="25"/>
        <v>0</v>
      </c>
      <c r="P30" s="185"/>
      <c r="Q30" s="185">
        <f t="shared" si="25"/>
        <v>0</v>
      </c>
      <c r="R30" s="185">
        <f t="shared" si="25"/>
        <v>0</v>
      </c>
      <c r="S30" s="185"/>
      <c r="T30" s="185">
        <f t="shared" si="25"/>
        <v>0</v>
      </c>
      <c r="U30" s="185">
        <f t="shared" si="25"/>
        <v>0</v>
      </c>
      <c r="V30" s="185"/>
      <c r="W30" s="185">
        <f t="shared" si="25"/>
        <v>0</v>
      </c>
      <c r="X30" s="185">
        <f t="shared" si="25"/>
        <v>0</v>
      </c>
      <c r="Y30" s="185"/>
      <c r="Z30" s="185">
        <f t="shared" si="25"/>
        <v>0</v>
      </c>
      <c r="AA30" s="185">
        <f t="shared" si="25"/>
        <v>0</v>
      </c>
      <c r="AB30" s="185">
        <f t="shared" si="25"/>
        <v>0</v>
      </c>
      <c r="AC30" s="185">
        <f t="shared" si="25"/>
        <v>0</v>
      </c>
      <c r="AD30" s="185"/>
      <c r="AE30" s="185">
        <f t="shared" si="25"/>
        <v>0</v>
      </c>
      <c r="AF30" s="185">
        <f t="shared" si="25"/>
        <v>0</v>
      </c>
      <c r="AG30" s="185">
        <f t="shared" si="25"/>
        <v>0</v>
      </c>
      <c r="AH30" s="185">
        <f t="shared" si="25"/>
        <v>0</v>
      </c>
      <c r="AI30" s="185"/>
      <c r="AJ30" s="185">
        <f t="shared" si="25"/>
        <v>0</v>
      </c>
      <c r="AK30" s="185">
        <f t="shared" si="25"/>
        <v>0</v>
      </c>
      <c r="AL30" s="185">
        <f t="shared" si="25"/>
        <v>0</v>
      </c>
      <c r="AM30" s="185">
        <f t="shared" si="25"/>
        <v>0</v>
      </c>
      <c r="AN30" s="185"/>
      <c r="AO30" s="185">
        <f t="shared" si="25"/>
        <v>0</v>
      </c>
      <c r="AP30" s="185">
        <f t="shared" si="25"/>
        <v>0</v>
      </c>
      <c r="AQ30" s="185">
        <f t="shared" si="25"/>
        <v>0</v>
      </c>
      <c r="AR30" s="185">
        <f t="shared" si="25"/>
        <v>0</v>
      </c>
      <c r="AS30" s="185"/>
      <c r="AT30" s="185">
        <f t="shared" si="25"/>
        <v>0</v>
      </c>
      <c r="AU30" s="185">
        <f t="shared" si="25"/>
        <v>0</v>
      </c>
      <c r="AV30" s="185">
        <f t="shared" si="25"/>
        <v>0</v>
      </c>
      <c r="AW30" s="185">
        <f t="shared" si="25"/>
        <v>0</v>
      </c>
      <c r="AX30" s="185"/>
      <c r="AY30" s="185">
        <f t="shared" si="25"/>
        <v>0</v>
      </c>
      <c r="AZ30" s="185">
        <f t="shared" si="25"/>
        <v>0</v>
      </c>
      <c r="BA30" s="185"/>
      <c r="BB30" s="442"/>
    </row>
    <row r="31" spans="1:54" ht="31.2">
      <c r="A31" s="381"/>
      <c r="B31" s="382"/>
      <c r="C31" s="383"/>
      <c r="D31" s="153" t="s">
        <v>43</v>
      </c>
      <c r="E31" s="226">
        <f t="shared" si="25"/>
        <v>0</v>
      </c>
      <c r="F31" s="226">
        <f t="shared" si="25"/>
        <v>0</v>
      </c>
      <c r="G31" s="185"/>
      <c r="H31" s="185">
        <f t="shared" si="25"/>
        <v>0</v>
      </c>
      <c r="I31" s="185">
        <f t="shared" si="25"/>
        <v>0</v>
      </c>
      <c r="J31" s="185"/>
      <c r="K31" s="185">
        <f t="shared" si="25"/>
        <v>0</v>
      </c>
      <c r="L31" s="185">
        <f t="shared" si="25"/>
        <v>0</v>
      </c>
      <c r="M31" s="185"/>
      <c r="N31" s="185">
        <f t="shared" si="25"/>
        <v>0</v>
      </c>
      <c r="O31" s="185">
        <f t="shared" si="25"/>
        <v>0</v>
      </c>
      <c r="P31" s="185"/>
      <c r="Q31" s="185">
        <f t="shared" si="25"/>
        <v>0</v>
      </c>
      <c r="R31" s="185">
        <f t="shared" si="25"/>
        <v>0</v>
      </c>
      <c r="S31" s="185"/>
      <c r="T31" s="185">
        <f t="shared" si="25"/>
        <v>0</v>
      </c>
      <c r="U31" s="185">
        <f t="shared" si="25"/>
        <v>0</v>
      </c>
      <c r="V31" s="185"/>
      <c r="W31" s="185">
        <f t="shared" si="25"/>
        <v>0</v>
      </c>
      <c r="X31" s="185">
        <f t="shared" si="25"/>
        <v>0</v>
      </c>
      <c r="Y31" s="185"/>
      <c r="Z31" s="185">
        <f t="shared" si="25"/>
        <v>0</v>
      </c>
      <c r="AA31" s="185">
        <f t="shared" si="25"/>
        <v>0</v>
      </c>
      <c r="AB31" s="185">
        <f t="shared" si="25"/>
        <v>0</v>
      </c>
      <c r="AC31" s="185">
        <f t="shared" si="25"/>
        <v>0</v>
      </c>
      <c r="AD31" s="185"/>
      <c r="AE31" s="185">
        <f t="shared" si="25"/>
        <v>0</v>
      </c>
      <c r="AF31" s="185">
        <f t="shared" si="25"/>
        <v>0</v>
      </c>
      <c r="AG31" s="185">
        <f t="shared" si="25"/>
        <v>0</v>
      </c>
      <c r="AH31" s="185">
        <f t="shared" si="25"/>
        <v>0</v>
      </c>
      <c r="AI31" s="185"/>
      <c r="AJ31" s="185">
        <f t="shared" si="25"/>
        <v>0</v>
      </c>
      <c r="AK31" s="185">
        <f t="shared" si="25"/>
        <v>0</v>
      </c>
      <c r="AL31" s="185">
        <f t="shared" si="25"/>
        <v>0</v>
      </c>
      <c r="AM31" s="185">
        <f t="shared" si="25"/>
        <v>0</v>
      </c>
      <c r="AN31" s="185"/>
      <c r="AO31" s="185">
        <f t="shared" si="25"/>
        <v>0</v>
      </c>
      <c r="AP31" s="185">
        <f t="shared" si="25"/>
        <v>0</v>
      </c>
      <c r="AQ31" s="185">
        <f t="shared" si="25"/>
        <v>0</v>
      </c>
      <c r="AR31" s="185">
        <f t="shared" si="25"/>
        <v>0</v>
      </c>
      <c r="AS31" s="185"/>
      <c r="AT31" s="185">
        <f t="shared" si="25"/>
        <v>0</v>
      </c>
      <c r="AU31" s="185">
        <f t="shared" si="25"/>
        <v>0</v>
      </c>
      <c r="AV31" s="185">
        <f t="shared" si="25"/>
        <v>0</v>
      </c>
      <c r="AW31" s="185">
        <f t="shared" si="25"/>
        <v>0</v>
      </c>
      <c r="AX31" s="185"/>
      <c r="AY31" s="185">
        <f t="shared" si="25"/>
        <v>0</v>
      </c>
      <c r="AZ31" s="185">
        <f t="shared" si="25"/>
        <v>0</v>
      </c>
      <c r="BA31" s="185"/>
      <c r="BB31" s="443"/>
    </row>
    <row r="32" spans="1:54" ht="15.6">
      <c r="A32" s="395" t="s">
        <v>283</v>
      </c>
      <c r="B32" s="396"/>
      <c r="C32" s="396"/>
      <c r="D32" s="396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444"/>
    </row>
    <row r="33" spans="1:54" ht="15.6">
      <c r="A33" s="398" t="s">
        <v>284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437"/>
    </row>
    <row r="34" spans="1:54" ht="15.6">
      <c r="A34" s="399" t="s">
        <v>285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38"/>
    </row>
    <row r="35" spans="1:54" ht="15.6">
      <c r="A35" s="312" t="s">
        <v>261</v>
      </c>
      <c r="B35" s="314" t="s">
        <v>369</v>
      </c>
      <c r="C35" s="314" t="s">
        <v>324</v>
      </c>
      <c r="D35" s="159" t="s">
        <v>41</v>
      </c>
      <c r="E35" s="209">
        <f>H35+K35+N35+Q35+T35+W35+Z35+AE35+AJ35+AO35+AT35+AY35</f>
        <v>2313.9603700000002</v>
      </c>
      <c r="F35" s="209">
        <f>I35+L35+O35+R35+U35+X35+AC35+AH35+AM35+AR35+AW35+AZ35</f>
        <v>716.76723000000004</v>
      </c>
      <c r="G35" s="178">
        <f>F35/E35*100</f>
        <v>30.975778120175839</v>
      </c>
      <c r="H35" s="179">
        <f>-H36+H37+H38</f>
        <v>0</v>
      </c>
      <c r="I35" s="179">
        <f t="shared" ref="I35" si="26">-I36+I37+I38</f>
        <v>0</v>
      </c>
      <c r="J35" s="179" t="e">
        <f>I35/H35*100</f>
        <v>#DIV/0!</v>
      </c>
      <c r="K35" s="179">
        <f>-K36+K37+K38</f>
        <v>716.76723000000004</v>
      </c>
      <c r="L35" s="179">
        <f t="shared" ref="L35" si="27">-L36+L37+L38</f>
        <v>716.76723000000004</v>
      </c>
      <c r="M35" s="173">
        <f>L35/K35*100</f>
        <v>100</v>
      </c>
      <c r="N35" s="173">
        <f t="shared" ref="N35:O35" si="28">-N36+N37+N38</f>
        <v>0</v>
      </c>
      <c r="O35" s="173">
        <f t="shared" si="28"/>
        <v>0</v>
      </c>
      <c r="P35" s="173" t="e">
        <f>O35/N35*100</f>
        <v>#DIV/0!</v>
      </c>
      <c r="Q35" s="173"/>
      <c r="R35" s="173">
        <f t="shared" ref="R35" si="29">-R36+R37+R38</f>
        <v>0</v>
      </c>
      <c r="S35" s="173" t="e">
        <f>R35/Q35*100</f>
        <v>#DIV/0!</v>
      </c>
      <c r="T35" s="173">
        <f t="shared" ref="T35:U35" si="30">-T36+T37+T38</f>
        <v>0</v>
      </c>
      <c r="U35" s="173">
        <f t="shared" si="30"/>
        <v>0</v>
      </c>
      <c r="V35" s="173" t="e">
        <f>U35/T35*100</f>
        <v>#DIV/0!</v>
      </c>
      <c r="W35" s="173">
        <f t="shared" ref="W35:X35" si="31">-W36+W37+W38</f>
        <v>0</v>
      </c>
      <c r="X35" s="173">
        <f t="shared" si="31"/>
        <v>0</v>
      </c>
      <c r="Y35" s="173" t="e">
        <f>X35/W35*100</f>
        <v>#DIV/0!</v>
      </c>
      <c r="Z35" s="173">
        <f t="shared" ref="Z35:AC35" si="32">-Z36+Z37+Z38</f>
        <v>0</v>
      </c>
      <c r="AA35" s="173">
        <f t="shared" si="32"/>
        <v>0</v>
      </c>
      <c r="AB35" s="173">
        <f t="shared" si="32"/>
        <v>0</v>
      </c>
      <c r="AC35" s="173">
        <f t="shared" si="32"/>
        <v>0</v>
      </c>
      <c r="AD35" s="173" t="e">
        <f>AC35/Z35*100</f>
        <v>#DIV/0!</v>
      </c>
      <c r="AE35" s="173">
        <f t="shared" ref="AE35:AH35" si="33">-AE36+AE37+AE38</f>
        <v>0</v>
      </c>
      <c r="AF35" s="173">
        <f t="shared" si="33"/>
        <v>0</v>
      </c>
      <c r="AG35" s="173">
        <f t="shared" si="33"/>
        <v>0</v>
      </c>
      <c r="AH35" s="173">
        <f t="shared" si="33"/>
        <v>0</v>
      </c>
      <c r="AI35" s="173" t="e">
        <f>AH35/AE35*100</f>
        <v>#DIV/0!</v>
      </c>
      <c r="AJ35" s="173">
        <f t="shared" ref="AJ35:AM35" si="34">-AJ36+AJ37+AJ38</f>
        <v>0</v>
      </c>
      <c r="AK35" s="173">
        <f t="shared" si="34"/>
        <v>0</v>
      </c>
      <c r="AL35" s="173">
        <f t="shared" si="34"/>
        <v>0</v>
      </c>
      <c r="AM35" s="173">
        <f t="shared" si="34"/>
        <v>0</v>
      </c>
      <c r="AN35" s="173" t="e">
        <f>AM35/AJ35*100</f>
        <v>#DIV/0!</v>
      </c>
      <c r="AO35" s="178">
        <f t="shared" ref="AO35:AR35" si="35">-AO36+AO37+AO38</f>
        <v>0</v>
      </c>
      <c r="AP35" s="173">
        <f t="shared" si="35"/>
        <v>0</v>
      </c>
      <c r="AQ35" s="173">
        <f t="shared" si="35"/>
        <v>0</v>
      </c>
      <c r="AR35" s="173">
        <f t="shared" si="35"/>
        <v>0</v>
      </c>
      <c r="AS35" s="173" t="e">
        <f>AR35/AO35*100</f>
        <v>#DIV/0!</v>
      </c>
      <c r="AT35" s="173">
        <f t="shared" ref="AT35:AW35" si="36">-AT36+AT37+AT38</f>
        <v>0</v>
      </c>
      <c r="AU35" s="173">
        <f t="shared" si="36"/>
        <v>0</v>
      </c>
      <c r="AV35" s="173">
        <f t="shared" si="36"/>
        <v>0</v>
      </c>
      <c r="AW35" s="173">
        <f t="shared" si="36"/>
        <v>0</v>
      </c>
      <c r="AX35" s="173" t="e">
        <f>AW35/AT35*100</f>
        <v>#DIV/0!</v>
      </c>
      <c r="AY35" s="173">
        <f t="shared" ref="AY35:AZ35" si="37">-AY36+AY37+AY38</f>
        <v>1597.1931400000001</v>
      </c>
      <c r="AZ35" s="173">
        <f t="shared" si="37"/>
        <v>0</v>
      </c>
      <c r="BA35" s="173">
        <f>AZ35/AY35*100</f>
        <v>0</v>
      </c>
      <c r="BB35" s="222"/>
    </row>
    <row r="36" spans="1:54" ht="31.2">
      <c r="A36" s="313"/>
      <c r="B36" s="315"/>
      <c r="C36" s="315"/>
      <c r="D36" s="157" t="s">
        <v>37</v>
      </c>
      <c r="E36" s="209">
        <f t="shared" ref="E36:E99" si="38">H36+K36+N36+Q36+T36+W36+Z36+AE36+AJ36+AO36+AT36+AY36</f>
        <v>0</v>
      </c>
      <c r="F36" s="209">
        <f t="shared" ref="F36:F99" si="39">I36+L36+O36+R36+U36+X36+AC36+AH36+AM36+AR36+AW36+AZ36</f>
        <v>0</v>
      </c>
      <c r="G36" s="179"/>
      <c r="H36" s="179"/>
      <c r="I36" s="179"/>
      <c r="J36" s="179"/>
      <c r="K36" s="179"/>
      <c r="L36" s="179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222"/>
    </row>
    <row r="37" spans="1:54" ht="31.2">
      <c r="A37" s="313"/>
      <c r="B37" s="315"/>
      <c r="C37" s="315"/>
      <c r="D37" s="158" t="s">
        <v>2</v>
      </c>
      <c r="E37" s="209">
        <f t="shared" si="38"/>
        <v>0</v>
      </c>
      <c r="F37" s="209">
        <f t="shared" si="39"/>
        <v>0</v>
      </c>
      <c r="G37" s="179"/>
      <c r="H37" s="179"/>
      <c r="I37" s="179"/>
      <c r="J37" s="179"/>
      <c r="K37" s="179"/>
      <c r="L37" s="179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222"/>
    </row>
    <row r="38" spans="1:54" ht="15.6">
      <c r="A38" s="313"/>
      <c r="B38" s="315"/>
      <c r="C38" s="315"/>
      <c r="D38" s="221" t="s">
        <v>273</v>
      </c>
      <c r="E38" s="209">
        <f t="shared" si="38"/>
        <v>2313.9603700000002</v>
      </c>
      <c r="F38" s="209">
        <f t="shared" si="39"/>
        <v>716.76723000000004</v>
      </c>
      <c r="G38" s="179"/>
      <c r="H38" s="179"/>
      <c r="I38" s="179"/>
      <c r="J38" s="179"/>
      <c r="K38" s="179">
        <v>716.76723000000004</v>
      </c>
      <c r="L38" s="179">
        <v>716.76723000000004</v>
      </c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8"/>
      <c r="X38" s="173"/>
      <c r="Y38" s="173"/>
      <c r="Z38" s="178"/>
      <c r="AA38" s="173"/>
      <c r="AB38" s="173"/>
      <c r="AC38" s="173"/>
      <c r="AD38" s="173"/>
      <c r="AE38" s="178"/>
      <c r="AF38" s="173"/>
      <c r="AG38" s="173"/>
      <c r="AH38" s="173"/>
      <c r="AI38" s="173"/>
      <c r="AJ38" s="173"/>
      <c r="AK38" s="173"/>
      <c r="AL38" s="173"/>
      <c r="AM38" s="173"/>
      <c r="AN38" s="173"/>
      <c r="AO38" s="178"/>
      <c r="AP38" s="173"/>
      <c r="AQ38" s="173"/>
      <c r="AR38" s="173"/>
      <c r="AS38" s="173"/>
      <c r="AT38" s="173"/>
      <c r="AU38" s="173"/>
      <c r="AV38" s="173"/>
      <c r="AW38" s="173"/>
      <c r="AX38" s="173"/>
      <c r="AY38" s="178">
        <v>1597.1931400000001</v>
      </c>
      <c r="AZ38" s="173"/>
      <c r="BA38" s="173"/>
      <c r="BB38" s="222"/>
    </row>
    <row r="39" spans="1:54" ht="78">
      <c r="A39" s="313"/>
      <c r="B39" s="315"/>
      <c r="C39" s="315"/>
      <c r="D39" s="221" t="s">
        <v>279</v>
      </c>
      <c r="E39" s="209">
        <f t="shared" si="38"/>
        <v>2309.1280000000002</v>
      </c>
      <c r="F39" s="209">
        <f t="shared" si="39"/>
        <v>716.76723000000004</v>
      </c>
      <c r="G39" s="173"/>
      <c r="H39" s="173"/>
      <c r="I39" s="173"/>
      <c r="J39" s="173"/>
      <c r="K39" s="179">
        <v>716.76723000000004</v>
      </c>
      <c r="L39" s="179">
        <v>716.76723000000004</v>
      </c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8">
        <v>1592.36077</v>
      </c>
      <c r="AZ39" s="173"/>
      <c r="BA39" s="173"/>
      <c r="BB39" s="222"/>
    </row>
    <row r="40" spans="1:54" ht="15.6">
      <c r="A40" s="313"/>
      <c r="B40" s="315"/>
      <c r="C40" s="315"/>
      <c r="D40" s="221" t="s">
        <v>274</v>
      </c>
      <c r="E40" s="209">
        <f t="shared" si="38"/>
        <v>0</v>
      </c>
      <c r="F40" s="209">
        <f t="shared" si="39"/>
        <v>0</v>
      </c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222"/>
    </row>
    <row r="41" spans="1:54" ht="31.2">
      <c r="A41" s="313"/>
      <c r="B41" s="315"/>
      <c r="C41" s="315"/>
      <c r="D41" s="153" t="s">
        <v>43</v>
      </c>
      <c r="E41" s="209">
        <f t="shared" si="38"/>
        <v>0</v>
      </c>
      <c r="F41" s="209">
        <f t="shared" si="39"/>
        <v>0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222"/>
    </row>
    <row r="42" spans="1:54" ht="15.6">
      <c r="A42" s="312" t="s">
        <v>286</v>
      </c>
      <c r="B42" s="314" t="s">
        <v>371</v>
      </c>
      <c r="C42" s="314" t="s">
        <v>324</v>
      </c>
      <c r="D42" s="159" t="s">
        <v>41</v>
      </c>
      <c r="E42" s="209">
        <f t="shared" si="38"/>
        <v>2050</v>
      </c>
      <c r="F42" s="209">
        <f t="shared" si="39"/>
        <v>0</v>
      </c>
      <c r="G42" s="173">
        <f>F42/E42*100</f>
        <v>0</v>
      </c>
      <c r="H42" s="173">
        <f>-H43+H44+H45</f>
        <v>0</v>
      </c>
      <c r="I42" s="173">
        <f t="shared" ref="I42" si="40">-I43+I44+I45</f>
        <v>0</v>
      </c>
      <c r="J42" s="173" t="e">
        <f>I42/H42*100</f>
        <v>#DIV/0!</v>
      </c>
      <c r="K42" s="173">
        <f t="shared" ref="K42:L42" si="41">-K43+K44+K45</f>
        <v>0</v>
      </c>
      <c r="L42" s="173">
        <f t="shared" si="41"/>
        <v>0</v>
      </c>
      <c r="M42" s="173" t="e">
        <f>L42/K42*100</f>
        <v>#DIV/0!</v>
      </c>
      <c r="N42" s="173">
        <f t="shared" ref="N42:O42" si="42">-N43+N44+N45</f>
        <v>0</v>
      </c>
      <c r="O42" s="173">
        <f t="shared" si="42"/>
        <v>0</v>
      </c>
      <c r="P42" s="173" t="e">
        <f>O42/N42*100</f>
        <v>#DIV/0!</v>
      </c>
      <c r="Q42" s="173">
        <f t="shared" ref="Q42:R42" si="43">-Q43+Q44+Q45</f>
        <v>0</v>
      </c>
      <c r="R42" s="173">
        <f t="shared" si="43"/>
        <v>0</v>
      </c>
      <c r="S42" s="173" t="e">
        <f>R42/Q42*100</f>
        <v>#DIV/0!</v>
      </c>
      <c r="T42" s="173"/>
      <c r="U42" s="173">
        <f t="shared" ref="U42" si="44">-U43+U44+U45</f>
        <v>0</v>
      </c>
      <c r="V42" s="173" t="e">
        <f>U42/T42*100</f>
        <v>#DIV/0!</v>
      </c>
      <c r="W42" s="173">
        <f t="shared" ref="W42:X42" si="45">-W43+W44+W45</f>
        <v>0</v>
      </c>
      <c r="X42" s="173">
        <f t="shared" si="45"/>
        <v>0</v>
      </c>
      <c r="Y42" s="173" t="e">
        <f>X42/W42*100</f>
        <v>#DIV/0!</v>
      </c>
      <c r="Z42" s="173">
        <f t="shared" ref="Z42:AC42" si="46">-Z43+Z44+Z45</f>
        <v>0</v>
      </c>
      <c r="AA42" s="173">
        <f t="shared" si="46"/>
        <v>0</v>
      </c>
      <c r="AB42" s="173">
        <f t="shared" si="46"/>
        <v>0</v>
      </c>
      <c r="AC42" s="173">
        <f t="shared" si="46"/>
        <v>0</v>
      </c>
      <c r="AD42" s="173" t="e">
        <f>AC42/Z42*100</f>
        <v>#DIV/0!</v>
      </c>
      <c r="AE42" s="173">
        <f t="shared" ref="AE42:AH42" si="47">-AE43+AE44+AE45</f>
        <v>0</v>
      </c>
      <c r="AF42" s="173">
        <f t="shared" si="47"/>
        <v>0</v>
      </c>
      <c r="AG42" s="173">
        <f t="shared" si="47"/>
        <v>0</v>
      </c>
      <c r="AH42" s="173">
        <f t="shared" si="47"/>
        <v>0</v>
      </c>
      <c r="AI42" s="173" t="e">
        <f>AH42/AE42*100</f>
        <v>#DIV/0!</v>
      </c>
      <c r="AJ42" s="173">
        <f t="shared" ref="AJ42:AM42" si="48">-AJ43+AJ44+AJ45</f>
        <v>0</v>
      </c>
      <c r="AK42" s="173">
        <f t="shared" si="48"/>
        <v>0</v>
      </c>
      <c r="AL42" s="173">
        <f t="shared" si="48"/>
        <v>0</v>
      </c>
      <c r="AM42" s="173">
        <f t="shared" si="48"/>
        <v>0</v>
      </c>
      <c r="AN42" s="173" t="e">
        <f>AM42/AJ42*100</f>
        <v>#DIV/0!</v>
      </c>
      <c r="AO42" s="173">
        <f t="shared" ref="AO42:AR42" si="49">-AO43+AO44+AO45</f>
        <v>0</v>
      </c>
      <c r="AP42" s="173">
        <f t="shared" si="49"/>
        <v>0</v>
      </c>
      <c r="AQ42" s="173">
        <f t="shared" si="49"/>
        <v>0</v>
      </c>
      <c r="AR42" s="173">
        <f t="shared" si="49"/>
        <v>0</v>
      </c>
      <c r="AS42" s="173" t="e">
        <f>AR42/AO42*100</f>
        <v>#DIV/0!</v>
      </c>
      <c r="AT42" s="173">
        <f t="shared" ref="AT42:AW42" si="50">-AT43+AT44+AT45</f>
        <v>0</v>
      </c>
      <c r="AU42" s="173">
        <f t="shared" si="50"/>
        <v>0</v>
      </c>
      <c r="AV42" s="173">
        <f t="shared" si="50"/>
        <v>0</v>
      </c>
      <c r="AW42" s="173">
        <f t="shared" si="50"/>
        <v>0</v>
      </c>
      <c r="AX42" s="173" t="e">
        <f>AW42/AT42*100</f>
        <v>#DIV/0!</v>
      </c>
      <c r="AY42" s="173">
        <f t="shared" ref="AY42:AZ42" si="51">-AY43+AY44+AY45</f>
        <v>2050</v>
      </c>
      <c r="AZ42" s="173">
        <f t="shared" si="51"/>
        <v>0</v>
      </c>
      <c r="BA42" s="173">
        <f>AZ42/AY42*100</f>
        <v>0</v>
      </c>
      <c r="BB42" s="222"/>
    </row>
    <row r="43" spans="1:54" ht="31.2">
      <c r="A43" s="313"/>
      <c r="B43" s="315"/>
      <c r="C43" s="315"/>
      <c r="D43" s="157" t="s">
        <v>37</v>
      </c>
      <c r="E43" s="209">
        <f t="shared" si="38"/>
        <v>0</v>
      </c>
      <c r="F43" s="209">
        <f t="shared" si="39"/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222"/>
    </row>
    <row r="44" spans="1:54" ht="31.2">
      <c r="A44" s="313"/>
      <c r="B44" s="315"/>
      <c r="C44" s="315"/>
      <c r="D44" s="158" t="s">
        <v>2</v>
      </c>
      <c r="E44" s="209">
        <f t="shared" si="38"/>
        <v>0</v>
      </c>
      <c r="F44" s="209">
        <f t="shared" si="39"/>
        <v>0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222"/>
    </row>
    <row r="45" spans="1:54" ht="15.6">
      <c r="A45" s="313"/>
      <c r="B45" s="315"/>
      <c r="C45" s="315"/>
      <c r="D45" s="221" t="s">
        <v>273</v>
      </c>
      <c r="E45" s="209">
        <f t="shared" si="38"/>
        <v>2050</v>
      </c>
      <c r="F45" s="209">
        <f t="shared" si="39"/>
        <v>0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>
        <v>2050</v>
      </c>
      <c r="AZ45" s="173"/>
      <c r="BA45" s="173"/>
      <c r="BB45" s="222"/>
    </row>
    <row r="46" spans="1:54" ht="78">
      <c r="A46" s="313"/>
      <c r="B46" s="315"/>
      <c r="C46" s="315"/>
      <c r="D46" s="221" t="s">
        <v>279</v>
      </c>
      <c r="E46" s="209">
        <f t="shared" si="38"/>
        <v>0</v>
      </c>
      <c r="F46" s="209">
        <f t="shared" si="39"/>
        <v>0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222"/>
    </row>
    <row r="47" spans="1:54" ht="15.6">
      <c r="A47" s="313"/>
      <c r="B47" s="315"/>
      <c r="C47" s="315"/>
      <c r="D47" s="221" t="s">
        <v>274</v>
      </c>
      <c r="E47" s="209">
        <f t="shared" si="38"/>
        <v>0</v>
      </c>
      <c r="F47" s="209">
        <f t="shared" si="39"/>
        <v>0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222"/>
    </row>
    <row r="48" spans="1:54" ht="31.2">
      <c r="A48" s="313"/>
      <c r="B48" s="315"/>
      <c r="C48" s="315"/>
      <c r="D48" s="153" t="s">
        <v>43</v>
      </c>
      <c r="E48" s="209">
        <f t="shared" si="38"/>
        <v>0</v>
      </c>
      <c r="F48" s="209">
        <f t="shared" si="39"/>
        <v>0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222"/>
    </row>
    <row r="49" spans="1:54" ht="15.6">
      <c r="A49" s="312" t="s">
        <v>287</v>
      </c>
      <c r="B49" s="314" t="s">
        <v>372</v>
      </c>
      <c r="C49" s="314" t="s">
        <v>324</v>
      </c>
      <c r="D49" s="159" t="s">
        <v>41</v>
      </c>
      <c r="E49" s="209">
        <f t="shared" si="38"/>
        <v>1168</v>
      </c>
      <c r="F49" s="209">
        <f t="shared" si="39"/>
        <v>0</v>
      </c>
      <c r="G49" s="173">
        <f>F49/E49*100</f>
        <v>0</v>
      </c>
      <c r="H49" s="173">
        <f>-H50+H51+H52</f>
        <v>0</v>
      </c>
      <c r="I49" s="173">
        <f t="shared" ref="I49" si="52">-I50+I51+I52</f>
        <v>0</v>
      </c>
      <c r="J49" s="173" t="e">
        <f>I49/H49*100</f>
        <v>#DIV/0!</v>
      </c>
      <c r="K49" s="173">
        <f t="shared" ref="K49:L49" si="53">-K50+K51+K52</f>
        <v>0</v>
      </c>
      <c r="L49" s="173">
        <f t="shared" si="53"/>
        <v>0</v>
      </c>
      <c r="M49" s="173" t="e">
        <f>L49/K49*100</f>
        <v>#DIV/0!</v>
      </c>
      <c r="N49" s="173">
        <f t="shared" ref="N49:O49" si="54">-N50+N51+N52</f>
        <v>0</v>
      </c>
      <c r="O49" s="173">
        <f t="shared" si="54"/>
        <v>0</v>
      </c>
      <c r="P49" s="173" t="e">
        <f>O49/N49*100</f>
        <v>#DIV/0!</v>
      </c>
      <c r="Q49" s="173">
        <f t="shared" ref="Q49:R49" si="55">-Q50+Q51+Q52</f>
        <v>0</v>
      </c>
      <c r="R49" s="173">
        <f t="shared" si="55"/>
        <v>0</v>
      </c>
      <c r="S49" s="173" t="e">
        <f>R49/Q49*100</f>
        <v>#DIV/0!</v>
      </c>
      <c r="T49" s="173">
        <f t="shared" ref="T49:U49" si="56">-T50+T51+T52</f>
        <v>0</v>
      </c>
      <c r="U49" s="173">
        <f t="shared" si="56"/>
        <v>0</v>
      </c>
      <c r="V49" s="173" t="e">
        <f>U49/T49*100</f>
        <v>#DIV/0!</v>
      </c>
      <c r="W49" s="173"/>
      <c r="X49" s="173">
        <f t="shared" ref="X49" si="57">-X50+X51+X52</f>
        <v>0</v>
      </c>
      <c r="Y49" s="173" t="e">
        <f>X49/W49*100</f>
        <v>#DIV/0!</v>
      </c>
      <c r="Z49" s="173">
        <f t="shared" ref="Z49:AC49" si="58">-Z50+Z51+Z52</f>
        <v>0</v>
      </c>
      <c r="AA49" s="173">
        <f t="shared" si="58"/>
        <v>0</v>
      </c>
      <c r="AB49" s="173">
        <f t="shared" si="58"/>
        <v>0</v>
      </c>
      <c r="AC49" s="173">
        <f t="shared" si="58"/>
        <v>0</v>
      </c>
      <c r="AD49" s="173" t="e">
        <f>AC49/Z49*100</f>
        <v>#DIV/0!</v>
      </c>
      <c r="AE49" s="173"/>
      <c r="AF49" s="173">
        <f t="shared" ref="AF49:AH49" si="59">-AF50+AF51+AF52</f>
        <v>0</v>
      </c>
      <c r="AG49" s="173">
        <f t="shared" si="59"/>
        <v>0</v>
      </c>
      <c r="AH49" s="173">
        <f t="shared" si="59"/>
        <v>0</v>
      </c>
      <c r="AI49" s="173" t="e">
        <f>AH49/AE49*100</f>
        <v>#DIV/0!</v>
      </c>
      <c r="AJ49" s="173">
        <f t="shared" ref="AJ49:AM49" si="60">-AJ50+AJ51+AJ52</f>
        <v>0</v>
      </c>
      <c r="AK49" s="173">
        <f t="shared" si="60"/>
        <v>0</v>
      </c>
      <c r="AL49" s="173">
        <f t="shared" si="60"/>
        <v>0</v>
      </c>
      <c r="AM49" s="173">
        <f t="shared" si="60"/>
        <v>0</v>
      </c>
      <c r="AN49" s="173" t="e">
        <f>AM49/AJ49*100</f>
        <v>#DIV/0!</v>
      </c>
      <c r="AO49" s="173">
        <f t="shared" ref="AO49:AR49" si="61">-AO50+AO51+AO52</f>
        <v>0</v>
      </c>
      <c r="AP49" s="173">
        <f t="shared" si="61"/>
        <v>0</v>
      </c>
      <c r="AQ49" s="173">
        <f t="shared" si="61"/>
        <v>0</v>
      </c>
      <c r="AR49" s="173">
        <f t="shared" si="61"/>
        <v>0</v>
      </c>
      <c r="AS49" s="173" t="e">
        <f>AR49/AO49*100</f>
        <v>#DIV/0!</v>
      </c>
      <c r="AT49" s="173">
        <f t="shared" ref="AT49:AW49" si="62">-AT50+AT51+AT52</f>
        <v>0</v>
      </c>
      <c r="AU49" s="173">
        <f t="shared" si="62"/>
        <v>0</v>
      </c>
      <c r="AV49" s="173">
        <f t="shared" si="62"/>
        <v>0</v>
      </c>
      <c r="AW49" s="173">
        <f t="shared" si="62"/>
        <v>0</v>
      </c>
      <c r="AX49" s="173" t="e">
        <f>AW49/AT49*100</f>
        <v>#DIV/0!</v>
      </c>
      <c r="AY49" s="173">
        <f t="shared" ref="AY49:AZ49" si="63">-AY50+AY51+AY52</f>
        <v>1168</v>
      </c>
      <c r="AZ49" s="173">
        <f t="shared" si="63"/>
        <v>0</v>
      </c>
      <c r="BA49" s="173">
        <f>AZ49/AY49*100</f>
        <v>0</v>
      </c>
      <c r="BB49" s="222"/>
    </row>
    <row r="50" spans="1:54" ht="31.2">
      <c r="A50" s="313"/>
      <c r="B50" s="315"/>
      <c r="C50" s="315"/>
      <c r="D50" s="157" t="s">
        <v>37</v>
      </c>
      <c r="E50" s="209">
        <f t="shared" si="38"/>
        <v>0</v>
      </c>
      <c r="F50" s="209">
        <f t="shared" si="39"/>
        <v>0</v>
      </c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222"/>
    </row>
    <row r="51" spans="1:54" ht="31.2">
      <c r="A51" s="313"/>
      <c r="B51" s="315"/>
      <c r="C51" s="315"/>
      <c r="D51" s="158" t="s">
        <v>2</v>
      </c>
      <c r="E51" s="209">
        <f t="shared" si="38"/>
        <v>0</v>
      </c>
      <c r="F51" s="209">
        <f t="shared" si="39"/>
        <v>0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222"/>
    </row>
    <row r="52" spans="1:54" ht="15.6">
      <c r="A52" s="313"/>
      <c r="B52" s="315"/>
      <c r="C52" s="315"/>
      <c r="D52" s="221" t="s">
        <v>273</v>
      </c>
      <c r="E52" s="209">
        <f t="shared" si="38"/>
        <v>1168</v>
      </c>
      <c r="F52" s="209">
        <f t="shared" si="39"/>
        <v>0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>
        <v>1168</v>
      </c>
      <c r="AZ52" s="173"/>
      <c r="BA52" s="173"/>
      <c r="BB52" s="222"/>
    </row>
    <row r="53" spans="1:54" ht="78">
      <c r="A53" s="313"/>
      <c r="B53" s="315"/>
      <c r="C53" s="315"/>
      <c r="D53" s="221" t="s">
        <v>279</v>
      </c>
      <c r="E53" s="209">
        <f t="shared" si="38"/>
        <v>0</v>
      </c>
      <c r="F53" s="209">
        <f t="shared" si="39"/>
        <v>0</v>
      </c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222"/>
    </row>
    <row r="54" spans="1:54" ht="15.6">
      <c r="A54" s="313"/>
      <c r="B54" s="315"/>
      <c r="C54" s="315"/>
      <c r="D54" s="221" t="s">
        <v>274</v>
      </c>
      <c r="E54" s="209">
        <f t="shared" si="38"/>
        <v>0</v>
      </c>
      <c r="F54" s="209">
        <f t="shared" si="39"/>
        <v>0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222"/>
    </row>
    <row r="55" spans="1:54" ht="31.2">
      <c r="A55" s="313"/>
      <c r="B55" s="315"/>
      <c r="C55" s="315"/>
      <c r="D55" s="153" t="s">
        <v>43</v>
      </c>
      <c r="E55" s="209">
        <f t="shared" si="38"/>
        <v>0</v>
      </c>
      <c r="F55" s="209">
        <f t="shared" si="39"/>
        <v>0</v>
      </c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222"/>
    </row>
    <row r="56" spans="1:54" ht="15.6">
      <c r="A56" s="312" t="s">
        <v>288</v>
      </c>
      <c r="B56" s="314" t="s">
        <v>375</v>
      </c>
      <c r="C56" s="314" t="s">
        <v>324</v>
      </c>
      <c r="D56" s="159" t="s">
        <v>41</v>
      </c>
      <c r="E56" s="209">
        <f t="shared" si="38"/>
        <v>53095.051040000006</v>
      </c>
      <c r="F56" s="209">
        <f t="shared" si="39"/>
        <v>33342.690860000002</v>
      </c>
      <c r="G56" s="178">
        <f>F56/E56*100</f>
        <v>62.798114338153198</v>
      </c>
      <c r="H56" s="173">
        <f>-H57+H58+H59</f>
        <v>0</v>
      </c>
      <c r="I56" s="173">
        <f t="shared" ref="I56" si="64">-I57+I58+I59</f>
        <v>0</v>
      </c>
      <c r="J56" s="173" t="e">
        <f>I56/H56*100</f>
        <v>#DIV/0!</v>
      </c>
      <c r="K56" s="173">
        <f t="shared" ref="K56:L56" si="65">-K57+K58+K59</f>
        <v>0</v>
      </c>
      <c r="L56" s="173">
        <f t="shared" si="65"/>
        <v>0</v>
      </c>
      <c r="M56" s="173" t="e">
        <f>L56/K56*100</f>
        <v>#DIV/0!</v>
      </c>
      <c r="N56" s="178">
        <f t="shared" ref="N56:O56" si="66">-N57+N58+N59</f>
        <v>2642.1168899999998</v>
      </c>
      <c r="O56" s="178">
        <f t="shared" si="66"/>
        <v>2642.1168899999998</v>
      </c>
      <c r="P56" s="173">
        <f>O56/N56*100</f>
        <v>100</v>
      </c>
      <c r="Q56" s="173">
        <f t="shared" ref="Q56:R56" si="67">-Q57+Q58+Q59</f>
        <v>0</v>
      </c>
      <c r="R56" s="173">
        <f t="shared" si="67"/>
        <v>0</v>
      </c>
      <c r="S56" s="173" t="e">
        <f>R56/Q56*100</f>
        <v>#DIV/0!</v>
      </c>
      <c r="T56" s="178">
        <f t="shared" ref="T56:U56" si="68">-T57+T58+T59</f>
        <v>7828.1899899999999</v>
      </c>
      <c r="U56" s="178">
        <f t="shared" si="68"/>
        <v>7828.1899899999999</v>
      </c>
      <c r="V56" s="173">
        <f>U56/T56*100</f>
        <v>100</v>
      </c>
      <c r="W56" s="173">
        <v>4884.3</v>
      </c>
      <c r="X56" s="173">
        <v>4884.3</v>
      </c>
      <c r="Y56" s="173">
        <f>X56/W56*100</f>
        <v>100</v>
      </c>
      <c r="Z56" s="173">
        <f t="shared" ref="Z56:AC56" si="69">-Z57+Z58+Z59</f>
        <v>0</v>
      </c>
      <c r="AA56" s="173">
        <f t="shared" si="69"/>
        <v>0</v>
      </c>
      <c r="AB56" s="173">
        <f t="shared" si="69"/>
        <v>0</v>
      </c>
      <c r="AC56" s="173">
        <f t="shared" si="69"/>
        <v>0</v>
      </c>
      <c r="AD56" s="173" t="e">
        <f>AC56/Z56*100</f>
        <v>#DIV/0!</v>
      </c>
      <c r="AE56" s="173"/>
      <c r="AF56" s="173">
        <f t="shared" ref="AF56:AH56" si="70">-AF57+AF58+AF59</f>
        <v>0</v>
      </c>
      <c r="AG56" s="173">
        <f t="shared" si="70"/>
        <v>0</v>
      </c>
      <c r="AH56" s="173">
        <f t="shared" si="70"/>
        <v>0</v>
      </c>
      <c r="AI56" s="173" t="e">
        <f>AH56/AE56*100</f>
        <v>#DIV/0!</v>
      </c>
      <c r="AJ56" s="178">
        <f t="shared" ref="AJ56:AM56" si="71">-AJ57+AJ58+AJ59</f>
        <v>7952.1741400000001</v>
      </c>
      <c r="AK56" s="178">
        <f t="shared" si="71"/>
        <v>0</v>
      </c>
      <c r="AL56" s="178">
        <f t="shared" si="71"/>
        <v>0</v>
      </c>
      <c r="AM56" s="178">
        <f t="shared" si="71"/>
        <v>7952.1741400000001</v>
      </c>
      <c r="AN56" s="173">
        <f>AM56/AJ56*100</f>
        <v>100</v>
      </c>
      <c r="AO56" s="179">
        <f t="shared" ref="AO56:AR56" si="72">-AO57+AO58+AO59</f>
        <v>10035.90984</v>
      </c>
      <c r="AP56" s="173">
        <f t="shared" si="72"/>
        <v>0</v>
      </c>
      <c r="AQ56" s="173">
        <f t="shared" si="72"/>
        <v>0</v>
      </c>
      <c r="AR56" s="173">
        <f t="shared" si="72"/>
        <v>10035.90984</v>
      </c>
      <c r="AS56" s="173">
        <f>AR56/AO56*100</f>
        <v>100</v>
      </c>
      <c r="AT56" s="173">
        <f t="shared" ref="AT56:AW56" si="73">-AT57+AT58+AT59</f>
        <v>0</v>
      </c>
      <c r="AU56" s="173">
        <f t="shared" si="73"/>
        <v>0</v>
      </c>
      <c r="AV56" s="173">
        <f t="shared" si="73"/>
        <v>0</v>
      </c>
      <c r="AW56" s="173">
        <f t="shared" si="73"/>
        <v>0</v>
      </c>
      <c r="AX56" s="173" t="e">
        <f>AW56/AT56*100</f>
        <v>#DIV/0!</v>
      </c>
      <c r="AY56" s="178">
        <f>AY59</f>
        <v>19752.36018</v>
      </c>
      <c r="AZ56" s="173">
        <f t="shared" ref="AZ56" si="74">-AZ57+AZ58+AZ59</f>
        <v>0</v>
      </c>
      <c r="BA56" s="173">
        <f>AZ56/AY56*100</f>
        <v>0</v>
      </c>
      <c r="BB56" s="222"/>
    </row>
    <row r="57" spans="1:54" ht="31.2">
      <c r="A57" s="313"/>
      <c r="B57" s="315"/>
      <c r="C57" s="315"/>
      <c r="D57" s="157" t="s">
        <v>37</v>
      </c>
      <c r="E57" s="209">
        <f t="shared" si="38"/>
        <v>0</v>
      </c>
      <c r="F57" s="209">
        <f t="shared" si="39"/>
        <v>0</v>
      </c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8"/>
      <c r="U57" s="178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8"/>
      <c r="AK57" s="178"/>
      <c r="AL57" s="178"/>
      <c r="AM57" s="178"/>
      <c r="AN57" s="173"/>
      <c r="AO57" s="179"/>
      <c r="AP57" s="173"/>
      <c r="AQ57" s="173"/>
      <c r="AR57" s="173"/>
      <c r="AS57" s="173"/>
      <c r="AT57" s="173"/>
      <c r="AU57" s="173"/>
      <c r="AV57" s="173"/>
      <c r="AW57" s="173"/>
      <c r="AX57" s="173"/>
      <c r="AY57" s="178"/>
      <c r="AZ57" s="173"/>
      <c r="BA57" s="173"/>
      <c r="BB57" s="222"/>
    </row>
    <row r="58" spans="1:54" ht="31.2">
      <c r="A58" s="313"/>
      <c r="B58" s="315"/>
      <c r="C58" s="315"/>
      <c r="D58" s="158" t="s">
        <v>2</v>
      </c>
      <c r="E58" s="209">
        <f t="shared" si="38"/>
        <v>0</v>
      </c>
      <c r="F58" s="209">
        <f t="shared" si="39"/>
        <v>0</v>
      </c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8"/>
      <c r="U58" s="178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8"/>
      <c r="AK58" s="178"/>
      <c r="AL58" s="178"/>
      <c r="AM58" s="178"/>
      <c r="AN58" s="173"/>
      <c r="AO58" s="179"/>
      <c r="AP58" s="173"/>
      <c r="AQ58" s="173"/>
      <c r="AR58" s="173"/>
      <c r="AS58" s="173"/>
      <c r="AT58" s="173"/>
      <c r="AU58" s="173"/>
      <c r="AV58" s="173"/>
      <c r="AW58" s="173"/>
      <c r="AX58" s="173"/>
      <c r="AY58" s="178"/>
      <c r="AZ58" s="173"/>
      <c r="BA58" s="173"/>
      <c r="BB58" s="222"/>
    </row>
    <row r="59" spans="1:54" ht="15.6">
      <c r="A59" s="313"/>
      <c r="B59" s="315"/>
      <c r="C59" s="315"/>
      <c r="D59" s="221" t="s">
        <v>273</v>
      </c>
      <c r="E59" s="209">
        <f t="shared" si="38"/>
        <v>53095.051040000006</v>
      </c>
      <c r="F59" s="209">
        <f t="shared" si="39"/>
        <v>33342.690860000002</v>
      </c>
      <c r="G59" s="173"/>
      <c r="H59" s="173"/>
      <c r="I59" s="173"/>
      <c r="J59" s="173"/>
      <c r="K59" s="173"/>
      <c r="L59" s="173"/>
      <c r="M59" s="173"/>
      <c r="N59" s="178">
        <v>2642.1168899999998</v>
      </c>
      <c r="O59" s="178">
        <v>2642.1168899999998</v>
      </c>
      <c r="P59" s="173"/>
      <c r="Q59" s="173"/>
      <c r="R59" s="173"/>
      <c r="S59" s="173"/>
      <c r="T59" s="178">
        <v>7828.1899899999999</v>
      </c>
      <c r="U59" s="178">
        <v>7828.1899899999999</v>
      </c>
      <c r="V59" s="173"/>
      <c r="W59" s="173">
        <v>4884.3</v>
      </c>
      <c r="X59" s="173">
        <v>4884.3</v>
      </c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8">
        <v>7952.1741400000001</v>
      </c>
      <c r="AK59" s="178"/>
      <c r="AL59" s="178"/>
      <c r="AM59" s="178">
        <v>7952.1741400000001</v>
      </c>
      <c r="AN59" s="173"/>
      <c r="AO59" s="179">
        <v>10035.90984</v>
      </c>
      <c r="AP59" s="173"/>
      <c r="AQ59" s="173"/>
      <c r="AR59" s="173">
        <v>10035.90984</v>
      </c>
      <c r="AS59" s="173"/>
      <c r="AT59" s="173"/>
      <c r="AU59" s="173"/>
      <c r="AV59" s="173"/>
      <c r="AW59" s="173"/>
      <c r="AX59" s="173"/>
      <c r="AY59" s="178">
        <v>19752.36018</v>
      </c>
      <c r="AZ59" s="173"/>
      <c r="BA59" s="173"/>
      <c r="BB59" s="222"/>
    </row>
    <row r="60" spans="1:54" ht="78">
      <c r="A60" s="313"/>
      <c r="B60" s="315"/>
      <c r="C60" s="315"/>
      <c r="D60" s="221" t="s">
        <v>279</v>
      </c>
      <c r="E60" s="209">
        <f t="shared" si="38"/>
        <v>53095.051040000006</v>
      </c>
      <c r="F60" s="209">
        <f t="shared" si="39"/>
        <v>33342.690860000002</v>
      </c>
      <c r="G60" s="173"/>
      <c r="H60" s="173"/>
      <c r="I60" s="173"/>
      <c r="J60" s="173"/>
      <c r="K60" s="173"/>
      <c r="L60" s="173"/>
      <c r="M60" s="173"/>
      <c r="N60" s="178">
        <v>2642.1168899999998</v>
      </c>
      <c r="O60" s="178">
        <v>2642.1168899999998</v>
      </c>
      <c r="P60" s="173"/>
      <c r="Q60" s="173"/>
      <c r="R60" s="173"/>
      <c r="S60" s="173"/>
      <c r="T60" s="178">
        <v>7828.1899899999999</v>
      </c>
      <c r="U60" s="178">
        <v>7828.1899899999999</v>
      </c>
      <c r="V60" s="173"/>
      <c r="W60" s="173">
        <v>4884.3</v>
      </c>
      <c r="X60" s="173">
        <v>4884.3</v>
      </c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8">
        <v>7952.1741400000001</v>
      </c>
      <c r="AK60" s="178"/>
      <c r="AL60" s="178"/>
      <c r="AM60" s="178">
        <v>7952.1741400000001</v>
      </c>
      <c r="AN60" s="173"/>
      <c r="AO60" s="179">
        <v>10035.90984</v>
      </c>
      <c r="AP60" s="173">
        <v>10035.90984</v>
      </c>
      <c r="AQ60" s="173">
        <v>10035.90984</v>
      </c>
      <c r="AR60" s="173">
        <v>10035.90984</v>
      </c>
      <c r="AS60" s="173"/>
      <c r="AT60" s="173"/>
      <c r="AU60" s="173"/>
      <c r="AV60" s="173"/>
      <c r="AW60" s="173"/>
      <c r="AX60" s="173"/>
      <c r="AY60" s="178">
        <v>19752.36018</v>
      </c>
      <c r="AZ60" s="173"/>
      <c r="BA60" s="173"/>
      <c r="BB60" s="222" t="s">
        <v>470</v>
      </c>
    </row>
    <row r="61" spans="1:54" ht="15.6">
      <c r="A61" s="313"/>
      <c r="B61" s="315"/>
      <c r="C61" s="315"/>
      <c r="D61" s="221" t="s">
        <v>274</v>
      </c>
      <c r="E61" s="209">
        <f t="shared" si="38"/>
        <v>0</v>
      </c>
      <c r="F61" s="209">
        <f t="shared" si="39"/>
        <v>0</v>
      </c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222"/>
    </row>
    <row r="62" spans="1:54" ht="31.2">
      <c r="A62" s="313"/>
      <c r="B62" s="315"/>
      <c r="C62" s="315"/>
      <c r="D62" s="153" t="s">
        <v>43</v>
      </c>
      <c r="E62" s="209">
        <f t="shared" si="38"/>
        <v>0</v>
      </c>
      <c r="F62" s="209">
        <f t="shared" si="39"/>
        <v>0</v>
      </c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222"/>
    </row>
    <row r="63" spans="1:54" ht="15.6">
      <c r="A63" s="312" t="s">
        <v>289</v>
      </c>
      <c r="B63" s="314" t="s">
        <v>376</v>
      </c>
      <c r="C63" s="314" t="s">
        <v>324</v>
      </c>
      <c r="D63" s="159" t="s">
        <v>41</v>
      </c>
      <c r="E63" s="209">
        <f t="shared" si="38"/>
        <v>18099.946279999902</v>
      </c>
      <c r="F63" s="209">
        <f t="shared" si="39"/>
        <v>90</v>
      </c>
      <c r="G63" s="173">
        <f>F63/E63*100</f>
        <v>0.49723904484428383</v>
      </c>
      <c r="H63" s="173">
        <f>-H64+H65+H66</f>
        <v>0</v>
      </c>
      <c r="I63" s="173">
        <f t="shared" ref="I63" si="75">-I64+I65+I66</f>
        <v>0</v>
      </c>
      <c r="J63" s="173" t="e">
        <f>I63/H63*100</f>
        <v>#DIV/0!</v>
      </c>
      <c r="K63" s="173">
        <f t="shared" ref="K63:L63" si="76">-K64+K65+K66</f>
        <v>0</v>
      </c>
      <c r="L63" s="173">
        <f t="shared" si="76"/>
        <v>0</v>
      </c>
      <c r="M63" s="173" t="e">
        <f>L63/K63*100</f>
        <v>#DIV/0!</v>
      </c>
      <c r="N63" s="173">
        <f t="shared" ref="N63:O63" si="77">-N64+N65+N66</f>
        <v>0</v>
      </c>
      <c r="O63" s="173">
        <f t="shared" si="77"/>
        <v>0</v>
      </c>
      <c r="P63" s="173" t="e">
        <f>O63/N63*100</f>
        <v>#DIV/0!</v>
      </c>
      <c r="Q63" s="173">
        <f t="shared" ref="Q63:R63" si="78">-Q64+Q65+Q66</f>
        <v>0</v>
      </c>
      <c r="R63" s="173">
        <f t="shared" si="78"/>
        <v>0</v>
      </c>
      <c r="S63" s="173" t="e">
        <f>R63/Q63*100</f>
        <v>#DIV/0!</v>
      </c>
      <c r="T63" s="173">
        <f t="shared" ref="T63:U63" si="79">-T64+T65+T66</f>
        <v>0</v>
      </c>
      <c r="U63" s="173">
        <f t="shared" si="79"/>
        <v>0</v>
      </c>
      <c r="V63" s="173" t="e">
        <f>U63/T63*100</f>
        <v>#DIV/0!</v>
      </c>
      <c r="W63" s="178">
        <f t="shared" ref="W63:X63" si="80">-W64+W65+W66</f>
        <v>0</v>
      </c>
      <c r="X63" s="173">
        <f t="shared" si="80"/>
        <v>0</v>
      </c>
      <c r="Y63" s="173" t="e">
        <f>X63/W63*100</f>
        <v>#DIV/0!</v>
      </c>
      <c r="Z63" s="178">
        <f t="shared" ref="Z63:AC63" si="81">-Z64+Z65+Z66</f>
        <v>0</v>
      </c>
      <c r="AA63" s="173">
        <f t="shared" si="81"/>
        <v>0</v>
      </c>
      <c r="AB63" s="173">
        <f t="shared" si="81"/>
        <v>0</v>
      </c>
      <c r="AC63" s="173">
        <f t="shared" si="81"/>
        <v>0</v>
      </c>
      <c r="AD63" s="173" t="e">
        <f>AC63/Z63*100</f>
        <v>#DIV/0!</v>
      </c>
      <c r="AE63" s="173">
        <f t="shared" ref="AE63:AH63" si="82">-AE64+AE65+AE66</f>
        <v>0</v>
      </c>
      <c r="AF63" s="173">
        <f t="shared" si="82"/>
        <v>0</v>
      </c>
      <c r="AG63" s="173">
        <f t="shared" si="82"/>
        <v>0</v>
      </c>
      <c r="AH63" s="173">
        <f t="shared" si="82"/>
        <v>0</v>
      </c>
      <c r="AI63" s="173" t="e">
        <f>AH63/AE63*100</f>
        <v>#DIV/0!</v>
      </c>
      <c r="AJ63" s="178">
        <f t="shared" ref="AJ63:AM63" si="83">-AJ64+AJ65+AJ66</f>
        <v>0</v>
      </c>
      <c r="AK63" s="173">
        <f t="shared" si="83"/>
        <v>0</v>
      </c>
      <c r="AL63" s="173">
        <f t="shared" si="83"/>
        <v>0</v>
      </c>
      <c r="AM63" s="173">
        <f t="shared" si="83"/>
        <v>0</v>
      </c>
      <c r="AN63" s="173" t="e">
        <f>AM63/AJ63*100</f>
        <v>#DIV/0!</v>
      </c>
      <c r="AO63" s="178">
        <f t="shared" ref="AO63:AR63" si="84">-AO64+AO65+AO66</f>
        <v>90</v>
      </c>
      <c r="AP63" s="173">
        <f t="shared" si="84"/>
        <v>0</v>
      </c>
      <c r="AQ63" s="173">
        <f t="shared" si="84"/>
        <v>0</v>
      </c>
      <c r="AR63" s="173">
        <f t="shared" si="84"/>
        <v>90</v>
      </c>
      <c r="AS63" s="173">
        <f>AR63/AO63*100</f>
        <v>100</v>
      </c>
      <c r="AT63" s="173">
        <f t="shared" ref="AT63:AW63" si="85">-AT64+AT65+AT66</f>
        <v>0</v>
      </c>
      <c r="AU63" s="173">
        <f t="shared" si="85"/>
        <v>0</v>
      </c>
      <c r="AV63" s="173">
        <f t="shared" si="85"/>
        <v>0</v>
      </c>
      <c r="AW63" s="173">
        <f t="shared" si="85"/>
        <v>0</v>
      </c>
      <c r="AX63" s="173" t="e">
        <f>AW63/AT63*100</f>
        <v>#DIV/0!</v>
      </c>
      <c r="AY63" s="173">
        <f t="shared" ref="AY63:AZ63" si="86">-AY64+AY65+AY66</f>
        <v>18009.946279999902</v>
      </c>
      <c r="AZ63" s="173">
        <f t="shared" si="86"/>
        <v>0</v>
      </c>
      <c r="BA63" s="173">
        <f>AZ63/AY63*100</f>
        <v>0</v>
      </c>
      <c r="BB63" s="222"/>
    </row>
    <row r="64" spans="1:54" ht="31.2">
      <c r="A64" s="313"/>
      <c r="B64" s="315"/>
      <c r="C64" s="315"/>
      <c r="D64" s="157" t="s">
        <v>37</v>
      </c>
      <c r="E64" s="209">
        <f t="shared" si="38"/>
        <v>0</v>
      </c>
      <c r="F64" s="209">
        <f t="shared" si="39"/>
        <v>0</v>
      </c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8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222"/>
    </row>
    <row r="65" spans="1:54" ht="31.2">
      <c r="A65" s="313"/>
      <c r="B65" s="315"/>
      <c r="C65" s="315"/>
      <c r="D65" s="158" t="s">
        <v>2</v>
      </c>
      <c r="E65" s="209">
        <f t="shared" si="38"/>
        <v>0</v>
      </c>
      <c r="F65" s="209">
        <f t="shared" si="39"/>
        <v>0</v>
      </c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8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222"/>
    </row>
    <row r="66" spans="1:54" ht="15.6">
      <c r="A66" s="313"/>
      <c r="B66" s="315"/>
      <c r="C66" s="315"/>
      <c r="D66" s="221" t="s">
        <v>273</v>
      </c>
      <c r="E66" s="209">
        <f t="shared" si="38"/>
        <v>18099.946279999902</v>
      </c>
      <c r="F66" s="209">
        <f t="shared" si="39"/>
        <v>90</v>
      </c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8"/>
      <c r="X66" s="173"/>
      <c r="Y66" s="173"/>
      <c r="Z66" s="178"/>
      <c r="AA66" s="173"/>
      <c r="AB66" s="173"/>
      <c r="AC66" s="173"/>
      <c r="AD66" s="173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>
        <v>90</v>
      </c>
      <c r="AP66" s="178"/>
      <c r="AQ66" s="178"/>
      <c r="AR66" s="178">
        <v>90</v>
      </c>
      <c r="AS66" s="178"/>
      <c r="AT66" s="209"/>
      <c r="AU66" s="178"/>
      <c r="AV66" s="178"/>
      <c r="AW66" s="178"/>
      <c r="AX66" s="178"/>
      <c r="AY66" s="178">
        <f>12470.0164199999+199.94628+5339.98358</f>
        <v>18009.946279999902</v>
      </c>
      <c r="AZ66" s="173"/>
      <c r="BA66" s="173"/>
      <c r="BB66" s="222"/>
    </row>
    <row r="67" spans="1:54" ht="78">
      <c r="A67" s="313"/>
      <c r="B67" s="315"/>
      <c r="C67" s="315"/>
      <c r="D67" s="221" t="s">
        <v>279</v>
      </c>
      <c r="E67" s="209">
        <f t="shared" si="38"/>
        <v>0</v>
      </c>
      <c r="F67" s="209">
        <f t="shared" si="39"/>
        <v>0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222"/>
    </row>
    <row r="68" spans="1:54" ht="15.6">
      <c r="A68" s="313"/>
      <c r="B68" s="315"/>
      <c r="C68" s="315"/>
      <c r="D68" s="221" t="s">
        <v>274</v>
      </c>
      <c r="E68" s="209">
        <f t="shared" si="38"/>
        <v>0</v>
      </c>
      <c r="F68" s="209">
        <f t="shared" si="39"/>
        <v>0</v>
      </c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222"/>
    </row>
    <row r="69" spans="1:54" ht="31.2">
      <c r="A69" s="313"/>
      <c r="B69" s="315"/>
      <c r="C69" s="315"/>
      <c r="D69" s="153" t="s">
        <v>43</v>
      </c>
      <c r="E69" s="209">
        <f t="shared" si="38"/>
        <v>0</v>
      </c>
      <c r="F69" s="209">
        <f t="shared" si="39"/>
        <v>0</v>
      </c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222"/>
    </row>
    <row r="70" spans="1:54" ht="15.6">
      <c r="A70" s="312" t="s">
        <v>290</v>
      </c>
      <c r="B70" s="314" t="s">
        <v>377</v>
      </c>
      <c r="C70" s="314" t="s">
        <v>324</v>
      </c>
      <c r="D70" s="159" t="s">
        <v>41</v>
      </c>
      <c r="E70" s="209">
        <f t="shared" si="38"/>
        <v>1098.4578999999999</v>
      </c>
      <c r="F70" s="209">
        <f t="shared" si="39"/>
        <v>465.40852999999998</v>
      </c>
      <c r="G70" s="178">
        <f>F70/E70*100</f>
        <v>42.369264220321966</v>
      </c>
      <c r="H70" s="173">
        <f>-H71+H72+H73</f>
        <v>0</v>
      </c>
      <c r="I70" s="173">
        <f t="shared" ref="I70" si="87">-I71+I72+I73</f>
        <v>0</v>
      </c>
      <c r="J70" s="173" t="e">
        <f>I70/H70*100</f>
        <v>#DIV/0!</v>
      </c>
      <c r="K70" s="173">
        <f t="shared" ref="K70:L70" si="88">-K71+K72+K73</f>
        <v>100</v>
      </c>
      <c r="L70" s="173">
        <f t="shared" si="88"/>
        <v>100</v>
      </c>
      <c r="M70" s="173">
        <f>L70/K70*100</f>
        <v>100</v>
      </c>
      <c r="N70" s="173">
        <f t="shared" ref="N70:O70" si="89">-N71+N72+N73</f>
        <v>0</v>
      </c>
      <c r="O70" s="173">
        <f t="shared" si="89"/>
        <v>0</v>
      </c>
      <c r="P70" s="173" t="e">
        <f>O70/N70*100</f>
        <v>#DIV/0!</v>
      </c>
      <c r="Q70" s="173">
        <f t="shared" ref="Q70:R70" si="90">-Q71+Q72+Q73</f>
        <v>0</v>
      </c>
      <c r="R70" s="173">
        <f t="shared" si="90"/>
        <v>0</v>
      </c>
      <c r="S70" s="173" t="e">
        <f>R70/Q70*100</f>
        <v>#DIV/0!</v>
      </c>
      <c r="T70" s="173">
        <f t="shared" ref="T70:U70" si="91">-T71+T72+T73</f>
        <v>0.45</v>
      </c>
      <c r="U70" s="173">
        <f t="shared" si="91"/>
        <v>0.45</v>
      </c>
      <c r="V70" s="173">
        <f>U70/T70*100</f>
        <v>100</v>
      </c>
      <c r="W70" s="178"/>
      <c r="X70" s="173">
        <f t="shared" ref="X70" si="92">-X71+X72+X73</f>
        <v>0</v>
      </c>
      <c r="Y70" s="173" t="e">
        <f>X70/W70*100</f>
        <v>#DIV/0!</v>
      </c>
      <c r="Z70" s="173">
        <f t="shared" ref="Z70:AC70" si="93">-Z71+Z72+Z73</f>
        <v>0</v>
      </c>
      <c r="AA70" s="173">
        <f t="shared" si="93"/>
        <v>0</v>
      </c>
      <c r="AB70" s="173">
        <f t="shared" si="93"/>
        <v>0</v>
      </c>
      <c r="AC70" s="173">
        <f t="shared" si="93"/>
        <v>0</v>
      </c>
      <c r="AD70" s="173" t="e">
        <f>AC70/Z70*100</f>
        <v>#DIV/0!</v>
      </c>
      <c r="AE70" s="173">
        <f t="shared" ref="AE70:AH70" si="94">-AE71+AE72+AE73</f>
        <v>170</v>
      </c>
      <c r="AF70" s="173">
        <f t="shared" si="94"/>
        <v>0</v>
      </c>
      <c r="AG70" s="173">
        <f t="shared" si="94"/>
        <v>0</v>
      </c>
      <c r="AH70" s="173">
        <f t="shared" si="94"/>
        <v>170</v>
      </c>
      <c r="AI70" s="173">
        <f>AH70/AE70*100</f>
        <v>100</v>
      </c>
      <c r="AJ70" s="173">
        <f t="shared" ref="AJ70:AM70" si="95">-AJ71+AJ72+AJ73</f>
        <v>0</v>
      </c>
      <c r="AK70" s="173">
        <f t="shared" si="95"/>
        <v>0</v>
      </c>
      <c r="AL70" s="173">
        <f t="shared" si="95"/>
        <v>0</v>
      </c>
      <c r="AM70" s="173">
        <f t="shared" si="95"/>
        <v>0</v>
      </c>
      <c r="AN70" s="173" t="e">
        <f>AM70/AJ70*100</f>
        <v>#DIV/0!</v>
      </c>
      <c r="AO70" s="173">
        <f t="shared" ref="AO70:AR70" si="96">-AO71+AO72+AO73</f>
        <v>0</v>
      </c>
      <c r="AP70" s="173">
        <f t="shared" si="96"/>
        <v>0</v>
      </c>
      <c r="AQ70" s="173">
        <f t="shared" si="96"/>
        <v>0</v>
      </c>
      <c r="AR70" s="173">
        <f t="shared" si="96"/>
        <v>0</v>
      </c>
      <c r="AS70" s="173" t="e">
        <f>AR70/AO70*100</f>
        <v>#DIV/0!</v>
      </c>
      <c r="AT70" s="178">
        <f t="shared" ref="AT70:AW70" si="97">-AT71+AT72+AT73</f>
        <v>194.95853</v>
      </c>
      <c r="AU70" s="173">
        <f t="shared" si="97"/>
        <v>0</v>
      </c>
      <c r="AV70" s="173">
        <f t="shared" si="97"/>
        <v>0</v>
      </c>
      <c r="AW70" s="178">
        <f t="shared" si="97"/>
        <v>194.95853</v>
      </c>
      <c r="AX70" s="173">
        <f>AW70/AT70*100</f>
        <v>100</v>
      </c>
      <c r="AY70" s="173">
        <f t="shared" ref="AY70:AZ70" si="98">-AY71+AY72+AY73</f>
        <v>633.04936999999995</v>
      </c>
      <c r="AZ70" s="173">
        <f t="shared" si="98"/>
        <v>0</v>
      </c>
      <c r="BA70" s="173">
        <f>AZ70/AY70*100</f>
        <v>0</v>
      </c>
      <c r="BB70" s="222"/>
    </row>
    <row r="71" spans="1:54" ht="31.2">
      <c r="A71" s="313"/>
      <c r="B71" s="315"/>
      <c r="C71" s="315"/>
      <c r="D71" s="157" t="s">
        <v>37</v>
      </c>
      <c r="E71" s="209">
        <f t="shared" si="38"/>
        <v>0</v>
      </c>
      <c r="F71" s="209">
        <f t="shared" si="39"/>
        <v>0</v>
      </c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8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8"/>
      <c r="AU71" s="173"/>
      <c r="AV71" s="173"/>
      <c r="AW71" s="178"/>
      <c r="AX71" s="173"/>
      <c r="AY71" s="173"/>
      <c r="AZ71" s="173"/>
      <c r="BA71" s="173"/>
      <c r="BB71" s="222"/>
    </row>
    <row r="72" spans="1:54" ht="31.2">
      <c r="A72" s="313"/>
      <c r="B72" s="315"/>
      <c r="C72" s="315"/>
      <c r="D72" s="158" t="s">
        <v>2</v>
      </c>
      <c r="E72" s="209">
        <f t="shared" si="38"/>
        <v>0</v>
      </c>
      <c r="F72" s="209">
        <f t="shared" si="39"/>
        <v>0</v>
      </c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8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8"/>
      <c r="AU72" s="173"/>
      <c r="AV72" s="173"/>
      <c r="AW72" s="178"/>
      <c r="AX72" s="173"/>
      <c r="AY72" s="173"/>
      <c r="AZ72" s="173"/>
      <c r="BA72" s="173"/>
      <c r="BB72" s="222"/>
    </row>
    <row r="73" spans="1:54" ht="15.6">
      <c r="A73" s="313"/>
      <c r="B73" s="315"/>
      <c r="C73" s="315"/>
      <c r="D73" s="221" t="s">
        <v>273</v>
      </c>
      <c r="E73" s="209">
        <f t="shared" si="38"/>
        <v>1098.4578999999999</v>
      </c>
      <c r="F73" s="209">
        <f t="shared" si="39"/>
        <v>465.40852999999998</v>
      </c>
      <c r="G73" s="173"/>
      <c r="H73" s="173"/>
      <c r="I73" s="173"/>
      <c r="J73" s="173"/>
      <c r="K73" s="173">
        <v>100</v>
      </c>
      <c r="L73" s="173">
        <v>100</v>
      </c>
      <c r="M73" s="173"/>
      <c r="N73" s="173"/>
      <c r="O73" s="173"/>
      <c r="P73" s="173"/>
      <c r="Q73" s="173"/>
      <c r="R73" s="173"/>
      <c r="S73" s="173"/>
      <c r="T73" s="173">
        <v>0.45</v>
      </c>
      <c r="U73" s="173">
        <v>0.45</v>
      </c>
      <c r="V73" s="173"/>
      <c r="W73" s="178"/>
      <c r="X73" s="173"/>
      <c r="Y73" s="173"/>
      <c r="Z73" s="197"/>
      <c r="AA73" s="173"/>
      <c r="AB73" s="173"/>
      <c r="AC73" s="173"/>
      <c r="AD73" s="173"/>
      <c r="AE73" s="197">
        <v>170</v>
      </c>
      <c r="AF73" s="173"/>
      <c r="AG73" s="173"/>
      <c r="AH73" s="173">
        <v>170</v>
      </c>
      <c r="AI73" s="173"/>
      <c r="AJ73" s="173"/>
      <c r="AK73" s="173"/>
      <c r="AL73" s="173"/>
      <c r="AM73" s="173"/>
      <c r="AN73" s="173"/>
      <c r="AO73" s="197"/>
      <c r="AP73" s="173"/>
      <c r="AQ73" s="173"/>
      <c r="AR73" s="173"/>
      <c r="AS73" s="173"/>
      <c r="AT73" s="178">
        <v>194.95853</v>
      </c>
      <c r="AU73" s="173"/>
      <c r="AV73" s="173"/>
      <c r="AW73" s="178">
        <v>194.95853</v>
      </c>
      <c r="AX73" s="173"/>
      <c r="AY73" s="197">
        <f>898.0079-170+100-194.95853</f>
        <v>633.04936999999995</v>
      </c>
      <c r="AZ73" s="173"/>
      <c r="BA73" s="173"/>
      <c r="BB73" s="222"/>
    </row>
    <row r="74" spans="1:54" ht="78">
      <c r="A74" s="313"/>
      <c r="B74" s="315"/>
      <c r="C74" s="315"/>
      <c r="D74" s="221" t="s">
        <v>279</v>
      </c>
      <c r="E74" s="209">
        <f t="shared" si="38"/>
        <v>0</v>
      </c>
      <c r="F74" s="209">
        <f t="shared" si="39"/>
        <v>0</v>
      </c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222"/>
    </row>
    <row r="75" spans="1:54" ht="15.6">
      <c r="A75" s="313"/>
      <c r="B75" s="315"/>
      <c r="C75" s="315"/>
      <c r="D75" s="221" t="s">
        <v>274</v>
      </c>
      <c r="E75" s="209">
        <f t="shared" si="38"/>
        <v>0</v>
      </c>
      <c r="F75" s="209">
        <f t="shared" si="39"/>
        <v>0</v>
      </c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222"/>
    </row>
    <row r="76" spans="1:54" ht="31.2">
      <c r="A76" s="313"/>
      <c r="B76" s="315"/>
      <c r="C76" s="315"/>
      <c r="D76" s="153" t="s">
        <v>43</v>
      </c>
      <c r="E76" s="209">
        <f t="shared" si="38"/>
        <v>0</v>
      </c>
      <c r="F76" s="209">
        <f t="shared" si="39"/>
        <v>0</v>
      </c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222"/>
    </row>
    <row r="77" spans="1:54" ht="15.6">
      <c r="A77" s="312" t="s">
        <v>291</v>
      </c>
      <c r="B77" s="314" t="s">
        <v>547</v>
      </c>
      <c r="C77" s="314" t="s">
        <v>324</v>
      </c>
      <c r="D77" s="159" t="s">
        <v>41</v>
      </c>
      <c r="E77" s="209">
        <f t="shared" si="38"/>
        <v>22000</v>
      </c>
      <c r="F77" s="209">
        <f t="shared" si="39"/>
        <v>745.99428</v>
      </c>
      <c r="G77" s="179">
        <f>F77/E77*100</f>
        <v>3.3908830909090906</v>
      </c>
      <c r="H77" s="173">
        <f>-H78+H79+H80</f>
        <v>0</v>
      </c>
      <c r="I77" s="173">
        <f t="shared" ref="I77" si="99">-I78+I79+I80</f>
        <v>0</v>
      </c>
      <c r="J77" s="173" t="e">
        <f>I77/H77*100</f>
        <v>#DIV/0!</v>
      </c>
      <c r="K77" s="173">
        <f t="shared" ref="K77:L77" si="100">-K78+K79+K80</f>
        <v>0</v>
      </c>
      <c r="L77" s="173">
        <f t="shared" si="100"/>
        <v>0</v>
      </c>
      <c r="M77" s="173" t="e">
        <f>L77/K77*100</f>
        <v>#DIV/0!</v>
      </c>
      <c r="N77" s="173">
        <f t="shared" ref="N77:O77" si="101">-N78+N79+N80</f>
        <v>0</v>
      </c>
      <c r="O77" s="173">
        <f t="shared" si="101"/>
        <v>0</v>
      </c>
      <c r="P77" s="173" t="e">
        <f>O77/N77*100</f>
        <v>#DIV/0!</v>
      </c>
      <c r="Q77" s="173">
        <f t="shared" ref="Q77:R77" si="102">-Q78+Q79+Q80</f>
        <v>0</v>
      </c>
      <c r="R77" s="173">
        <f t="shared" si="102"/>
        <v>0</v>
      </c>
      <c r="S77" s="173" t="e">
        <f>R77/Q77*100</f>
        <v>#DIV/0!</v>
      </c>
      <c r="T77" s="178">
        <f t="shared" ref="T77:U77" si="103">-T78+T79+T80</f>
        <v>2.7942800000000001</v>
      </c>
      <c r="U77" s="178">
        <f t="shared" si="103"/>
        <v>2.7942800000000001</v>
      </c>
      <c r="V77" s="173">
        <f>U77/T77*100</f>
        <v>100</v>
      </c>
      <c r="W77" s="173">
        <f t="shared" ref="W77:X77" si="104">-W78+W79+W80</f>
        <v>0</v>
      </c>
      <c r="X77" s="173">
        <f t="shared" si="104"/>
        <v>0</v>
      </c>
      <c r="Y77" s="173" t="e">
        <f>X77/W77*100</f>
        <v>#DIV/0!</v>
      </c>
      <c r="Z77" s="173">
        <f t="shared" ref="Z77:AC77" si="105">-Z78+Z79+Z80</f>
        <v>0</v>
      </c>
      <c r="AA77" s="173">
        <f t="shared" si="105"/>
        <v>0</v>
      </c>
      <c r="AB77" s="173">
        <f t="shared" si="105"/>
        <v>0</v>
      </c>
      <c r="AC77" s="173">
        <f t="shared" si="105"/>
        <v>0</v>
      </c>
      <c r="AD77" s="173" t="e">
        <f>AC77/Z77*100</f>
        <v>#DIV/0!</v>
      </c>
      <c r="AE77" s="173">
        <f t="shared" ref="AE77:AH77" si="106">-AE78+AE79+AE80</f>
        <v>0</v>
      </c>
      <c r="AF77" s="173">
        <f t="shared" si="106"/>
        <v>0</v>
      </c>
      <c r="AG77" s="173">
        <f t="shared" si="106"/>
        <v>0</v>
      </c>
      <c r="AH77" s="173">
        <f t="shared" si="106"/>
        <v>0</v>
      </c>
      <c r="AI77" s="173" t="e">
        <f>AH77/AE77*100</f>
        <v>#DIV/0!</v>
      </c>
      <c r="AJ77" s="173">
        <f t="shared" ref="AJ77:AM77" si="107">-AJ78+AJ79+AJ80</f>
        <v>0</v>
      </c>
      <c r="AK77" s="173">
        <f t="shared" si="107"/>
        <v>0</v>
      </c>
      <c r="AL77" s="173">
        <f t="shared" si="107"/>
        <v>0</v>
      </c>
      <c r="AM77" s="173">
        <f t="shared" si="107"/>
        <v>0</v>
      </c>
      <c r="AN77" s="173" t="e">
        <f>AM77/AJ77*100</f>
        <v>#DIV/0!</v>
      </c>
      <c r="AO77" s="178">
        <f t="shared" ref="AO77:AR77" si="108">-AO78+AO79+AO80</f>
        <v>743.2</v>
      </c>
      <c r="AP77" s="173">
        <f t="shared" si="108"/>
        <v>0</v>
      </c>
      <c r="AQ77" s="173">
        <f t="shared" si="108"/>
        <v>0</v>
      </c>
      <c r="AR77" s="173">
        <f t="shared" si="108"/>
        <v>743.2</v>
      </c>
      <c r="AS77" s="173">
        <f>AR77/AO77*100</f>
        <v>100</v>
      </c>
      <c r="AT77" s="173">
        <f t="shared" ref="AT77:AW77" si="109">-AT78+AT79+AT80</f>
        <v>0</v>
      </c>
      <c r="AU77" s="173">
        <f t="shared" si="109"/>
        <v>0</v>
      </c>
      <c r="AV77" s="173">
        <f t="shared" si="109"/>
        <v>0</v>
      </c>
      <c r="AW77" s="173">
        <f t="shared" si="109"/>
        <v>0</v>
      </c>
      <c r="AX77" s="173" t="e">
        <f>AW77/AT77*100</f>
        <v>#DIV/0!</v>
      </c>
      <c r="AY77" s="173">
        <f t="shared" ref="AY77:AZ77" si="110">-AY78+AY79+AY80</f>
        <v>21254.005720000001</v>
      </c>
      <c r="AZ77" s="173">
        <f t="shared" si="110"/>
        <v>0</v>
      </c>
      <c r="BA77" s="173">
        <f>AZ77/AY77*100</f>
        <v>0</v>
      </c>
      <c r="BB77" s="222"/>
    </row>
    <row r="78" spans="1:54" ht="31.2">
      <c r="A78" s="313"/>
      <c r="B78" s="315"/>
      <c r="C78" s="315"/>
      <c r="D78" s="157" t="s">
        <v>37</v>
      </c>
      <c r="E78" s="209">
        <f t="shared" si="38"/>
        <v>0</v>
      </c>
      <c r="F78" s="209">
        <f t="shared" si="39"/>
        <v>0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8"/>
      <c r="U78" s="178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222"/>
    </row>
    <row r="79" spans="1:54" ht="31.2">
      <c r="A79" s="313"/>
      <c r="B79" s="315"/>
      <c r="C79" s="315"/>
      <c r="D79" s="158" t="s">
        <v>2</v>
      </c>
      <c r="E79" s="209">
        <f t="shared" si="38"/>
        <v>0</v>
      </c>
      <c r="F79" s="209">
        <f t="shared" si="39"/>
        <v>0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8"/>
      <c r="U79" s="178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222"/>
    </row>
    <row r="80" spans="1:54" ht="15.6">
      <c r="A80" s="313"/>
      <c r="B80" s="315"/>
      <c r="C80" s="315"/>
      <c r="D80" s="221" t="s">
        <v>273</v>
      </c>
      <c r="E80" s="209">
        <f t="shared" si="38"/>
        <v>22000</v>
      </c>
      <c r="F80" s="209">
        <f t="shared" si="39"/>
        <v>745.99428</v>
      </c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8">
        <v>2.7942800000000001</v>
      </c>
      <c r="U80" s="178">
        <v>2.7942800000000001</v>
      </c>
      <c r="V80" s="173"/>
      <c r="W80" s="173"/>
      <c r="X80" s="173"/>
      <c r="Y80" s="173"/>
      <c r="Z80" s="173"/>
      <c r="AA80" s="173"/>
      <c r="AB80" s="173"/>
      <c r="AC80" s="173"/>
      <c r="AD80" s="173"/>
      <c r="AE80" s="178"/>
      <c r="AF80" s="173"/>
      <c r="AG80" s="173"/>
      <c r="AH80" s="173"/>
      <c r="AI80" s="173"/>
      <c r="AJ80" s="173"/>
      <c r="AK80" s="173"/>
      <c r="AL80" s="173"/>
      <c r="AM80" s="173"/>
      <c r="AN80" s="173"/>
      <c r="AO80" s="178">
        <v>743.2</v>
      </c>
      <c r="AP80" s="173"/>
      <c r="AQ80" s="173"/>
      <c r="AR80" s="178">
        <v>743.2</v>
      </c>
      <c r="AS80" s="173"/>
      <c r="AT80" s="173"/>
      <c r="AU80" s="173"/>
      <c r="AV80" s="173"/>
      <c r="AW80" s="173"/>
      <c r="AX80" s="173"/>
      <c r="AY80" s="178">
        <f>2000-2.79428-743.2+20000</f>
        <v>21254.005720000001</v>
      </c>
      <c r="AZ80" s="173"/>
      <c r="BA80" s="173"/>
      <c r="BB80" s="222"/>
    </row>
    <row r="81" spans="1:54" ht="78">
      <c r="A81" s="313"/>
      <c r="B81" s="315"/>
      <c r="C81" s="315"/>
      <c r="D81" s="221" t="s">
        <v>279</v>
      </c>
      <c r="E81" s="209">
        <f t="shared" si="38"/>
        <v>22000</v>
      </c>
      <c r="F81" s="209">
        <f t="shared" si="39"/>
        <v>745.99428</v>
      </c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8">
        <v>2.7942800000000001</v>
      </c>
      <c r="U81" s="178">
        <v>2.7942800000000001</v>
      </c>
      <c r="V81" s="173"/>
      <c r="W81" s="173"/>
      <c r="X81" s="173"/>
      <c r="Y81" s="173"/>
      <c r="Z81" s="173"/>
      <c r="AA81" s="173"/>
      <c r="AB81" s="173"/>
      <c r="AC81" s="173"/>
      <c r="AD81" s="173"/>
      <c r="AE81" s="178"/>
      <c r="AF81" s="173"/>
      <c r="AG81" s="173"/>
      <c r="AH81" s="173"/>
      <c r="AI81" s="173"/>
      <c r="AJ81" s="173"/>
      <c r="AK81" s="173"/>
      <c r="AL81" s="173"/>
      <c r="AM81" s="173"/>
      <c r="AN81" s="173"/>
      <c r="AO81" s="178">
        <v>743.2</v>
      </c>
      <c r="AP81" s="173"/>
      <c r="AQ81" s="173"/>
      <c r="AR81" s="178">
        <v>743.2</v>
      </c>
      <c r="AS81" s="173"/>
      <c r="AT81" s="173"/>
      <c r="AU81" s="173"/>
      <c r="AV81" s="173"/>
      <c r="AW81" s="173"/>
      <c r="AX81" s="173"/>
      <c r="AY81" s="178">
        <f>2000-2.79428-743.2+20000</f>
        <v>21254.005720000001</v>
      </c>
      <c r="AZ81" s="173"/>
      <c r="BA81" s="173"/>
      <c r="BB81" s="222"/>
    </row>
    <row r="82" spans="1:54" ht="15.6">
      <c r="A82" s="313"/>
      <c r="B82" s="315"/>
      <c r="C82" s="315"/>
      <c r="D82" s="221" t="s">
        <v>274</v>
      </c>
      <c r="E82" s="209">
        <f t="shared" si="38"/>
        <v>0</v>
      </c>
      <c r="F82" s="209">
        <f t="shared" si="39"/>
        <v>0</v>
      </c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222"/>
    </row>
    <row r="83" spans="1:54" ht="31.2">
      <c r="A83" s="313"/>
      <c r="B83" s="315"/>
      <c r="C83" s="315"/>
      <c r="D83" s="153" t="s">
        <v>43</v>
      </c>
      <c r="E83" s="209">
        <f t="shared" si="38"/>
        <v>0</v>
      </c>
      <c r="F83" s="209">
        <f t="shared" si="39"/>
        <v>0</v>
      </c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222"/>
    </row>
    <row r="84" spans="1:54" ht="15.6">
      <c r="A84" s="312" t="s">
        <v>292</v>
      </c>
      <c r="B84" s="314" t="s">
        <v>378</v>
      </c>
      <c r="C84" s="314" t="s">
        <v>324</v>
      </c>
      <c r="D84" s="159" t="s">
        <v>41</v>
      </c>
      <c r="E84" s="209">
        <f t="shared" si="38"/>
        <v>950</v>
      </c>
      <c r="F84" s="209">
        <f t="shared" si="39"/>
        <v>750</v>
      </c>
      <c r="G84" s="178">
        <f>F84/E84*100</f>
        <v>78.94736842105263</v>
      </c>
      <c r="H84" s="173">
        <f>-H85+H86+H87</f>
        <v>0</v>
      </c>
      <c r="I84" s="173">
        <f t="shared" ref="I84" si="111">-I85+I86+I87</f>
        <v>0</v>
      </c>
      <c r="J84" s="173" t="e">
        <f>I84/H84*100</f>
        <v>#DIV/0!</v>
      </c>
      <c r="K84" s="173">
        <f t="shared" ref="K84:L84" si="112">-K85+K86+K87</f>
        <v>0</v>
      </c>
      <c r="L84" s="173">
        <f t="shared" si="112"/>
        <v>0</v>
      </c>
      <c r="M84" s="173" t="e">
        <f>L84/K84*100</f>
        <v>#DIV/0!</v>
      </c>
      <c r="N84" s="173">
        <f t="shared" ref="N84:O84" si="113">-N85+N86+N87</f>
        <v>0</v>
      </c>
      <c r="O84" s="173">
        <f t="shared" si="113"/>
        <v>0</v>
      </c>
      <c r="P84" s="173" t="e">
        <f>O84/N84*100</f>
        <v>#DIV/0!</v>
      </c>
      <c r="Q84" s="173">
        <f t="shared" ref="Q84:R84" si="114">-Q85+Q86+Q87</f>
        <v>750</v>
      </c>
      <c r="R84" s="173">
        <f t="shared" si="114"/>
        <v>750</v>
      </c>
      <c r="S84" s="173">
        <f>R84/Q84*100</f>
        <v>100</v>
      </c>
      <c r="T84" s="173">
        <f t="shared" ref="T84:U84" si="115">-T85+T86+T87</f>
        <v>0</v>
      </c>
      <c r="U84" s="173">
        <f t="shared" si="115"/>
        <v>0</v>
      </c>
      <c r="V84" s="173" t="e">
        <f>U84/T84*100</f>
        <v>#DIV/0!</v>
      </c>
      <c r="W84" s="173">
        <f t="shared" ref="W84:X84" si="116">-W85+W86+W87</f>
        <v>0</v>
      </c>
      <c r="X84" s="173">
        <f t="shared" si="116"/>
        <v>0</v>
      </c>
      <c r="Y84" s="173" t="e">
        <f>X84/W84*100</f>
        <v>#DIV/0!</v>
      </c>
      <c r="Z84" s="173">
        <f t="shared" ref="Z84:AC84" si="117">-Z85+Z86+Z87</f>
        <v>0</v>
      </c>
      <c r="AA84" s="173">
        <f t="shared" si="117"/>
        <v>0</v>
      </c>
      <c r="AB84" s="173">
        <f t="shared" si="117"/>
        <v>0</v>
      </c>
      <c r="AC84" s="173">
        <f t="shared" si="117"/>
        <v>0</v>
      </c>
      <c r="AD84" s="173" t="e">
        <f>AC84/Z84*100</f>
        <v>#DIV/0!</v>
      </c>
      <c r="AE84" s="173">
        <f t="shared" ref="AE84:AH84" si="118">-AE85+AE86+AE87</f>
        <v>0</v>
      </c>
      <c r="AF84" s="173">
        <f t="shared" si="118"/>
        <v>0</v>
      </c>
      <c r="AG84" s="173">
        <f t="shared" si="118"/>
        <v>0</v>
      </c>
      <c r="AH84" s="173">
        <f t="shared" si="118"/>
        <v>0</v>
      </c>
      <c r="AI84" s="173" t="e">
        <f>AH84/AE84*100</f>
        <v>#DIV/0!</v>
      </c>
      <c r="AJ84" s="173">
        <f t="shared" ref="AJ84:AM84" si="119">-AJ85+AJ86+AJ87</f>
        <v>0</v>
      </c>
      <c r="AK84" s="173">
        <f t="shared" si="119"/>
        <v>0</v>
      </c>
      <c r="AL84" s="173">
        <f t="shared" si="119"/>
        <v>0</v>
      </c>
      <c r="AM84" s="173">
        <f t="shared" si="119"/>
        <v>0</v>
      </c>
      <c r="AN84" s="173" t="e">
        <f>AM84/AJ84*100</f>
        <v>#DIV/0!</v>
      </c>
      <c r="AO84" s="173">
        <f t="shared" ref="AO84:AR84" si="120">-AO85+AO86+AO87</f>
        <v>0</v>
      </c>
      <c r="AP84" s="173">
        <f t="shared" si="120"/>
        <v>0</v>
      </c>
      <c r="AQ84" s="173">
        <f t="shared" si="120"/>
        <v>0</v>
      </c>
      <c r="AR84" s="173">
        <f t="shared" si="120"/>
        <v>0</v>
      </c>
      <c r="AS84" s="173" t="e">
        <f>AR84/AO84*100</f>
        <v>#DIV/0!</v>
      </c>
      <c r="AT84" s="173">
        <f t="shared" ref="AT84:AW84" si="121">-AT85+AT86+AT87</f>
        <v>0</v>
      </c>
      <c r="AU84" s="173">
        <f t="shared" si="121"/>
        <v>0</v>
      </c>
      <c r="AV84" s="173">
        <f t="shared" si="121"/>
        <v>0</v>
      </c>
      <c r="AW84" s="173">
        <f t="shared" si="121"/>
        <v>0</v>
      </c>
      <c r="AX84" s="173" t="e">
        <f>AW84/AT84*100</f>
        <v>#DIV/0!</v>
      </c>
      <c r="AY84" s="173">
        <f t="shared" ref="AY84:AZ84" si="122">-AY85+AY86+AY87</f>
        <v>200</v>
      </c>
      <c r="AZ84" s="173">
        <f t="shared" si="122"/>
        <v>0</v>
      </c>
      <c r="BA84" s="173">
        <f>AZ84/AY84*100</f>
        <v>0</v>
      </c>
      <c r="BB84" s="222"/>
    </row>
    <row r="85" spans="1:54" ht="31.2">
      <c r="A85" s="313"/>
      <c r="B85" s="315"/>
      <c r="C85" s="315"/>
      <c r="D85" s="157" t="s">
        <v>37</v>
      </c>
      <c r="E85" s="209">
        <f t="shared" si="38"/>
        <v>0</v>
      </c>
      <c r="F85" s="209">
        <f t="shared" si="39"/>
        <v>0</v>
      </c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222"/>
    </row>
    <row r="86" spans="1:54" ht="31.2">
      <c r="A86" s="313"/>
      <c r="B86" s="315"/>
      <c r="C86" s="315"/>
      <c r="D86" s="158" t="s">
        <v>2</v>
      </c>
      <c r="E86" s="209">
        <f t="shared" si="38"/>
        <v>0</v>
      </c>
      <c r="F86" s="209">
        <f t="shared" si="39"/>
        <v>0</v>
      </c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222"/>
    </row>
    <row r="87" spans="1:54" ht="15.6">
      <c r="A87" s="313"/>
      <c r="B87" s="315"/>
      <c r="C87" s="315"/>
      <c r="D87" s="221" t="s">
        <v>273</v>
      </c>
      <c r="E87" s="209">
        <f t="shared" si="38"/>
        <v>950</v>
      </c>
      <c r="F87" s="209">
        <f t="shared" si="39"/>
        <v>750</v>
      </c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>
        <v>750</v>
      </c>
      <c r="R87" s="173">
        <v>750</v>
      </c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>
        <f>950-750</f>
        <v>200</v>
      </c>
      <c r="AZ87" s="173"/>
      <c r="BA87" s="173"/>
      <c r="BB87" s="222"/>
    </row>
    <row r="88" spans="1:54" ht="78">
      <c r="A88" s="313"/>
      <c r="B88" s="315"/>
      <c r="C88" s="315"/>
      <c r="D88" s="221" t="s">
        <v>279</v>
      </c>
      <c r="E88" s="209">
        <f t="shared" si="38"/>
        <v>0</v>
      </c>
      <c r="F88" s="209">
        <f t="shared" si="39"/>
        <v>0</v>
      </c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222"/>
    </row>
    <row r="89" spans="1:54" ht="15.6">
      <c r="A89" s="313"/>
      <c r="B89" s="315"/>
      <c r="C89" s="315"/>
      <c r="D89" s="221" t="s">
        <v>274</v>
      </c>
      <c r="E89" s="209">
        <f t="shared" si="38"/>
        <v>0</v>
      </c>
      <c r="F89" s="209">
        <f t="shared" si="39"/>
        <v>0</v>
      </c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222"/>
    </row>
    <row r="90" spans="1:54" ht="31.2">
      <c r="A90" s="313"/>
      <c r="B90" s="315"/>
      <c r="C90" s="315"/>
      <c r="D90" s="153" t="s">
        <v>43</v>
      </c>
      <c r="E90" s="209">
        <f t="shared" si="38"/>
        <v>0</v>
      </c>
      <c r="F90" s="209">
        <f t="shared" si="39"/>
        <v>0</v>
      </c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222"/>
    </row>
    <row r="91" spans="1:54" ht="15.6">
      <c r="A91" s="312" t="s">
        <v>293</v>
      </c>
      <c r="B91" s="314" t="s">
        <v>379</v>
      </c>
      <c r="C91" s="314" t="s">
        <v>324</v>
      </c>
      <c r="D91" s="159" t="s">
        <v>41</v>
      </c>
      <c r="E91" s="209">
        <f t="shared" si="38"/>
        <v>26.465129999999998</v>
      </c>
      <c r="F91" s="209">
        <f t="shared" si="39"/>
        <v>0</v>
      </c>
      <c r="G91" s="173">
        <f>F91/E91*100</f>
        <v>0</v>
      </c>
      <c r="H91" s="173">
        <f>-H92+H93+H94</f>
        <v>0</v>
      </c>
      <c r="I91" s="173">
        <f t="shared" ref="I91" si="123">-I92+I93+I94</f>
        <v>0</v>
      </c>
      <c r="J91" s="173" t="e">
        <f>I91/H91*100</f>
        <v>#DIV/0!</v>
      </c>
      <c r="K91" s="173">
        <f t="shared" ref="K91:L91" si="124">-K92+K93+K94</f>
        <v>0</v>
      </c>
      <c r="L91" s="173">
        <f t="shared" si="124"/>
        <v>0</v>
      </c>
      <c r="M91" s="173" t="e">
        <f>L91/K91*100</f>
        <v>#DIV/0!</v>
      </c>
      <c r="N91" s="173">
        <f t="shared" ref="N91:O91" si="125">-N92+N93+N94</f>
        <v>0</v>
      </c>
      <c r="O91" s="173">
        <f t="shared" si="125"/>
        <v>0</v>
      </c>
      <c r="P91" s="173" t="e">
        <f>O91/N91*100</f>
        <v>#DIV/0!</v>
      </c>
      <c r="Q91" s="173">
        <f t="shared" ref="Q91:R91" si="126">-Q92+Q93+Q94</f>
        <v>0</v>
      </c>
      <c r="R91" s="173">
        <f t="shared" si="126"/>
        <v>0</v>
      </c>
      <c r="S91" s="173" t="e">
        <f>R91/Q91*100</f>
        <v>#DIV/0!</v>
      </c>
      <c r="T91" s="173">
        <f t="shared" ref="T91:U91" si="127">-T92+T93+T94</f>
        <v>0</v>
      </c>
      <c r="U91" s="173">
        <f t="shared" si="127"/>
        <v>0</v>
      </c>
      <c r="V91" s="173" t="e">
        <f>U91/T91*100</f>
        <v>#DIV/0!</v>
      </c>
      <c r="W91" s="173">
        <f t="shared" ref="W91:X91" si="128">-W92+W93+W94</f>
        <v>0</v>
      </c>
      <c r="X91" s="173">
        <f t="shared" si="128"/>
        <v>0</v>
      </c>
      <c r="Y91" s="173" t="e">
        <f>X91/W91*100</f>
        <v>#DIV/0!</v>
      </c>
      <c r="Z91" s="173">
        <f t="shared" ref="Z91:AC91" si="129">-Z92+Z93+Z94</f>
        <v>0</v>
      </c>
      <c r="AA91" s="173">
        <f t="shared" si="129"/>
        <v>0</v>
      </c>
      <c r="AB91" s="173">
        <f t="shared" si="129"/>
        <v>0</v>
      </c>
      <c r="AC91" s="173">
        <f t="shared" si="129"/>
        <v>0</v>
      </c>
      <c r="AD91" s="173" t="e">
        <f>AC91/Z91*100</f>
        <v>#DIV/0!</v>
      </c>
      <c r="AE91" s="173">
        <f t="shared" ref="AE91:AH91" si="130">-AE92+AE93+AE94</f>
        <v>0</v>
      </c>
      <c r="AF91" s="173">
        <f t="shared" si="130"/>
        <v>0</v>
      </c>
      <c r="AG91" s="173">
        <f t="shared" si="130"/>
        <v>0</v>
      </c>
      <c r="AH91" s="173">
        <f t="shared" si="130"/>
        <v>0</v>
      </c>
      <c r="AI91" s="173" t="e">
        <f>AH91/AE91*100</f>
        <v>#DIV/0!</v>
      </c>
      <c r="AJ91" s="173">
        <f t="shared" ref="AJ91:AM91" si="131">-AJ92+AJ93+AJ94</f>
        <v>0</v>
      </c>
      <c r="AK91" s="173">
        <f t="shared" si="131"/>
        <v>0</v>
      </c>
      <c r="AL91" s="173">
        <f t="shared" si="131"/>
        <v>0</v>
      </c>
      <c r="AM91" s="173">
        <f t="shared" si="131"/>
        <v>0</v>
      </c>
      <c r="AN91" s="173" t="e">
        <f>AM91/AJ91*100</f>
        <v>#DIV/0!</v>
      </c>
      <c r="AO91" s="173">
        <f t="shared" ref="AO91:AR91" si="132">-AO92+AO93+AO94</f>
        <v>0</v>
      </c>
      <c r="AP91" s="173">
        <f t="shared" si="132"/>
        <v>0</v>
      </c>
      <c r="AQ91" s="173">
        <f t="shared" si="132"/>
        <v>0</v>
      </c>
      <c r="AR91" s="173">
        <f t="shared" si="132"/>
        <v>0</v>
      </c>
      <c r="AS91" s="173" t="e">
        <f>AR91/AO91*100</f>
        <v>#DIV/0!</v>
      </c>
      <c r="AT91" s="173">
        <f t="shared" ref="AT91:AW91" si="133">-AT92+AT93+AT94</f>
        <v>0</v>
      </c>
      <c r="AU91" s="173">
        <f t="shared" si="133"/>
        <v>0</v>
      </c>
      <c r="AV91" s="173">
        <f t="shared" si="133"/>
        <v>0</v>
      </c>
      <c r="AW91" s="173">
        <f t="shared" si="133"/>
        <v>0</v>
      </c>
      <c r="AX91" s="173" t="e">
        <f>AW91/AT91*100</f>
        <v>#DIV/0!</v>
      </c>
      <c r="AY91" s="178">
        <f t="shared" ref="AY91:AZ91" si="134">-AY92+AY93+AY94</f>
        <v>26.465129999999998</v>
      </c>
      <c r="AZ91" s="173">
        <f t="shared" si="134"/>
        <v>0</v>
      </c>
      <c r="BA91" s="173">
        <f>AZ91/AY91*100</f>
        <v>0</v>
      </c>
      <c r="BB91" s="222"/>
    </row>
    <row r="92" spans="1:54" ht="31.2">
      <c r="A92" s="313"/>
      <c r="B92" s="315"/>
      <c r="C92" s="315"/>
      <c r="D92" s="157" t="s">
        <v>37</v>
      </c>
      <c r="E92" s="209">
        <f t="shared" si="38"/>
        <v>0</v>
      </c>
      <c r="F92" s="209">
        <f t="shared" si="39"/>
        <v>0</v>
      </c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8"/>
      <c r="AZ92" s="173"/>
      <c r="BA92" s="173"/>
      <c r="BB92" s="222"/>
    </row>
    <row r="93" spans="1:54" ht="31.2">
      <c r="A93" s="313"/>
      <c r="B93" s="315"/>
      <c r="C93" s="315"/>
      <c r="D93" s="158" t="s">
        <v>2</v>
      </c>
      <c r="E93" s="209">
        <f t="shared" si="38"/>
        <v>0</v>
      </c>
      <c r="F93" s="209">
        <f t="shared" si="39"/>
        <v>0</v>
      </c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8"/>
      <c r="AZ93" s="173"/>
      <c r="BA93" s="173"/>
      <c r="BB93" s="222"/>
    </row>
    <row r="94" spans="1:54" ht="15.6">
      <c r="A94" s="313"/>
      <c r="B94" s="315"/>
      <c r="C94" s="315"/>
      <c r="D94" s="221" t="s">
        <v>273</v>
      </c>
      <c r="E94" s="209">
        <f t="shared" si="38"/>
        <v>26.465129999999998</v>
      </c>
      <c r="F94" s="209">
        <f t="shared" si="39"/>
        <v>0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8">
        <v>26.465129999999998</v>
      </c>
      <c r="AZ94" s="173"/>
      <c r="BA94" s="173"/>
      <c r="BB94" s="222"/>
    </row>
    <row r="95" spans="1:54" ht="78">
      <c r="A95" s="313"/>
      <c r="B95" s="315"/>
      <c r="C95" s="315"/>
      <c r="D95" s="221" t="s">
        <v>279</v>
      </c>
      <c r="E95" s="209">
        <f t="shared" si="38"/>
        <v>26.465129999999998</v>
      </c>
      <c r="F95" s="209">
        <f t="shared" si="39"/>
        <v>0</v>
      </c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8">
        <v>26.465129999999998</v>
      </c>
      <c r="AZ95" s="173"/>
      <c r="BA95" s="173"/>
      <c r="BB95" s="222"/>
    </row>
    <row r="96" spans="1:54" ht="15.6">
      <c r="A96" s="313"/>
      <c r="B96" s="315"/>
      <c r="C96" s="315"/>
      <c r="D96" s="221" t="s">
        <v>274</v>
      </c>
      <c r="E96" s="209">
        <f t="shared" si="38"/>
        <v>0</v>
      </c>
      <c r="F96" s="209">
        <f t="shared" si="39"/>
        <v>0</v>
      </c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222"/>
    </row>
    <row r="97" spans="1:54" ht="31.2">
      <c r="A97" s="313"/>
      <c r="B97" s="315"/>
      <c r="C97" s="315"/>
      <c r="D97" s="153" t="s">
        <v>43</v>
      </c>
      <c r="E97" s="209">
        <f t="shared" si="38"/>
        <v>0</v>
      </c>
      <c r="F97" s="209">
        <f t="shared" si="39"/>
        <v>0</v>
      </c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222"/>
    </row>
    <row r="98" spans="1:54" ht="15.6">
      <c r="A98" s="312" t="s">
        <v>294</v>
      </c>
      <c r="B98" s="314" t="s">
        <v>380</v>
      </c>
      <c r="C98" s="314" t="s">
        <v>324</v>
      </c>
      <c r="D98" s="159" t="s">
        <v>41</v>
      </c>
      <c r="E98" s="209">
        <f t="shared" si="38"/>
        <v>6450.9172200000003</v>
      </c>
      <c r="F98" s="209">
        <f t="shared" si="39"/>
        <v>211.34270000000001</v>
      </c>
      <c r="G98" s="173">
        <f>F98/E98*100</f>
        <v>3.2761651218336358</v>
      </c>
      <c r="H98" s="173">
        <f>-H99+H100+H101</f>
        <v>0</v>
      </c>
      <c r="I98" s="173">
        <f t="shared" ref="I98" si="135">-I99+I100+I101</f>
        <v>0</v>
      </c>
      <c r="J98" s="173" t="e">
        <f>I98/H98*100</f>
        <v>#DIV/0!</v>
      </c>
      <c r="K98" s="173">
        <f t="shared" ref="K98:L98" si="136">-K99+K100+K101</f>
        <v>0</v>
      </c>
      <c r="L98" s="173">
        <f t="shared" si="136"/>
        <v>0</v>
      </c>
      <c r="M98" s="173" t="e">
        <f>L98/K98*100</f>
        <v>#DIV/0!</v>
      </c>
      <c r="N98" s="173">
        <f t="shared" ref="N98:O98" si="137">-N99+N100+N101</f>
        <v>0</v>
      </c>
      <c r="O98" s="173">
        <f t="shared" si="137"/>
        <v>0</v>
      </c>
      <c r="P98" s="173" t="e">
        <f>O98/N98*100</f>
        <v>#DIV/0!</v>
      </c>
      <c r="Q98" s="173">
        <f t="shared" ref="Q98:R98" si="138">-Q99+Q100+Q101</f>
        <v>0</v>
      </c>
      <c r="R98" s="173">
        <f t="shared" si="138"/>
        <v>0</v>
      </c>
      <c r="S98" s="173" t="e">
        <f>R98/Q98*100</f>
        <v>#DIV/0!</v>
      </c>
      <c r="T98" s="173">
        <f t="shared" ref="T98:U98" si="139">-T99+T100+T101</f>
        <v>0</v>
      </c>
      <c r="U98" s="173">
        <f t="shared" si="139"/>
        <v>0</v>
      </c>
      <c r="V98" s="173" t="e">
        <f>U98/T98*100</f>
        <v>#DIV/0!</v>
      </c>
      <c r="W98" s="173">
        <f t="shared" ref="W98:X98" si="140">-W99+W100+W101</f>
        <v>0</v>
      </c>
      <c r="X98" s="173">
        <f t="shared" si="140"/>
        <v>0</v>
      </c>
      <c r="Y98" s="173" t="e">
        <f>X98/W98*100</f>
        <v>#DIV/0!</v>
      </c>
      <c r="Z98" s="178">
        <f t="shared" ref="Z98:AC98" si="141">-Z99+Z100+Z101</f>
        <v>0</v>
      </c>
      <c r="AA98" s="173">
        <f t="shared" si="141"/>
        <v>0</v>
      </c>
      <c r="AB98" s="173">
        <f t="shared" si="141"/>
        <v>0</v>
      </c>
      <c r="AC98" s="173">
        <f t="shared" si="141"/>
        <v>0</v>
      </c>
      <c r="AD98" s="173" t="e">
        <f>AC98/Z98*100</f>
        <v>#DIV/0!</v>
      </c>
      <c r="AE98" s="173">
        <f t="shared" ref="AE98:AH98" si="142">-AE99+AE100+AE101</f>
        <v>0</v>
      </c>
      <c r="AF98" s="173">
        <f t="shared" si="142"/>
        <v>0</v>
      </c>
      <c r="AG98" s="173">
        <f t="shared" si="142"/>
        <v>0</v>
      </c>
      <c r="AH98" s="173">
        <f t="shared" si="142"/>
        <v>0</v>
      </c>
      <c r="AI98" s="173" t="e">
        <f>AH98/AE98*100</f>
        <v>#DIV/0!</v>
      </c>
      <c r="AJ98" s="178">
        <f t="shared" ref="AJ98:AM98" si="143">-AJ99+AJ100+AJ101</f>
        <v>0</v>
      </c>
      <c r="AK98" s="173">
        <f t="shared" si="143"/>
        <v>0</v>
      </c>
      <c r="AL98" s="173">
        <f t="shared" si="143"/>
        <v>0</v>
      </c>
      <c r="AM98" s="173">
        <f t="shared" si="143"/>
        <v>0</v>
      </c>
      <c r="AN98" s="173" t="e">
        <f>AM98/AJ98*100</f>
        <v>#DIV/0!</v>
      </c>
      <c r="AO98" s="178">
        <f t="shared" ref="AO98:AR98" si="144">-AO99+AO100+AO101</f>
        <v>211.34270000000001</v>
      </c>
      <c r="AP98" s="178">
        <f t="shared" si="144"/>
        <v>0</v>
      </c>
      <c r="AQ98" s="178">
        <f t="shared" si="144"/>
        <v>0</v>
      </c>
      <c r="AR98" s="178">
        <f t="shared" si="144"/>
        <v>211.34270000000001</v>
      </c>
      <c r="AS98" s="173">
        <f>AR98/AO98*100</f>
        <v>100</v>
      </c>
      <c r="AT98" s="173">
        <f t="shared" ref="AT98:AW98" si="145">-AT99+AT100+AT101</f>
        <v>0</v>
      </c>
      <c r="AU98" s="173">
        <f t="shared" si="145"/>
        <v>0</v>
      </c>
      <c r="AV98" s="173">
        <f t="shared" si="145"/>
        <v>0</v>
      </c>
      <c r="AW98" s="173">
        <f t="shared" si="145"/>
        <v>0</v>
      </c>
      <c r="AX98" s="173" t="e">
        <f>AW98/AT98*100</f>
        <v>#DIV/0!</v>
      </c>
      <c r="AY98" s="178">
        <f t="shared" ref="AY98:AZ98" si="146">-AY99+AY100+AY101</f>
        <v>6239.5745200000001</v>
      </c>
      <c r="AZ98" s="173">
        <f t="shared" si="146"/>
        <v>0</v>
      </c>
      <c r="BA98" s="173">
        <f>AZ98/AY98*100</f>
        <v>0</v>
      </c>
      <c r="BB98" s="222"/>
    </row>
    <row r="99" spans="1:54" ht="31.2">
      <c r="A99" s="313"/>
      <c r="B99" s="315"/>
      <c r="C99" s="315"/>
      <c r="D99" s="157" t="s">
        <v>37</v>
      </c>
      <c r="E99" s="209">
        <f t="shared" si="38"/>
        <v>0</v>
      </c>
      <c r="F99" s="209">
        <f t="shared" si="39"/>
        <v>0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8"/>
      <c r="AA99" s="173"/>
      <c r="AB99" s="173"/>
      <c r="AC99" s="173"/>
      <c r="AD99" s="173"/>
      <c r="AE99" s="173"/>
      <c r="AF99" s="173"/>
      <c r="AG99" s="173"/>
      <c r="AH99" s="173"/>
      <c r="AI99" s="173"/>
      <c r="AJ99" s="178"/>
      <c r="AK99" s="173"/>
      <c r="AL99" s="173"/>
      <c r="AM99" s="173"/>
      <c r="AN99" s="173"/>
      <c r="AO99" s="178"/>
      <c r="AP99" s="178"/>
      <c r="AQ99" s="178"/>
      <c r="AR99" s="178"/>
      <c r="AS99" s="173"/>
      <c r="AT99" s="173"/>
      <c r="AU99" s="173"/>
      <c r="AV99" s="173"/>
      <c r="AW99" s="173"/>
      <c r="AX99" s="173"/>
      <c r="AY99" s="178"/>
      <c r="AZ99" s="173"/>
      <c r="BA99" s="173"/>
      <c r="BB99" s="222"/>
    </row>
    <row r="100" spans="1:54" ht="31.2">
      <c r="A100" s="313"/>
      <c r="B100" s="315"/>
      <c r="C100" s="315"/>
      <c r="D100" s="158" t="s">
        <v>2</v>
      </c>
      <c r="E100" s="209">
        <f t="shared" ref="E100:E163" si="147">H100+K100+N100+Q100+T100+W100+Z100+AE100+AJ100+AO100+AT100+AY100</f>
        <v>4800.7183599999998</v>
      </c>
      <c r="F100" s="209">
        <f t="shared" ref="F100:F170" si="148">I100+L100+O100+R100+U100+X100+AC100+AH100+AM100+AR100+AW100+AZ100</f>
        <v>0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8"/>
      <c r="AA100" s="173"/>
      <c r="AB100" s="173"/>
      <c r="AC100" s="173"/>
      <c r="AD100" s="173"/>
      <c r="AE100" s="178"/>
      <c r="AF100" s="173"/>
      <c r="AG100" s="173"/>
      <c r="AH100" s="173"/>
      <c r="AI100" s="173"/>
      <c r="AJ100" s="178"/>
      <c r="AK100" s="173"/>
      <c r="AL100" s="173"/>
      <c r="AM100" s="173"/>
      <c r="AN100" s="173"/>
      <c r="AO100" s="178"/>
      <c r="AP100" s="178"/>
      <c r="AQ100" s="178"/>
      <c r="AR100" s="178"/>
      <c r="AS100" s="173"/>
      <c r="AT100" s="173"/>
      <c r="AU100" s="173"/>
      <c r="AV100" s="173"/>
      <c r="AW100" s="173"/>
      <c r="AX100" s="173"/>
      <c r="AY100" s="178">
        <v>4800.7183599999998</v>
      </c>
      <c r="AZ100" s="173"/>
      <c r="BA100" s="173"/>
      <c r="BB100" s="222"/>
    </row>
    <row r="101" spans="1:54" ht="15.6">
      <c r="A101" s="313"/>
      <c r="B101" s="315"/>
      <c r="C101" s="315"/>
      <c r="D101" s="221" t="s">
        <v>273</v>
      </c>
      <c r="E101" s="209">
        <f t="shared" si="147"/>
        <v>1650.19886</v>
      </c>
      <c r="F101" s="209">
        <f t="shared" si="148"/>
        <v>211.34270000000001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8"/>
      <c r="AK101" s="173"/>
      <c r="AL101" s="173"/>
      <c r="AM101" s="173"/>
      <c r="AN101" s="173"/>
      <c r="AO101" s="178">
        <v>211.34270000000001</v>
      </c>
      <c r="AP101" s="178"/>
      <c r="AQ101" s="178"/>
      <c r="AR101" s="178">
        <v>211.34270000000001</v>
      </c>
      <c r="AS101" s="173"/>
      <c r="AT101" s="195"/>
      <c r="AU101" s="173"/>
      <c r="AV101" s="173"/>
      <c r="AW101" s="173"/>
      <c r="AX101" s="173"/>
      <c r="AY101" s="178">
        <f>450+988.85616</f>
        <v>1438.85616</v>
      </c>
      <c r="AZ101" s="173"/>
      <c r="BA101" s="173"/>
      <c r="BB101" s="222"/>
    </row>
    <row r="102" spans="1:54" ht="78">
      <c r="A102" s="313"/>
      <c r="B102" s="315"/>
      <c r="C102" s="315"/>
      <c r="D102" s="221" t="s">
        <v>279</v>
      </c>
      <c r="E102" s="209">
        <f t="shared" si="147"/>
        <v>0</v>
      </c>
      <c r="F102" s="209">
        <f t="shared" si="148"/>
        <v>0</v>
      </c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8"/>
      <c r="AZ102" s="173"/>
      <c r="BA102" s="173"/>
      <c r="BB102" s="222"/>
    </row>
    <row r="103" spans="1:54" ht="15.6">
      <c r="A103" s="313"/>
      <c r="B103" s="315"/>
      <c r="C103" s="315"/>
      <c r="D103" s="221" t="s">
        <v>274</v>
      </c>
      <c r="E103" s="209">
        <f t="shared" si="147"/>
        <v>0</v>
      </c>
      <c r="F103" s="209">
        <f t="shared" si="148"/>
        <v>0</v>
      </c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222"/>
    </row>
    <row r="104" spans="1:54" ht="31.2">
      <c r="A104" s="313"/>
      <c r="B104" s="315"/>
      <c r="C104" s="315"/>
      <c r="D104" s="153" t="s">
        <v>43</v>
      </c>
      <c r="E104" s="209">
        <f t="shared" si="147"/>
        <v>0</v>
      </c>
      <c r="F104" s="209">
        <f t="shared" si="148"/>
        <v>0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222"/>
    </row>
    <row r="105" spans="1:54" ht="15.6">
      <c r="A105" s="312" t="s">
        <v>295</v>
      </c>
      <c r="B105" s="314" t="s">
        <v>381</v>
      </c>
      <c r="C105" s="314" t="s">
        <v>324</v>
      </c>
      <c r="D105" s="159" t="s">
        <v>41</v>
      </c>
      <c r="E105" s="209">
        <f t="shared" si="147"/>
        <v>185.70115000000001</v>
      </c>
      <c r="F105" s="209">
        <f t="shared" si="148"/>
        <v>0</v>
      </c>
      <c r="G105" s="173">
        <f>F105/E105*100</f>
        <v>0</v>
      </c>
      <c r="H105" s="173">
        <f>-H106+H107+H108</f>
        <v>0</v>
      </c>
      <c r="I105" s="173">
        <f t="shared" ref="I105" si="149">-I106+I107+I108</f>
        <v>0</v>
      </c>
      <c r="J105" s="173" t="e">
        <f>I105/H105*100</f>
        <v>#DIV/0!</v>
      </c>
      <c r="K105" s="173">
        <f t="shared" ref="K105:L105" si="150">-K106+K107+K108</f>
        <v>0</v>
      </c>
      <c r="L105" s="173">
        <f t="shared" si="150"/>
        <v>0</v>
      </c>
      <c r="M105" s="173" t="e">
        <f>L105/K105*100</f>
        <v>#DIV/0!</v>
      </c>
      <c r="N105" s="173">
        <f t="shared" ref="N105:O105" si="151">-N106+N107+N108</f>
        <v>0</v>
      </c>
      <c r="O105" s="173">
        <f t="shared" si="151"/>
        <v>0</v>
      </c>
      <c r="P105" s="173" t="e">
        <f>O105/N105*100</f>
        <v>#DIV/0!</v>
      </c>
      <c r="Q105" s="173">
        <f t="shared" ref="Q105:R105" si="152">-Q106+Q107+Q108</f>
        <v>0</v>
      </c>
      <c r="R105" s="173">
        <f t="shared" si="152"/>
        <v>0</v>
      </c>
      <c r="S105" s="173" t="e">
        <f>R105/Q105*100</f>
        <v>#DIV/0!</v>
      </c>
      <c r="T105" s="173">
        <f t="shared" ref="T105:U105" si="153">-T106+T107+T108</f>
        <v>0</v>
      </c>
      <c r="U105" s="173">
        <f t="shared" si="153"/>
        <v>0</v>
      </c>
      <c r="V105" s="173" t="e">
        <f>U105/T105*100</f>
        <v>#DIV/0!</v>
      </c>
      <c r="W105" s="173"/>
      <c r="X105" s="173">
        <f t="shared" ref="X105" si="154">-X106+X107+X108</f>
        <v>0</v>
      </c>
      <c r="Y105" s="173" t="e">
        <f>X105/W105*100</f>
        <v>#DIV/0!</v>
      </c>
      <c r="Z105" s="173">
        <f t="shared" ref="Z105:AC105" si="155">-Z106+Z107+Z108</f>
        <v>0</v>
      </c>
      <c r="AA105" s="173">
        <f t="shared" si="155"/>
        <v>0</v>
      </c>
      <c r="AB105" s="173">
        <f t="shared" si="155"/>
        <v>0</v>
      </c>
      <c r="AC105" s="173">
        <f t="shared" si="155"/>
        <v>0</v>
      </c>
      <c r="AD105" s="173" t="e">
        <f>AC105/Z105*100</f>
        <v>#DIV/0!</v>
      </c>
      <c r="AE105" s="173">
        <f t="shared" ref="AE105:AH105" si="156">-AE106+AE107+AE108</f>
        <v>0</v>
      </c>
      <c r="AF105" s="173">
        <f t="shared" si="156"/>
        <v>0</v>
      </c>
      <c r="AG105" s="173">
        <f t="shared" si="156"/>
        <v>0</v>
      </c>
      <c r="AH105" s="173">
        <f t="shared" si="156"/>
        <v>0</v>
      </c>
      <c r="AI105" s="173" t="e">
        <f>AH105/AE105*100</f>
        <v>#DIV/0!</v>
      </c>
      <c r="AJ105" s="173">
        <f t="shared" ref="AJ105:AM105" si="157">-AJ106+AJ107+AJ108</f>
        <v>0</v>
      </c>
      <c r="AK105" s="173">
        <f t="shared" si="157"/>
        <v>0</v>
      </c>
      <c r="AL105" s="173">
        <f t="shared" si="157"/>
        <v>0</v>
      </c>
      <c r="AM105" s="173">
        <f t="shared" si="157"/>
        <v>0</v>
      </c>
      <c r="AN105" s="173" t="e">
        <f>AM105/AJ105*100</f>
        <v>#DIV/0!</v>
      </c>
      <c r="AO105" s="173">
        <f t="shared" ref="AO105:AR105" si="158">-AO106+AO107+AO108</f>
        <v>0</v>
      </c>
      <c r="AP105" s="173">
        <f t="shared" si="158"/>
        <v>0</v>
      </c>
      <c r="AQ105" s="173">
        <f t="shared" si="158"/>
        <v>0</v>
      </c>
      <c r="AR105" s="173">
        <f t="shared" si="158"/>
        <v>0</v>
      </c>
      <c r="AS105" s="173" t="e">
        <f>AR105/AO105*100</f>
        <v>#DIV/0!</v>
      </c>
      <c r="AT105" s="173">
        <f t="shared" ref="AT105:AW105" si="159">-AT106+AT107+AT108</f>
        <v>0</v>
      </c>
      <c r="AU105" s="173">
        <f t="shared" si="159"/>
        <v>0</v>
      </c>
      <c r="AV105" s="173">
        <f t="shared" si="159"/>
        <v>0</v>
      </c>
      <c r="AW105" s="173">
        <f t="shared" si="159"/>
        <v>0</v>
      </c>
      <c r="AX105" s="173" t="e">
        <f>AW105/AT105*100</f>
        <v>#DIV/0!</v>
      </c>
      <c r="AY105" s="178">
        <f t="shared" ref="AY105:AZ105" si="160">-AY106+AY107+AY108</f>
        <v>185.70115000000001</v>
      </c>
      <c r="AZ105" s="173">
        <f t="shared" si="160"/>
        <v>0</v>
      </c>
      <c r="BA105" s="173">
        <f>AZ105/AY105*100</f>
        <v>0</v>
      </c>
      <c r="BB105" s="222"/>
    </row>
    <row r="106" spans="1:54" ht="31.2">
      <c r="A106" s="313"/>
      <c r="B106" s="315"/>
      <c r="C106" s="315"/>
      <c r="D106" s="157" t="s">
        <v>37</v>
      </c>
      <c r="E106" s="209">
        <f t="shared" si="147"/>
        <v>0</v>
      </c>
      <c r="F106" s="209">
        <f t="shared" si="148"/>
        <v>0</v>
      </c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8"/>
      <c r="AZ106" s="173"/>
      <c r="BA106" s="173"/>
      <c r="BB106" s="222"/>
    </row>
    <row r="107" spans="1:54" ht="31.2">
      <c r="A107" s="313"/>
      <c r="B107" s="315"/>
      <c r="C107" s="315"/>
      <c r="D107" s="158" t="s">
        <v>2</v>
      </c>
      <c r="E107" s="209">
        <f t="shared" si="147"/>
        <v>0</v>
      </c>
      <c r="F107" s="209">
        <f t="shared" si="148"/>
        <v>0</v>
      </c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8"/>
      <c r="AZ107" s="173"/>
      <c r="BA107" s="173"/>
      <c r="BB107" s="222"/>
    </row>
    <row r="108" spans="1:54" ht="15.6">
      <c r="A108" s="313"/>
      <c r="B108" s="315"/>
      <c r="C108" s="315"/>
      <c r="D108" s="221" t="s">
        <v>273</v>
      </c>
      <c r="E108" s="209">
        <f t="shared" si="147"/>
        <v>185.70115000000001</v>
      </c>
      <c r="F108" s="209">
        <f t="shared" si="148"/>
        <v>0</v>
      </c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8">
        <v>185.70115000000001</v>
      </c>
      <c r="AZ108" s="173"/>
      <c r="BA108" s="173"/>
      <c r="BB108" s="222"/>
    </row>
    <row r="109" spans="1:54" ht="78">
      <c r="A109" s="313"/>
      <c r="B109" s="315"/>
      <c r="C109" s="315"/>
      <c r="D109" s="221" t="s">
        <v>279</v>
      </c>
      <c r="E109" s="209">
        <f t="shared" si="147"/>
        <v>0</v>
      </c>
      <c r="F109" s="209">
        <f t="shared" si="148"/>
        <v>0</v>
      </c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222"/>
    </row>
    <row r="110" spans="1:54" ht="15.6">
      <c r="A110" s="313"/>
      <c r="B110" s="315"/>
      <c r="C110" s="315"/>
      <c r="D110" s="221" t="s">
        <v>274</v>
      </c>
      <c r="E110" s="209">
        <f t="shared" si="147"/>
        <v>0</v>
      </c>
      <c r="F110" s="209">
        <f t="shared" si="148"/>
        <v>0</v>
      </c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222"/>
    </row>
    <row r="111" spans="1:54" ht="31.2">
      <c r="A111" s="313"/>
      <c r="B111" s="315"/>
      <c r="C111" s="315"/>
      <c r="D111" s="153" t="s">
        <v>43</v>
      </c>
      <c r="E111" s="209">
        <f t="shared" si="147"/>
        <v>0</v>
      </c>
      <c r="F111" s="209">
        <f t="shared" si="148"/>
        <v>0</v>
      </c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222"/>
    </row>
    <row r="112" spans="1:54" ht="15.6">
      <c r="A112" s="312" t="s">
        <v>368</v>
      </c>
      <c r="B112" s="314" t="s">
        <v>382</v>
      </c>
      <c r="C112" s="314" t="s">
        <v>324</v>
      </c>
      <c r="D112" s="159" t="s">
        <v>41</v>
      </c>
      <c r="E112" s="209">
        <f t="shared" si="147"/>
        <v>2500</v>
      </c>
      <c r="F112" s="209">
        <f t="shared" si="148"/>
        <v>2500</v>
      </c>
      <c r="G112" s="173">
        <f>F112/E112*100</f>
        <v>100</v>
      </c>
      <c r="H112" s="173">
        <f>-H113+H114+H115</f>
        <v>0</v>
      </c>
      <c r="I112" s="173">
        <f t="shared" ref="I112:AZ112" si="161">-I113+I114+I115</f>
        <v>0</v>
      </c>
      <c r="J112" s="173" t="e">
        <f>I112/H112*100</f>
        <v>#DIV/0!</v>
      </c>
      <c r="K112" s="173">
        <f t="shared" si="161"/>
        <v>0</v>
      </c>
      <c r="L112" s="173">
        <f t="shared" si="161"/>
        <v>0</v>
      </c>
      <c r="M112" s="173" t="e">
        <f>L112/K112*100</f>
        <v>#DIV/0!</v>
      </c>
      <c r="N112" s="173">
        <f t="shared" si="161"/>
        <v>2500</v>
      </c>
      <c r="O112" s="173">
        <f t="shared" si="161"/>
        <v>2500</v>
      </c>
      <c r="P112" s="173">
        <f>O112/N112*100</f>
        <v>100</v>
      </c>
      <c r="Q112" s="173">
        <f t="shared" si="161"/>
        <v>0</v>
      </c>
      <c r="R112" s="173">
        <f t="shared" si="161"/>
        <v>0</v>
      </c>
      <c r="S112" s="173" t="e">
        <f>R112/Q112*100</f>
        <v>#DIV/0!</v>
      </c>
      <c r="T112" s="173">
        <f t="shared" si="161"/>
        <v>0</v>
      </c>
      <c r="U112" s="173">
        <f t="shared" si="161"/>
        <v>0</v>
      </c>
      <c r="V112" s="173" t="e">
        <f>U112/T112*100</f>
        <v>#DIV/0!</v>
      </c>
      <c r="W112" s="173">
        <f t="shared" si="161"/>
        <v>0</v>
      </c>
      <c r="X112" s="173">
        <f t="shared" si="161"/>
        <v>0</v>
      </c>
      <c r="Y112" s="173" t="e">
        <f>X112/W112*100</f>
        <v>#DIV/0!</v>
      </c>
      <c r="Z112" s="173">
        <f t="shared" si="161"/>
        <v>0</v>
      </c>
      <c r="AA112" s="173">
        <f t="shared" si="161"/>
        <v>0</v>
      </c>
      <c r="AB112" s="173">
        <f t="shared" si="161"/>
        <v>0</v>
      </c>
      <c r="AC112" s="173">
        <f t="shared" si="161"/>
        <v>0</v>
      </c>
      <c r="AD112" s="173" t="e">
        <f>AC112/Z112*100</f>
        <v>#DIV/0!</v>
      </c>
      <c r="AE112" s="173">
        <f t="shared" si="161"/>
        <v>0</v>
      </c>
      <c r="AF112" s="173">
        <f t="shared" si="161"/>
        <v>0</v>
      </c>
      <c r="AG112" s="173">
        <f t="shared" si="161"/>
        <v>0</v>
      </c>
      <c r="AH112" s="173">
        <f t="shared" si="161"/>
        <v>0</v>
      </c>
      <c r="AI112" s="173" t="e">
        <f>AH112/AE112*100</f>
        <v>#DIV/0!</v>
      </c>
      <c r="AJ112" s="173">
        <f t="shared" si="161"/>
        <v>0</v>
      </c>
      <c r="AK112" s="173">
        <f t="shared" si="161"/>
        <v>0</v>
      </c>
      <c r="AL112" s="173">
        <f t="shared" si="161"/>
        <v>0</v>
      </c>
      <c r="AM112" s="173">
        <f t="shared" si="161"/>
        <v>0</v>
      </c>
      <c r="AN112" s="173" t="e">
        <f>AM112/AJ112*100</f>
        <v>#DIV/0!</v>
      </c>
      <c r="AO112" s="173">
        <f t="shared" si="161"/>
        <v>0</v>
      </c>
      <c r="AP112" s="173">
        <f t="shared" si="161"/>
        <v>0</v>
      </c>
      <c r="AQ112" s="173">
        <f t="shared" si="161"/>
        <v>0</v>
      </c>
      <c r="AR112" s="173">
        <f t="shared" si="161"/>
        <v>0</v>
      </c>
      <c r="AS112" s="173" t="e">
        <f>AR112/AO112*100</f>
        <v>#DIV/0!</v>
      </c>
      <c r="AT112" s="173">
        <f t="shared" si="161"/>
        <v>0</v>
      </c>
      <c r="AU112" s="173">
        <f t="shared" si="161"/>
        <v>0</v>
      </c>
      <c r="AV112" s="173">
        <f t="shared" si="161"/>
        <v>0</v>
      </c>
      <c r="AW112" s="173">
        <f t="shared" si="161"/>
        <v>0</v>
      </c>
      <c r="AX112" s="173" t="e">
        <f>AW112/AT112*100</f>
        <v>#DIV/0!</v>
      </c>
      <c r="AY112" s="173">
        <f t="shared" si="161"/>
        <v>0</v>
      </c>
      <c r="AZ112" s="173">
        <f t="shared" si="161"/>
        <v>0</v>
      </c>
      <c r="BA112" s="173" t="e">
        <f>AZ112/AY112*100</f>
        <v>#DIV/0!</v>
      </c>
      <c r="BB112" s="222"/>
    </row>
    <row r="113" spans="1:54" ht="31.2">
      <c r="A113" s="313"/>
      <c r="B113" s="315"/>
      <c r="C113" s="315"/>
      <c r="D113" s="157" t="s">
        <v>37</v>
      </c>
      <c r="E113" s="209">
        <f t="shared" si="147"/>
        <v>0</v>
      </c>
      <c r="F113" s="209">
        <f t="shared" si="148"/>
        <v>0</v>
      </c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222"/>
    </row>
    <row r="114" spans="1:54" ht="31.2">
      <c r="A114" s="313"/>
      <c r="B114" s="315"/>
      <c r="C114" s="315"/>
      <c r="D114" s="158" t="s">
        <v>2</v>
      </c>
      <c r="E114" s="209">
        <f t="shared" si="147"/>
        <v>0</v>
      </c>
      <c r="F114" s="209">
        <f t="shared" si="148"/>
        <v>0</v>
      </c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222"/>
    </row>
    <row r="115" spans="1:54" ht="15.6">
      <c r="A115" s="313"/>
      <c r="B115" s="315"/>
      <c r="C115" s="315"/>
      <c r="D115" s="221" t="s">
        <v>273</v>
      </c>
      <c r="E115" s="209">
        <f t="shared" si="147"/>
        <v>2500</v>
      </c>
      <c r="F115" s="209">
        <f t="shared" si="148"/>
        <v>2500</v>
      </c>
      <c r="G115" s="173"/>
      <c r="H115" s="173"/>
      <c r="I115" s="173"/>
      <c r="J115" s="173"/>
      <c r="K115" s="173"/>
      <c r="L115" s="173"/>
      <c r="M115" s="173"/>
      <c r="N115" s="173">
        <v>2500</v>
      </c>
      <c r="O115" s="173">
        <v>2500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222"/>
    </row>
    <row r="116" spans="1:54" ht="78">
      <c r="A116" s="313"/>
      <c r="B116" s="315"/>
      <c r="C116" s="315"/>
      <c r="D116" s="221" t="s">
        <v>279</v>
      </c>
      <c r="E116" s="209">
        <f t="shared" si="147"/>
        <v>0</v>
      </c>
      <c r="F116" s="209">
        <f t="shared" si="148"/>
        <v>0</v>
      </c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222"/>
    </row>
    <row r="117" spans="1:54" ht="15.6">
      <c r="A117" s="313"/>
      <c r="B117" s="315"/>
      <c r="C117" s="315"/>
      <c r="D117" s="221" t="s">
        <v>274</v>
      </c>
      <c r="E117" s="209">
        <f t="shared" si="147"/>
        <v>0</v>
      </c>
      <c r="F117" s="209">
        <f t="shared" si="148"/>
        <v>0</v>
      </c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222"/>
    </row>
    <row r="118" spans="1:54" ht="31.2">
      <c r="A118" s="313"/>
      <c r="B118" s="315"/>
      <c r="C118" s="315"/>
      <c r="D118" s="153" t="s">
        <v>43</v>
      </c>
      <c r="E118" s="209">
        <f t="shared" si="147"/>
        <v>0</v>
      </c>
      <c r="F118" s="209">
        <f t="shared" si="148"/>
        <v>0</v>
      </c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222"/>
    </row>
    <row r="119" spans="1:54" ht="15.6">
      <c r="A119" s="312" t="s">
        <v>370</v>
      </c>
      <c r="B119" s="314" t="s">
        <v>387</v>
      </c>
      <c r="C119" s="314" t="s">
        <v>324</v>
      </c>
      <c r="D119" s="159" t="s">
        <v>41</v>
      </c>
      <c r="E119" s="209">
        <f t="shared" si="147"/>
        <v>1775</v>
      </c>
      <c r="F119" s="209">
        <f t="shared" si="148"/>
        <v>0</v>
      </c>
      <c r="G119" s="173">
        <f>F119/E119*100</f>
        <v>0</v>
      </c>
      <c r="H119" s="173">
        <f>-H120+H121+H122</f>
        <v>0</v>
      </c>
      <c r="I119" s="173">
        <f t="shared" ref="I119" si="162">-I120+I121+I122</f>
        <v>0</v>
      </c>
      <c r="J119" s="173" t="e">
        <f>I119/H119*100</f>
        <v>#DIV/0!</v>
      </c>
      <c r="K119" s="173">
        <f t="shared" ref="K119:L119" si="163">-K120+K121+K122</f>
        <v>0</v>
      </c>
      <c r="L119" s="173">
        <f t="shared" si="163"/>
        <v>0</v>
      </c>
      <c r="M119" s="173" t="e">
        <f>L119/K119*100</f>
        <v>#DIV/0!</v>
      </c>
      <c r="N119" s="173">
        <f t="shared" ref="N119:O119" si="164">-N120+N121+N122</f>
        <v>0</v>
      </c>
      <c r="O119" s="173">
        <f t="shared" si="164"/>
        <v>0</v>
      </c>
      <c r="P119" s="173" t="e">
        <f>O119/N119*100</f>
        <v>#DIV/0!</v>
      </c>
      <c r="Q119" s="173">
        <f t="shared" ref="Q119:R119" si="165">-Q120+Q121+Q122</f>
        <v>0</v>
      </c>
      <c r="R119" s="173">
        <f t="shared" si="165"/>
        <v>0</v>
      </c>
      <c r="S119" s="173" t="e">
        <f>R119/Q119*100</f>
        <v>#DIV/0!</v>
      </c>
      <c r="T119" s="173">
        <f t="shared" ref="T119:U119" si="166">-T120+T121+T122</f>
        <v>0</v>
      </c>
      <c r="U119" s="173">
        <f t="shared" si="166"/>
        <v>0</v>
      </c>
      <c r="V119" s="173" t="e">
        <f>U119/T119*100</f>
        <v>#DIV/0!</v>
      </c>
      <c r="W119" s="173">
        <f t="shared" ref="W119:X119" si="167">-W120+W121+W122</f>
        <v>0</v>
      </c>
      <c r="X119" s="173">
        <f t="shared" si="167"/>
        <v>0</v>
      </c>
      <c r="Y119" s="173" t="e">
        <f>X119/W119*100</f>
        <v>#DIV/0!</v>
      </c>
      <c r="Z119" s="173">
        <f t="shared" ref="Z119:AC119" si="168">-Z120+Z121+Z122</f>
        <v>0</v>
      </c>
      <c r="AA119" s="173">
        <f t="shared" si="168"/>
        <v>0</v>
      </c>
      <c r="AB119" s="173">
        <f t="shared" si="168"/>
        <v>0</v>
      </c>
      <c r="AC119" s="173">
        <f t="shared" si="168"/>
        <v>0</v>
      </c>
      <c r="AD119" s="173" t="e">
        <f>AC119/Z119*100</f>
        <v>#DIV/0!</v>
      </c>
      <c r="AE119" s="173">
        <f t="shared" ref="AE119:AH119" si="169">-AE120+AE121+AE122</f>
        <v>0</v>
      </c>
      <c r="AF119" s="173">
        <f t="shared" si="169"/>
        <v>0</v>
      </c>
      <c r="AG119" s="173">
        <f t="shared" si="169"/>
        <v>0</v>
      </c>
      <c r="AH119" s="173">
        <f t="shared" si="169"/>
        <v>0</v>
      </c>
      <c r="AI119" s="173" t="e">
        <f>AH119/AE119*100</f>
        <v>#DIV/0!</v>
      </c>
      <c r="AJ119" s="173">
        <f t="shared" ref="AJ119:AM119" si="170">-AJ120+AJ121+AJ122</f>
        <v>0</v>
      </c>
      <c r="AK119" s="173">
        <f t="shared" si="170"/>
        <v>0</v>
      </c>
      <c r="AL119" s="173">
        <f t="shared" si="170"/>
        <v>0</v>
      </c>
      <c r="AM119" s="173">
        <f t="shared" si="170"/>
        <v>0</v>
      </c>
      <c r="AN119" s="173" t="e">
        <f>AM119/AJ119*100</f>
        <v>#DIV/0!</v>
      </c>
      <c r="AO119" s="173">
        <f t="shared" ref="AO119:AR119" si="171">-AO120+AO121+AO122</f>
        <v>0</v>
      </c>
      <c r="AP119" s="173">
        <f t="shared" si="171"/>
        <v>0</v>
      </c>
      <c r="AQ119" s="173">
        <f t="shared" si="171"/>
        <v>0</v>
      </c>
      <c r="AR119" s="173">
        <f t="shared" si="171"/>
        <v>0</v>
      </c>
      <c r="AS119" s="173" t="e">
        <f>AR119/AO119*100</f>
        <v>#DIV/0!</v>
      </c>
      <c r="AT119" s="173">
        <f t="shared" ref="AT119:AW119" si="172">-AT120+AT121+AT122</f>
        <v>0</v>
      </c>
      <c r="AU119" s="173">
        <f t="shared" si="172"/>
        <v>0</v>
      </c>
      <c r="AV119" s="173">
        <f t="shared" si="172"/>
        <v>0</v>
      </c>
      <c r="AW119" s="173">
        <f t="shared" si="172"/>
        <v>0</v>
      </c>
      <c r="AX119" s="173" t="e">
        <f>AW119/AT119*100</f>
        <v>#DIV/0!</v>
      </c>
      <c r="AY119" s="173">
        <f t="shared" ref="AY119:AZ119" si="173">-AY120+AY121+AY122</f>
        <v>1775</v>
      </c>
      <c r="AZ119" s="173">
        <f t="shared" si="173"/>
        <v>0</v>
      </c>
      <c r="BA119" s="173">
        <f>AZ119/AY119*100</f>
        <v>0</v>
      </c>
      <c r="BB119" s="222"/>
    </row>
    <row r="120" spans="1:54" ht="31.2">
      <c r="A120" s="313"/>
      <c r="B120" s="315"/>
      <c r="C120" s="315"/>
      <c r="D120" s="157" t="s">
        <v>37</v>
      </c>
      <c r="E120" s="209">
        <f t="shared" si="147"/>
        <v>0</v>
      </c>
      <c r="F120" s="209">
        <f t="shared" si="148"/>
        <v>0</v>
      </c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222"/>
    </row>
    <row r="121" spans="1:54" ht="31.2">
      <c r="A121" s="313"/>
      <c r="B121" s="315"/>
      <c r="C121" s="315"/>
      <c r="D121" s="158" t="s">
        <v>2</v>
      </c>
      <c r="E121" s="209">
        <f t="shared" si="147"/>
        <v>0</v>
      </c>
      <c r="F121" s="209">
        <f t="shared" si="148"/>
        <v>0</v>
      </c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222"/>
    </row>
    <row r="122" spans="1:54" ht="15.6">
      <c r="A122" s="313"/>
      <c r="B122" s="315"/>
      <c r="C122" s="315"/>
      <c r="D122" s="221" t="s">
        <v>273</v>
      </c>
      <c r="E122" s="209">
        <f t="shared" si="147"/>
        <v>1775</v>
      </c>
      <c r="F122" s="209">
        <f t="shared" si="148"/>
        <v>0</v>
      </c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8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>
        <v>1775</v>
      </c>
      <c r="AZ122" s="173"/>
      <c r="BA122" s="173"/>
      <c r="BB122" s="222"/>
    </row>
    <row r="123" spans="1:54" ht="78">
      <c r="A123" s="313"/>
      <c r="B123" s="315"/>
      <c r="C123" s="315"/>
      <c r="D123" s="221" t="s">
        <v>279</v>
      </c>
      <c r="E123" s="209">
        <f t="shared" si="147"/>
        <v>0</v>
      </c>
      <c r="F123" s="209">
        <f t="shared" si="148"/>
        <v>0</v>
      </c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222"/>
    </row>
    <row r="124" spans="1:54" ht="15.6">
      <c r="A124" s="313"/>
      <c r="B124" s="315"/>
      <c r="C124" s="315"/>
      <c r="D124" s="221" t="s">
        <v>274</v>
      </c>
      <c r="E124" s="209">
        <f t="shared" si="147"/>
        <v>0</v>
      </c>
      <c r="F124" s="209">
        <f t="shared" si="148"/>
        <v>0</v>
      </c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222"/>
    </row>
    <row r="125" spans="1:54" ht="31.2">
      <c r="A125" s="313"/>
      <c r="B125" s="315"/>
      <c r="C125" s="315"/>
      <c r="D125" s="153" t="s">
        <v>43</v>
      </c>
      <c r="E125" s="209">
        <f t="shared" si="147"/>
        <v>0</v>
      </c>
      <c r="F125" s="209">
        <f t="shared" si="148"/>
        <v>0</v>
      </c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222"/>
    </row>
    <row r="126" spans="1:54" ht="15.6">
      <c r="A126" s="312" t="s">
        <v>383</v>
      </c>
      <c r="B126" s="314" t="s">
        <v>388</v>
      </c>
      <c r="C126" s="314" t="s">
        <v>324</v>
      </c>
      <c r="D126" s="159" t="s">
        <v>41</v>
      </c>
      <c r="E126" s="209">
        <f t="shared" si="147"/>
        <v>2459.3000000000002</v>
      </c>
      <c r="F126" s="209">
        <f t="shared" si="148"/>
        <v>2459.3000000000002</v>
      </c>
      <c r="G126" s="173">
        <f>F126/E126*100</f>
        <v>100</v>
      </c>
      <c r="H126" s="173">
        <f>-H127+H128+H129</f>
        <v>0</v>
      </c>
      <c r="I126" s="173">
        <f t="shared" ref="I126" si="174">-I127+I128+I129</f>
        <v>0</v>
      </c>
      <c r="J126" s="173" t="e">
        <f>I126/H126*100</f>
        <v>#DIV/0!</v>
      </c>
      <c r="K126" s="173">
        <f t="shared" ref="K126:L126" si="175">-K127+K128+K129</f>
        <v>2459.3000000000002</v>
      </c>
      <c r="L126" s="173">
        <f t="shared" si="175"/>
        <v>2459.3000000000002</v>
      </c>
      <c r="M126" s="173">
        <f>L126/K126*100</f>
        <v>100</v>
      </c>
      <c r="N126" s="173">
        <f t="shared" ref="N126:O126" si="176">-N127+N128+N129</f>
        <v>0</v>
      </c>
      <c r="O126" s="173">
        <f t="shared" si="176"/>
        <v>0</v>
      </c>
      <c r="P126" s="173" t="e">
        <f>O126/N126*100</f>
        <v>#DIV/0!</v>
      </c>
      <c r="Q126" s="173">
        <f t="shared" ref="Q126:R126" si="177">-Q127+Q128+Q129</f>
        <v>0</v>
      </c>
      <c r="R126" s="173">
        <f t="shared" si="177"/>
        <v>0</v>
      </c>
      <c r="S126" s="173" t="e">
        <f>R126/Q126*100</f>
        <v>#DIV/0!</v>
      </c>
      <c r="T126" s="173">
        <f t="shared" ref="T126:U126" si="178">-T127+T128+T129</f>
        <v>0</v>
      </c>
      <c r="U126" s="173">
        <f t="shared" si="178"/>
        <v>0</v>
      </c>
      <c r="V126" s="173" t="e">
        <f>U126/T126*100</f>
        <v>#DIV/0!</v>
      </c>
      <c r="W126" s="173">
        <f t="shared" ref="W126:X126" si="179">-W127+W128+W129</f>
        <v>0</v>
      </c>
      <c r="X126" s="173">
        <f t="shared" si="179"/>
        <v>0</v>
      </c>
      <c r="Y126" s="173" t="e">
        <f>X126/W126*100</f>
        <v>#DIV/0!</v>
      </c>
      <c r="Z126" s="173">
        <f t="shared" ref="Z126:AC126" si="180">-Z127+Z128+Z129</f>
        <v>0</v>
      </c>
      <c r="AA126" s="173">
        <f t="shared" si="180"/>
        <v>0</v>
      </c>
      <c r="AB126" s="173">
        <f t="shared" si="180"/>
        <v>0</v>
      </c>
      <c r="AC126" s="173">
        <f t="shared" si="180"/>
        <v>0</v>
      </c>
      <c r="AD126" s="173" t="e">
        <f>AC126/Z126*100</f>
        <v>#DIV/0!</v>
      </c>
      <c r="AE126" s="173">
        <f t="shared" ref="AE126:AH126" si="181">-AE127+AE128+AE129</f>
        <v>0</v>
      </c>
      <c r="AF126" s="173">
        <f t="shared" si="181"/>
        <v>0</v>
      </c>
      <c r="AG126" s="173">
        <f t="shared" si="181"/>
        <v>0</v>
      </c>
      <c r="AH126" s="173">
        <f t="shared" si="181"/>
        <v>0</v>
      </c>
      <c r="AI126" s="173" t="e">
        <f>AH126/AE126*100</f>
        <v>#DIV/0!</v>
      </c>
      <c r="AJ126" s="173">
        <f t="shared" ref="AJ126:AM126" si="182">-AJ127+AJ128+AJ129</f>
        <v>0</v>
      </c>
      <c r="AK126" s="173">
        <f t="shared" si="182"/>
        <v>0</v>
      </c>
      <c r="AL126" s="173">
        <f t="shared" si="182"/>
        <v>0</v>
      </c>
      <c r="AM126" s="173">
        <f t="shared" si="182"/>
        <v>0</v>
      </c>
      <c r="AN126" s="173" t="e">
        <f>AM126/AJ126*100</f>
        <v>#DIV/0!</v>
      </c>
      <c r="AO126" s="173">
        <f t="shared" ref="AO126:AR126" si="183">-AO127+AO128+AO129</f>
        <v>0</v>
      </c>
      <c r="AP126" s="173">
        <f t="shared" si="183"/>
        <v>0</v>
      </c>
      <c r="AQ126" s="173">
        <f t="shared" si="183"/>
        <v>0</v>
      </c>
      <c r="AR126" s="173">
        <f t="shared" si="183"/>
        <v>0</v>
      </c>
      <c r="AS126" s="173" t="e">
        <f>AR126/AO126*100</f>
        <v>#DIV/0!</v>
      </c>
      <c r="AT126" s="173">
        <f t="shared" ref="AT126:AW126" si="184">-AT127+AT128+AT129</f>
        <v>0</v>
      </c>
      <c r="AU126" s="173">
        <f t="shared" si="184"/>
        <v>0</v>
      </c>
      <c r="AV126" s="173">
        <f t="shared" si="184"/>
        <v>0</v>
      </c>
      <c r="AW126" s="173">
        <f t="shared" si="184"/>
        <v>0</v>
      </c>
      <c r="AX126" s="173" t="e">
        <f>AW126/AT126*100</f>
        <v>#DIV/0!</v>
      </c>
      <c r="AY126" s="173">
        <f t="shared" ref="AY126:AZ126" si="185">-AY127+AY128+AY129</f>
        <v>0</v>
      </c>
      <c r="AZ126" s="173">
        <f t="shared" si="185"/>
        <v>0</v>
      </c>
      <c r="BA126" s="173" t="e">
        <f>AZ126/AY126*100</f>
        <v>#DIV/0!</v>
      </c>
      <c r="BB126" s="222"/>
    </row>
    <row r="127" spans="1:54" ht="31.2">
      <c r="A127" s="313"/>
      <c r="B127" s="315"/>
      <c r="C127" s="315"/>
      <c r="D127" s="157" t="s">
        <v>37</v>
      </c>
      <c r="E127" s="209">
        <f t="shared" si="147"/>
        <v>0</v>
      </c>
      <c r="F127" s="209">
        <f t="shared" si="148"/>
        <v>0</v>
      </c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222"/>
    </row>
    <row r="128" spans="1:54" ht="31.2">
      <c r="A128" s="313"/>
      <c r="B128" s="315"/>
      <c r="C128" s="315"/>
      <c r="D128" s="158" t="s">
        <v>2</v>
      </c>
      <c r="E128" s="209">
        <f t="shared" si="147"/>
        <v>0</v>
      </c>
      <c r="F128" s="209">
        <f t="shared" si="148"/>
        <v>0</v>
      </c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222"/>
    </row>
    <row r="129" spans="1:54" ht="15.6">
      <c r="A129" s="313"/>
      <c r="B129" s="315"/>
      <c r="C129" s="315"/>
      <c r="D129" s="221" t="s">
        <v>273</v>
      </c>
      <c r="E129" s="209">
        <f t="shared" si="147"/>
        <v>2459.3000000000002</v>
      </c>
      <c r="F129" s="209">
        <f t="shared" si="148"/>
        <v>2459.3000000000002</v>
      </c>
      <c r="G129" s="173"/>
      <c r="H129" s="173"/>
      <c r="I129" s="173"/>
      <c r="J129" s="173"/>
      <c r="K129" s="173">
        <v>2459.3000000000002</v>
      </c>
      <c r="L129" s="173">
        <v>2459.3000000000002</v>
      </c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222"/>
    </row>
    <row r="130" spans="1:54" ht="78">
      <c r="A130" s="313"/>
      <c r="B130" s="315"/>
      <c r="C130" s="315"/>
      <c r="D130" s="221" t="s">
        <v>279</v>
      </c>
      <c r="E130" s="209">
        <f t="shared" si="147"/>
        <v>0</v>
      </c>
      <c r="F130" s="209">
        <f t="shared" si="148"/>
        <v>0</v>
      </c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222"/>
    </row>
    <row r="131" spans="1:54" ht="15.6">
      <c r="A131" s="313"/>
      <c r="B131" s="315"/>
      <c r="C131" s="315"/>
      <c r="D131" s="221" t="s">
        <v>274</v>
      </c>
      <c r="E131" s="209">
        <f t="shared" si="147"/>
        <v>0</v>
      </c>
      <c r="F131" s="209">
        <f t="shared" si="148"/>
        <v>0</v>
      </c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222"/>
    </row>
    <row r="132" spans="1:54" ht="31.2">
      <c r="A132" s="313"/>
      <c r="B132" s="315"/>
      <c r="C132" s="315"/>
      <c r="D132" s="153" t="s">
        <v>43</v>
      </c>
      <c r="E132" s="209">
        <f t="shared" si="147"/>
        <v>0</v>
      </c>
      <c r="F132" s="209">
        <f t="shared" si="148"/>
        <v>0</v>
      </c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222"/>
    </row>
    <row r="133" spans="1:54" ht="15.6">
      <c r="A133" s="312" t="s">
        <v>384</v>
      </c>
      <c r="B133" s="314" t="s">
        <v>389</v>
      </c>
      <c r="C133" s="314" t="s">
        <v>324</v>
      </c>
      <c r="D133" s="159" t="s">
        <v>41</v>
      </c>
      <c r="E133" s="209">
        <f t="shared" si="147"/>
        <v>250</v>
      </c>
      <c r="F133" s="209">
        <f t="shared" si="148"/>
        <v>250</v>
      </c>
      <c r="G133" s="173">
        <f>F133/E133*100</f>
        <v>100</v>
      </c>
      <c r="H133" s="173">
        <f>-H134+H135+H136</f>
        <v>0</v>
      </c>
      <c r="I133" s="173">
        <f t="shared" ref="I133" si="186">-I134+I135+I136</f>
        <v>0</v>
      </c>
      <c r="J133" s="173" t="e">
        <f>I133/H133*100</f>
        <v>#DIV/0!</v>
      </c>
      <c r="K133" s="173">
        <f t="shared" ref="K133:L133" si="187">-K134+K135+K136</f>
        <v>0</v>
      </c>
      <c r="L133" s="173">
        <f t="shared" si="187"/>
        <v>0</v>
      </c>
      <c r="M133" s="173" t="e">
        <f>L133/K133*100</f>
        <v>#DIV/0!</v>
      </c>
      <c r="N133" s="173">
        <f t="shared" ref="N133:O133" si="188">-N134+N135+N136</f>
        <v>0</v>
      </c>
      <c r="O133" s="173">
        <f t="shared" si="188"/>
        <v>0</v>
      </c>
      <c r="P133" s="173" t="e">
        <f>O133/N133*100</f>
        <v>#DIV/0!</v>
      </c>
      <c r="Q133" s="173">
        <f t="shared" ref="Q133:R133" si="189">-Q134+Q135+Q136</f>
        <v>0</v>
      </c>
      <c r="R133" s="173">
        <f t="shared" si="189"/>
        <v>0</v>
      </c>
      <c r="S133" s="173" t="e">
        <f>R133/Q133*100</f>
        <v>#DIV/0!</v>
      </c>
      <c r="T133" s="173">
        <f t="shared" ref="T133:U133" si="190">-T134+T135+T136</f>
        <v>0</v>
      </c>
      <c r="U133" s="173">
        <f t="shared" si="190"/>
        <v>0</v>
      </c>
      <c r="V133" s="173" t="e">
        <f>U133/T133*100</f>
        <v>#DIV/0!</v>
      </c>
      <c r="W133" s="173">
        <f t="shared" ref="W133:X133" si="191">-W134+W135+W136</f>
        <v>0</v>
      </c>
      <c r="X133" s="173">
        <f t="shared" si="191"/>
        <v>0</v>
      </c>
      <c r="Y133" s="173" t="e">
        <f>X133/W133*100</f>
        <v>#DIV/0!</v>
      </c>
      <c r="Z133" s="173">
        <f t="shared" ref="Z133:AC133" si="192">-Z134+Z135+Z136</f>
        <v>0</v>
      </c>
      <c r="AA133" s="173">
        <f t="shared" si="192"/>
        <v>0</v>
      </c>
      <c r="AB133" s="173">
        <f t="shared" si="192"/>
        <v>0</v>
      </c>
      <c r="AC133" s="173">
        <f t="shared" si="192"/>
        <v>0</v>
      </c>
      <c r="AD133" s="173" t="e">
        <f>AC133/Z133*100</f>
        <v>#DIV/0!</v>
      </c>
      <c r="AE133" s="173">
        <f t="shared" ref="AE133:AH133" si="193">-AE134+AE135+AE136</f>
        <v>0</v>
      </c>
      <c r="AF133" s="173">
        <f t="shared" si="193"/>
        <v>0</v>
      </c>
      <c r="AG133" s="173">
        <f t="shared" si="193"/>
        <v>0</v>
      </c>
      <c r="AH133" s="173">
        <f t="shared" si="193"/>
        <v>0</v>
      </c>
      <c r="AI133" s="173" t="e">
        <f>AH133/AE133*100</f>
        <v>#DIV/0!</v>
      </c>
      <c r="AJ133" s="173">
        <f t="shared" ref="AJ133:AM133" si="194">-AJ134+AJ135+AJ136</f>
        <v>250</v>
      </c>
      <c r="AK133" s="173">
        <f t="shared" si="194"/>
        <v>0</v>
      </c>
      <c r="AL133" s="173">
        <f t="shared" si="194"/>
        <v>0</v>
      </c>
      <c r="AM133" s="173">
        <f t="shared" si="194"/>
        <v>250</v>
      </c>
      <c r="AN133" s="173">
        <f>AM133/AJ133*100</f>
        <v>100</v>
      </c>
      <c r="AO133" s="173">
        <f t="shared" ref="AO133:AR133" si="195">-AO134+AO135+AO136</f>
        <v>0</v>
      </c>
      <c r="AP133" s="173">
        <f t="shared" si="195"/>
        <v>0</v>
      </c>
      <c r="AQ133" s="173">
        <f t="shared" si="195"/>
        <v>0</v>
      </c>
      <c r="AR133" s="173">
        <f t="shared" si="195"/>
        <v>0</v>
      </c>
      <c r="AS133" s="173" t="e">
        <f>AR133/AO133*100</f>
        <v>#DIV/0!</v>
      </c>
      <c r="AT133" s="173">
        <f t="shared" ref="AT133:AW133" si="196">-AT134+AT135+AT136</f>
        <v>0</v>
      </c>
      <c r="AU133" s="173">
        <f t="shared" si="196"/>
        <v>0</v>
      </c>
      <c r="AV133" s="173">
        <f t="shared" si="196"/>
        <v>0</v>
      </c>
      <c r="AW133" s="173">
        <f t="shared" si="196"/>
        <v>0</v>
      </c>
      <c r="AX133" s="173" t="e">
        <f>AW133/AT133*100</f>
        <v>#DIV/0!</v>
      </c>
      <c r="AY133" s="173">
        <f t="shared" ref="AY133:AZ133" si="197">-AY134+AY135+AY136</f>
        <v>0</v>
      </c>
      <c r="AZ133" s="173">
        <f t="shared" si="197"/>
        <v>0</v>
      </c>
      <c r="BA133" s="173" t="e">
        <f>AZ133/AY133*100</f>
        <v>#DIV/0!</v>
      </c>
      <c r="BB133" s="222"/>
    </row>
    <row r="134" spans="1:54" ht="31.2">
      <c r="A134" s="313"/>
      <c r="B134" s="315"/>
      <c r="C134" s="315"/>
      <c r="D134" s="157" t="s">
        <v>37</v>
      </c>
      <c r="E134" s="209">
        <f t="shared" si="147"/>
        <v>0</v>
      </c>
      <c r="F134" s="209">
        <f t="shared" si="148"/>
        <v>0</v>
      </c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222"/>
    </row>
    <row r="135" spans="1:54" ht="31.2">
      <c r="A135" s="313"/>
      <c r="B135" s="315"/>
      <c r="C135" s="315"/>
      <c r="D135" s="158" t="s">
        <v>2</v>
      </c>
      <c r="E135" s="209">
        <f t="shared" si="147"/>
        <v>0</v>
      </c>
      <c r="F135" s="209">
        <f t="shared" si="148"/>
        <v>0</v>
      </c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222"/>
    </row>
    <row r="136" spans="1:54" ht="15.6">
      <c r="A136" s="313"/>
      <c r="B136" s="315"/>
      <c r="C136" s="315"/>
      <c r="D136" s="221" t="s">
        <v>273</v>
      </c>
      <c r="E136" s="209">
        <f t="shared" si="147"/>
        <v>250</v>
      </c>
      <c r="F136" s="209">
        <f t="shared" si="148"/>
        <v>250</v>
      </c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>
        <v>250</v>
      </c>
      <c r="AK136" s="173"/>
      <c r="AL136" s="173"/>
      <c r="AM136" s="173">
        <v>250</v>
      </c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222"/>
    </row>
    <row r="137" spans="1:54" ht="78">
      <c r="A137" s="313"/>
      <c r="B137" s="315"/>
      <c r="C137" s="315"/>
      <c r="D137" s="221" t="s">
        <v>279</v>
      </c>
      <c r="E137" s="209">
        <f t="shared" si="147"/>
        <v>0</v>
      </c>
      <c r="F137" s="209">
        <f t="shared" si="148"/>
        <v>0</v>
      </c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222"/>
    </row>
    <row r="138" spans="1:54" ht="15.6">
      <c r="A138" s="313"/>
      <c r="B138" s="315"/>
      <c r="C138" s="315"/>
      <c r="D138" s="221" t="s">
        <v>274</v>
      </c>
      <c r="E138" s="209">
        <f t="shared" si="147"/>
        <v>0</v>
      </c>
      <c r="F138" s="209">
        <f t="shared" si="148"/>
        <v>0</v>
      </c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222"/>
    </row>
    <row r="139" spans="1:54" ht="31.2">
      <c r="A139" s="313"/>
      <c r="B139" s="315"/>
      <c r="C139" s="315"/>
      <c r="D139" s="153" t="s">
        <v>43</v>
      </c>
      <c r="E139" s="209">
        <f t="shared" si="147"/>
        <v>0</v>
      </c>
      <c r="F139" s="209">
        <f t="shared" si="148"/>
        <v>0</v>
      </c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222"/>
    </row>
    <row r="140" spans="1:54" ht="15.6">
      <c r="A140" s="312" t="s">
        <v>385</v>
      </c>
      <c r="B140" s="314" t="s">
        <v>390</v>
      </c>
      <c r="C140" s="314" t="s">
        <v>324</v>
      </c>
      <c r="D140" s="159" t="s">
        <v>41</v>
      </c>
      <c r="E140" s="209">
        <f t="shared" si="147"/>
        <v>250</v>
      </c>
      <c r="F140" s="209">
        <f t="shared" si="148"/>
        <v>250</v>
      </c>
      <c r="G140" s="173">
        <f>F140/E140*100</f>
        <v>100</v>
      </c>
      <c r="H140" s="173">
        <f>-H141+H142+H143</f>
        <v>0</v>
      </c>
      <c r="I140" s="173">
        <f t="shared" ref="I140" si="198">-I141+I142+I143</f>
        <v>0</v>
      </c>
      <c r="J140" s="173" t="e">
        <f>I140/H140*100</f>
        <v>#DIV/0!</v>
      </c>
      <c r="K140" s="173">
        <f t="shared" ref="K140:L140" si="199">-K141+K142+K143</f>
        <v>0</v>
      </c>
      <c r="L140" s="173">
        <f t="shared" si="199"/>
        <v>0</v>
      </c>
      <c r="M140" s="173" t="e">
        <f>L140/K140*100</f>
        <v>#DIV/0!</v>
      </c>
      <c r="N140" s="173">
        <f t="shared" ref="N140:O140" si="200">-N141+N142+N143</f>
        <v>0</v>
      </c>
      <c r="O140" s="173">
        <f t="shared" si="200"/>
        <v>0</v>
      </c>
      <c r="P140" s="173" t="e">
        <f>O140/N140*100</f>
        <v>#DIV/0!</v>
      </c>
      <c r="Q140" s="173">
        <f t="shared" ref="Q140:R140" si="201">-Q141+Q142+Q143</f>
        <v>0</v>
      </c>
      <c r="R140" s="173">
        <f t="shared" si="201"/>
        <v>0</v>
      </c>
      <c r="S140" s="173" t="e">
        <f>R140/Q140*100</f>
        <v>#DIV/0!</v>
      </c>
      <c r="T140" s="173">
        <f t="shared" ref="T140:U140" si="202">-T141+T142+T143</f>
        <v>0</v>
      </c>
      <c r="U140" s="173">
        <f t="shared" si="202"/>
        <v>0</v>
      </c>
      <c r="V140" s="173" t="e">
        <f>U140/T140*100</f>
        <v>#DIV/0!</v>
      </c>
      <c r="W140" s="173">
        <f t="shared" ref="W140:X140" si="203">-W141+W142+W143</f>
        <v>0</v>
      </c>
      <c r="X140" s="173">
        <f t="shared" si="203"/>
        <v>0</v>
      </c>
      <c r="Y140" s="173" t="e">
        <f>X140/W140*100</f>
        <v>#DIV/0!</v>
      </c>
      <c r="Z140" s="173">
        <f t="shared" ref="Z140:AC140" si="204">-Z141+Z142+Z143</f>
        <v>0</v>
      </c>
      <c r="AA140" s="173">
        <f t="shared" si="204"/>
        <v>0</v>
      </c>
      <c r="AB140" s="173">
        <f t="shared" si="204"/>
        <v>0</v>
      </c>
      <c r="AC140" s="173">
        <f t="shared" si="204"/>
        <v>0</v>
      </c>
      <c r="AD140" s="173" t="e">
        <f>AC140/Z140*100</f>
        <v>#DIV/0!</v>
      </c>
      <c r="AE140" s="173">
        <f t="shared" ref="AE140:AH140" si="205">-AE141+AE142+AE143</f>
        <v>0</v>
      </c>
      <c r="AF140" s="173">
        <f t="shared" si="205"/>
        <v>0</v>
      </c>
      <c r="AG140" s="173">
        <f t="shared" si="205"/>
        <v>0</v>
      </c>
      <c r="AH140" s="173">
        <f t="shared" si="205"/>
        <v>0</v>
      </c>
      <c r="AI140" s="173" t="e">
        <f>AH140/AE140*100</f>
        <v>#DIV/0!</v>
      </c>
      <c r="AJ140" s="173">
        <f t="shared" ref="AJ140:AM140" si="206">-AJ141+AJ142+AJ143</f>
        <v>250</v>
      </c>
      <c r="AK140" s="173">
        <f t="shared" si="206"/>
        <v>0</v>
      </c>
      <c r="AL140" s="173">
        <f t="shared" si="206"/>
        <v>0</v>
      </c>
      <c r="AM140" s="173">
        <f t="shared" si="206"/>
        <v>250</v>
      </c>
      <c r="AN140" s="173">
        <f>AM140/AJ140*100</f>
        <v>100</v>
      </c>
      <c r="AO140" s="173">
        <f t="shared" ref="AO140:AR140" si="207">-AO141+AO142+AO143</f>
        <v>0</v>
      </c>
      <c r="AP140" s="173">
        <f t="shared" si="207"/>
        <v>0</v>
      </c>
      <c r="AQ140" s="173">
        <f t="shared" si="207"/>
        <v>0</v>
      </c>
      <c r="AR140" s="173">
        <f t="shared" si="207"/>
        <v>0</v>
      </c>
      <c r="AS140" s="173" t="e">
        <f>AR140/AO140*100</f>
        <v>#DIV/0!</v>
      </c>
      <c r="AT140" s="173">
        <f t="shared" ref="AT140:AW140" si="208">-AT141+AT142+AT143</f>
        <v>0</v>
      </c>
      <c r="AU140" s="173">
        <f t="shared" si="208"/>
        <v>0</v>
      </c>
      <c r="AV140" s="173">
        <f t="shared" si="208"/>
        <v>0</v>
      </c>
      <c r="AW140" s="173">
        <f t="shared" si="208"/>
        <v>0</v>
      </c>
      <c r="AX140" s="173" t="e">
        <f>AW140/AT140*100</f>
        <v>#DIV/0!</v>
      </c>
      <c r="AY140" s="173">
        <f t="shared" ref="AY140:AZ140" si="209">-AY141+AY142+AY143</f>
        <v>0</v>
      </c>
      <c r="AZ140" s="173">
        <f t="shared" si="209"/>
        <v>0</v>
      </c>
      <c r="BA140" s="173" t="e">
        <f>AZ140/AY140*100</f>
        <v>#DIV/0!</v>
      </c>
      <c r="BB140" s="222"/>
    </row>
    <row r="141" spans="1:54" ht="31.2">
      <c r="A141" s="313"/>
      <c r="B141" s="315"/>
      <c r="C141" s="315"/>
      <c r="D141" s="157" t="s">
        <v>37</v>
      </c>
      <c r="E141" s="209">
        <f t="shared" si="147"/>
        <v>0</v>
      </c>
      <c r="F141" s="209">
        <f t="shared" si="148"/>
        <v>0</v>
      </c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222"/>
    </row>
    <row r="142" spans="1:54" ht="31.2">
      <c r="A142" s="313"/>
      <c r="B142" s="315"/>
      <c r="C142" s="315"/>
      <c r="D142" s="158" t="s">
        <v>2</v>
      </c>
      <c r="E142" s="209">
        <f t="shared" si="147"/>
        <v>0</v>
      </c>
      <c r="F142" s="209">
        <f t="shared" si="148"/>
        <v>0</v>
      </c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222"/>
    </row>
    <row r="143" spans="1:54" ht="15.6">
      <c r="A143" s="313"/>
      <c r="B143" s="315"/>
      <c r="C143" s="315"/>
      <c r="D143" s="221" t="s">
        <v>273</v>
      </c>
      <c r="E143" s="209">
        <f t="shared" si="147"/>
        <v>250</v>
      </c>
      <c r="F143" s="209">
        <f t="shared" si="148"/>
        <v>250</v>
      </c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>
        <v>250</v>
      </c>
      <c r="AK143" s="173"/>
      <c r="AL143" s="173"/>
      <c r="AM143" s="173">
        <v>250</v>
      </c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222"/>
    </row>
    <row r="144" spans="1:54" ht="78">
      <c r="A144" s="313"/>
      <c r="B144" s="315"/>
      <c r="C144" s="315"/>
      <c r="D144" s="221" t="s">
        <v>279</v>
      </c>
      <c r="E144" s="209">
        <f t="shared" si="147"/>
        <v>0</v>
      </c>
      <c r="F144" s="209">
        <f t="shared" si="148"/>
        <v>0</v>
      </c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222"/>
    </row>
    <row r="145" spans="1:54" ht="15.6">
      <c r="A145" s="313"/>
      <c r="B145" s="315"/>
      <c r="C145" s="315"/>
      <c r="D145" s="221" t="s">
        <v>274</v>
      </c>
      <c r="E145" s="209">
        <f t="shared" si="147"/>
        <v>0</v>
      </c>
      <c r="F145" s="209">
        <f t="shared" si="148"/>
        <v>0</v>
      </c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222"/>
    </row>
    <row r="146" spans="1:54" ht="31.2">
      <c r="A146" s="313"/>
      <c r="B146" s="315"/>
      <c r="C146" s="315"/>
      <c r="D146" s="153" t="s">
        <v>43</v>
      </c>
      <c r="E146" s="209">
        <f t="shared" si="147"/>
        <v>0</v>
      </c>
      <c r="F146" s="209">
        <f t="shared" si="148"/>
        <v>0</v>
      </c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222"/>
    </row>
    <row r="147" spans="1:54" ht="15.6">
      <c r="A147" s="312" t="s">
        <v>386</v>
      </c>
      <c r="B147" s="314" t="s">
        <v>391</v>
      </c>
      <c r="C147" s="314" t="s">
        <v>324</v>
      </c>
      <c r="D147" s="159" t="s">
        <v>41</v>
      </c>
      <c r="E147" s="209">
        <f t="shared" si="147"/>
        <v>500</v>
      </c>
      <c r="F147" s="209">
        <f t="shared" si="148"/>
        <v>99.999799999999993</v>
      </c>
      <c r="G147" s="173">
        <f>F147/E147*100</f>
        <v>19.999960000000002</v>
      </c>
      <c r="H147" s="173">
        <f>-H148+H149+H150</f>
        <v>0</v>
      </c>
      <c r="I147" s="173">
        <f t="shared" ref="I147" si="210">-I148+I149+I150</f>
        <v>0</v>
      </c>
      <c r="J147" s="173" t="e">
        <f>I147/H147*100</f>
        <v>#DIV/0!</v>
      </c>
      <c r="K147" s="173">
        <f t="shared" ref="K147:L147" si="211">-K148+K149+K150</f>
        <v>0</v>
      </c>
      <c r="L147" s="173">
        <f t="shared" si="211"/>
        <v>0</v>
      </c>
      <c r="M147" s="173" t="e">
        <f>L147/K147*100</f>
        <v>#DIV/0!</v>
      </c>
      <c r="N147" s="173">
        <f t="shared" ref="N147:O147" si="212">-N148+N149+N150</f>
        <v>0</v>
      </c>
      <c r="O147" s="173">
        <f t="shared" si="212"/>
        <v>0</v>
      </c>
      <c r="P147" s="173" t="e">
        <f>O147/N147*100</f>
        <v>#DIV/0!</v>
      </c>
      <c r="Q147" s="173">
        <f t="shared" ref="Q147:R147" si="213">-Q148+Q149+Q150</f>
        <v>0</v>
      </c>
      <c r="R147" s="173">
        <f t="shared" si="213"/>
        <v>0</v>
      </c>
      <c r="S147" s="173" t="e">
        <f>R147/Q147*100</f>
        <v>#DIV/0!</v>
      </c>
      <c r="T147" s="173">
        <f t="shared" ref="T147:U147" si="214">-T148+T149+T150</f>
        <v>0</v>
      </c>
      <c r="U147" s="173">
        <f t="shared" si="214"/>
        <v>0</v>
      </c>
      <c r="V147" s="173" t="e">
        <f>U147/T147*100</f>
        <v>#DIV/0!</v>
      </c>
      <c r="W147" s="173">
        <f t="shared" ref="W147:X147" si="215">-W148+W149+W150</f>
        <v>0</v>
      </c>
      <c r="X147" s="173">
        <f t="shared" si="215"/>
        <v>0</v>
      </c>
      <c r="Y147" s="173" t="e">
        <f>X147/W147*100</f>
        <v>#DIV/0!</v>
      </c>
      <c r="Z147" s="173">
        <f t="shared" ref="Z147:AC147" si="216">-Z148+Z149+Z150</f>
        <v>0</v>
      </c>
      <c r="AA147" s="173">
        <f t="shared" si="216"/>
        <v>0</v>
      </c>
      <c r="AB147" s="173">
        <f t="shared" si="216"/>
        <v>0</v>
      </c>
      <c r="AC147" s="173">
        <f t="shared" si="216"/>
        <v>0</v>
      </c>
      <c r="AD147" s="173" t="e">
        <f>AC147/Z147*100</f>
        <v>#DIV/0!</v>
      </c>
      <c r="AE147" s="173">
        <f t="shared" ref="AE147:AH147" si="217">-AE148+AE149+AE150</f>
        <v>0</v>
      </c>
      <c r="AF147" s="173">
        <f t="shared" si="217"/>
        <v>0</v>
      </c>
      <c r="AG147" s="173">
        <f t="shared" si="217"/>
        <v>0</v>
      </c>
      <c r="AH147" s="173">
        <f t="shared" si="217"/>
        <v>0</v>
      </c>
      <c r="AI147" s="173" t="e">
        <f>AH147/AE147*100</f>
        <v>#DIV/0!</v>
      </c>
      <c r="AJ147" s="173">
        <f t="shared" ref="AJ147:AM147" si="218">-AJ148+AJ149+AJ150</f>
        <v>0</v>
      </c>
      <c r="AK147" s="173">
        <f t="shared" si="218"/>
        <v>0</v>
      </c>
      <c r="AL147" s="173">
        <f t="shared" si="218"/>
        <v>0</v>
      </c>
      <c r="AM147" s="173">
        <f t="shared" si="218"/>
        <v>0</v>
      </c>
      <c r="AN147" s="173" t="e">
        <f>AM147/AJ147*100</f>
        <v>#DIV/0!</v>
      </c>
      <c r="AO147" s="178">
        <f t="shared" ref="AO147:AR147" si="219">-AO148+AO149+AO150</f>
        <v>99.999799999999993</v>
      </c>
      <c r="AP147" s="178">
        <f t="shared" si="219"/>
        <v>0</v>
      </c>
      <c r="AQ147" s="178">
        <f t="shared" si="219"/>
        <v>0</v>
      </c>
      <c r="AR147" s="178">
        <f t="shared" si="219"/>
        <v>99.999799999999993</v>
      </c>
      <c r="AS147" s="173">
        <f>AR147/AO147*100</f>
        <v>100</v>
      </c>
      <c r="AT147" s="173">
        <f t="shared" ref="AT147:AW147" si="220">-AT148+AT149+AT150</f>
        <v>0</v>
      </c>
      <c r="AU147" s="173">
        <f t="shared" si="220"/>
        <v>0</v>
      </c>
      <c r="AV147" s="173">
        <f t="shared" si="220"/>
        <v>0</v>
      </c>
      <c r="AW147" s="173">
        <f t="shared" si="220"/>
        <v>0</v>
      </c>
      <c r="AX147" s="173" t="e">
        <f>AW147/AT147*100</f>
        <v>#DIV/0!</v>
      </c>
      <c r="AY147" s="178">
        <f t="shared" ref="AY147:AZ147" si="221">-AY148+AY149+AY150</f>
        <v>400.00020000000001</v>
      </c>
      <c r="AZ147" s="173">
        <f t="shared" si="221"/>
        <v>0</v>
      </c>
      <c r="BA147" s="173">
        <f>AZ147/AY147*100</f>
        <v>0</v>
      </c>
      <c r="BB147" s="222"/>
    </row>
    <row r="148" spans="1:54" ht="31.2">
      <c r="A148" s="313"/>
      <c r="B148" s="315"/>
      <c r="C148" s="315"/>
      <c r="D148" s="157" t="s">
        <v>37</v>
      </c>
      <c r="E148" s="209">
        <f t="shared" si="147"/>
        <v>0</v>
      </c>
      <c r="F148" s="209">
        <f t="shared" si="148"/>
        <v>0</v>
      </c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8"/>
      <c r="AP148" s="178"/>
      <c r="AQ148" s="178"/>
      <c r="AR148" s="178"/>
      <c r="AS148" s="173"/>
      <c r="AT148" s="173"/>
      <c r="AU148" s="173"/>
      <c r="AV148" s="173"/>
      <c r="AW148" s="173"/>
      <c r="AX148" s="173"/>
      <c r="AY148" s="178"/>
      <c r="AZ148" s="173"/>
      <c r="BA148" s="173"/>
      <c r="BB148" s="222"/>
    </row>
    <row r="149" spans="1:54" ht="31.2">
      <c r="A149" s="313"/>
      <c r="B149" s="315"/>
      <c r="C149" s="315"/>
      <c r="D149" s="158" t="s">
        <v>2</v>
      </c>
      <c r="E149" s="209">
        <f t="shared" si="147"/>
        <v>0</v>
      </c>
      <c r="F149" s="209">
        <f t="shared" si="148"/>
        <v>0</v>
      </c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8"/>
      <c r="AP149" s="178"/>
      <c r="AQ149" s="178"/>
      <c r="AR149" s="178"/>
      <c r="AS149" s="173"/>
      <c r="AT149" s="173"/>
      <c r="AU149" s="173"/>
      <c r="AV149" s="173"/>
      <c r="AW149" s="173"/>
      <c r="AX149" s="173"/>
      <c r="AY149" s="178"/>
      <c r="AZ149" s="173"/>
      <c r="BA149" s="173"/>
      <c r="BB149" s="222"/>
    </row>
    <row r="150" spans="1:54" ht="15.6">
      <c r="A150" s="313"/>
      <c r="B150" s="315"/>
      <c r="C150" s="315"/>
      <c r="D150" s="221" t="s">
        <v>273</v>
      </c>
      <c r="E150" s="209">
        <f t="shared" si="147"/>
        <v>500</v>
      </c>
      <c r="F150" s="209">
        <f t="shared" si="148"/>
        <v>99.999799999999993</v>
      </c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8">
        <v>99.999799999999993</v>
      </c>
      <c r="AP150" s="178"/>
      <c r="AQ150" s="178"/>
      <c r="AR150" s="178">
        <v>99.999799999999993</v>
      </c>
      <c r="AS150" s="173"/>
      <c r="AT150" s="173"/>
      <c r="AU150" s="173"/>
      <c r="AV150" s="173"/>
      <c r="AW150" s="173"/>
      <c r="AX150" s="173"/>
      <c r="AY150" s="178">
        <v>400.00020000000001</v>
      </c>
      <c r="AZ150" s="173"/>
      <c r="BA150" s="173"/>
      <c r="BB150" s="222"/>
    </row>
    <row r="151" spans="1:54" ht="78">
      <c r="A151" s="313"/>
      <c r="B151" s="315"/>
      <c r="C151" s="315"/>
      <c r="D151" s="221" t="s">
        <v>279</v>
      </c>
      <c r="E151" s="209">
        <f t="shared" si="147"/>
        <v>0</v>
      </c>
      <c r="F151" s="209">
        <f t="shared" si="148"/>
        <v>0</v>
      </c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222"/>
    </row>
    <row r="152" spans="1:54" ht="15.6">
      <c r="A152" s="313"/>
      <c r="B152" s="315"/>
      <c r="C152" s="315"/>
      <c r="D152" s="221" t="s">
        <v>274</v>
      </c>
      <c r="E152" s="209">
        <f t="shared" si="147"/>
        <v>0</v>
      </c>
      <c r="F152" s="209">
        <f t="shared" si="148"/>
        <v>0</v>
      </c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222"/>
    </row>
    <row r="153" spans="1:54" ht="31.2">
      <c r="A153" s="313"/>
      <c r="B153" s="315"/>
      <c r="C153" s="315"/>
      <c r="D153" s="153" t="s">
        <v>43</v>
      </c>
      <c r="E153" s="209">
        <f t="shared" si="147"/>
        <v>0</v>
      </c>
      <c r="F153" s="209">
        <f t="shared" si="148"/>
        <v>0</v>
      </c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222"/>
    </row>
    <row r="154" spans="1:54" ht="15.6">
      <c r="A154" s="312" t="s">
        <v>392</v>
      </c>
      <c r="B154" s="314" t="s">
        <v>516</v>
      </c>
      <c r="C154" s="314" t="s">
        <v>324</v>
      </c>
      <c r="D154" s="159" t="s">
        <v>41</v>
      </c>
      <c r="E154" s="209">
        <f t="shared" si="147"/>
        <v>100</v>
      </c>
      <c r="F154" s="209">
        <f t="shared" si="148"/>
        <v>100</v>
      </c>
      <c r="G154" s="173">
        <f>F154/E154*100</f>
        <v>100</v>
      </c>
      <c r="H154" s="173">
        <f>-H155+H156+H157</f>
        <v>0</v>
      </c>
      <c r="I154" s="173">
        <f t="shared" ref="I154" si="222">-I155+I156+I157</f>
        <v>0</v>
      </c>
      <c r="J154" s="173" t="e">
        <f>I154/H154*100</f>
        <v>#DIV/0!</v>
      </c>
      <c r="K154" s="173">
        <f t="shared" ref="K154:L154" si="223">-K155+K156+K157</f>
        <v>0</v>
      </c>
      <c r="L154" s="173">
        <f t="shared" si="223"/>
        <v>0</v>
      </c>
      <c r="M154" s="173" t="e">
        <f>L154/K154*100</f>
        <v>#DIV/0!</v>
      </c>
      <c r="N154" s="173">
        <f t="shared" ref="N154:O154" si="224">-N155+N156+N157</f>
        <v>0</v>
      </c>
      <c r="O154" s="173">
        <f t="shared" si="224"/>
        <v>0</v>
      </c>
      <c r="P154" s="173" t="e">
        <f>O154/N154*100</f>
        <v>#DIV/0!</v>
      </c>
      <c r="Q154" s="173">
        <f t="shared" ref="Q154:R154" si="225">-Q155+Q156+Q157</f>
        <v>0</v>
      </c>
      <c r="R154" s="173">
        <f t="shared" si="225"/>
        <v>0</v>
      </c>
      <c r="S154" s="173" t="e">
        <f>R154/Q154*100</f>
        <v>#DIV/0!</v>
      </c>
      <c r="T154" s="173">
        <f t="shared" ref="T154:U154" si="226">-T155+T156+T157</f>
        <v>0</v>
      </c>
      <c r="U154" s="173">
        <f t="shared" si="226"/>
        <v>0</v>
      </c>
      <c r="V154" s="173" t="e">
        <f>U154/T154*100</f>
        <v>#DIV/0!</v>
      </c>
      <c r="W154" s="173">
        <f t="shared" ref="W154:X154" si="227">-W155+W156+W157</f>
        <v>0</v>
      </c>
      <c r="X154" s="173">
        <f t="shared" si="227"/>
        <v>0</v>
      </c>
      <c r="Y154" s="173" t="e">
        <f>X154/W154*100</f>
        <v>#DIV/0!</v>
      </c>
      <c r="Z154" s="173">
        <f t="shared" ref="Z154:AC154" si="228">-Z155+Z156+Z157</f>
        <v>0</v>
      </c>
      <c r="AA154" s="173">
        <f t="shared" si="228"/>
        <v>0</v>
      </c>
      <c r="AB154" s="173">
        <f t="shared" si="228"/>
        <v>0</v>
      </c>
      <c r="AC154" s="173">
        <f t="shared" si="228"/>
        <v>0</v>
      </c>
      <c r="AD154" s="173" t="e">
        <f>AC154/Z154*100</f>
        <v>#DIV/0!</v>
      </c>
      <c r="AE154" s="173">
        <f t="shared" ref="AE154:AH154" si="229">-AE155+AE156+AE157</f>
        <v>0</v>
      </c>
      <c r="AF154" s="173">
        <f t="shared" si="229"/>
        <v>0</v>
      </c>
      <c r="AG154" s="173">
        <f t="shared" si="229"/>
        <v>0</v>
      </c>
      <c r="AH154" s="173">
        <f t="shared" si="229"/>
        <v>0</v>
      </c>
      <c r="AI154" s="173" t="e">
        <f>AH154/AE154*100</f>
        <v>#DIV/0!</v>
      </c>
      <c r="AJ154" s="173">
        <f t="shared" ref="AJ154:AM154" si="230">-AJ155+AJ156+AJ157</f>
        <v>0</v>
      </c>
      <c r="AK154" s="173">
        <f t="shared" si="230"/>
        <v>0</v>
      </c>
      <c r="AL154" s="173">
        <f t="shared" si="230"/>
        <v>0</v>
      </c>
      <c r="AM154" s="173">
        <f t="shared" si="230"/>
        <v>0</v>
      </c>
      <c r="AN154" s="173" t="e">
        <f>AM154/AJ154*100</f>
        <v>#DIV/0!</v>
      </c>
      <c r="AO154" s="173">
        <f t="shared" ref="AO154:AR154" si="231">-AO155+AO156+AO157</f>
        <v>100</v>
      </c>
      <c r="AP154" s="173">
        <f t="shared" si="231"/>
        <v>0</v>
      </c>
      <c r="AQ154" s="173">
        <f t="shared" si="231"/>
        <v>0</v>
      </c>
      <c r="AR154" s="173">
        <f t="shared" si="231"/>
        <v>100</v>
      </c>
      <c r="AS154" s="173">
        <f>AR154/AO154*100</f>
        <v>100</v>
      </c>
      <c r="AT154" s="178">
        <f t="shared" ref="AT154:AW154" si="232">-AT155+AT156+AT157</f>
        <v>0</v>
      </c>
      <c r="AU154" s="173">
        <f t="shared" si="232"/>
        <v>0</v>
      </c>
      <c r="AV154" s="173">
        <f t="shared" si="232"/>
        <v>0</v>
      </c>
      <c r="AW154" s="173">
        <f t="shared" si="232"/>
        <v>0</v>
      </c>
      <c r="AX154" s="173" t="e">
        <f>AW154/AT154*100</f>
        <v>#DIV/0!</v>
      </c>
      <c r="AY154" s="173">
        <f t="shared" ref="AY154:AZ154" si="233">-AY155+AY156+AY157</f>
        <v>0</v>
      </c>
      <c r="AZ154" s="173">
        <f t="shared" si="233"/>
        <v>0</v>
      </c>
      <c r="BA154" s="173" t="e">
        <f>AZ154/AY154*100</f>
        <v>#DIV/0!</v>
      </c>
      <c r="BB154" s="222"/>
    </row>
    <row r="155" spans="1:54" ht="31.2">
      <c r="A155" s="313"/>
      <c r="B155" s="315"/>
      <c r="C155" s="315"/>
      <c r="D155" s="157" t="s">
        <v>37</v>
      </c>
      <c r="E155" s="209">
        <f t="shared" si="147"/>
        <v>0</v>
      </c>
      <c r="F155" s="209">
        <f t="shared" si="148"/>
        <v>0</v>
      </c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8"/>
      <c r="AU155" s="173"/>
      <c r="AV155" s="173"/>
      <c r="AW155" s="173"/>
      <c r="AX155" s="173"/>
      <c r="AY155" s="173"/>
      <c r="AZ155" s="173"/>
      <c r="BA155" s="173"/>
      <c r="BB155" s="222"/>
    </row>
    <row r="156" spans="1:54" ht="31.2">
      <c r="A156" s="313"/>
      <c r="B156" s="315"/>
      <c r="C156" s="315"/>
      <c r="D156" s="158" t="s">
        <v>2</v>
      </c>
      <c r="E156" s="209">
        <f t="shared" si="147"/>
        <v>0</v>
      </c>
      <c r="F156" s="209">
        <f t="shared" si="148"/>
        <v>0</v>
      </c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8"/>
      <c r="AU156" s="173"/>
      <c r="AV156" s="173"/>
      <c r="AW156" s="173"/>
      <c r="AX156" s="173"/>
      <c r="AY156" s="173"/>
      <c r="AZ156" s="173"/>
      <c r="BA156" s="173"/>
      <c r="BB156" s="222"/>
    </row>
    <row r="157" spans="1:54" ht="15.6">
      <c r="A157" s="313"/>
      <c r="B157" s="315"/>
      <c r="C157" s="315"/>
      <c r="D157" s="221" t="s">
        <v>273</v>
      </c>
      <c r="E157" s="209">
        <f t="shared" si="147"/>
        <v>100</v>
      </c>
      <c r="F157" s="209">
        <f t="shared" si="148"/>
        <v>100</v>
      </c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>
        <v>100</v>
      </c>
      <c r="AP157" s="173"/>
      <c r="AQ157" s="173"/>
      <c r="AR157" s="173">
        <v>100</v>
      </c>
      <c r="AS157" s="173"/>
      <c r="AT157" s="178"/>
      <c r="AU157" s="173"/>
      <c r="AV157" s="173"/>
      <c r="AW157" s="173"/>
      <c r="AX157" s="173"/>
      <c r="AY157" s="173"/>
      <c r="AZ157" s="173"/>
      <c r="BA157" s="173"/>
      <c r="BB157" s="222"/>
    </row>
    <row r="158" spans="1:54" ht="78">
      <c r="A158" s="313"/>
      <c r="B158" s="315"/>
      <c r="C158" s="315"/>
      <c r="D158" s="221" t="s">
        <v>279</v>
      </c>
      <c r="E158" s="209">
        <f t="shared" si="147"/>
        <v>0</v>
      </c>
      <c r="F158" s="209">
        <f t="shared" si="148"/>
        <v>0</v>
      </c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222"/>
    </row>
    <row r="159" spans="1:54" ht="15.6">
      <c r="A159" s="313"/>
      <c r="B159" s="315"/>
      <c r="C159" s="315"/>
      <c r="D159" s="221" t="s">
        <v>274</v>
      </c>
      <c r="E159" s="209">
        <f t="shared" si="147"/>
        <v>0</v>
      </c>
      <c r="F159" s="209">
        <f t="shared" si="148"/>
        <v>0</v>
      </c>
      <c r="G159" s="173"/>
      <c r="H159" s="178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222"/>
    </row>
    <row r="160" spans="1:54" ht="31.2">
      <c r="A160" s="313"/>
      <c r="B160" s="315"/>
      <c r="C160" s="315"/>
      <c r="D160" s="153" t="s">
        <v>43</v>
      </c>
      <c r="E160" s="209">
        <f t="shared" si="147"/>
        <v>0</v>
      </c>
      <c r="F160" s="209">
        <f t="shared" si="148"/>
        <v>0</v>
      </c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222"/>
    </row>
    <row r="161" spans="1:54" ht="15.6">
      <c r="A161" s="312" t="s">
        <v>520</v>
      </c>
      <c r="B161" s="314" t="s">
        <v>521</v>
      </c>
      <c r="C161" s="314" t="s">
        <v>324</v>
      </c>
      <c r="D161" s="159" t="s">
        <v>41</v>
      </c>
      <c r="E161" s="209">
        <f t="shared" si="147"/>
        <v>2987.502</v>
      </c>
      <c r="F161" s="209">
        <f t="shared" si="148"/>
        <v>2987.502</v>
      </c>
      <c r="G161" s="173">
        <f>F161/E161*100</f>
        <v>100</v>
      </c>
      <c r="H161" s="173">
        <f>-H162+H163+H164</f>
        <v>0</v>
      </c>
      <c r="I161" s="173">
        <f t="shared" ref="I161" si="234">-I162+I163+I164</f>
        <v>0</v>
      </c>
      <c r="J161" s="173" t="e">
        <f>I161/H161*100</f>
        <v>#DIV/0!</v>
      </c>
      <c r="K161" s="173">
        <f t="shared" ref="K161:L161" si="235">-K162+K163+K164</f>
        <v>0</v>
      </c>
      <c r="L161" s="173">
        <f t="shared" si="235"/>
        <v>0</v>
      </c>
      <c r="M161" s="173" t="e">
        <f>L161/K161*100</f>
        <v>#DIV/0!</v>
      </c>
      <c r="N161" s="173">
        <f t="shared" ref="N161:O161" si="236">-N162+N163+N164</f>
        <v>0</v>
      </c>
      <c r="O161" s="173">
        <f t="shared" si="236"/>
        <v>0</v>
      </c>
      <c r="P161" s="173" t="e">
        <f>O161/N161*100</f>
        <v>#DIV/0!</v>
      </c>
      <c r="Q161" s="173">
        <f t="shared" ref="Q161:R161" si="237">-Q162+Q163+Q164</f>
        <v>0</v>
      </c>
      <c r="R161" s="173">
        <f t="shared" si="237"/>
        <v>0</v>
      </c>
      <c r="S161" s="173" t="e">
        <f>R161/Q161*100</f>
        <v>#DIV/0!</v>
      </c>
      <c r="T161" s="173">
        <f t="shared" ref="T161:U161" si="238">-T162+T163+T164</f>
        <v>0</v>
      </c>
      <c r="U161" s="173">
        <f t="shared" si="238"/>
        <v>0</v>
      </c>
      <c r="V161" s="173" t="e">
        <f>U161/T161*100</f>
        <v>#DIV/0!</v>
      </c>
      <c r="W161" s="173">
        <f t="shared" ref="W161:X161" si="239">-W162+W163+W164</f>
        <v>0</v>
      </c>
      <c r="X161" s="173">
        <f t="shared" si="239"/>
        <v>0</v>
      </c>
      <c r="Y161" s="173" t="e">
        <f>X161/W161*100</f>
        <v>#DIV/0!</v>
      </c>
      <c r="Z161" s="173">
        <f t="shared" ref="Z161:AC161" si="240">-Z162+Z163+Z164</f>
        <v>0</v>
      </c>
      <c r="AA161" s="173">
        <f t="shared" si="240"/>
        <v>0</v>
      </c>
      <c r="AB161" s="173">
        <f t="shared" si="240"/>
        <v>0</v>
      </c>
      <c r="AC161" s="173">
        <f t="shared" si="240"/>
        <v>0</v>
      </c>
      <c r="AD161" s="173" t="e">
        <f>AC161/Z161*100</f>
        <v>#DIV/0!</v>
      </c>
      <c r="AE161" s="178">
        <f t="shared" ref="AE161:AH161" si="241">-AE162+AE163+AE164</f>
        <v>2987.502</v>
      </c>
      <c r="AF161" s="178">
        <f t="shared" si="241"/>
        <v>0</v>
      </c>
      <c r="AG161" s="178">
        <f t="shared" si="241"/>
        <v>0</v>
      </c>
      <c r="AH161" s="178">
        <f t="shared" si="241"/>
        <v>2987.502</v>
      </c>
      <c r="AI161" s="173">
        <f>AH161/AE161*100</f>
        <v>100</v>
      </c>
      <c r="AJ161" s="173">
        <f t="shared" ref="AJ161:AM161" si="242">-AJ162+AJ163+AJ164</f>
        <v>0</v>
      </c>
      <c r="AK161" s="173">
        <f t="shared" si="242"/>
        <v>0</v>
      </c>
      <c r="AL161" s="173">
        <f t="shared" si="242"/>
        <v>0</v>
      </c>
      <c r="AM161" s="173">
        <f t="shared" si="242"/>
        <v>0</v>
      </c>
      <c r="AN161" s="173" t="e">
        <f>AM161/AJ161*100</f>
        <v>#DIV/0!</v>
      </c>
      <c r="AO161" s="173">
        <f t="shared" ref="AO161:AR161" si="243">-AO162+AO163+AO164</f>
        <v>0</v>
      </c>
      <c r="AP161" s="173">
        <f t="shared" si="243"/>
        <v>0</v>
      </c>
      <c r="AQ161" s="173">
        <f t="shared" si="243"/>
        <v>0</v>
      </c>
      <c r="AR161" s="173">
        <f t="shared" si="243"/>
        <v>0</v>
      </c>
      <c r="AS161" s="173" t="e">
        <f>AR161/AO161*100</f>
        <v>#DIV/0!</v>
      </c>
      <c r="AT161" s="173">
        <f t="shared" ref="AT161:AW161" si="244">-AT162+AT163+AT164</f>
        <v>0</v>
      </c>
      <c r="AU161" s="173">
        <f t="shared" si="244"/>
        <v>0</v>
      </c>
      <c r="AV161" s="173">
        <f t="shared" si="244"/>
        <v>0</v>
      </c>
      <c r="AW161" s="173">
        <f t="shared" si="244"/>
        <v>0</v>
      </c>
      <c r="AX161" s="173" t="e">
        <f>AW161/AT161*100</f>
        <v>#DIV/0!</v>
      </c>
      <c r="AY161" s="173">
        <f t="shared" ref="AY161:AZ161" si="245">-AY162+AY163+AY164</f>
        <v>0</v>
      </c>
      <c r="AZ161" s="173">
        <f t="shared" si="245"/>
        <v>0</v>
      </c>
      <c r="BA161" s="173" t="e">
        <f>AZ161/AY161*100</f>
        <v>#DIV/0!</v>
      </c>
      <c r="BB161" s="222"/>
    </row>
    <row r="162" spans="1:54" ht="31.2">
      <c r="A162" s="313"/>
      <c r="B162" s="315"/>
      <c r="C162" s="315"/>
      <c r="D162" s="157" t="s">
        <v>37</v>
      </c>
      <c r="E162" s="209">
        <f t="shared" si="147"/>
        <v>0</v>
      </c>
      <c r="F162" s="209">
        <f t="shared" si="148"/>
        <v>0</v>
      </c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8"/>
      <c r="AF162" s="178"/>
      <c r="AG162" s="178"/>
      <c r="AH162" s="178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222"/>
    </row>
    <row r="163" spans="1:54" ht="31.2">
      <c r="A163" s="313"/>
      <c r="B163" s="315"/>
      <c r="C163" s="315"/>
      <c r="D163" s="158" t="s">
        <v>2</v>
      </c>
      <c r="E163" s="209">
        <f t="shared" si="147"/>
        <v>0</v>
      </c>
      <c r="F163" s="209">
        <f t="shared" si="148"/>
        <v>0</v>
      </c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8"/>
      <c r="AF163" s="178"/>
      <c r="AG163" s="178"/>
      <c r="AH163" s="178"/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3"/>
      <c r="AT163" s="173"/>
      <c r="AU163" s="173"/>
      <c r="AV163" s="173"/>
      <c r="AW163" s="173"/>
      <c r="AX163" s="173"/>
      <c r="AY163" s="173"/>
      <c r="AZ163" s="173"/>
      <c r="BA163" s="173"/>
      <c r="BB163" s="222"/>
    </row>
    <row r="164" spans="1:54" ht="15.6">
      <c r="A164" s="313"/>
      <c r="B164" s="315"/>
      <c r="C164" s="315"/>
      <c r="D164" s="221" t="s">
        <v>273</v>
      </c>
      <c r="E164" s="209">
        <f t="shared" ref="E164:E167" si="246">H164+K164+N164+Q164+T164+W164+Z164+AE164+AJ164+AO164+AT164+AY164</f>
        <v>2987.502</v>
      </c>
      <c r="F164" s="209">
        <f t="shared" si="148"/>
        <v>2987.502</v>
      </c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8">
        <v>2987.502</v>
      </c>
      <c r="AF164" s="178"/>
      <c r="AG164" s="178"/>
      <c r="AH164" s="178">
        <v>2987.502</v>
      </c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222"/>
    </row>
    <row r="165" spans="1:54" ht="78">
      <c r="A165" s="313"/>
      <c r="B165" s="315"/>
      <c r="C165" s="315"/>
      <c r="D165" s="221" t="s">
        <v>279</v>
      </c>
      <c r="E165" s="209">
        <f t="shared" si="246"/>
        <v>0</v>
      </c>
      <c r="F165" s="209">
        <f t="shared" si="148"/>
        <v>0</v>
      </c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  <c r="AP165" s="173"/>
      <c r="AQ165" s="173"/>
      <c r="AR165" s="173"/>
      <c r="AS165" s="173"/>
      <c r="AT165" s="173"/>
      <c r="AU165" s="173"/>
      <c r="AV165" s="173"/>
      <c r="AW165" s="173"/>
      <c r="AX165" s="173"/>
      <c r="AY165" s="173"/>
      <c r="AZ165" s="173"/>
      <c r="BA165" s="173"/>
      <c r="BB165" s="222"/>
    </row>
    <row r="166" spans="1:54" ht="15.6">
      <c r="A166" s="313"/>
      <c r="B166" s="315"/>
      <c r="C166" s="315"/>
      <c r="D166" s="221" t="s">
        <v>274</v>
      </c>
      <c r="E166" s="209">
        <f t="shared" si="246"/>
        <v>0</v>
      </c>
      <c r="F166" s="209">
        <f t="shared" si="148"/>
        <v>0</v>
      </c>
      <c r="G166" s="173"/>
      <c r="H166" s="178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222"/>
    </row>
    <row r="167" spans="1:54" ht="31.2">
      <c r="A167" s="313"/>
      <c r="B167" s="315"/>
      <c r="C167" s="315"/>
      <c r="D167" s="153" t="s">
        <v>43</v>
      </c>
      <c r="E167" s="209">
        <f t="shared" si="246"/>
        <v>0</v>
      </c>
      <c r="F167" s="209">
        <f t="shared" si="148"/>
        <v>0</v>
      </c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222"/>
    </row>
    <row r="168" spans="1:54" ht="15.6">
      <c r="A168" s="386" t="s">
        <v>296</v>
      </c>
      <c r="B168" s="387"/>
      <c r="C168" s="388"/>
      <c r="D168" s="159" t="s">
        <v>41</v>
      </c>
      <c r="E168" s="209">
        <f>H168+K168+N168+Q168+T168+W168+Z168+AE168+AJ168+AO168+AT168+AY168</f>
        <v>118260.30108999992</v>
      </c>
      <c r="F168" s="209">
        <f t="shared" si="148"/>
        <v>44969.005400000009</v>
      </c>
      <c r="G168" s="178">
        <f>F168/E168*100</f>
        <v>38.025444705892589</v>
      </c>
      <c r="H168" s="179">
        <f>H169+H170+H171</f>
        <v>0</v>
      </c>
      <c r="I168" s="173">
        <f t="shared" ref="I168:AZ168" si="247">I169+I170+I171</f>
        <v>0</v>
      </c>
      <c r="J168" s="173"/>
      <c r="K168" s="178">
        <f t="shared" si="247"/>
        <v>3276.0672300000001</v>
      </c>
      <c r="L168" s="178">
        <f t="shared" si="247"/>
        <v>3276.0672300000001</v>
      </c>
      <c r="M168" s="173">
        <f>L168/K168*100</f>
        <v>100</v>
      </c>
      <c r="N168" s="178">
        <f t="shared" si="247"/>
        <v>5142.1168899999993</v>
      </c>
      <c r="O168" s="178">
        <f t="shared" si="247"/>
        <v>5142.1168899999993</v>
      </c>
      <c r="P168" s="173">
        <f>O168/N168*100</f>
        <v>100</v>
      </c>
      <c r="Q168" s="173">
        <f t="shared" si="247"/>
        <v>750</v>
      </c>
      <c r="R168" s="173">
        <f t="shared" si="247"/>
        <v>750</v>
      </c>
      <c r="S168" s="173">
        <f>R168/Q168*100</f>
        <v>100</v>
      </c>
      <c r="T168" s="178">
        <f t="shared" si="247"/>
        <v>7831.4342699999997</v>
      </c>
      <c r="U168" s="178">
        <f t="shared" si="247"/>
        <v>7831.4342699999997</v>
      </c>
      <c r="V168" s="173">
        <f>U168/T168*100</f>
        <v>100</v>
      </c>
      <c r="W168" s="178">
        <f t="shared" si="247"/>
        <v>4884.3</v>
      </c>
      <c r="X168" s="173">
        <f t="shared" si="247"/>
        <v>4884.3</v>
      </c>
      <c r="Y168" s="173">
        <f>X168/W168*100</f>
        <v>100</v>
      </c>
      <c r="Z168" s="173">
        <f t="shared" si="247"/>
        <v>0</v>
      </c>
      <c r="AA168" s="173">
        <f t="shared" si="247"/>
        <v>0</v>
      </c>
      <c r="AB168" s="173">
        <f t="shared" si="247"/>
        <v>0</v>
      </c>
      <c r="AC168" s="173">
        <f t="shared" si="247"/>
        <v>0</v>
      </c>
      <c r="AD168" s="173" t="e">
        <f>AC168/Z168*100</f>
        <v>#DIV/0!</v>
      </c>
      <c r="AE168" s="178">
        <f t="shared" si="247"/>
        <v>3157.502</v>
      </c>
      <c r="AF168" s="173">
        <f t="shared" si="247"/>
        <v>0</v>
      </c>
      <c r="AG168" s="173">
        <f t="shared" si="247"/>
        <v>0</v>
      </c>
      <c r="AH168" s="178">
        <f t="shared" si="247"/>
        <v>3157.502</v>
      </c>
      <c r="AI168" s="173">
        <f>AH168/AE168*100</f>
        <v>100</v>
      </c>
      <c r="AJ168" s="178">
        <f t="shared" si="247"/>
        <v>8452.1741399999992</v>
      </c>
      <c r="AK168" s="173">
        <f t="shared" si="247"/>
        <v>0</v>
      </c>
      <c r="AL168" s="173">
        <f t="shared" si="247"/>
        <v>0</v>
      </c>
      <c r="AM168" s="178">
        <f t="shared" si="247"/>
        <v>8452.1741399999992</v>
      </c>
      <c r="AN168" s="173">
        <f>AM168/AJ168*100</f>
        <v>100</v>
      </c>
      <c r="AO168" s="173">
        <f t="shared" si="247"/>
        <v>11280.45234</v>
      </c>
      <c r="AP168" s="173">
        <f t="shared" si="247"/>
        <v>0</v>
      </c>
      <c r="AQ168" s="173">
        <f t="shared" si="247"/>
        <v>0</v>
      </c>
      <c r="AR168" s="173">
        <f t="shared" si="247"/>
        <v>11280.45234</v>
      </c>
      <c r="AS168" s="173">
        <f>AR168/AO168*100</f>
        <v>100</v>
      </c>
      <c r="AT168" s="173">
        <f t="shared" si="247"/>
        <v>194.95853</v>
      </c>
      <c r="AU168" s="173">
        <f t="shared" si="247"/>
        <v>0</v>
      </c>
      <c r="AV168" s="173">
        <f t="shared" si="247"/>
        <v>0</v>
      </c>
      <c r="AW168" s="173">
        <f t="shared" si="247"/>
        <v>194.95853</v>
      </c>
      <c r="AX168" s="173">
        <f>AW168/AT168*100</f>
        <v>100</v>
      </c>
      <c r="AY168" s="173">
        <f t="shared" si="247"/>
        <v>73291.295689999912</v>
      </c>
      <c r="AZ168" s="173">
        <f t="shared" si="247"/>
        <v>0</v>
      </c>
      <c r="BA168" s="173">
        <f>AZ168/AY168*100</f>
        <v>0</v>
      </c>
      <c r="BB168" s="222"/>
    </row>
    <row r="169" spans="1:54" ht="31.2">
      <c r="A169" s="389"/>
      <c r="B169" s="390"/>
      <c r="C169" s="391"/>
      <c r="D169" s="159" t="s">
        <v>37</v>
      </c>
      <c r="E169" s="209">
        <f t="shared" ref="E169:E172" si="248">H169+K169+N169+Q169+T169+W169+Z169+AE169+AJ169+AO169+AT169+AY169</f>
        <v>0</v>
      </c>
      <c r="F169" s="209">
        <f t="shared" si="148"/>
        <v>0</v>
      </c>
      <c r="G169" s="178"/>
      <c r="H169" s="179">
        <f>H155+H148+H141+H134+H127+H120+H113+H106+H99+H92+H85+H78+H71+H64+H57+H50+H43+H36+H162</f>
        <v>0</v>
      </c>
      <c r="I169" s="179">
        <f t="shared" ref="I169:BA169" si="249">I155+I148+I141+I134+I127+I120+I113+I106+I99+I92+I85+I78+I71+I64+I57+I50+I43+I36+I162</f>
        <v>0</v>
      </c>
      <c r="J169" s="179">
        <f t="shared" si="249"/>
        <v>0</v>
      </c>
      <c r="K169" s="179">
        <f t="shared" si="249"/>
        <v>0</v>
      </c>
      <c r="L169" s="179">
        <f t="shared" si="249"/>
        <v>0</v>
      </c>
      <c r="M169" s="179">
        <f t="shared" si="249"/>
        <v>0</v>
      </c>
      <c r="N169" s="179">
        <f t="shared" si="249"/>
        <v>0</v>
      </c>
      <c r="O169" s="179">
        <f t="shared" si="249"/>
        <v>0</v>
      </c>
      <c r="P169" s="179">
        <f t="shared" si="249"/>
        <v>0</v>
      </c>
      <c r="Q169" s="179">
        <f t="shared" si="249"/>
        <v>0</v>
      </c>
      <c r="R169" s="179">
        <f t="shared" si="249"/>
        <v>0</v>
      </c>
      <c r="S169" s="179">
        <f t="shared" si="249"/>
        <v>0</v>
      </c>
      <c r="T169" s="179">
        <f t="shared" si="249"/>
        <v>0</v>
      </c>
      <c r="U169" s="179">
        <f t="shared" si="249"/>
        <v>0</v>
      </c>
      <c r="V169" s="179">
        <f t="shared" si="249"/>
        <v>0</v>
      </c>
      <c r="W169" s="179">
        <f t="shared" si="249"/>
        <v>0</v>
      </c>
      <c r="X169" s="179">
        <f t="shared" si="249"/>
        <v>0</v>
      </c>
      <c r="Y169" s="179">
        <f t="shared" si="249"/>
        <v>0</v>
      </c>
      <c r="Z169" s="179">
        <f t="shared" si="249"/>
        <v>0</v>
      </c>
      <c r="AA169" s="179">
        <f t="shared" si="249"/>
        <v>0</v>
      </c>
      <c r="AB169" s="179">
        <f t="shared" si="249"/>
        <v>0</v>
      </c>
      <c r="AC169" s="179">
        <f t="shared" si="249"/>
        <v>0</v>
      </c>
      <c r="AD169" s="179">
        <f t="shared" si="249"/>
        <v>0</v>
      </c>
      <c r="AE169" s="179">
        <f t="shared" si="249"/>
        <v>0</v>
      </c>
      <c r="AF169" s="179">
        <f t="shared" si="249"/>
        <v>0</v>
      </c>
      <c r="AG169" s="179">
        <f t="shared" si="249"/>
        <v>0</v>
      </c>
      <c r="AH169" s="178">
        <f t="shared" si="249"/>
        <v>0</v>
      </c>
      <c r="AI169" s="179">
        <f t="shared" si="249"/>
        <v>0</v>
      </c>
      <c r="AJ169" s="179">
        <f t="shared" si="249"/>
        <v>0</v>
      </c>
      <c r="AK169" s="179">
        <f t="shared" si="249"/>
        <v>0</v>
      </c>
      <c r="AL169" s="179">
        <f t="shared" si="249"/>
        <v>0</v>
      </c>
      <c r="AM169" s="179">
        <f t="shared" si="249"/>
        <v>0</v>
      </c>
      <c r="AN169" s="179">
        <f t="shared" si="249"/>
        <v>0</v>
      </c>
      <c r="AO169" s="179">
        <f t="shared" si="249"/>
        <v>0</v>
      </c>
      <c r="AP169" s="179">
        <f t="shared" si="249"/>
        <v>0</v>
      </c>
      <c r="AQ169" s="179">
        <f t="shared" si="249"/>
        <v>0</v>
      </c>
      <c r="AR169" s="179">
        <f t="shared" si="249"/>
        <v>0</v>
      </c>
      <c r="AS169" s="179">
        <f t="shared" si="249"/>
        <v>0</v>
      </c>
      <c r="AT169" s="179">
        <f t="shared" si="249"/>
        <v>0</v>
      </c>
      <c r="AU169" s="179">
        <f t="shared" si="249"/>
        <v>0</v>
      </c>
      <c r="AV169" s="179">
        <f t="shared" si="249"/>
        <v>0</v>
      </c>
      <c r="AW169" s="179">
        <f t="shared" si="249"/>
        <v>0</v>
      </c>
      <c r="AX169" s="179">
        <f t="shared" si="249"/>
        <v>0</v>
      </c>
      <c r="AY169" s="179">
        <f t="shared" si="249"/>
        <v>0</v>
      </c>
      <c r="AZ169" s="179">
        <f t="shared" si="249"/>
        <v>0</v>
      </c>
      <c r="BA169" s="179">
        <f t="shared" si="249"/>
        <v>0</v>
      </c>
      <c r="BB169" s="222"/>
    </row>
    <row r="170" spans="1:54" ht="46.8">
      <c r="A170" s="389"/>
      <c r="B170" s="390"/>
      <c r="C170" s="391"/>
      <c r="D170" s="166" t="s">
        <v>2</v>
      </c>
      <c r="E170" s="209">
        <f>H170+K170+N170+Q170+T170+W170+Z170+AE170+AJ170+AO170+AT170+AY170</f>
        <v>4800.7183599999998</v>
      </c>
      <c r="F170" s="209">
        <f t="shared" si="148"/>
        <v>0</v>
      </c>
      <c r="G170" s="178">
        <f t="shared" ref="G170:G171" si="250">F170/E170*100</f>
        <v>0</v>
      </c>
      <c r="H170" s="179">
        <f t="shared" ref="H170:BA172" si="251">H156+H149+H142+H135+H128+H121+H114+H107+H100+H93+H86+H79+H72+H65+H58+H51+H44+H37+H163</f>
        <v>0</v>
      </c>
      <c r="I170" s="179">
        <f t="shared" si="251"/>
        <v>0</v>
      </c>
      <c r="J170" s="179">
        <f t="shared" si="251"/>
        <v>0</v>
      </c>
      <c r="K170" s="179">
        <f t="shared" si="251"/>
        <v>0</v>
      </c>
      <c r="L170" s="179">
        <f t="shared" si="251"/>
        <v>0</v>
      </c>
      <c r="M170" s="179">
        <f t="shared" si="251"/>
        <v>0</v>
      </c>
      <c r="N170" s="179">
        <f t="shared" si="251"/>
        <v>0</v>
      </c>
      <c r="O170" s="179">
        <f t="shared" si="251"/>
        <v>0</v>
      </c>
      <c r="P170" s="179">
        <f t="shared" si="251"/>
        <v>0</v>
      </c>
      <c r="Q170" s="179">
        <f t="shared" si="251"/>
        <v>0</v>
      </c>
      <c r="R170" s="179">
        <f t="shared" si="251"/>
        <v>0</v>
      </c>
      <c r="S170" s="179">
        <f t="shared" si="251"/>
        <v>0</v>
      </c>
      <c r="T170" s="179">
        <f t="shared" si="251"/>
        <v>0</v>
      </c>
      <c r="U170" s="179">
        <f t="shared" si="251"/>
        <v>0</v>
      </c>
      <c r="V170" s="179">
        <f t="shared" si="251"/>
        <v>0</v>
      </c>
      <c r="W170" s="179">
        <f t="shared" si="251"/>
        <v>0</v>
      </c>
      <c r="X170" s="179">
        <f t="shared" si="251"/>
        <v>0</v>
      </c>
      <c r="Y170" s="179">
        <f t="shared" si="251"/>
        <v>0</v>
      </c>
      <c r="Z170" s="179">
        <f t="shared" si="251"/>
        <v>0</v>
      </c>
      <c r="AA170" s="179">
        <f t="shared" si="251"/>
        <v>0</v>
      </c>
      <c r="AB170" s="179">
        <f t="shared" si="251"/>
        <v>0</v>
      </c>
      <c r="AC170" s="179">
        <f t="shared" si="251"/>
        <v>0</v>
      </c>
      <c r="AD170" s="179">
        <f t="shared" si="251"/>
        <v>0</v>
      </c>
      <c r="AE170" s="179">
        <f t="shared" si="251"/>
        <v>0</v>
      </c>
      <c r="AF170" s="179">
        <f t="shared" si="251"/>
        <v>0</v>
      </c>
      <c r="AG170" s="179">
        <f t="shared" si="251"/>
        <v>0</v>
      </c>
      <c r="AH170" s="178">
        <f t="shared" si="251"/>
        <v>0</v>
      </c>
      <c r="AI170" s="179">
        <f t="shared" si="251"/>
        <v>0</v>
      </c>
      <c r="AJ170" s="179">
        <f t="shared" si="251"/>
        <v>0</v>
      </c>
      <c r="AK170" s="179">
        <f t="shared" si="251"/>
        <v>0</v>
      </c>
      <c r="AL170" s="179">
        <f t="shared" si="251"/>
        <v>0</v>
      </c>
      <c r="AM170" s="179">
        <f t="shared" si="251"/>
        <v>0</v>
      </c>
      <c r="AN170" s="179">
        <f t="shared" si="251"/>
        <v>0</v>
      </c>
      <c r="AO170" s="179">
        <f t="shared" si="251"/>
        <v>0</v>
      </c>
      <c r="AP170" s="179">
        <f t="shared" si="251"/>
        <v>0</v>
      </c>
      <c r="AQ170" s="179">
        <f t="shared" si="251"/>
        <v>0</v>
      </c>
      <c r="AR170" s="179">
        <f t="shared" si="251"/>
        <v>0</v>
      </c>
      <c r="AS170" s="179">
        <f t="shared" si="251"/>
        <v>0</v>
      </c>
      <c r="AT170" s="179">
        <f t="shared" si="251"/>
        <v>0</v>
      </c>
      <c r="AU170" s="179">
        <f t="shared" si="251"/>
        <v>0</v>
      </c>
      <c r="AV170" s="179">
        <f t="shared" si="251"/>
        <v>0</v>
      </c>
      <c r="AW170" s="179">
        <f t="shared" si="251"/>
        <v>0</v>
      </c>
      <c r="AX170" s="179">
        <f t="shared" si="251"/>
        <v>0</v>
      </c>
      <c r="AY170" s="179">
        <f t="shared" si="251"/>
        <v>4800.7183599999998</v>
      </c>
      <c r="AZ170" s="179">
        <f t="shared" si="251"/>
        <v>0</v>
      </c>
      <c r="BA170" s="179">
        <f t="shared" si="251"/>
        <v>0</v>
      </c>
      <c r="BB170" s="222"/>
    </row>
    <row r="171" spans="1:54" ht="15.6">
      <c r="A171" s="389"/>
      <c r="B171" s="390"/>
      <c r="C171" s="391"/>
      <c r="D171" s="171" t="s">
        <v>273</v>
      </c>
      <c r="E171" s="209">
        <f>H171+K171+N171+Q171+T171+W171+Z171+AE171+AJ171+AO171+AT171+AY171</f>
        <v>113459.58272999992</v>
      </c>
      <c r="F171" s="209">
        <f t="shared" ref="F171:F174" si="252">I171+L171+O171+R171+U171+X171+AC171+AH171+AM171+AR171+AW171+AZ171</f>
        <v>44969.005400000009</v>
      </c>
      <c r="G171" s="178">
        <f t="shared" si="250"/>
        <v>39.634382850686904</v>
      </c>
      <c r="H171" s="179">
        <f t="shared" si="251"/>
        <v>0</v>
      </c>
      <c r="I171" s="179">
        <f t="shared" si="251"/>
        <v>0</v>
      </c>
      <c r="J171" s="179">
        <f t="shared" si="251"/>
        <v>0</v>
      </c>
      <c r="K171" s="179">
        <f t="shared" si="251"/>
        <v>3276.0672300000001</v>
      </c>
      <c r="L171" s="179">
        <f t="shared" si="251"/>
        <v>3276.0672300000001</v>
      </c>
      <c r="M171" s="179">
        <f t="shared" si="251"/>
        <v>0</v>
      </c>
      <c r="N171" s="179">
        <f t="shared" si="251"/>
        <v>5142.1168899999993</v>
      </c>
      <c r="O171" s="179">
        <f t="shared" si="251"/>
        <v>5142.1168899999993</v>
      </c>
      <c r="P171" s="179">
        <f t="shared" si="251"/>
        <v>0</v>
      </c>
      <c r="Q171" s="179">
        <f t="shared" si="251"/>
        <v>750</v>
      </c>
      <c r="R171" s="179">
        <f t="shared" si="251"/>
        <v>750</v>
      </c>
      <c r="S171" s="179">
        <f t="shared" si="251"/>
        <v>0</v>
      </c>
      <c r="T171" s="179">
        <f t="shared" si="251"/>
        <v>7831.4342699999997</v>
      </c>
      <c r="U171" s="179">
        <f t="shared" si="251"/>
        <v>7831.4342699999997</v>
      </c>
      <c r="V171" s="179">
        <f t="shared" si="251"/>
        <v>0</v>
      </c>
      <c r="W171" s="179">
        <f t="shared" si="251"/>
        <v>4884.3</v>
      </c>
      <c r="X171" s="179">
        <f t="shared" si="251"/>
        <v>4884.3</v>
      </c>
      <c r="Y171" s="179">
        <f t="shared" si="251"/>
        <v>0</v>
      </c>
      <c r="Z171" s="179">
        <f t="shared" si="251"/>
        <v>0</v>
      </c>
      <c r="AA171" s="179">
        <f t="shared" si="251"/>
        <v>0</v>
      </c>
      <c r="AB171" s="179">
        <f t="shared" si="251"/>
        <v>0</v>
      </c>
      <c r="AC171" s="179">
        <f t="shared" si="251"/>
        <v>0</v>
      </c>
      <c r="AD171" s="179">
        <f t="shared" si="251"/>
        <v>0</v>
      </c>
      <c r="AE171" s="179">
        <f t="shared" si="251"/>
        <v>3157.502</v>
      </c>
      <c r="AF171" s="179">
        <f t="shared" si="251"/>
        <v>0</v>
      </c>
      <c r="AG171" s="179">
        <f t="shared" si="251"/>
        <v>0</v>
      </c>
      <c r="AH171" s="178">
        <f t="shared" si="251"/>
        <v>3157.502</v>
      </c>
      <c r="AI171" s="179">
        <f t="shared" si="251"/>
        <v>0</v>
      </c>
      <c r="AJ171" s="178">
        <f t="shared" si="251"/>
        <v>8452.1741399999992</v>
      </c>
      <c r="AK171" s="178">
        <f t="shared" si="251"/>
        <v>0</v>
      </c>
      <c r="AL171" s="178">
        <f t="shared" si="251"/>
        <v>0</v>
      </c>
      <c r="AM171" s="178">
        <f t="shared" si="251"/>
        <v>8452.1741399999992</v>
      </c>
      <c r="AN171" s="179">
        <f t="shared" si="251"/>
        <v>0</v>
      </c>
      <c r="AO171" s="179">
        <f t="shared" si="251"/>
        <v>11280.45234</v>
      </c>
      <c r="AP171" s="179">
        <f t="shared" si="251"/>
        <v>0</v>
      </c>
      <c r="AQ171" s="179">
        <f t="shared" si="251"/>
        <v>0</v>
      </c>
      <c r="AR171" s="179">
        <f t="shared" si="251"/>
        <v>11280.45234</v>
      </c>
      <c r="AS171" s="179">
        <f t="shared" si="251"/>
        <v>0</v>
      </c>
      <c r="AT171" s="179">
        <f t="shared" si="251"/>
        <v>194.95853</v>
      </c>
      <c r="AU171" s="179">
        <f t="shared" si="251"/>
        <v>0</v>
      </c>
      <c r="AV171" s="179">
        <f t="shared" si="251"/>
        <v>0</v>
      </c>
      <c r="AW171" s="179">
        <f t="shared" si="251"/>
        <v>194.95853</v>
      </c>
      <c r="AX171" s="179">
        <f t="shared" si="251"/>
        <v>0</v>
      </c>
      <c r="AY171" s="179">
        <f t="shared" si="251"/>
        <v>68490.577329999913</v>
      </c>
      <c r="AZ171" s="179">
        <f t="shared" si="251"/>
        <v>0</v>
      </c>
      <c r="BA171" s="179">
        <f t="shared" si="251"/>
        <v>0</v>
      </c>
      <c r="BB171" s="222"/>
    </row>
    <row r="172" spans="1:54" ht="78">
      <c r="A172" s="389"/>
      <c r="B172" s="390"/>
      <c r="C172" s="391"/>
      <c r="D172" s="171" t="s">
        <v>279</v>
      </c>
      <c r="E172" s="209">
        <f t="shared" si="248"/>
        <v>77430.64417</v>
      </c>
      <c r="F172" s="209">
        <f t="shared" si="252"/>
        <v>34805.452369999999</v>
      </c>
      <c r="G172" s="173"/>
      <c r="H172" s="179">
        <f>H158+H151+H144+H137+H130+H123+H116+H109+H102+H95+H88+H81+H74+H67+H60+H53+H46+H39+H165</f>
        <v>0</v>
      </c>
      <c r="I172" s="179">
        <f t="shared" si="251"/>
        <v>0</v>
      </c>
      <c r="J172" s="179">
        <f t="shared" si="251"/>
        <v>0</v>
      </c>
      <c r="K172" s="179">
        <f t="shared" si="251"/>
        <v>716.76723000000004</v>
      </c>
      <c r="L172" s="179">
        <f t="shared" si="251"/>
        <v>716.76723000000004</v>
      </c>
      <c r="M172" s="179">
        <f t="shared" si="251"/>
        <v>0</v>
      </c>
      <c r="N172" s="179">
        <f t="shared" si="251"/>
        <v>2642.1168899999998</v>
      </c>
      <c r="O172" s="179">
        <f t="shared" si="251"/>
        <v>2642.1168899999998</v>
      </c>
      <c r="P172" s="179">
        <f t="shared" si="251"/>
        <v>0</v>
      </c>
      <c r="Q172" s="179">
        <f t="shared" si="251"/>
        <v>0</v>
      </c>
      <c r="R172" s="179">
        <f t="shared" si="251"/>
        <v>0</v>
      </c>
      <c r="S172" s="179">
        <f t="shared" si="251"/>
        <v>0</v>
      </c>
      <c r="T172" s="179">
        <f t="shared" si="251"/>
        <v>7830.9842699999999</v>
      </c>
      <c r="U172" s="179">
        <f t="shared" si="251"/>
        <v>7830.9842699999999</v>
      </c>
      <c r="V172" s="179">
        <f t="shared" si="251"/>
        <v>0</v>
      </c>
      <c r="W172" s="179">
        <f t="shared" si="251"/>
        <v>4884.3</v>
      </c>
      <c r="X172" s="179">
        <f t="shared" si="251"/>
        <v>4884.3</v>
      </c>
      <c r="Y172" s="179">
        <f t="shared" si="251"/>
        <v>0</v>
      </c>
      <c r="Z172" s="179">
        <f t="shared" si="251"/>
        <v>0</v>
      </c>
      <c r="AA172" s="179">
        <f t="shared" si="251"/>
        <v>0</v>
      </c>
      <c r="AB172" s="179">
        <f t="shared" si="251"/>
        <v>0</v>
      </c>
      <c r="AC172" s="179">
        <f t="shared" si="251"/>
        <v>0</v>
      </c>
      <c r="AD172" s="179">
        <f t="shared" si="251"/>
        <v>0</v>
      </c>
      <c r="AE172" s="179">
        <f t="shared" si="251"/>
        <v>0</v>
      </c>
      <c r="AF172" s="179">
        <f t="shared" si="251"/>
        <v>0</v>
      </c>
      <c r="AG172" s="179">
        <f t="shared" si="251"/>
        <v>0</v>
      </c>
      <c r="AH172" s="179">
        <f t="shared" si="251"/>
        <v>0</v>
      </c>
      <c r="AI172" s="179">
        <f t="shared" si="251"/>
        <v>0</v>
      </c>
      <c r="AJ172" s="178">
        <f t="shared" si="251"/>
        <v>7952.1741400000001</v>
      </c>
      <c r="AK172" s="178">
        <f t="shared" si="251"/>
        <v>0</v>
      </c>
      <c r="AL172" s="178">
        <f t="shared" si="251"/>
        <v>0</v>
      </c>
      <c r="AM172" s="178">
        <f t="shared" si="251"/>
        <v>7952.1741400000001</v>
      </c>
      <c r="AN172" s="179">
        <f t="shared" si="251"/>
        <v>0</v>
      </c>
      <c r="AO172" s="179">
        <f t="shared" si="251"/>
        <v>10779.109840000001</v>
      </c>
      <c r="AP172" s="179">
        <f t="shared" si="251"/>
        <v>10035.90984</v>
      </c>
      <c r="AQ172" s="179">
        <f t="shared" si="251"/>
        <v>10035.90984</v>
      </c>
      <c r="AR172" s="179">
        <f t="shared" si="251"/>
        <v>10779.109840000001</v>
      </c>
      <c r="AS172" s="179">
        <f t="shared" si="251"/>
        <v>0</v>
      </c>
      <c r="AT172" s="179">
        <f t="shared" si="251"/>
        <v>0</v>
      </c>
      <c r="AU172" s="179">
        <f t="shared" si="251"/>
        <v>0</v>
      </c>
      <c r="AV172" s="179">
        <f t="shared" si="251"/>
        <v>0</v>
      </c>
      <c r="AW172" s="179">
        <f t="shared" si="251"/>
        <v>0</v>
      </c>
      <c r="AX172" s="179">
        <f t="shared" si="251"/>
        <v>0</v>
      </c>
      <c r="AY172" s="179">
        <f t="shared" si="251"/>
        <v>42625.191800000001</v>
      </c>
      <c r="AZ172" s="179">
        <f t="shared" si="251"/>
        <v>0</v>
      </c>
      <c r="BA172" s="179">
        <f t="shared" si="251"/>
        <v>0</v>
      </c>
      <c r="BB172" s="222"/>
    </row>
    <row r="173" spans="1:54" ht="15.6">
      <c r="A173" s="389"/>
      <c r="B173" s="390"/>
      <c r="C173" s="391"/>
      <c r="D173" s="171" t="s">
        <v>274</v>
      </c>
      <c r="E173" s="209">
        <f t="shared" ref="E173:E174" si="253">H173-K173+N173+Q173+T173+W173+Z173+AE173+AJ173+AO173+AT173+AY173</f>
        <v>0</v>
      </c>
      <c r="F173" s="209">
        <f t="shared" si="252"/>
        <v>0</v>
      </c>
      <c r="G173" s="173"/>
      <c r="H173" s="179">
        <f t="shared" ref="H173:BA173" si="254">H159+H152+H145+H138+H131+H124+H117+H110+H103+H96+H89+H82+H75+H68+H61+H54+H47+H40+H166</f>
        <v>0</v>
      </c>
      <c r="I173" s="179">
        <f t="shared" si="254"/>
        <v>0</v>
      </c>
      <c r="J173" s="179">
        <f t="shared" si="254"/>
        <v>0</v>
      </c>
      <c r="K173" s="179">
        <f t="shared" si="254"/>
        <v>0</v>
      </c>
      <c r="L173" s="179">
        <f t="shared" si="254"/>
        <v>0</v>
      </c>
      <c r="M173" s="179">
        <f t="shared" si="254"/>
        <v>0</v>
      </c>
      <c r="N173" s="179">
        <f t="shared" si="254"/>
        <v>0</v>
      </c>
      <c r="O173" s="179">
        <f t="shared" si="254"/>
        <v>0</v>
      </c>
      <c r="P173" s="179">
        <f t="shared" si="254"/>
        <v>0</v>
      </c>
      <c r="Q173" s="179">
        <f t="shared" si="254"/>
        <v>0</v>
      </c>
      <c r="R173" s="179">
        <f t="shared" si="254"/>
        <v>0</v>
      </c>
      <c r="S173" s="179">
        <f t="shared" si="254"/>
        <v>0</v>
      </c>
      <c r="T173" s="179">
        <f t="shared" si="254"/>
        <v>0</v>
      </c>
      <c r="U173" s="179">
        <f t="shared" si="254"/>
        <v>0</v>
      </c>
      <c r="V173" s="179">
        <f t="shared" si="254"/>
        <v>0</v>
      </c>
      <c r="W173" s="179">
        <f t="shared" si="254"/>
        <v>0</v>
      </c>
      <c r="X173" s="179">
        <f t="shared" si="254"/>
        <v>0</v>
      </c>
      <c r="Y173" s="179">
        <f t="shared" si="254"/>
        <v>0</v>
      </c>
      <c r="Z173" s="179">
        <f t="shared" si="254"/>
        <v>0</v>
      </c>
      <c r="AA173" s="179">
        <f t="shared" si="254"/>
        <v>0</v>
      </c>
      <c r="AB173" s="179">
        <f t="shared" si="254"/>
        <v>0</v>
      </c>
      <c r="AC173" s="179">
        <f t="shared" si="254"/>
        <v>0</v>
      </c>
      <c r="AD173" s="179">
        <f t="shared" si="254"/>
        <v>0</v>
      </c>
      <c r="AE173" s="179">
        <f t="shared" si="254"/>
        <v>0</v>
      </c>
      <c r="AF173" s="179">
        <f t="shared" si="254"/>
        <v>0</v>
      </c>
      <c r="AG173" s="179">
        <f t="shared" si="254"/>
        <v>0</v>
      </c>
      <c r="AH173" s="179">
        <f t="shared" si="254"/>
        <v>0</v>
      </c>
      <c r="AI173" s="179">
        <f t="shared" si="254"/>
        <v>0</v>
      </c>
      <c r="AJ173" s="179">
        <f t="shared" si="254"/>
        <v>0</v>
      </c>
      <c r="AK173" s="179">
        <f t="shared" si="254"/>
        <v>0</v>
      </c>
      <c r="AL173" s="179">
        <f t="shared" si="254"/>
        <v>0</v>
      </c>
      <c r="AM173" s="179">
        <f t="shared" si="254"/>
        <v>0</v>
      </c>
      <c r="AN173" s="179">
        <f t="shared" si="254"/>
        <v>0</v>
      </c>
      <c r="AO173" s="179">
        <f t="shared" si="254"/>
        <v>0</v>
      </c>
      <c r="AP173" s="179">
        <f t="shared" si="254"/>
        <v>0</v>
      </c>
      <c r="AQ173" s="179">
        <f t="shared" si="254"/>
        <v>0</v>
      </c>
      <c r="AR173" s="179">
        <f t="shared" si="254"/>
        <v>0</v>
      </c>
      <c r="AS173" s="179">
        <f t="shared" si="254"/>
        <v>0</v>
      </c>
      <c r="AT173" s="179">
        <f t="shared" si="254"/>
        <v>0</v>
      </c>
      <c r="AU173" s="179">
        <f t="shared" si="254"/>
        <v>0</v>
      </c>
      <c r="AV173" s="179">
        <f t="shared" si="254"/>
        <v>0</v>
      </c>
      <c r="AW173" s="179">
        <f t="shared" si="254"/>
        <v>0</v>
      </c>
      <c r="AX173" s="179">
        <f t="shared" si="254"/>
        <v>0</v>
      </c>
      <c r="AY173" s="179">
        <f t="shared" si="254"/>
        <v>0</v>
      </c>
      <c r="AZ173" s="179">
        <f t="shared" si="254"/>
        <v>0</v>
      </c>
      <c r="BA173" s="179">
        <f t="shared" si="254"/>
        <v>0</v>
      </c>
      <c r="BB173" s="222"/>
    </row>
    <row r="174" spans="1:54" ht="31.2">
      <c r="A174" s="392"/>
      <c r="B174" s="393"/>
      <c r="C174" s="394"/>
      <c r="D174" s="150" t="s">
        <v>43</v>
      </c>
      <c r="E174" s="209">
        <f t="shared" si="253"/>
        <v>0</v>
      </c>
      <c r="F174" s="209">
        <f t="shared" si="252"/>
        <v>0</v>
      </c>
      <c r="G174" s="173"/>
      <c r="H174" s="179">
        <f t="shared" ref="H174:BA174" si="255">H160+H153+H146+H139+H132+H125+H118+H111+H104+H97+H90+H83+H76+H69+H62+H55+H48+H41</f>
        <v>0</v>
      </c>
      <c r="I174" s="179">
        <f t="shared" si="255"/>
        <v>0</v>
      </c>
      <c r="J174" s="179">
        <f t="shared" si="255"/>
        <v>0</v>
      </c>
      <c r="K174" s="179">
        <f t="shared" si="255"/>
        <v>0</v>
      </c>
      <c r="L174" s="179">
        <f t="shared" si="255"/>
        <v>0</v>
      </c>
      <c r="M174" s="179">
        <f t="shared" si="255"/>
        <v>0</v>
      </c>
      <c r="N174" s="179">
        <f t="shared" si="255"/>
        <v>0</v>
      </c>
      <c r="O174" s="179">
        <f t="shared" si="255"/>
        <v>0</v>
      </c>
      <c r="P174" s="179">
        <f t="shared" si="255"/>
        <v>0</v>
      </c>
      <c r="Q174" s="179">
        <f t="shared" si="255"/>
        <v>0</v>
      </c>
      <c r="R174" s="179">
        <f t="shared" si="255"/>
        <v>0</v>
      </c>
      <c r="S174" s="179">
        <f t="shared" si="255"/>
        <v>0</v>
      </c>
      <c r="T174" s="179">
        <f t="shared" si="255"/>
        <v>0</v>
      </c>
      <c r="U174" s="179">
        <f t="shared" si="255"/>
        <v>0</v>
      </c>
      <c r="V174" s="179">
        <f t="shared" si="255"/>
        <v>0</v>
      </c>
      <c r="W174" s="179">
        <f t="shared" si="255"/>
        <v>0</v>
      </c>
      <c r="X174" s="179">
        <f t="shared" si="255"/>
        <v>0</v>
      </c>
      <c r="Y174" s="179">
        <f t="shared" si="255"/>
        <v>0</v>
      </c>
      <c r="Z174" s="179">
        <f t="shared" si="255"/>
        <v>0</v>
      </c>
      <c r="AA174" s="179">
        <f t="shared" si="255"/>
        <v>0</v>
      </c>
      <c r="AB174" s="179">
        <f t="shared" si="255"/>
        <v>0</v>
      </c>
      <c r="AC174" s="179">
        <f t="shared" si="255"/>
        <v>0</v>
      </c>
      <c r="AD174" s="179">
        <f t="shared" si="255"/>
        <v>0</v>
      </c>
      <c r="AE174" s="179">
        <f t="shared" si="255"/>
        <v>0</v>
      </c>
      <c r="AF174" s="179">
        <f t="shared" si="255"/>
        <v>0</v>
      </c>
      <c r="AG174" s="179">
        <f t="shared" si="255"/>
        <v>0</v>
      </c>
      <c r="AH174" s="179">
        <f t="shared" si="255"/>
        <v>0</v>
      </c>
      <c r="AI174" s="179">
        <f t="shared" si="255"/>
        <v>0</v>
      </c>
      <c r="AJ174" s="179">
        <f t="shared" si="255"/>
        <v>0</v>
      </c>
      <c r="AK174" s="179">
        <f t="shared" si="255"/>
        <v>0</v>
      </c>
      <c r="AL174" s="179">
        <f t="shared" si="255"/>
        <v>0</v>
      </c>
      <c r="AM174" s="179">
        <f t="shared" si="255"/>
        <v>0</v>
      </c>
      <c r="AN174" s="179">
        <f t="shared" si="255"/>
        <v>0</v>
      </c>
      <c r="AO174" s="179">
        <f t="shared" si="255"/>
        <v>0</v>
      </c>
      <c r="AP174" s="179">
        <f t="shared" si="255"/>
        <v>0</v>
      </c>
      <c r="AQ174" s="179">
        <f t="shared" si="255"/>
        <v>0</v>
      </c>
      <c r="AR174" s="179">
        <f t="shared" si="255"/>
        <v>0</v>
      </c>
      <c r="AS174" s="179">
        <f t="shared" si="255"/>
        <v>0</v>
      </c>
      <c r="AT174" s="179">
        <f t="shared" si="255"/>
        <v>0</v>
      </c>
      <c r="AU174" s="179">
        <f t="shared" si="255"/>
        <v>0</v>
      </c>
      <c r="AV174" s="179">
        <f t="shared" si="255"/>
        <v>0</v>
      </c>
      <c r="AW174" s="179">
        <f t="shared" si="255"/>
        <v>0</v>
      </c>
      <c r="AX174" s="179">
        <f t="shared" si="255"/>
        <v>0</v>
      </c>
      <c r="AY174" s="179">
        <f t="shared" si="255"/>
        <v>0</v>
      </c>
      <c r="AZ174" s="179">
        <f t="shared" si="255"/>
        <v>0</v>
      </c>
      <c r="BA174" s="179">
        <f t="shared" si="255"/>
        <v>0</v>
      </c>
      <c r="BB174" s="222"/>
    </row>
    <row r="175" spans="1:54" ht="15.6">
      <c r="A175" s="403" t="s">
        <v>297</v>
      </c>
      <c r="B175" s="404"/>
      <c r="C175" s="404"/>
      <c r="D175" s="404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4"/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  <c r="AK175" s="404"/>
      <c r="AL175" s="404"/>
      <c r="AM175" s="404"/>
      <c r="AN175" s="404"/>
      <c r="AO175" s="404"/>
      <c r="AP175" s="404"/>
      <c r="AQ175" s="404"/>
      <c r="AR175" s="404"/>
      <c r="AS175" s="404"/>
      <c r="AT175" s="404"/>
      <c r="AU175" s="404"/>
      <c r="AV175" s="404"/>
      <c r="AW175" s="404"/>
      <c r="AX175" s="404"/>
      <c r="AY175" s="404"/>
      <c r="AZ175" s="404"/>
      <c r="BA175" s="404"/>
      <c r="BB175" s="165"/>
    </row>
    <row r="176" spans="1:54" ht="15.6">
      <c r="A176" s="312" t="s">
        <v>298</v>
      </c>
      <c r="B176" s="314" t="s">
        <v>304</v>
      </c>
      <c r="C176" s="314" t="s">
        <v>324</v>
      </c>
      <c r="D176" s="159" t="s">
        <v>41</v>
      </c>
      <c r="E176" s="204">
        <f>H176+K176+N176+Q176+T176+Z176+AE176+AJ176+AO176+AT176+AY176</f>
        <v>4838.9038999999993</v>
      </c>
      <c r="F176" s="204">
        <f t="shared" ref="F176:F238" si="256">I176+L176+O176+R176+U176+X176+AC176+AH176+AM176+AR176+AW176+AZ176</f>
        <v>4838.9038999999993</v>
      </c>
      <c r="G176" s="156">
        <f>F176/E176</f>
        <v>1</v>
      </c>
      <c r="H176" s="148"/>
      <c r="I176" s="148"/>
      <c r="J176" s="156"/>
      <c r="K176" s="148"/>
      <c r="L176" s="148"/>
      <c r="M176" s="156"/>
      <c r="N176" s="148"/>
      <c r="O176" s="148"/>
      <c r="P176" s="156"/>
      <c r="Q176" s="148"/>
      <c r="R176" s="148"/>
      <c r="S176" s="156"/>
      <c r="T176" s="148"/>
      <c r="U176" s="148"/>
      <c r="V176" s="156"/>
      <c r="W176" s="203"/>
      <c r="X176" s="148"/>
      <c r="Y176" s="156"/>
      <c r="Z176" s="148">
        <f>Z177+Z178+Z179+W180+W181+W182</f>
        <v>4838.9038999999993</v>
      </c>
      <c r="AA176" s="148">
        <f t="shared" ref="AA176:AC176" si="257">AA177+AA178+AA179+X180+X181+X182</f>
        <v>0</v>
      </c>
      <c r="AB176" s="148">
        <f t="shared" si="257"/>
        <v>0</v>
      </c>
      <c r="AC176" s="148">
        <f t="shared" si="257"/>
        <v>4838.9038999999993</v>
      </c>
      <c r="AD176" s="156"/>
      <c r="AE176" s="148"/>
      <c r="AF176" s="148"/>
      <c r="AG176" s="156"/>
      <c r="AH176" s="156"/>
      <c r="AI176" s="156"/>
      <c r="AJ176" s="148"/>
      <c r="AK176" s="148"/>
      <c r="AL176" s="156"/>
      <c r="AM176" s="156"/>
      <c r="AN176" s="156"/>
      <c r="AO176" s="148"/>
      <c r="AP176" s="148"/>
      <c r="AQ176" s="156"/>
      <c r="AR176" s="156"/>
      <c r="AS176" s="156"/>
      <c r="AT176" s="148"/>
      <c r="AU176" s="148"/>
      <c r="AV176" s="156"/>
      <c r="AW176" s="156"/>
      <c r="AX176" s="156"/>
      <c r="AY176" s="156"/>
      <c r="AZ176" s="156"/>
      <c r="BA176" s="156"/>
      <c r="BB176" s="222"/>
    </row>
    <row r="177" spans="1:54" ht="31.2">
      <c r="A177" s="313"/>
      <c r="B177" s="315"/>
      <c r="C177" s="315"/>
      <c r="D177" s="157" t="s">
        <v>37</v>
      </c>
      <c r="E177" s="204">
        <f t="shared" ref="E177:E179" si="258">H177+K177+N177+Q177+T177+Z177+AE177+AJ177+AO177+AT177+AY177</f>
        <v>0</v>
      </c>
      <c r="F177" s="204">
        <f t="shared" si="256"/>
        <v>0</v>
      </c>
      <c r="G177" s="156"/>
      <c r="H177" s="148"/>
      <c r="I177" s="148"/>
      <c r="J177" s="156"/>
      <c r="K177" s="148"/>
      <c r="L177" s="148"/>
      <c r="M177" s="156"/>
      <c r="N177" s="148"/>
      <c r="O177" s="148"/>
      <c r="P177" s="156"/>
      <c r="Q177" s="148"/>
      <c r="R177" s="148"/>
      <c r="S177" s="156"/>
      <c r="T177" s="148"/>
      <c r="U177" s="148"/>
      <c r="V177" s="156"/>
      <c r="W177" s="203"/>
      <c r="X177" s="148"/>
      <c r="Y177" s="156"/>
      <c r="Z177" s="148"/>
      <c r="AA177" s="148"/>
      <c r="AB177" s="156"/>
      <c r="AC177" s="156"/>
      <c r="AD177" s="156"/>
      <c r="AE177" s="148"/>
      <c r="AF177" s="148"/>
      <c r="AG177" s="156"/>
      <c r="AH177" s="156"/>
      <c r="AI177" s="156"/>
      <c r="AJ177" s="148"/>
      <c r="AK177" s="148"/>
      <c r="AL177" s="156"/>
      <c r="AM177" s="156"/>
      <c r="AN177" s="156"/>
      <c r="AO177" s="148"/>
      <c r="AP177" s="148"/>
      <c r="AQ177" s="156"/>
      <c r="AR177" s="156"/>
      <c r="AS177" s="156"/>
      <c r="AT177" s="148"/>
      <c r="AU177" s="148"/>
      <c r="AV177" s="156"/>
      <c r="AW177" s="156"/>
      <c r="AX177" s="156"/>
      <c r="AY177" s="156"/>
      <c r="AZ177" s="156"/>
      <c r="BA177" s="156"/>
      <c r="BB177" s="222"/>
    </row>
    <row r="178" spans="1:54" ht="31.2">
      <c r="A178" s="313"/>
      <c r="B178" s="315"/>
      <c r="C178" s="315"/>
      <c r="D178" s="158" t="s">
        <v>2</v>
      </c>
      <c r="E178" s="204">
        <f t="shared" si="258"/>
        <v>1179.0999999999999</v>
      </c>
      <c r="F178" s="204">
        <f t="shared" si="256"/>
        <v>1179.0999999999999</v>
      </c>
      <c r="G178" s="156"/>
      <c r="H178" s="148"/>
      <c r="I178" s="148"/>
      <c r="J178" s="156"/>
      <c r="K178" s="148"/>
      <c r="L178" s="148"/>
      <c r="M178" s="156"/>
      <c r="N178" s="148"/>
      <c r="O178" s="148"/>
      <c r="P178" s="156"/>
      <c r="Q178" s="148"/>
      <c r="R178" s="148"/>
      <c r="S178" s="156"/>
      <c r="T178" s="148"/>
      <c r="U178" s="148"/>
      <c r="V178" s="156"/>
      <c r="W178" s="203"/>
      <c r="X178" s="148"/>
      <c r="Y178" s="156"/>
      <c r="Z178" s="148">
        <v>1179.0999999999999</v>
      </c>
      <c r="AA178" s="148"/>
      <c r="AB178" s="156"/>
      <c r="AC178" s="148">
        <v>1179.0999999999999</v>
      </c>
      <c r="AD178" s="156"/>
      <c r="AE178" s="148"/>
      <c r="AF178" s="148"/>
      <c r="AG178" s="156"/>
      <c r="AH178" s="156"/>
      <c r="AI178" s="156"/>
      <c r="AJ178" s="148"/>
      <c r="AK178" s="148"/>
      <c r="AL178" s="156"/>
      <c r="AM178" s="156"/>
      <c r="AN178" s="156"/>
      <c r="AO178" s="148"/>
      <c r="AP178" s="148"/>
      <c r="AQ178" s="156"/>
      <c r="AR178" s="156"/>
      <c r="AS178" s="156"/>
      <c r="AT178" s="148"/>
      <c r="AU178" s="148"/>
      <c r="AV178" s="156"/>
      <c r="AW178" s="156"/>
      <c r="AX178" s="156"/>
      <c r="AY178" s="156"/>
      <c r="AZ178" s="156"/>
      <c r="BA178" s="156"/>
      <c r="BB178" s="222"/>
    </row>
    <row r="179" spans="1:54" ht="15.6">
      <c r="A179" s="313"/>
      <c r="B179" s="315"/>
      <c r="C179" s="315"/>
      <c r="D179" s="221" t="s">
        <v>273</v>
      </c>
      <c r="E179" s="204">
        <f t="shared" si="258"/>
        <v>3659.8038999999999</v>
      </c>
      <c r="F179" s="204">
        <f t="shared" si="256"/>
        <v>3659.8038999999999</v>
      </c>
      <c r="G179" s="156"/>
      <c r="H179" s="148"/>
      <c r="I179" s="148"/>
      <c r="J179" s="156"/>
      <c r="K179" s="148"/>
      <c r="L179" s="148"/>
      <c r="M179" s="156"/>
      <c r="N179" s="148"/>
      <c r="O179" s="148"/>
      <c r="P179" s="156"/>
      <c r="Q179" s="148"/>
      <c r="R179" s="148"/>
      <c r="S179" s="156"/>
      <c r="T179" s="148"/>
      <c r="U179" s="148"/>
      <c r="V179" s="156"/>
      <c r="W179" s="203"/>
      <c r="X179" s="148"/>
      <c r="Y179" s="156"/>
      <c r="Z179" s="148">
        <f>3684.12-24.3161</f>
        <v>3659.8038999999999</v>
      </c>
      <c r="AA179" s="148"/>
      <c r="AB179" s="156"/>
      <c r="AC179" s="148">
        <f>3684.12-24.3161</f>
        <v>3659.8038999999999</v>
      </c>
      <c r="AD179" s="156"/>
      <c r="AE179" s="148"/>
      <c r="AF179" s="148"/>
      <c r="AG179" s="156"/>
      <c r="AH179" s="156"/>
      <c r="AI179" s="156"/>
      <c r="AJ179" s="148"/>
      <c r="AK179" s="148"/>
      <c r="AL179" s="156"/>
      <c r="AM179" s="156"/>
      <c r="AN179" s="156"/>
      <c r="AO179" s="148"/>
      <c r="AP179" s="148"/>
      <c r="AQ179" s="156"/>
      <c r="AR179" s="156"/>
      <c r="AS179" s="156"/>
      <c r="AT179" s="148"/>
      <c r="AU179" s="148"/>
      <c r="AV179" s="156"/>
      <c r="AW179" s="156"/>
      <c r="AX179" s="156"/>
      <c r="AY179" s="156"/>
      <c r="AZ179" s="156"/>
      <c r="BA179" s="156"/>
      <c r="BB179" s="222"/>
    </row>
    <row r="180" spans="1:54" ht="78">
      <c r="A180" s="313"/>
      <c r="B180" s="315"/>
      <c r="C180" s="315"/>
      <c r="D180" s="221" t="s">
        <v>279</v>
      </c>
      <c r="E180" s="204">
        <f t="shared" ref="E180:E182" si="259">H180+K180+N180+Q180+T180+W180+Z180+AE180+AJ180+AO180+AT180+AY180</f>
        <v>0</v>
      </c>
      <c r="F180" s="204">
        <f t="shared" si="256"/>
        <v>0</v>
      </c>
      <c r="G180" s="156"/>
      <c r="H180" s="148"/>
      <c r="I180" s="148"/>
      <c r="J180" s="156"/>
      <c r="K180" s="148"/>
      <c r="L180" s="148"/>
      <c r="M180" s="156"/>
      <c r="N180" s="148"/>
      <c r="O180" s="148"/>
      <c r="P180" s="156"/>
      <c r="Q180" s="148"/>
      <c r="R180" s="148"/>
      <c r="S180" s="156"/>
      <c r="T180" s="148"/>
      <c r="U180" s="148"/>
      <c r="V180" s="156"/>
      <c r="W180" s="148"/>
      <c r="X180" s="148"/>
      <c r="Y180" s="156"/>
      <c r="Z180" s="148"/>
      <c r="AA180" s="148"/>
      <c r="AB180" s="156"/>
      <c r="AC180" s="156"/>
      <c r="AD180" s="156"/>
      <c r="AE180" s="148"/>
      <c r="AF180" s="148"/>
      <c r="AG180" s="156"/>
      <c r="AH180" s="156"/>
      <c r="AI180" s="156"/>
      <c r="AJ180" s="148"/>
      <c r="AK180" s="148"/>
      <c r="AL180" s="156"/>
      <c r="AM180" s="156"/>
      <c r="AN180" s="156"/>
      <c r="AO180" s="148"/>
      <c r="AP180" s="148"/>
      <c r="AQ180" s="156"/>
      <c r="AR180" s="156"/>
      <c r="AS180" s="156"/>
      <c r="AT180" s="148"/>
      <c r="AU180" s="148"/>
      <c r="AV180" s="156"/>
      <c r="AW180" s="156"/>
      <c r="AX180" s="156"/>
      <c r="AY180" s="156"/>
      <c r="AZ180" s="156"/>
      <c r="BA180" s="156"/>
      <c r="BB180" s="222"/>
    </row>
    <row r="181" spans="1:54" ht="15.6">
      <c r="A181" s="313"/>
      <c r="B181" s="315"/>
      <c r="C181" s="315"/>
      <c r="D181" s="221" t="s">
        <v>274</v>
      </c>
      <c r="E181" s="204">
        <f t="shared" si="259"/>
        <v>0</v>
      </c>
      <c r="F181" s="204">
        <f t="shared" si="256"/>
        <v>0</v>
      </c>
      <c r="G181" s="156"/>
      <c r="H181" s="148"/>
      <c r="I181" s="148"/>
      <c r="J181" s="156"/>
      <c r="K181" s="148"/>
      <c r="L181" s="148"/>
      <c r="M181" s="156"/>
      <c r="N181" s="148"/>
      <c r="O181" s="148"/>
      <c r="P181" s="156"/>
      <c r="Q181" s="148"/>
      <c r="R181" s="148"/>
      <c r="S181" s="156"/>
      <c r="T181" s="148"/>
      <c r="U181" s="148"/>
      <c r="V181" s="156"/>
      <c r="W181" s="148"/>
      <c r="X181" s="148"/>
      <c r="Y181" s="156"/>
      <c r="Z181" s="148"/>
      <c r="AA181" s="148"/>
      <c r="AB181" s="156"/>
      <c r="AC181" s="156"/>
      <c r="AD181" s="156"/>
      <c r="AE181" s="148"/>
      <c r="AF181" s="148"/>
      <c r="AG181" s="156"/>
      <c r="AH181" s="156"/>
      <c r="AI181" s="156"/>
      <c r="AJ181" s="148"/>
      <c r="AK181" s="148"/>
      <c r="AL181" s="156"/>
      <c r="AM181" s="156"/>
      <c r="AN181" s="156"/>
      <c r="AO181" s="148"/>
      <c r="AP181" s="148"/>
      <c r="AQ181" s="156"/>
      <c r="AR181" s="156"/>
      <c r="AS181" s="156"/>
      <c r="AT181" s="148"/>
      <c r="AU181" s="148"/>
      <c r="AV181" s="156"/>
      <c r="AW181" s="156"/>
      <c r="AX181" s="156"/>
      <c r="AY181" s="156"/>
      <c r="AZ181" s="156"/>
      <c r="BA181" s="156"/>
      <c r="BB181" s="222"/>
    </row>
    <row r="182" spans="1:54" ht="31.2">
      <c r="A182" s="313"/>
      <c r="B182" s="315"/>
      <c r="C182" s="315"/>
      <c r="D182" s="153" t="s">
        <v>43</v>
      </c>
      <c r="E182" s="204">
        <f t="shared" si="259"/>
        <v>0</v>
      </c>
      <c r="F182" s="204">
        <f t="shared" si="256"/>
        <v>0</v>
      </c>
      <c r="G182" s="156"/>
      <c r="H182" s="148"/>
      <c r="I182" s="148"/>
      <c r="J182" s="156"/>
      <c r="K182" s="148"/>
      <c r="L182" s="148"/>
      <c r="M182" s="156"/>
      <c r="N182" s="148"/>
      <c r="O182" s="148"/>
      <c r="P182" s="156"/>
      <c r="Q182" s="148"/>
      <c r="R182" s="148"/>
      <c r="S182" s="156"/>
      <c r="T182" s="148"/>
      <c r="U182" s="148"/>
      <c r="V182" s="156"/>
      <c r="W182" s="148"/>
      <c r="X182" s="148"/>
      <c r="Y182" s="156"/>
      <c r="Z182" s="148"/>
      <c r="AA182" s="148"/>
      <c r="AB182" s="156"/>
      <c r="AC182" s="156"/>
      <c r="AD182" s="156"/>
      <c r="AE182" s="148"/>
      <c r="AF182" s="148"/>
      <c r="AG182" s="156"/>
      <c r="AH182" s="156"/>
      <c r="AI182" s="156"/>
      <c r="AJ182" s="148"/>
      <c r="AK182" s="148"/>
      <c r="AL182" s="156"/>
      <c r="AM182" s="156"/>
      <c r="AN182" s="156"/>
      <c r="AO182" s="148"/>
      <c r="AP182" s="148"/>
      <c r="AQ182" s="156"/>
      <c r="AR182" s="156"/>
      <c r="AS182" s="156"/>
      <c r="AT182" s="148"/>
      <c r="AU182" s="148"/>
      <c r="AV182" s="156"/>
      <c r="AW182" s="156"/>
      <c r="AX182" s="156"/>
      <c r="AY182" s="156"/>
      <c r="AZ182" s="156"/>
      <c r="BA182" s="156"/>
      <c r="BB182" s="222"/>
    </row>
    <row r="183" spans="1:54" ht="15.6">
      <c r="A183" s="312" t="s">
        <v>299</v>
      </c>
      <c r="B183" s="314" t="s">
        <v>305</v>
      </c>
      <c r="C183" s="314" t="s">
        <v>324</v>
      </c>
      <c r="D183" s="159" t="s">
        <v>41</v>
      </c>
      <c r="E183" s="204">
        <f>H183+K183+N183+Q183+T183+W186+Z183+AE183+AJ183+AO183+AT183+AY183</f>
        <v>977.34699999999998</v>
      </c>
      <c r="F183" s="204">
        <f t="shared" si="256"/>
        <v>977.34699999999998</v>
      </c>
      <c r="G183" s="156">
        <f>F183/E183</f>
        <v>1</v>
      </c>
      <c r="H183" s="148"/>
      <c r="I183" s="148"/>
      <c r="J183" s="156"/>
      <c r="K183" s="148"/>
      <c r="L183" s="148"/>
      <c r="M183" s="156"/>
      <c r="N183" s="148"/>
      <c r="O183" s="148"/>
      <c r="P183" s="156"/>
      <c r="Q183" s="148">
        <f>Q186</f>
        <v>260.16050000000001</v>
      </c>
      <c r="R183" s="148">
        <f>R186</f>
        <v>260.16050000000001</v>
      </c>
      <c r="S183" s="196">
        <f>R183/Q183</f>
        <v>1</v>
      </c>
      <c r="T183" s="148"/>
      <c r="U183" s="148"/>
      <c r="V183" s="156"/>
      <c r="W183" s="148">
        <f>W184+W185+W186</f>
        <v>367.7645</v>
      </c>
      <c r="X183" s="148">
        <f>X184+X185+X186</f>
        <v>367.7645</v>
      </c>
      <c r="Y183" s="196">
        <f>X183/W183</f>
        <v>1</v>
      </c>
      <c r="Z183" s="148">
        <f>Z186</f>
        <v>349.42200000000003</v>
      </c>
      <c r="AA183" s="148">
        <f t="shared" ref="AA183:AC183" si="260">AA186</f>
        <v>0</v>
      </c>
      <c r="AB183" s="148">
        <f t="shared" si="260"/>
        <v>0</v>
      </c>
      <c r="AC183" s="148">
        <f t="shared" si="260"/>
        <v>349.42200000000003</v>
      </c>
      <c r="AD183" s="156"/>
      <c r="AE183" s="148">
        <f>AE184+AE185+AE186+AE187+AE188+AE189</f>
        <v>0</v>
      </c>
      <c r="AF183" s="148"/>
      <c r="AG183" s="156"/>
      <c r="AH183" s="156"/>
      <c r="AI183" s="156"/>
      <c r="AJ183" s="148"/>
      <c r="AK183" s="148"/>
      <c r="AL183" s="156"/>
      <c r="AM183" s="156"/>
      <c r="AN183" s="156"/>
      <c r="AO183" s="148"/>
      <c r="AP183" s="148"/>
      <c r="AQ183" s="156"/>
      <c r="AR183" s="156"/>
      <c r="AS183" s="156"/>
      <c r="AT183" s="148"/>
      <c r="AU183" s="148"/>
      <c r="AV183" s="156"/>
      <c r="AW183" s="156"/>
      <c r="AX183" s="156"/>
      <c r="AY183" s="156"/>
      <c r="AZ183" s="156"/>
      <c r="BA183" s="156"/>
      <c r="BB183" s="222"/>
    </row>
    <row r="184" spans="1:54" ht="31.2">
      <c r="A184" s="313"/>
      <c r="B184" s="315"/>
      <c r="C184" s="315"/>
      <c r="D184" s="157" t="s">
        <v>37</v>
      </c>
      <c r="E184" s="204">
        <f t="shared" ref="E184:E185" si="261">H184+K184+N184+Q184+T184+W187+Z184+AE184+AJ184+AO184+AT184+AY184</f>
        <v>0</v>
      </c>
      <c r="F184" s="204">
        <f t="shared" si="256"/>
        <v>0</v>
      </c>
      <c r="G184" s="156"/>
      <c r="H184" s="148"/>
      <c r="I184" s="148"/>
      <c r="J184" s="156"/>
      <c r="K184" s="148"/>
      <c r="L184" s="148"/>
      <c r="M184" s="156"/>
      <c r="N184" s="148"/>
      <c r="O184" s="148"/>
      <c r="P184" s="156"/>
      <c r="Q184" s="148"/>
      <c r="R184" s="148"/>
      <c r="S184" s="156"/>
      <c r="T184" s="148"/>
      <c r="U184" s="148"/>
      <c r="V184" s="156"/>
      <c r="W184" s="148"/>
      <c r="X184" s="148"/>
      <c r="Y184" s="156"/>
      <c r="Z184" s="148"/>
      <c r="AA184" s="148"/>
      <c r="AB184" s="156"/>
      <c r="AC184" s="156"/>
      <c r="AD184" s="156"/>
      <c r="AE184" s="148"/>
      <c r="AF184" s="148"/>
      <c r="AG184" s="156"/>
      <c r="AH184" s="156"/>
      <c r="AI184" s="156"/>
      <c r="AJ184" s="148"/>
      <c r="AK184" s="148"/>
      <c r="AL184" s="156"/>
      <c r="AM184" s="156"/>
      <c r="AN184" s="156"/>
      <c r="AO184" s="148"/>
      <c r="AP184" s="148"/>
      <c r="AQ184" s="156"/>
      <c r="AR184" s="156"/>
      <c r="AS184" s="156"/>
      <c r="AT184" s="148"/>
      <c r="AU184" s="148"/>
      <c r="AV184" s="156"/>
      <c r="AW184" s="156"/>
      <c r="AX184" s="156"/>
      <c r="AY184" s="156"/>
      <c r="AZ184" s="156"/>
      <c r="BA184" s="156"/>
      <c r="BB184" s="222"/>
    </row>
    <row r="185" spans="1:54" ht="31.2">
      <c r="A185" s="313"/>
      <c r="B185" s="315"/>
      <c r="C185" s="315"/>
      <c r="D185" s="158" t="s">
        <v>2</v>
      </c>
      <c r="E185" s="204">
        <f t="shared" si="261"/>
        <v>0</v>
      </c>
      <c r="F185" s="204">
        <f t="shared" si="256"/>
        <v>0</v>
      </c>
      <c r="G185" s="156"/>
      <c r="H185" s="148"/>
      <c r="I185" s="148"/>
      <c r="J185" s="156"/>
      <c r="K185" s="148"/>
      <c r="L185" s="148"/>
      <c r="M185" s="156"/>
      <c r="N185" s="148"/>
      <c r="O185" s="148"/>
      <c r="P185" s="156"/>
      <c r="Q185" s="148"/>
      <c r="R185" s="148"/>
      <c r="S185" s="156"/>
      <c r="T185" s="148"/>
      <c r="U185" s="148"/>
      <c r="V185" s="156"/>
      <c r="W185" s="148"/>
      <c r="X185" s="148"/>
      <c r="Y185" s="156"/>
      <c r="Z185" s="148"/>
      <c r="AA185" s="148"/>
      <c r="AB185" s="156"/>
      <c r="AC185" s="156"/>
      <c r="AD185" s="156"/>
      <c r="AE185" s="148"/>
      <c r="AF185" s="148"/>
      <c r="AG185" s="156"/>
      <c r="AH185" s="156"/>
      <c r="AI185" s="156"/>
      <c r="AJ185" s="148"/>
      <c r="AK185" s="148"/>
      <c r="AL185" s="156"/>
      <c r="AM185" s="156"/>
      <c r="AN185" s="156"/>
      <c r="AO185" s="148"/>
      <c r="AP185" s="148"/>
      <c r="AQ185" s="156"/>
      <c r="AR185" s="156"/>
      <c r="AS185" s="156"/>
      <c r="AT185" s="148"/>
      <c r="AU185" s="148"/>
      <c r="AV185" s="156"/>
      <c r="AW185" s="156"/>
      <c r="AX185" s="156"/>
      <c r="AY185" s="156"/>
      <c r="AZ185" s="156"/>
      <c r="BA185" s="156"/>
      <c r="BB185" s="222"/>
    </row>
    <row r="186" spans="1:54" ht="15.6">
      <c r="A186" s="313"/>
      <c r="B186" s="315"/>
      <c r="C186" s="315"/>
      <c r="D186" s="221" t="s">
        <v>273</v>
      </c>
      <c r="E186" s="204">
        <f>H186+K186+N186+Q186+T186+W186+Z186+AE186+AJ186+AO186+AT186+AY186</f>
        <v>977.34699999999998</v>
      </c>
      <c r="F186" s="204">
        <f t="shared" si="256"/>
        <v>977.34699999999998</v>
      </c>
      <c r="G186" s="156"/>
      <c r="H186" s="148"/>
      <c r="I186" s="148"/>
      <c r="J186" s="156"/>
      <c r="K186" s="148"/>
      <c r="L186" s="148"/>
      <c r="M186" s="156"/>
      <c r="N186" s="148"/>
      <c r="O186" s="148"/>
      <c r="P186" s="156"/>
      <c r="Q186" s="148">
        <v>260.16050000000001</v>
      </c>
      <c r="R186" s="148">
        <v>260.16050000000001</v>
      </c>
      <c r="S186" s="156"/>
      <c r="T186" s="148"/>
      <c r="U186" s="148"/>
      <c r="V186" s="156"/>
      <c r="W186" s="148">
        <v>367.7645</v>
      </c>
      <c r="X186" s="148">
        <v>367.7645</v>
      </c>
      <c r="Y186" s="156"/>
      <c r="Z186" s="148">
        <v>349.42200000000003</v>
      </c>
      <c r="AA186" s="148"/>
      <c r="AB186" s="156"/>
      <c r="AC186" s="148">
        <v>349.42200000000003</v>
      </c>
      <c r="AD186" s="156"/>
      <c r="AE186" s="148"/>
      <c r="AF186" s="148"/>
      <c r="AG186" s="156"/>
      <c r="AH186" s="156"/>
      <c r="AI186" s="156"/>
      <c r="AJ186" s="148"/>
      <c r="AK186" s="148"/>
      <c r="AL186" s="156"/>
      <c r="AM186" s="156"/>
      <c r="AN186" s="156"/>
      <c r="AO186" s="148"/>
      <c r="AP186" s="148"/>
      <c r="AQ186" s="156"/>
      <c r="AR186" s="156"/>
      <c r="AS186" s="156"/>
      <c r="AT186" s="148"/>
      <c r="AU186" s="148"/>
      <c r="AV186" s="156"/>
      <c r="AW186" s="156"/>
      <c r="AX186" s="156"/>
      <c r="AY186" s="156"/>
      <c r="AZ186" s="156"/>
      <c r="BA186" s="156"/>
      <c r="BB186" s="222"/>
    </row>
    <row r="187" spans="1:54" ht="78">
      <c r="A187" s="313"/>
      <c r="B187" s="315"/>
      <c r="C187" s="315"/>
      <c r="D187" s="221" t="s">
        <v>279</v>
      </c>
      <c r="E187" s="204">
        <f t="shared" ref="E187:E188" si="262">H187+K187+N187+Q187+T187+W187+Z187+AE187+AJ187+AO187+AT187+AY187</f>
        <v>0</v>
      </c>
      <c r="F187" s="204">
        <f t="shared" si="256"/>
        <v>0</v>
      </c>
      <c r="G187" s="156"/>
      <c r="H187" s="148"/>
      <c r="I187" s="148"/>
      <c r="J187" s="156"/>
      <c r="K187" s="148"/>
      <c r="L187" s="148"/>
      <c r="M187" s="156"/>
      <c r="N187" s="148"/>
      <c r="O187" s="148"/>
      <c r="P187" s="156"/>
      <c r="Q187" s="148"/>
      <c r="R187" s="148"/>
      <c r="S187" s="156"/>
      <c r="T187" s="148"/>
      <c r="U187" s="148"/>
      <c r="V187" s="156"/>
      <c r="W187" s="148"/>
      <c r="X187" s="148"/>
      <c r="Y187" s="156"/>
      <c r="Z187" s="148"/>
      <c r="AA187" s="148"/>
      <c r="AB187" s="156"/>
      <c r="AC187" s="156"/>
      <c r="AD187" s="156"/>
      <c r="AE187" s="148"/>
      <c r="AF187" s="148"/>
      <c r="AG187" s="156"/>
      <c r="AH187" s="156"/>
      <c r="AI187" s="156"/>
      <c r="AJ187" s="148"/>
      <c r="AK187" s="148"/>
      <c r="AL187" s="156"/>
      <c r="AM187" s="156"/>
      <c r="AN187" s="156"/>
      <c r="AO187" s="148"/>
      <c r="AP187" s="148"/>
      <c r="AQ187" s="156"/>
      <c r="AR187" s="156"/>
      <c r="AS187" s="156"/>
      <c r="AT187" s="148"/>
      <c r="AU187" s="148"/>
      <c r="AV187" s="156"/>
      <c r="AW187" s="156"/>
      <c r="AX187" s="156"/>
      <c r="AY187" s="156"/>
      <c r="AZ187" s="156"/>
      <c r="BA187" s="156"/>
      <c r="BB187" s="222"/>
    </row>
    <row r="188" spans="1:54" ht="15.6">
      <c r="A188" s="313"/>
      <c r="B188" s="315"/>
      <c r="C188" s="315"/>
      <c r="D188" s="221" t="s">
        <v>274</v>
      </c>
      <c r="E188" s="204">
        <f t="shared" si="262"/>
        <v>0</v>
      </c>
      <c r="F188" s="204">
        <f t="shared" si="256"/>
        <v>0</v>
      </c>
      <c r="G188" s="156"/>
      <c r="H188" s="148"/>
      <c r="I188" s="148"/>
      <c r="J188" s="156"/>
      <c r="K188" s="148"/>
      <c r="L188" s="148"/>
      <c r="M188" s="156"/>
      <c r="N188" s="148"/>
      <c r="O188" s="148"/>
      <c r="P188" s="156"/>
      <c r="Q188" s="148"/>
      <c r="R188" s="148"/>
      <c r="S188" s="156"/>
      <c r="T188" s="148"/>
      <c r="U188" s="148"/>
      <c r="V188" s="156"/>
      <c r="W188" s="148"/>
      <c r="X188" s="148"/>
      <c r="Y188" s="156"/>
      <c r="Z188" s="148"/>
      <c r="AA188" s="148"/>
      <c r="AB188" s="156"/>
      <c r="AC188" s="156"/>
      <c r="AD188" s="156"/>
      <c r="AE188" s="148"/>
      <c r="AF188" s="148"/>
      <c r="AG188" s="156"/>
      <c r="AH188" s="156"/>
      <c r="AI188" s="156"/>
      <c r="AJ188" s="148"/>
      <c r="AK188" s="148"/>
      <c r="AL188" s="156"/>
      <c r="AM188" s="156"/>
      <c r="AN188" s="156"/>
      <c r="AO188" s="148"/>
      <c r="AP188" s="148"/>
      <c r="AQ188" s="156"/>
      <c r="AR188" s="156"/>
      <c r="AS188" s="156"/>
      <c r="AT188" s="148"/>
      <c r="AU188" s="148"/>
      <c r="AV188" s="156"/>
      <c r="AW188" s="156"/>
      <c r="AX188" s="156"/>
      <c r="AY188" s="156"/>
      <c r="AZ188" s="156"/>
      <c r="BA188" s="156"/>
      <c r="BB188" s="222"/>
    </row>
    <row r="189" spans="1:54" ht="31.2">
      <c r="A189" s="313"/>
      <c r="B189" s="315"/>
      <c r="C189" s="315"/>
      <c r="D189" s="153" t="s">
        <v>43</v>
      </c>
      <c r="E189" s="204"/>
      <c r="F189" s="204">
        <f t="shared" si="256"/>
        <v>0</v>
      </c>
      <c r="G189" s="156"/>
      <c r="H189" s="148"/>
      <c r="I189" s="148"/>
      <c r="J189" s="156"/>
      <c r="K189" s="148"/>
      <c r="L189" s="148"/>
      <c r="M189" s="156"/>
      <c r="N189" s="148"/>
      <c r="O189" s="148"/>
      <c r="P189" s="156"/>
      <c r="Q189" s="148"/>
      <c r="R189" s="148"/>
      <c r="S189" s="156"/>
      <c r="T189" s="148"/>
      <c r="U189" s="148"/>
      <c r="V189" s="156"/>
      <c r="W189" s="148"/>
      <c r="X189" s="148"/>
      <c r="Y189" s="156"/>
      <c r="Z189" s="148"/>
      <c r="AA189" s="148"/>
      <c r="AB189" s="156"/>
      <c r="AC189" s="156"/>
      <c r="AD189" s="156"/>
      <c r="AE189" s="148"/>
      <c r="AF189" s="148"/>
      <c r="AG189" s="156"/>
      <c r="AH189" s="156"/>
      <c r="AI189" s="156"/>
      <c r="AJ189" s="148"/>
      <c r="AK189" s="148"/>
      <c r="AL189" s="156"/>
      <c r="AM189" s="156"/>
      <c r="AN189" s="156"/>
      <c r="AO189" s="148"/>
      <c r="AP189" s="148"/>
      <c r="AQ189" s="156"/>
      <c r="AR189" s="156"/>
      <c r="AS189" s="156"/>
      <c r="AT189" s="148"/>
      <c r="AU189" s="148"/>
      <c r="AV189" s="156"/>
      <c r="AW189" s="156"/>
      <c r="AX189" s="156"/>
      <c r="AY189" s="156"/>
      <c r="AZ189" s="156"/>
      <c r="BA189" s="156"/>
      <c r="BB189" s="222"/>
    </row>
    <row r="190" spans="1:54" ht="15.6">
      <c r="A190" s="312" t="s">
        <v>300</v>
      </c>
      <c r="B190" s="314" t="s">
        <v>306</v>
      </c>
      <c r="C190" s="314" t="s">
        <v>324</v>
      </c>
      <c r="D190" s="159" t="s">
        <v>41</v>
      </c>
      <c r="E190" s="204">
        <f t="shared" ref="E190:E217" si="263">H190+K190+N190+Q190+T190+W190+Z190+AE190+AJ190+AO190+AT190+AY190</f>
        <v>283.32</v>
      </c>
      <c r="F190" s="204">
        <f t="shared" si="256"/>
        <v>283.32</v>
      </c>
      <c r="G190" s="156">
        <f>F190/E190</f>
        <v>1</v>
      </c>
      <c r="H190" s="148"/>
      <c r="I190" s="148"/>
      <c r="J190" s="156"/>
      <c r="K190" s="148"/>
      <c r="L190" s="148"/>
      <c r="M190" s="156"/>
      <c r="N190" s="148"/>
      <c r="O190" s="148"/>
      <c r="P190" s="156"/>
      <c r="Q190" s="148"/>
      <c r="R190" s="148"/>
      <c r="S190" s="156"/>
      <c r="T190" s="148"/>
      <c r="U190" s="148"/>
      <c r="V190" s="156"/>
      <c r="W190" s="203"/>
      <c r="X190" s="148"/>
      <c r="Y190" s="156"/>
      <c r="Z190" s="148">
        <f t="shared" ref="Z190:AC190" si="264">Z191+Z192+Z193+Z194+Z195+Z196</f>
        <v>283.32</v>
      </c>
      <c r="AA190" s="148">
        <f t="shared" si="264"/>
        <v>283.32</v>
      </c>
      <c r="AB190" s="148">
        <f t="shared" si="264"/>
        <v>283.32</v>
      </c>
      <c r="AC190" s="148">
        <f t="shared" si="264"/>
        <v>283.32</v>
      </c>
      <c r="AD190" s="156"/>
      <c r="AE190" s="148">
        <f>AE191+AE192+AE193+AE194+AE195+AE196</f>
        <v>0</v>
      </c>
      <c r="AF190" s="148"/>
      <c r="AG190" s="156"/>
      <c r="AH190" s="156"/>
      <c r="AI190" s="156"/>
      <c r="AJ190" s="148"/>
      <c r="AK190" s="148"/>
      <c r="AL190" s="156"/>
      <c r="AM190" s="156"/>
      <c r="AN190" s="156"/>
      <c r="AO190" s="148"/>
      <c r="AP190" s="148"/>
      <c r="AQ190" s="156"/>
      <c r="AR190" s="156"/>
      <c r="AS190" s="156"/>
      <c r="AT190" s="148"/>
      <c r="AU190" s="148"/>
      <c r="AV190" s="156"/>
      <c r="AW190" s="156"/>
      <c r="AX190" s="156"/>
      <c r="AY190" s="156"/>
      <c r="AZ190" s="156"/>
      <c r="BA190" s="156"/>
      <c r="BB190" s="222"/>
    </row>
    <row r="191" spans="1:54" ht="31.2">
      <c r="A191" s="313"/>
      <c r="B191" s="315"/>
      <c r="C191" s="315"/>
      <c r="D191" s="157" t="s">
        <v>37</v>
      </c>
      <c r="E191" s="204">
        <f t="shared" si="263"/>
        <v>0</v>
      </c>
      <c r="F191" s="204">
        <f t="shared" si="256"/>
        <v>0</v>
      </c>
      <c r="G191" s="156"/>
      <c r="H191" s="148"/>
      <c r="I191" s="148"/>
      <c r="J191" s="156"/>
      <c r="K191" s="148"/>
      <c r="L191" s="148"/>
      <c r="M191" s="156"/>
      <c r="N191" s="148"/>
      <c r="O191" s="148"/>
      <c r="P191" s="156"/>
      <c r="Q191" s="148"/>
      <c r="R191" s="148"/>
      <c r="S191" s="156"/>
      <c r="T191" s="148"/>
      <c r="U191" s="148"/>
      <c r="V191" s="156"/>
      <c r="W191" s="203"/>
      <c r="X191" s="148"/>
      <c r="Y191" s="156"/>
      <c r="Z191" s="148"/>
      <c r="AA191" s="148"/>
      <c r="AB191" s="156"/>
      <c r="AC191" s="156"/>
      <c r="AD191" s="156"/>
      <c r="AE191" s="148"/>
      <c r="AF191" s="148"/>
      <c r="AG191" s="156"/>
      <c r="AH191" s="156"/>
      <c r="AI191" s="156"/>
      <c r="AJ191" s="148"/>
      <c r="AK191" s="148"/>
      <c r="AL191" s="156"/>
      <c r="AM191" s="156"/>
      <c r="AN191" s="156"/>
      <c r="AO191" s="148"/>
      <c r="AP191" s="148"/>
      <c r="AQ191" s="156"/>
      <c r="AR191" s="156"/>
      <c r="AS191" s="156"/>
      <c r="AT191" s="148"/>
      <c r="AU191" s="148"/>
      <c r="AV191" s="156"/>
      <c r="AW191" s="156"/>
      <c r="AX191" s="156"/>
      <c r="AY191" s="156"/>
      <c r="AZ191" s="156"/>
      <c r="BA191" s="156"/>
      <c r="BB191" s="222"/>
    </row>
    <row r="192" spans="1:54" ht="31.2">
      <c r="A192" s="313"/>
      <c r="B192" s="315"/>
      <c r="C192" s="315"/>
      <c r="D192" s="158" t="s">
        <v>2</v>
      </c>
      <c r="E192" s="204">
        <f t="shared" si="263"/>
        <v>0</v>
      </c>
      <c r="F192" s="204">
        <f t="shared" si="256"/>
        <v>0</v>
      </c>
      <c r="G192" s="156"/>
      <c r="H192" s="148"/>
      <c r="I192" s="148"/>
      <c r="J192" s="156"/>
      <c r="K192" s="148"/>
      <c r="L192" s="148"/>
      <c r="M192" s="156"/>
      <c r="N192" s="148"/>
      <c r="O192" s="148"/>
      <c r="P192" s="156"/>
      <c r="Q192" s="148"/>
      <c r="R192" s="148"/>
      <c r="S192" s="156"/>
      <c r="T192" s="148"/>
      <c r="U192" s="148"/>
      <c r="V192" s="156"/>
      <c r="W192" s="203"/>
      <c r="X192" s="148"/>
      <c r="Y192" s="156"/>
      <c r="Z192" s="148"/>
      <c r="AA192" s="148"/>
      <c r="AB192" s="156"/>
      <c r="AC192" s="156"/>
      <c r="AD192" s="156"/>
      <c r="AE192" s="148"/>
      <c r="AF192" s="148"/>
      <c r="AG192" s="156"/>
      <c r="AH192" s="156"/>
      <c r="AI192" s="156"/>
      <c r="AJ192" s="148"/>
      <c r="AK192" s="148"/>
      <c r="AL192" s="156"/>
      <c r="AM192" s="156"/>
      <c r="AN192" s="156"/>
      <c r="AO192" s="148"/>
      <c r="AP192" s="148"/>
      <c r="AQ192" s="156"/>
      <c r="AR192" s="156"/>
      <c r="AS192" s="156"/>
      <c r="AT192" s="148"/>
      <c r="AU192" s="148"/>
      <c r="AV192" s="156"/>
      <c r="AW192" s="156"/>
      <c r="AX192" s="156"/>
      <c r="AY192" s="156"/>
      <c r="AZ192" s="156"/>
      <c r="BA192" s="156"/>
      <c r="BB192" s="222"/>
    </row>
    <row r="193" spans="1:54" ht="15.6">
      <c r="A193" s="313"/>
      <c r="B193" s="315"/>
      <c r="C193" s="315"/>
      <c r="D193" s="221" t="s">
        <v>273</v>
      </c>
      <c r="E193" s="204">
        <f t="shared" si="263"/>
        <v>283.32</v>
      </c>
      <c r="F193" s="204">
        <f t="shared" si="256"/>
        <v>283.32</v>
      </c>
      <c r="G193" s="156"/>
      <c r="H193" s="148"/>
      <c r="I193" s="148"/>
      <c r="J193" s="156"/>
      <c r="K193" s="148"/>
      <c r="L193" s="148"/>
      <c r="M193" s="156"/>
      <c r="N193" s="148"/>
      <c r="O193" s="148"/>
      <c r="P193" s="156"/>
      <c r="Q193" s="148"/>
      <c r="R193" s="148"/>
      <c r="S193" s="156"/>
      <c r="T193" s="148"/>
      <c r="U193" s="148"/>
      <c r="V193" s="156"/>
      <c r="W193" s="203"/>
      <c r="X193" s="148"/>
      <c r="Y193" s="156"/>
      <c r="Z193" s="148">
        <v>283.32</v>
      </c>
      <c r="AA193" s="148">
        <v>283.32</v>
      </c>
      <c r="AB193" s="148">
        <v>283.32</v>
      </c>
      <c r="AC193" s="148">
        <v>283.32</v>
      </c>
      <c r="AD193" s="156"/>
      <c r="AE193" s="148"/>
      <c r="AF193" s="148"/>
      <c r="AG193" s="156"/>
      <c r="AH193" s="156"/>
      <c r="AI193" s="156"/>
      <c r="AJ193" s="148"/>
      <c r="AK193" s="148"/>
      <c r="AL193" s="156"/>
      <c r="AM193" s="156"/>
      <c r="AN193" s="156"/>
      <c r="AO193" s="148"/>
      <c r="AP193" s="148"/>
      <c r="AQ193" s="156"/>
      <c r="AR193" s="156"/>
      <c r="AS193" s="156"/>
      <c r="AT193" s="148"/>
      <c r="AU193" s="148"/>
      <c r="AV193" s="156"/>
      <c r="AW193" s="156"/>
      <c r="AX193" s="156"/>
      <c r="AY193" s="156"/>
      <c r="AZ193" s="156"/>
      <c r="BA193" s="156"/>
      <c r="BB193" s="222"/>
    </row>
    <row r="194" spans="1:54" ht="78">
      <c r="A194" s="313"/>
      <c r="B194" s="315"/>
      <c r="C194" s="315"/>
      <c r="D194" s="221" t="s">
        <v>279</v>
      </c>
      <c r="E194" s="204">
        <f t="shared" si="263"/>
        <v>0</v>
      </c>
      <c r="F194" s="204">
        <f t="shared" si="256"/>
        <v>0</v>
      </c>
      <c r="G194" s="156"/>
      <c r="H194" s="148"/>
      <c r="I194" s="148"/>
      <c r="J194" s="156"/>
      <c r="K194" s="148"/>
      <c r="L194" s="148"/>
      <c r="M194" s="156"/>
      <c r="N194" s="148"/>
      <c r="O194" s="148"/>
      <c r="P194" s="156"/>
      <c r="Q194" s="148"/>
      <c r="R194" s="148"/>
      <c r="S194" s="156"/>
      <c r="T194" s="148"/>
      <c r="U194" s="148"/>
      <c r="V194" s="156"/>
      <c r="W194" s="203"/>
      <c r="X194" s="148"/>
      <c r="Y194" s="156"/>
      <c r="Z194" s="148"/>
      <c r="AA194" s="148"/>
      <c r="AB194" s="156"/>
      <c r="AC194" s="156"/>
      <c r="AD194" s="156"/>
      <c r="AE194" s="148"/>
      <c r="AF194" s="148"/>
      <c r="AG194" s="156"/>
      <c r="AH194" s="156"/>
      <c r="AI194" s="156"/>
      <c r="AJ194" s="148"/>
      <c r="AK194" s="148"/>
      <c r="AL194" s="156"/>
      <c r="AM194" s="156"/>
      <c r="AN194" s="156"/>
      <c r="AO194" s="148"/>
      <c r="AP194" s="148"/>
      <c r="AQ194" s="156"/>
      <c r="AR194" s="156"/>
      <c r="AS194" s="156"/>
      <c r="AT194" s="148"/>
      <c r="AU194" s="148"/>
      <c r="AV194" s="156"/>
      <c r="AW194" s="156"/>
      <c r="AX194" s="156"/>
      <c r="AY194" s="156"/>
      <c r="AZ194" s="156"/>
      <c r="BA194" s="156"/>
      <c r="BB194" s="222"/>
    </row>
    <row r="195" spans="1:54" ht="15.6">
      <c r="A195" s="313"/>
      <c r="B195" s="315"/>
      <c r="C195" s="315"/>
      <c r="D195" s="221" t="s">
        <v>274</v>
      </c>
      <c r="E195" s="204">
        <f t="shared" si="263"/>
        <v>0</v>
      </c>
      <c r="F195" s="204">
        <f t="shared" si="256"/>
        <v>0</v>
      </c>
      <c r="G195" s="156"/>
      <c r="H195" s="148"/>
      <c r="I195" s="148"/>
      <c r="J195" s="156"/>
      <c r="K195" s="148"/>
      <c r="L195" s="148"/>
      <c r="M195" s="156"/>
      <c r="N195" s="148"/>
      <c r="O195" s="148"/>
      <c r="P195" s="156"/>
      <c r="Q195" s="148"/>
      <c r="R195" s="148"/>
      <c r="S195" s="156"/>
      <c r="T195" s="148"/>
      <c r="U195" s="148"/>
      <c r="V195" s="156"/>
      <c r="W195" s="203"/>
      <c r="X195" s="148"/>
      <c r="Y195" s="156"/>
      <c r="Z195" s="148"/>
      <c r="AA195" s="148"/>
      <c r="AB195" s="156"/>
      <c r="AC195" s="156"/>
      <c r="AD195" s="156"/>
      <c r="AE195" s="148"/>
      <c r="AF195" s="148"/>
      <c r="AG195" s="156"/>
      <c r="AH195" s="156"/>
      <c r="AI195" s="156"/>
      <c r="AJ195" s="148"/>
      <c r="AK195" s="148"/>
      <c r="AL195" s="156"/>
      <c r="AM195" s="156"/>
      <c r="AN195" s="156"/>
      <c r="AO195" s="148"/>
      <c r="AP195" s="148"/>
      <c r="AQ195" s="156"/>
      <c r="AR195" s="156"/>
      <c r="AS195" s="156"/>
      <c r="AT195" s="148"/>
      <c r="AU195" s="148"/>
      <c r="AV195" s="156"/>
      <c r="AW195" s="156"/>
      <c r="AX195" s="156"/>
      <c r="AY195" s="156"/>
      <c r="AZ195" s="156"/>
      <c r="BA195" s="156"/>
      <c r="BB195" s="222"/>
    </row>
    <row r="196" spans="1:54" ht="31.2">
      <c r="A196" s="313"/>
      <c r="B196" s="315"/>
      <c r="C196" s="315"/>
      <c r="D196" s="153" t="s">
        <v>43</v>
      </c>
      <c r="E196" s="204">
        <f t="shared" si="263"/>
        <v>0</v>
      </c>
      <c r="F196" s="204">
        <f t="shared" si="256"/>
        <v>0</v>
      </c>
      <c r="G196" s="156"/>
      <c r="H196" s="148"/>
      <c r="I196" s="148"/>
      <c r="J196" s="156"/>
      <c r="K196" s="148"/>
      <c r="L196" s="148"/>
      <c r="M196" s="156"/>
      <c r="N196" s="148"/>
      <c r="O196" s="148"/>
      <c r="P196" s="156"/>
      <c r="Q196" s="148"/>
      <c r="R196" s="148"/>
      <c r="S196" s="156"/>
      <c r="T196" s="148"/>
      <c r="U196" s="148"/>
      <c r="V196" s="156"/>
      <c r="W196" s="203"/>
      <c r="X196" s="148"/>
      <c r="Y196" s="156"/>
      <c r="Z196" s="148"/>
      <c r="AA196" s="148"/>
      <c r="AB196" s="156"/>
      <c r="AC196" s="156"/>
      <c r="AD196" s="156"/>
      <c r="AE196" s="148"/>
      <c r="AF196" s="148"/>
      <c r="AG196" s="156"/>
      <c r="AH196" s="156"/>
      <c r="AI196" s="156"/>
      <c r="AJ196" s="148"/>
      <c r="AK196" s="148"/>
      <c r="AL196" s="156"/>
      <c r="AM196" s="156"/>
      <c r="AN196" s="156"/>
      <c r="AO196" s="148"/>
      <c r="AP196" s="148"/>
      <c r="AQ196" s="156"/>
      <c r="AR196" s="156"/>
      <c r="AS196" s="156"/>
      <c r="AT196" s="148"/>
      <c r="AU196" s="148"/>
      <c r="AV196" s="156"/>
      <c r="AW196" s="156"/>
      <c r="AX196" s="156"/>
      <c r="AY196" s="156"/>
      <c r="AZ196" s="156"/>
      <c r="BA196" s="156"/>
      <c r="BB196" s="222"/>
    </row>
    <row r="197" spans="1:54" ht="15.6">
      <c r="A197" s="312" t="s">
        <v>301</v>
      </c>
      <c r="B197" s="314" t="s">
        <v>307</v>
      </c>
      <c r="C197" s="314" t="s">
        <v>324</v>
      </c>
      <c r="D197" s="159" t="s">
        <v>41</v>
      </c>
      <c r="E197" s="204">
        <f t="shared" si="263"/>
        <v>1224.5999999999999</v>
      </c>
      <c r="F197" s="204">
        <f t="shared" si="256"/>
        <v>628</v>
      </c>
      <c r="G197" s="196">
        <f>F197/E197</f>
        <v>0.51282051282051289</v>
      </c>
      <c r="H197" s="148"/>
      <c r="I197" s="148"/>
      <c r="J197" s="156"/>
      <c r="K197" s="148"/>
      <c r="L197" s="148"/>
      <c r="M197" s="156"/>
      <c r="N197" s="148"/>
      <c r="O197" s="148"/>
      <c r="P197" s="156"/>
      <c r="Q197" s="148"/>
      <c r="R197" s="148"/>
      <c r="S197" s="156"/>
      <c r="T197" s="148">
        <f>T198+T199+T200</f>
        <v>628</v>
      </c>
      <c r="U197" s="148">
        <f>U198+U199+U200</f>
        <v>628</v>
      </c>
      <c r="V197" s="156"/>
      <c r="W197" s="148">
        <f>W198+W199+W200+W201+W202+W203</f>
        <v>0</v>
      </c>
      <c r="X197" s="148"/>
      <c r="Y197" s="156"/>
      <c r="Z197" s="148"/>
      <c r="AA197" s="148"/>
      <c r="AB197" s="156"/>
      <c r="AC197" s="156"/>
      <c r="AD197" s="156"/>
      <c r="AE197" s="148"/>
      <c r="AF197" s="148"/>
      <c r="AG197" s="156"/>
      <c r="AH197" s="156"/>
      <c r="AI197" s="156"/>
      <c r="AJ197" s="148"/>
      <c r="AK197" s="148"/>
      <c r="AL197" s="156"/>
      <c r="AM197" s="156"/>
      <c r="AN197" s="156"/>
      <c r="AO197" s="148"/>
      <c r="AP197" s="148"/>
      <c r="AQ197" s="156"/>
      <c r="AR197" s="156"/>
      <c r="AS197" s="156"/>
      <c r="AT197" s="148"/>
      <c r="AU197" s="148"/>
      <c r="AV197" s="156"/>
      <c r="AW197" s="156"/>
      <c r="AX197" s="156"/>
      <c r="AY197" s="173">
        <f>SUM(AY198:AY199)</f>
        <v>596.6</v>
      </c>
      <c r="AZ197" s="173"/>
      <c r="BA197" s="156"/>
      <c r="BB197" s="222"/>
    </row>
    <row r="198" spans="1:54" ht="31.2">
      <c r="A198" s="313"/>
      <c r="B198" s="315"/>
      <c r="C198" s="315"/>
      <c r="D198" s="157" t="s">
        <v>37</v>
      </c>
      <c r="E198" s="204">
        <f t="shared" si="263"/>
        <v>0</v>
      </c>
      <c r="F198" s="204">
        <f t="shared" si="256"/>
        <v>0</v>
      </c>
      <c r="G198" s="156"/>
      <c r="H198" s="148"/>
      <c r="I198" s="148"/>
      <c r="J198" s="156"/>
      <c r="K198" s="148"/>
      <c r="L198" s="148"/>
      <c r="M198" s="156"/>
      <c r="N198" s="148"/>
      <c r="O198" s="148"/>
      <c r="P198" s="156"/>
      <c r="Q198" s="148"/>
      <c r="R198" s="148"/>
      <c r="S198" s="156"/>
      <c r="T198" s="148"/>
      <c r="U198" s="148"/>
      <c r="V198" s="156"/>
      <c r="W198" s="148"/>
      <c r="X198" s="148"/>
      <c r="Y198" s="156"/>
      <c r="Z198" s="148"/>
      <c r="AA198" s="148"/>
      <c r="AB198" s="156"/>
      <c r="AC198" s="156"/>
      <c r="AD198" s="156"/>
      <c r="AE198" s="148"/>
      <c r="AF198" s="148"/>
      <c r="AG198" s="156"/>
      <c r="AH198" s="156"/>
      <c r="AI198" s="156"/>
      <c r="AJ198" s="148"/>
      <c r="AK198" s="148"/>
      <c r="AL198" s="156"/>
      <c r="AM198" s="156"/>
      <c r="AN198" s="156"/>
      <c r="AO198" s="148"/>
      <c r="AP198" s="148"/>
      <c r="AQ198" s="156"/>
      <c r="AR198" s="156"/>
      <c r="AS198" s="156"/>
      <c r="AT198" s="148"/>
      <c r="AU198" s="148"/>
      <c r="AV198" s="156"/>
      <c r="AW198" s="156"/>
      <c r="AX198" s="156"/>
      <c r="AY198" s="173"/>
      <c r="AZ198" s="173"/>
      <c r="BA198" s="156"/>
      <c r="BB198" s="222"/>
    </row>
    <row r="199" spans="1:54" ht="31.2">
      <c r="A199" s="313"/>
      <c r="B199" s="315"/>
      <c r="C199" s="315"/>
      <c r="D199" s="158" t="s">
        <v>2</v>
      </c>
      <c r="E199" s="204">
        <f t="shared" si="263"/>
        <v>596.6</v>
      </c>
      <c r="F199" s="204">
        <f t="shared" si="256"/>
        <v>0</v>
      </c>
      <c r="G199" s="156"/>
      <c r="H199" s="148"/>
      <c r="I199" s="148"/>
      <c r="J199" s="156"/>
      <c r="K199" s="148"/>
      <c r="L199" s="148"/>
      <c r="M199" s="156"/>
      <c r="N199" s="148"/>
      <c r="O199" s="148"/>
      <c r="P199" s="156"/>
      <c r="Q199" s="148"/>
      <c r="R199" s="148"/>
      <c r="S199" s="156"/>
      <c r="T199" s="148"/>
      <c r="U199" s="148"/>
      <c r="V199" s="156"/>
      <c r="W199" s="148"/>
      <c r="X199" s="148"/>
      <c r="Y199" s="156"/>
      <c r="Z199" s="148"/>
      <c r="AA199" s="148"/>
      <c r="AB199" s="156"/>
      <c r="AC199" s="156"/>
      <c r="AD199" s="156"/>
      <c r="AE199" s="148"/>
      <c r="AF199" s="148"/>
      <c r="AG199" s="156"/>
      <c r="AH199" s="156"/>
      <c r="AI199" s="156"/>
      <c r="AJ199" s="148"/>
      <c r="AK199" s="148"/>
      <c r="AL199" s="156"/>
      <c r="AM199" s="156"/>
      <c r="AN199" s="156"/>
      <c r="AO199" s="148"/>
      <c r="AP199" s="148"/>
      <c r="AQ199" s="156"/>
      <c r="AR199" s="156"/>
      <c r="AS199" s="156"/>
      <c r="AT199" s="148"/>
      <c r="AU199" s="148"/>
      <c r="AV199" s="156"/>
      <c r="AW199" s="156"/>
      <c r="AX199" s="156"/>
      <c r="AY199" s="173">
        <v>596.6</v>
      </c>
      <c r="AZ199" s="173"/>
      <c r="BA199" s="156"/>
      <c r="BB199" s="222"/>
    </row>
    <row r="200" spans="1:54" ht="15.6">
      <c r="A200" s="313"/>
      <c r="B200" s="315"/>
      <c r="C200" s="315"/>
      <c r="D200" s="221" t="s">
        <v>273</v>
      </c>
      <c r="E200" s="204">
        <f t="shared" si="263"/>
        <v>628</v>
      </c>
      <c r="F200" s="204">
        <f t="shared" si="256"/>
        <v>628</v>
      </c>
      <c r="G200" s="156"/>
      <c r="H200" s="148"/>
      <c r="I200" s="148"/>
      <c r="J200" s="156"/>
      <c r="K200" s="148"/>
      <c r="L200" s="148"/>
      <c r="M200" s="156"/>
      <c r="N200" s="148"/>
      <c r="O200" s="148"/>
      <c r="P200" s="156"/>
      <c r="Q200" s="148"/>
      <c r="R200" s="148"/>
      <c r="S200" s="156"/>
      <c r="T200" s="148">
        <v>628</v>
      </c>
      <c r="U200" s="148">
        <v>628</v>
      </c>
      <c r="V200" s="156"/>
      <c r="W200" s="148"/>
      <c r="X200" s="148"/>
      <c r="Y200" s="156"/>
      <c r="Z200" s="148"/>
      <c r="AA200" s="148"/>
      <c r="AB200" s="156"/>
      <c r="AC200" s="156"/>
      <c r="AD200" s="156"/>
      <c r="AE200" s="148"/>
      <c r="AF200" s="148"/>
      <c r="AG200" s="156"/>
      <c r="AH200" s="156"/>
      <c r="AI200" s="156"/>
      <c r="AJ200" s="148"/>
      <c r="AK200" s="148"/>
      <c r="AL200" s="156"/>
      <c r="AM200" s="156"/>
      <c r="AN200" s="156"/>
      <c r="AO200" s="148"/>
      <c r="AP200" s="148"/>
      <c r="AQ200" s="156"/>
      <c r="AR200" s="156"/>
      <c r="AS200" s="156"/>
      <c r="AT200" s="148"/>
      <c r="AU200" s="148"/>
      <c r="AV200" s="156"/>
      <c r="AW200" s="156"/>
      <c r="AX200" s="156"/>
      <c r="AY200" s="173"/>
      <c r="AZ200" s="173"/>
      <c r="BA200" s="156"/>
      <c r="BB200" s="222"/>
    </row>
    <row r="201" spans="1:54" ht="78">
      <c r="A201" s="313"/>
      <c r="B201" s="315"/>
      <c r="C201" s="315"/>
      <c r="D201" s="221" t="s">
        <v>279</v>
      </c>
      <c r="E201" s="204">
        <f t="shared" si="263"/>
        <v>0</v>
      </c>
      <c r="F201" s="204">
        <f t="shared" si="256"/>
        <v>0</v>
      </c>
      <c r="G201" s="156"/>
      <c r="H201" s="148"/>
      <c r="I201" s="148"/>
      <c r="J201" s="156"/>
      <c r="K201" s="148"/>
      <c r="L201" s="148"/>
      <c r="M201" s="156"/>
      <c r="N201" s="148"/>
      <c r="O201" s="148"/>
      <c r="P201" s="156"/>
      <c r="Q201" s="148"/>
      <c r="R201" s="148"/>
      <c r="S201" s="156"/>
      <c r="T201" s="148"/>
      <c r="U201" s="148"/>
      <c r="V201" s="156"/>
      <c r="W201" s="148"/>
      <c r="X201" s="148"/>
      <c r="Y201" s="156"/>
      <c r="Z201" s="148"/>
      <c r="AA201" s="148"/>
      <c r="AB201" s="156"/>
      <c r="AC201" s="156"/>
      <c r="AD201" s="156"/>
      <c r="AE201" s="148"/>
      <c r="AF201" s="148"/>
      <c r="AG201" s="156"/>
      <c r="AH201" s="156"/>
      <c r="AI201" s="156"/>
      <c r="AJ201" s="148"/>
      <c r="AK201" s="148"/>
      <c r="AL201" s="156"/>
      <c r="AM201" s="156"/>
      <c r="AN201" s="156"/>
      <c r="AO201" s="148"/>
      <c r="AP201" s="148"/>
      <c r="AQ201" s="156"/>
      <c r="AR201" s="156"/>
      <c r="AS201" s="156"/>
      <c r="AT201" s="148"/>
      <c r="AU201" s="148"/>
      <c r="AV201" s="156"/>
      <c r="AW201" s="156"/>
      <c r="AX201" s="156"/>
      <c r="AY201" s="173"/>
      <c r="AZ201" s="173"/>
      <c r="BA201" s="156"/>
      <c r="BB201" s="222"/>
    </row>
    <row r="202" spans="1:54" ht="15.6">
      <c r="A202" s="313"/>
      <c r="B202" s="315"/>
      <c r="C202" s="315"/>
      <c r="D202" s="221" t="s">
        <v>274</v>
      </c>
      <c r="E202" s="204">
        <f t="shared" si="263"/>
        <v>0</v>
      </c>
      <c r="F202" s="204">
        <f t="shared" si="256"/>
        <v>0</v>
      </c>
      <c r="G202" s="156"/>
      <c r="H202" s="148"/>
      <c r="I202" s="148"/>
      <c r="J202" s="156"/>
      <c r="K202" s="148"/>
      <c r="L202" s="148"/>
      <c r="M202" s="156"/>
      <c r="N202" s="148"/>
      <c r="O202" s="148"/>
      <c r="P202" s="156"/>
      <c r="Q202" s="148"/>
      <c r="R202" s="148"/>
      <c r="S202" s="156"/>
      <c r="T202" s="148"/>
      <c r="U202" s="148"/>
      <c r="V202" s="156"/>
      <c r="W202" s="148"/>
      <c r="X202" s="148"/>
      <c r="Y202" s="156"/>
      <c r="Z202" s="148"/>
      <c r="AA202" s="148"/>
      <c r="AB202" s="156"/>
      <c r="AC202" s="156"/>
      <c r="AD202" s="156"/>
      <c r="AE202" s="148"/>
      <c r="AF202" s="148"/>
      <c r="AG202" s="156"/>
      <c r="AH202" s="156"/>
      <c r="AI202" s="156"/>
      <c r="AJ202" s="148"/>
      <c r="AK202" s="148"/>
      <c r="AL202" s="156"/>
      <c r="AM202" s="156"/>
      <c r="AN202" s="156"/>
      <c r="AO202" s="148"/>
      <c r="AP202" s="148"/>
      <c r="AQ202" s="156"/>
      <c r="AR202" s="156"/>
      <c r="AS202" s="156"/>
      <c r="AT202" s="148"/>
      <c r="AU202" s="148"/>
      <c r="AV202" s="156"/>
      <c r="AW202" s="156"/>
      <c r="AX202" s="156"/>
      <c r="AY202" s="173"/>
      <c r="AZ202" s="173"/>
      <c r="BA202" s="156"/>
      <c r="BB202" s="222"/>
    </row>
    <row r="203" spans="1:54" ht="31.2">
      <c r="A203" s="313"/>
      <c r="B203" s="315"/>
      <c r="C203" s="315"/>
      <c r="D203" s="153" t="s">
        <v>43</v>
      </c>
      <c r="E203" s="204">
        <f t="shared" si="263"/>
        <v>0</v>
      </c>
      <c r="F203" s="204">
        <f t="shared" si="256"/>
        <v>0</v>
      </c>
      <c r="G203" s="156"/>
      <c r="H203" s="148"/>
      <c r="I203" s="148"/>
      <c r="J203" s="156"/>
      <c r="K203" s="148"/>
      <c r="L203" s="148"/>
      <c r="M203" s="156"/>
      <c r="N203" s="148"/>
      <c r="O203" s="148"/>
      <c r="P203" s="156"/>
      <c r="Q203" s="148"/>
      <c r="R203" s="148"/>
      <c r="S203" s="156"/>
      <c r="T203" s="148"/>
      <c r="U203" s="148"/>
      <c r="V203" s="156"/>
      <c r="W203" s="148"/>
      <c r="X203" s="148"/>
      <c r="Y203" s="156"/>
      <c r="Z203" s="148"/>
      <c r="AA203" s="148"/>
      <c r="AB203" s="156"/>
      <c r="AC203" s="156"/>
      <c r="AD203" s="156"/>
      <c r="AE203" s="148"/>
      <c r="AF203" s="148"/>
      <c r="AG203" s="156"/>
      <c r="AH203" s="156"/>
      <c r="AI203" s="156"/>
      <c r="AJ203" s="148"/>
      <c r="AK203" s="148"/>
      <c r="AL203" s="156"/>
      <c r="AM203" s="156"/>
      <c r="AN203" s="156"/>
      <c r="AO203" s="148"/>
      <c r="AP203" s="148"/>
      <c r="AQ203" s="156"/>
      <c r="AR203" s="156"/>
      <c r="AS203" s="156"/>
      <c r="AT203" s="148"/>
      <c r="AU203" s="148"/>
      <c r="AV203" s="156"/>
      <c r="AW203" s="156"/>
      <c r="AX203" s="156"/>
      <c r="AY203" s="156"/>
      <c r="AZ203" s="156"/>
      <c r="BA203" s="156"/>
      <c r="BB203" s="222"/>
    </row>
    <row r="204" spans="1:54" ht="15.6">
      <c r="A204" s="313" t="s">
        <v>302</v>
      </c>
      <c r="B204" s="314" t="s">
        <v>308</v>
      </c>
      <c r="C204" s="314" t="s">
        <v>324</v>
      </c>
      <c r="D204" s="159" t="s">
        <v>41</v>
      </c>
      <c r="E204" s="204">
        <f t="shared" si="263"/>
        <v>6138.6</v>
      </c>
      <c r="F204" s="204">
        <f t="shared" si="256"/>
        <v>3148</v>
      </c>
      <c r="G204" s="186">
        <f>F204/E204</f>
        <v>0.51282051282051277</v>
      </c>
      <c r="H204" s="148"/>
      <c r="I204" s="148"/>
      <c r="J204" s="156"/>
      <c r="K204" s="148"/>
      <c r="L204" s="148"/>
      <c r="M204" s="156"/>
      <c r="N204" s="148"/>
      <c r="O204" s="148"/>
      <c r="P204" s="156"/>
      <c r="Q204" s="148">
        <f>Q207</f>
        <v>3148</v>
      </c>
      <c r="R204" s="148">
        <f>R207</f>
        <v>3148</v>
      </c>
      <c r="S204" s="186">
        <f>R204/Q204</f>
        <v>1</v>
      </c>
      <c r="T204" s="148"/>
      <c r="U204" s="148"/>
      <c r="V204" s="156"/>
      <c r="W204" s="148">
        <f>W205+W206+W207+W208+W209+W210</f>
        <v>0</v>
      </c>
      <c r="X204" s="148"/>
      <c r="Y204" s="156"/>
      <c r="Z204" s="148"/>
      <c r="AA204" s="148"/>
      <c r="AB204" s="156"/>
      <c r="AC204" s="156"/>
      <c r="AD204" s="156"/>
      <c r="AE204" s="148"/>
      <c r="AF204" s="148"/>
      <c r="AG204" s="156"/>
      <c r="AH204" s="156"/>
      <c r="AI204" s="156"/>
      <c r="AJ204" s="148"/>
      <c r="AK204" s="148"/>
      <c r="AL204" s="156"/>
      <c r="AM204" s="156"/>
      <c r="AN204" s="156"/>
      <c r="AO204" s="148"/>
      <c r="AP204" s="148"/>
      <c r="AQ204" s="156"/>
      <c r="AR204" s="156"/>
      <c r="AS204" s="156"/>
      <c r="AT204" s="148"/>
      <c r="AU204" s="148"/>
      <c r="AV204" s="156"/>
      <c r="AW204" s="156"/>
      <c r="AX204" s="156"/>
      <c r="AY204" s="173">
        <f>SUM(AY205:AY206)</f>
        <v>2990.6</v>
      </c>
      <c r="AZ204" s="156"/>
      <c r="BA204" s="156"/>
      <c r="BB204" s="222"/>
    </row>
    <row r="205" spans="1:54" ht="31.2">
      <c r="A205" s="313"/>
      <c r="B205" s="315"/>
      <c r="C205" s="315"/>
      <c r="D205" s="157" t="s">
        <v>37</v>
      </c>
      <c r="E205" s="204">
        <f t="shared" si="263"/>
        <v>0</v>
      </c>
      <c r="F205" s="204">
        <f t="shared" si="256"/>
        <v>0</v>
      </c>
      <c r="G205" s="156"/>
      <c r="H205" s="148"/>
      <c r="I205" s="148"/>
      <c r="J205" s="156"/>
      <c r="K205" s="148"/>
      <c r="L205" s="148"/>
      <c r="M205" s="156"/>
      <c r="N205" s="148"/>
      <c r="O205" s="148"/>
      <c r="P205" s="156"/>
      <c r="Q205" s="148"/>
      <c r="R205" s="148"/>
      <c r="S205" s="156"/>
      <c r="T205" s="148"/>
      <c r="U205" s="148"/>
      <c r="V205" s="156"/>
      <c r="W205" s="148"/>
      <c r="X205" s="148"/>
      <c r="Y205" s="156"/>
      <c r="Z205" s="148"/>
      <c r="AA205" s="148"/>
      <c r="AB205" s="156"/>
      <c r="AC205" s="156"/>
      <c r="AD205" s="156"/>
      <c r="AE205" s="148"/>
      <c r="AF205" s="148"/>
      <c r="AG205" s="156"/>
      <c r="AH205" s="156"/>
      <c r="AI205" s="156"/>
      <c r="AJ205" s="148"/>
      <c r="AK205" s="148"/>
      <c r="AL205" s="156"/>
      <c r="AM205" s="156"/>
      <c r="AN205" s="156"/>
      <c r="AO205" s="148"/>
      <c r="AP205" s="148"/>
      <c r="AQ205" s="156"/>
      <c r="AR205" s="156"/>
      <c r="AS205" s="156"/>
      <c r="AT205" s="148"/>
      <c r="AU205" s="148"/>
      <c r="AV205" s="156"/>
      <c r="AW205" s="156"/>
      <c r="AX205" s="156"/>
      <c r="AY205" s="173"/>
      <c r="AZ205" s="156"/>
      <c r="BA205" s="156"/>
      <c r="BB205" s="222"/>
    </row>
    <row r="206" spans="1:54" ht="31.2">
      <c r="A206" s="313"/>
      <c r="B206" s="315"/>
      <c r="C206" s="315"/>
      <c r="D206" s="158" t="s">
        <v>2</v>
      </c>
      <c r="E206" s="204">
        <f t="shared" si="263"/>
        <v>2990.6</v>
      </c>
      <c r="F206" s="204">
        <f t="shared" si="256"/>
        <v>0</v>
      </c>
      <c r="G206" s="156"/>
      <c r="H206" s="148"/>
      <c r="I206" s="148"/>
      <c r="J206" s="156"/>
      <c r="K206" s="148"/>
      <c r="L206" s="148"/>
      <c r="M206" s="156"/>
      <c r="N206" s="148"/>
      <c r="O206" s="148"/>
      <c r="P206" s="156"/>
      <c r="Q206" s="148"/>
      <c r="R206" s="148"/>
      <c r="S206" s="156"/>
      <c r="T206" s="148"/>
      <c r="U206" s="148"/>
      <c r="V206" s="156"/>
      <c r="W206" s="148"/>
      <c r="X206" s="148"/>
      <c r="Y206" s="156"/>
      <c r="Z206" s="148"/>
      <c r="AA206" s="148"/>
      <c r="AB206" s="156"/>
      <c r="AC206" s="156"/>
      <c r="AD206" s="156"/>
      <c r="AE206" s="148"/>
      <c r="AF206" s="148"/>
      <c r="AG206" s="156"/>
      <c r="AH206" s="156"/>
      <c r="AI206" s="156"/>
      <c r="AJ206" s="148"/>
      <c r="AK206" s="148"/>
      <c r="AL206" s="156"/>
      <c r="AM206" s="156"/>
      <c r="AN206" s="156"/>
      <c r="AO206" s="148"/>
      <c r="AP206" s="148"/>
      <c r="AQ206" s="156"/>
      <c r="AR206" s="156"/>
      <c r="AS206" s="156"/>
      <c r="AT206" s="148"/>
      <c r="AU206" s="148"/>
      <c r="AV206" s="156"/>
      <c r="AW206" s="156"/>
      <c r="AX206" s="156"/>
      <c r="AY206" s="173">
        <v>2990.6</v>
      </c>
      <c r="AZ206" s="156"/>
      <c r="BA206" s="156"/>
      <c r="BB206" s="222"/>
    </row>
    <row r="207" spans="1:54" ht="15.6">
      <c r="A207" s="313"/>
      <c r="B207" s="315"/>
      <c r="C207" s="315"/>
      <c r="D207" s="221" t="s">
        <v>273</v>
      </c>
      <c r="E207" s="204">
        <f t="shared" si="263"/>
        <v>3148</v>
      </c>
      <c r="F207" s="204">
        <f t="shared" si="256"/>
        <v>3148</v>
      </c>
      <c r="G207" s="156"/>
      <c r="H207" s="148"/>
      <c r="I207" s="148"/>
      <c r="J207" s="156"/>
      <c r="K207" s="148"/>
      <c r="L207" s="148"/>
      <c r="M207" s="156"/>
      <c r="N207" s="148"/>
      <c r="O207" s="148"/>
      <c r="P207" s="156"/>
      <c r="Q207" s="148">
        <v>3148</v>
      </c>
      <c r="R207" s="148">
        <v>3148</v>
      </c>
      <c r="S207" s="156"/>
      <c r="T207" s="148"/>
      <c r="U207" s="148"/>
      <c r="V207" s="156"/>
      <c r="W207" s="148"/>
      <c r="X207" s="148"/>
      <c r="Y207" s="156"/>
      <c r="Z207" s="148"/>
      <c r="AA207" s="148"/>
      <c r="AB207" s="156"/>
      <c r="AC207" s="156"/>
      <c r="AD207" s="156"/>
      <c r="AE207" s="148"/>
      <c r="AF207" s="148"/>
      <c r="AG207" s="156"/>
      <c r="AH207" s="156"/>
      <c r="AI207" s="156"/>
      <c r="AJ207" s="148"/>
      <c r="AK207" s="148"/>
      <c r="AL207" s="156"/>
      <c r="AM207" s="156"/>
      <c r="AN207" s="156"/>
      <c r="AO207" s="148"/>
      <c r="AP207" s="148"/>
      <c r="AQ207" s="156"/>
      <c r="AR207" s="156"/>
      <c r="AS207" s="156"/>
      <c r="AT207" s="148"/>
      <c r="AU207" s="148"/>
      <c r="AV207" s="156"/>
      <c r="AW207" s="156"/>
      <c r="AX207" s="156"/>
      <c r="AY207" s="173"/>
      <c r="AZ207" s="156"/>
      <c r="BA207" s="156"/>
      <c r="BB207" s="222"/>
    </row>
    <row r="208" spans="1:54" ht="78">
      <c r="A208" s="313"/>
      <c r="B208" s="315"/>
      <c r="C208" s="315"/>
      <c r="D208" s="221" t="s">
        <v>279</v>
      </c>
      <c r="E208" s="204">
        <f t="shared" si="263"/>
        <v>0</v>
      </c>
      <c r="F208" s="204">
        <f t="shared" si="256"/>
        <v>0</v>
      </c>
      <c r="G208" s="156"/>
      <c r="H208" s="148"/>
      <c r="I208" s="148"/>
      <c r="J208" s="156"/>
      <c r="K208" s="148"/>
      <c r="L208" s="148"/>
      <c r="M208" s="156"/>
      <c r="N208" s="148"/>
      <c r="O208" s="148"/>
      <c r="P208" s="156"/>
      <c r="Q208" s="148"/>
      <c r="R208" s="148"/>
      <c r="S208" s="156"/>
      <c r="T208" s="148"/>
      <c r="U208" s="148"/>
      <c r="V208" s="156"/>
      <c r="W208" s="148"/>
      <c r="X208" s="148"/>
      <c r="Y208" s="156"/>
      <c r="Z208" s="148"/>
      <c r="AA208" s="148"/>
      <c r="AB208" s="156"/>
      <c r="AC208" s="156"/>
      <c r="AD208" s="156"/>
      <c r="AE208" s="148"/>
      <c r="AF208" s="148"/>
      <c r="AG208" s="156"/>
      <c r="AH208" s="156"/>
      <c r="AI208" s="156"/>
      <c r="AJ208" s="148"/>
      <c r="AK208" s="148"/>
      <c r="AL208" s="156"/>
      <c r="AM208" s="156"/>
      <c r="AN208" s="156"/>
      <c r="AO208" s="148"/>
      <c r="AP208" s="148"/>
      <c r="AQ208" s="156"/>
      <c r="AR208" s="156"/>
      <c r="AS208" s="156"/>
      <c r="AT208" s="148"/>
      <c r="AU208" s="148"/>
      <c r="AV208" s="156"/>
      <c r="AW208" s="156"/>
      <c r="AX208" s="156"/>
      <c r="AY208" s="156"/>
      <c r="AZ208" s="156"/>
      <c r="BA208" s="156"/>
      <c r="BB208" s="222"/>
    </row>
    <row r="209" spans="1:54" ht="15.6">
      <c r="A209" s="313"/>
      <c r="B209" s="315"/>
      <c r="C209" s="315"/>
      <c r="D209" s="221" t="s">
        <v>274</v>
      </c>
      <c r="E209" s="204">
        <f t="shared" si="263"/>
        <v>0</v>
      </c>
      <c r="F209" s="204">
        <f t="shared" si="256"/>
        <v>0</v>
      </c>
      <c r="G209" s="156"/>
      <c r="H209" s="148"/>
      <c r="I209" s="148"/>
      <c r="J209" s="156"/>
      <c r="K209" s="148"/>
      <c r="L209" s="148"/>
      <c r="M209" s="156"/>
      <c r="N209" s="148"/>
      <c r="O209" s="148"/>
      <c r="P209" s="156"/>
      <c r="Q209" s="148"/>
      <c r="R209" s="148"/>
      <c r="S209" s="156"/>
      <c r="T209" s="148"/>
      <c r="U209" s="148"/>
      <c r="V209" s="156"/>
      <c r="W209" s="148"/>
      <c r="X209" s="148"/>
      <c r="Y209" s="156"/>
      <c r="Z209" s="148"/>
      <c r="AA209" s="148"/>
      <c r="AB209" s="156"/>
      <c r="AC209" s="156"/>
      <c r="AD209" s="156"/>
      <c r="AE209" s="148"/>
      <c r="AF209" s="148"/>
      <c r="AG209" s="156"/>
      <c r="AH209" s="156"/>
      <c r="AI209" s="156"/>
      <c r="AJ209" s="148"/>
      <c r="AK209" s="148"/>
      <c r="AL209" s="156"/>
      <c r="AM209" s="156"/>
      <c r="AN209" s="156"/>
      <c r="AO209" s="148"/>
      <c r="AP209" s="148"/>
      <c r="AQ209" s="156"/>
      <c r="AR209" s="156"/>
      <c r="AS209" s="156"/>
      <c r="AT209" s="148"/>
      <c r="AU209" s="148"/>
      <c r="AV209" s="156"/>
      <c r="AW209" s="156"/>
      <c r="AX209" s="156"/>
      <c r="AY209" s="156"/>
      <c r="AZ209" s="156"/>
      <c r="BA209" s="156"/>
      <c r="BB209" s="222"/>
    </row>
    <row r="210" spans="1:54" ht="31.2">
      <c r="A210" s="313"/>
      <c r="B210" s="315"/>
      <c r="C210" s="315"/>
      <c r="D210" s="153" t="s">
        <v>43</v>
      </c>
      <c r="E210" s="204">
        <f t="shared" si="263"/>
        <v>0</v>
      </c>
      <c r="F210" s="204">
        <f t="shared" si="256"/>
        <v>0</v>
      </c>
      <c r="G210" s="156"/>
      <c r="H210" s="148"/>
      <c r="I210" s="148"/>
      <c r="J210" s="156"/>
      <c r="K210" s="148"/>
      <c r="L210" s="148"/>
      <c r="M210" s="156"/>
      <c r="N210" s="148"/>
      <c r="O210" s="148"/>
      <c r="P210" s="156"/>
      <c r="Q210" s="148"/>
      <c r="R210" s="148"/>
      <c r="S210" s="156"/>
      <c r="T210" s="148"/>
      <c r="U210" s="148"/>
      <c r="V210" s="156"/>
      <c r="W210" s="148"/>
      <c r="X210" s="148"/>
      <c r="Y210" s="156"/>
      <c r="Z210" s="148"/>
      <c r="AA210" s="148"/>
      <c r="AB210" s="156"/>
      <c r="AC210" s="156"/>
      <c r="AD210" s="156"/>
      <c r="AE210" s="148"/>
      <c r="AF210" s="148"/>
      <c r="AG210" s="156"/>
      <c r="AH210" s="156"/>
      <c r="AI210" s="156"/>
      <c r="AJ210" s="148"/>
      <c r="AK210" s="148"/>
      <c r="AL210" s="156"/>
      <c r="AM210" s="156"/>
      <c r="AN210" s="156"/>
      <c r="AO210" s="148"/>
      <c r="AP210" s="148"/>
      <c r="AQ210" s="156"/>
      <c r="AR210" s="156"/>
      <c r="AS210" s="156"/>
      <c r="AT210" s="148"/>
      <c r="AU210" s="148"/>
      <c r="AV210" s="156"/>
      <c r="AW210" s="156"/>
      <c r="AX210" s="156"/>
      <c r="AY210" s="156"/>
      <c r="AZ210" s="156"/>
      <c r="BA210" s="156"/>
      <c r="BB210" s="222"/>
    </row>
    <row r="211" spans="1:54" ht="15.6">
      <c r="A211" s="312" t="s">
        <v>311</v>
      </c>
      <c r="B211" s="314" t="s">
        <v>309</v>
      </c>
      <c r="C211" s="314" t="s">
        <v>324</v>
      </c>
      <c r="D211" s="159" t="s">
        <v>41</v>
      </c>
      <c r="E211" s="204">
        <f t="shared" si="263"/>
        <v>6046.5210000000006</v>
      </c>
      <c r="F211" s="204">
        <f t="shared" si="256"/>
        <v>3100.78</v>
      </c>
      <c r="G211" s="156">
        <f>F211/E211</f>
        <v>0.51282051282051277</v>
      </c>
      <c r="H211" s="148"/>
      <c r="I211" s="148"/>
      <c r="J211" s="156"/>
      <c r="K211" s="148"/>
      <c r="L211" s="148"/>
      <c r="M211" s="156"/>
      <c r="N211" s="148"/>
      <c r="O211" s="148"/>
      <c r="P211" s="156"/>
      <c r="Q211" s="148">
        <f>Q214</f>
        <v>3100.78</v>
      </c>
      <c r="R211" s="148">
        <f>R214</f>
        <v>3100.78</v>
      </c>
      <c r="S211" s="156"/>
      <c r="T211" s="148"/>
      <c r="U211" s="148"/>
      <c r="V211" s="156"/>
      <c r="W211" s="148">
        <f>W212+W213+W214+W215+W216+W217</f>
        <v>0</v>
      </c>
      <c r="X211" s="148"/>
      <c r="Y211" s="156"/>
      <c r="Z211" s="148"/>
      <c r="AA211" s="148"/>
      <c r="AB211" s="156"/>
      <c r="AC211" s="156"/>
      <c r="AD211" s="156"/>
      <c r="AE211" s="148"/>
      <c r="AF211" s="148"/>
      <c r="AG211" s="156"/>
      <c r="AH211" s="156"/>
      <c r="AI211" s="156"/>
      <c r="AJ211" s="148"/>
      <c r="AK211" s="148"/>
      <c r="AL211" s="156"/>
      <c r="AM211" s="156"/>
      <c r="AN211" s="156"/>
      <c r="AO211" s="148"/>
      <c r="AP211" s="148"/>
      <c r="AQ211" s="156"/>
      <c r="AR211" s="156"/>
      <c r="AS211" s="156"/>
      <c r="AT211" s="148"/>
      <c r="AU211" s="148"/>
      <c r="AV211" s="156"/>
      <c r="AW211" s="156"/>
      <c r="AX211" s="156"/>
      <c r="AY211" s="173">
        <f>SUM(AY212:AY214)</f>
        <v>2945.741</v>
      </c>
      <c r="AZ211" s="173"/>
      <c r="BA211" s="156"/>
      <c r="BB211" s="222"/>
    </row>
    <row r="212" spans="1:54" ht="31.2">
      <c r="A212" s="313"/>
      <c r="B212" s="315"/>
      <c r="C212" s="315"/>
      <c r="D212" s="157" t="s">
        <v>37</v>
      </c>
      <c r="E212" s="204">
        <f t="shared" si="263"/>
        <v>0</v>
      </c>
      <c r="F212" s="204">
        <f t="shared" si="256"/>
        <v>0</v>
      </c>
      <c r="G212" s="156"/>
      <c r="H212" s="148"/>
      <c r="I212" s="148"/>
      <c r="J212" s="156"/>
      <c r="K212" s="148"/>
      <c r="L212" s="148"/>
      <c r="M212" s="156"/>
      <c r="N212" s="148"/>
      <c r="O212" s="148"/>
      <c r="P212" s="156"/>
      <c r="Q212" s="148"/>
      <c r="R212" s="148"/>
      <c r="S212" s="156"/>
      <c r="T212" s="148"/>
      <c r="U212" s="148"/>
      <c r="V212" s="156"/>
      <c r="W212" s="148"/>
      <c r="X212" s="148"/>
      <c r="Y212" s="156"/>
      <c r="Z212" s="148"/>
      <c r="AA212" s="148"/>
      <c r="AB212" s="156"/>
      <c r="AC212" s="156"/>
      <c r="AD212" s="156"/>
      <c r="AE212" s="148"/>
      <c r="AF212" s="148"/>
      <c r="AG212" s="156"/>
      <c r="AH212" s="156"/>
      <c r="AI212" s="156"/>
      <c r="AJ212" s="148"/>
      <c r="AK212" s="148"/>
      <c r="AL212" s="156"/>
      <c r="AM212" s="156"/>
      <c r="AN212" s="156"/>
      <c r="AO212" s="148"/>
      <c r="AP212" s="148"/>
      <c r="AQ212" s="156"/>
      <c r="AR212" s="156"/>
      <c r="AS212" s="156"/>
      <c r="AT212" s="148"/>
      <c r="AU212" s="148"/>
      <c r="AV212" s="156"/>
      <c r="AW212" s="156"/>
      <c r="AX212" s="156"/>
      <c r="AY212" s="173"/>
      <c r="AZ212" s="173"/>
      <c r="BA212" s="156"/>
      <c r="BB212" s="222"/>
    </row>
    <row r="213" spans="1:54" ht="31.2">
      <c r="A213" s="313"/>
      <c r="B213" s="315"/>
      <c r="C213" s="315"/>
      <c r="D213" s="158" t="s">
        <v>2</v>
      </c>
      <c r="E213" s="204">
        <f t="shared" si="263"/>
        <v>2945.741</v>
      </c>
      <c r="F213" s="204">
        <f t="shared" si="256"/>
        <v>0</v>
      </c>
      <c r="G213" s="156"/>
      <c r="H213" s="148"/>
      <c r="I213" s="148"/>
      <c r="J213" s="156"/>
      <c r="K213" s="148"/>
      <c r="L213" s="148"/>
      <c r="M213" s="156"/>
      <c r="N213" s="148"/>
      <c r="O213" s="148"/>
      <c r="P213" s="156"/>
      <c r="Q213" s="148"/>
      <c r="R213" s="148"/>
      <c r="S213" s="156"/>
      <c r="T213" s="148"/>
      <c r="U213" s="148"/>
      <c r="V213" s="156"/>
      <c r="W213" s="148"/>
      <c r="X213" s="148"/>
      <c r="Y213" s="156"/>
      <c r="Z213" s="148"/>
      <c r="AA213" s="148"/>
      <c r="AB213" s="156"/>
      <c r="AC213" s="156"/>
      <c r="AD213" s="156"/>
      <c r="AE213" s="148"/>
      <c r="AF213" s="148"/>
      <c r="AG213" s="156"/>
      <c r="AH213" s="156"/>
      <c r="AI213" s="156"/>
      <c r="AJ213" s="148"/>
      <c r="AK213" s="148"/>
      <c r="AL213" s="156"/>
      <c r="AM213" s="156"/>
      <c r="AN213" s="156"/>
      <c r="AO213" s="148"/>
      <c r="AP213" s="148"/>
      <c r="AQ213" s="156"/>
      <c r="AR213" s="156"/>
      <c r="AS213" s="156"/>
      <c r="AT213" s="148"/>
      <c r="AU213" s="148"/>
      <c r="AV213" s="156"/>
      <c r="AW213" s="156"/>
      <c r="AX213" s="156"/>
      <c r="AY213" s="173">
        <v>2945.741</v>
      </c>
      <c r="AZ213" s="173"/>
      <c r="BA213" s="156"/>
      <c r="BB213" s="222"/>
    </row>
    <row r="214" spans="1:54" ht="15.6">
      <c r="A214" s="313"/>
      <c r="B214" s="315"/>
      <c r="C214" s="315"/>
      <c r="D214" s="221" t="s">
        <v>273</v>
      </c>
      <c r="E214" s="204">
        <f t="shared" si="263"/>
        <v>3100.78</v>
      </c>
      <c r="F214" s="204">
        <f t="shared" si="256"/>
        <v>3100.78</v>
      </c>
      <c r="G214" s="156"/>
      <c r="H214" s="148"/>
      <c r="I214" s="148"/>
      <c r="J214" s="156"/>
      <c r="K214" s="148"/>
      <c r="L214" s="148"/>
      <c r="M214" s="156"/>
      <c r="N214" s="148"/>
      <c r="O214" s="148"/>
      <c r="P214" s="156"/>
      <c r="Q214" s="148">
        <v>3100.78</v>
      </c>
      <c r="R214" s="148">
        <v>3100.78</v>
      </c>
      <c r="S214" s="156"/>
      <c r="T214" s="148"/>
      <c r="U214" s="148"/>
      <c r="V214" s="156"/>
      <c r="W214" s="204"/>
      <c r="X214" s="148"/>
      <c r="Y214" s="156"/>
      <c r="Z214" s="148"/>
      <c r="AA214" s="148"/>
      <c r="AB214" s="156"/>
      <c r="AC214" s="156"/>
      <c r="AD214" s="156"/>
      <c r="AE214" s="148"/>
      <c r="AF214" s="148"/>
      <c r="AG214" s="156"/>
      <c r="AH214" s="156"/>
      <c r="AI214" s="156"/>
      <c r="AJ214" s="148"/>
      <c r="AK214" s="148"/>
      <c r="AL214" s="156"/>
      <c r="AM214" s="156"/>
      <c r="AN214" s="156"/>
      <c r="AO214" s="148"/>
      <c r="AP214" s="148"/>
      <c r="AQ214" s="156"/>
      <c r="AR214" s="156"/>
      <c r="AS214" s="156"/>
      <c r="AT214" s="148"/>
      <c r="AU214" s="148"/>
      <c r="AV214" s="156"/>
      <c r="AW214" s="156"/>
      <c r="AX214" s="156"/>
      <c r="AY214" s="173"/>
      <c r="AZ214" s="173"/>
      <c r="BA214" s="156"/>
      <c r="BB214" s="222"/>
    </row>
    <row r="215" spans="1:54" ht="78">
      <c r="A215" s="313"/>
      <c r="B215" s="315"/>
      <c r="C215" s="315"/>
      <c r="D215" s="221" t="s">
        <v>279</v>
      </c>
      <c r="E215" s="204">
        <f t="shared" si="263"/>
        <v>0</v>
      </c>
      <c r="F215" s="204">
        <f t="shared" si="256"/>
        <v>0</v>
      </c>
      <c r="G215" s="156"/>
      <c r="H215" s="148"/>
      <c r="I215" s="148"/>
      <c r="J215" s="156"/>
      <c r="K215" s="148"/>
      <c r="L215" s="148"/>
      <c r="M215" s="156"/>
      <c r="N215" s="148"/>
      <c r="O215" s="148"/>
      <c r="P215" s="156"/>
      <c r="Q215" s="148"/>
      <c r="R215" s="148"/>
      <c r="S215" s="156"/>
      <c r="T215" s="148"/>
      <c r="U215" s="148"/>
      <c r="V215" s="156"/>
      <c r="W215" s="148"/>
      <c r="X215" s="148"/>
      <c r="Y215" s="156"/>
      <c r="Z215" s="148"/>
      <c r="AA215" s="148"/>
      <c r="AB215" s="156"/>
      <c r="AC215" s="156"/>
      <c r="AD215" s="156"/>
      <c r="AE215" s="148"/>
      <c r="AF215" s="148"/>
      <c r="AG215" s="156"/>
      <c r="AH215" s="156"/>
      <c r="AI215" s="156"/>
      <c r="AJ215" s="148"/>
      <c r="AK215" s="148"/>
      <c r="AL215" s="156"/>
      <c r="AM215" s="156"/>
      <c r="AN215" s="156"/>
      <c r="AO215" s="148"/>
      <c r="AP215" s="148"/>
      <c r="AQ215" s="156"/>
      <c r="AR215" s="156"/>
      <c r="AS215" s="156"/>
      <c r="AT215" s="148"/>
      <c r="AU215" s="148"/>
      <c r="AV215" s="156"/>
      <c r="AW215" s="156"/>
      <c r="AX215" s="156"/>
      <c r="AY215" s="173"/>
      <c r="AZ215" s="173"/>
      <c r="BA215" s="156"/>
      <c r="BB215" s="222"/>
    </row>
    <row r="216" spans="1:54" ht="15.6">
      <c r="A216" s="313"/>
      <c r="B216" s="315"/>
      <c r="C216" s="315"/>
      <c r="D216" s="221" t="s">
        <v>274</v>
      </c>
      <c r="E216" s="204">
        <f t="shared" si="263"/>
        <v>0</v>
      </c>
      <c r="F216" s="204">
        <f t="shared" si="256"/>
        <v>0</v>
      </c>
      <c r="G216" s="156"/>
      <c r="H216" s="148"/>
      <c r="I216" s="148"/>
      <c r="J216" s="156"/>
      <c r="K216" s="148"/>
      <c r="L216" s="148"/>
      <c r="M216" s="156"/>
      <c r="N216" s="148"/>
      <c r="O216" s="148"/>
      <c r="P216" s="156"/>
      <c r="Q216" s="148"/>
      <c r="R216" s="148"/>
      <c r="S216" s="156"/>
      <c r="T216" s="148"/>
      <c r="U216" s="148"/>
      <c r="V216" s="156"/>
      <c r="W216" s="148"/>
      <c r="X216" s="148"/>
      <c r="Y216" s="156"/>
      <c r="Z216" s="148"/>
      <c r="AA216" s="148"/>
      <c r="AB216" s="156"/>
      <c r="AC216" s="156"/>
      <c r="AD216" s="156"/>
      <c r="AE216" s="148"/>
      <c r="AF216" s="148"/>
      <c r="AG216" s="156"/>
      <c r="AH216" s="156"/>
      <c r="AI216" s="156"/>
      <c r="AJ216" s="148"/>
      <c r="AK216" s="148"/>
      <c r="AL216" s="156"/>
      <c r="AM216" s="156"/>
      <c r="AN216" s="156"/>
      <c r="AO216" s="148"/>
      <c r="AP216" s="148"/>
      <c r="AQ216" s="156"/>
      <c r="AR216" s="156"/>
      <c r="AS216" s="156"/>
      <c r="AT216" s="148"/>
      <c r="AU216" s="148"/>
      <c r="AV216" s="156"/>
      <c r="AW216" s="156"/>
      <c r="AX216" s="156"/>
      <c r="AY216" s="156"/>
      <c r="AZ216" s="156"/>
      <c r="BA216" s="156"/>
      <c r="BB216" s="222"/>
    </row>
    <row r="217" spans="1:54" ht="31.2">
      <c r="A217" s="313"/>
      <c r="B217" s="315"/>
      <c r="C217" s="315"/>
      <c r="D217" s="153" t="s">
        <v>43</v>
      </c>
      <c r="E217" s="204">
        <f t="shared" si="263"/>
        <v>0</v>
      </c>
      <c r="F217" s="204">
        <f t="shared" si="256"/>
        <v>0</v>
      </c>
      <c r="G217" s="156"/>
      <c r="H217" s="148"/>
      <c r="I217" s="148"/>
      <c r="J217" s="156"/>
      <c r="K217" s="148"/>
      <c r="L217" s="148"/>
      <c r="M217" s="156"/>
      <c r="N217" s="148"/>
      <c r="O217" s="148"/>
      <c r="P217" s="156"/>
      <c r="Q217" s="148"/>
      <c r="R217" s="148"/>
      <c r="S217" s="156"/>
      <c r="T217" s="148"/>
      <c r="U217" s="148"/>
      <c r="V217" s="156"/>
      <c r="W217" s="148"/>
      <c r="X217" s="148"/>
      <c r="Y217" s="156"/>
      <c r="Z217" s="148"/>
      <c r="AA217" s="148"/>
      <c r="AB217" s="156"/>
      <c r="AC217" s="156"/>
      <c r="AD217" s="156"/>
      <c r="AE217" s="148"/>
      <c r="AF217" s="148"/>
      <c r="AG217" s="156"/>
      <c r="AH217" s="156"/>
      <c r="AI217" s="156"/>
      <c r="AJ217" s="148"/>
      <c r="AK217" s="148"/>
      <c r="AL217" s="156"/>
      <c r="AM217" s="156"/>
      <c r="AN217" s="156"/>
      <c r="AO217" s="148"/>
      <c r="AP217" s="148"/>
      <c r="AQ217" s="156"/>
      <c r="AR217" s="156"/>
      <c r="AS217" s="156"/>
      <c r="AT217" s="148"/>
      <c r="AU217" s="148"/>
      <c r="AV217" s="156"/>
      <c r="AW217" s="156"/>
      <c r="AX217" s="156"/>
      <c r="AY217" s="156"/>
      <c r="AZ217" s="156"/>
      <c r="BA217" s="156"/>
      <c r="BB217" s="222"/>
    </row>
    <row r="218" spans="1:54" ht="15.6">
      <c r="A218" s="312" t="s">
        <v>312</v>
      </c>
      <c r="B218" s="314" t="s">
        <v>310</v>
      </c>
      <c r="C218" s="314" t="s">
        <v>324</v>
      </c>
      <c r="D218" s="159" t="s">
        <v>41</v>
      </c>
      <c r="E218" s="204">
        <f>H218+K218+N218+Q218+T218+W218+Z218+AE218+AJ218+AO218+AT218+AY218</f>
        <v>13235.625</v>
      </c>
      <c r="F218" s="204">
        <f t="shared" si="256"/>
        <v>6787.5</v>
      </c>
      <c r="G218" s="156">
        <f>F218/E218</f>
        <v>0.51282051282051277</v>
      </c>
      <c r="H218" s="148"/>
      <c r="I218" s="148"/>
      <c r="J218" s="156"/>
      <c r="K218" s="148"/>
      <c r="L218" s="148"/>
      <c r="M218" s="156"/>
      <c r="N218" s="148"/>
      <c r="O218" s="148"/>
      <c r="P218" s="156"/>
      <c r="Q218" s="148"/>
      <c r="R218" s="148"/>
      <c r="S218" s="156"/>
      <c r="T218" s="148"/>
      <c r="U218" s="148"/>
      <c r="V218" s="156"/>
      <c r="W218" s="206">
        <f>SUM(W219:W221)</f>
        <v>6787.5</v>
      </c>
      <c r="X218" s="206">
        <f t="shared" ref="X218:Z218" si="265">SUM(X219:X221)</f>
        <v>6787.5</v>
      </c>
      <c r="Y218" s="203">
        <f t="shared" si="265"/>
        <v>0</v>
      </c>
      <c r="Z218" s="200">
        <f t="shared" si="265"/>
        <v>0</v>
      </c>
      <c r="AA218" s="148">
        <v>6787.5</v>
      </c>
      <c r="AB218" s="156"/>
      <c r="AC218" s="179"/>
      <c r="AD218" s="156"/>
      <c r="AE218" s="148"/>
      <c r="AF218" s="148"/>
      <c r="AG218" s="156"/>
      <c r="AH218" s="156"/>
      <c r="AI218" s="156"/>
      <c r="AJ218" s="148"/>
      <c r="AK218" s="148"/>
      <c r="AL218" s="156"/>
      <c r="AM218" s="156"/>
      <c r="AN218" s="156"/>
      <c r="AO218" s="148"/>
      <c r="AP218" s="148"/>
      <c r="AQ218" s="156"/>
      <c r="AR218" s="156"/>
      <c r="AS218" s="156"/>
      <c r="AT218" s="148"/>
      <c r="AU218" s="148"/>
      <c r="AV218" s="156"/>
      <c r="AW218" s="156"/>
      <c r="AX218" s="156"/>
      <c r="AY218" s="173">
        <f>SUM(AY219:AY221)</f>
        <v>6448.125</v>
      </c>
      <c r="AZ218" s="156"/>
      <c r="BA218" s="156"/>
      <c r="BB218" s="222"/>
    </row>
    <row r="219" spans="1:54" ht="31.2">
      <c r="A219" s="313"/>
      <c r="B219" s="315"/>
      <c r="C219" s="315"/>
      <c r="D219" s="157" t="s">
        <v>37</v>
      </c>
      <c r="E219" s="204">
        <f t="shared" ref="E219:E227" si="266">H219+K219+N219+Q219+T219+W219+Z219+AE219+AJ219+AO219+AT219+AY219</f>
        <v>0</v>
      </c>
      <c r="F219" s="204">
        <f t="shared" si="256"/>
        <v>0</v>
      </c>
      <c r="G219" s="156"/>
      <c r="H219" s="148"/>
      <c r="I219" s="148"/>
      <c r="J219" s="156"/>
      <c r="K219" s="148"/>
      <c r="L219" s="148"/>
      <c r="M219" s="156"/>
      <c r="N219" s="148"/>
      <c r="O219" s="148"/>
      <c r="P219" s="156"/>
      <c r="Q219" s="148"/>
      <c r="R219" s="148"/>
      <c r="S219" s="156"/>
      <c r="T219" s="148"/>
      <c r="U219" s="148"/>
      <c r="V219" s="156"/>
      <c r="W219" s="203"/>
      <c r="X219" s="203"/>
      <c r="Y219" s="156"/>
      <c r="Z219" s="148"/>
      <c r="AA219" s="148"/>
      <c r="AB219" s="156"/>
      <c r="AC219" s="179"/>
      <c r="AD219" s="156"/>
      <c r="AE219" s="148"/>
      <c r="AF219" s="148"/>
      <c r="AG219" s="156"/>
      <c r="AH219" s="156"/>
      <c r="AI219" s="156"/>
      <c r="AJ219" s="148"/>
      <c r="AK219" s="148"/>
      <c r="AL219" s="156"/>
      <c r="AM219" s="156"/>
      <c r="AN219" s="156"/>
      <c r="AO219" s="148"/>
      <c r="AP219" s="148"/>
      <c r="AQ219" s="156"/>
      <c r="AR219" s="156"/>
      <c r="AS219" s="156"/>
      <c r="AT219" s="148"/>
      <c r="AU219" s="148"/>
      <c r="AV219" s="156"/>
      <c r="AW219" s="156"/>
      <c r="AX219" s="156"/>
      <c r="AY219" s="156"/>
      <c r="AZ219" s="156"/>
      <c r="BA219" s="156"/>
      <c r="BB219" s="222"/>
    </row>
    <row r="220" spans="1:54" ht="31.2">
      <c r="A220" s="313"/>
      <c r="B220" s="315"/>
      <c r="C220" s="315"/>
      <c r="D220" s="158" t="s">
        <v>2</v>
      </c>
      <c r="E220" s="204">
        <f t="shared" si="266"/>
        <v>6448.125</v>
      </c>
      <c r="F220" s="204">
        <f t="shared" si="256"/>
        <v>0</v>
      </c>
      <c r="G220" s="156"/>
      <c r="H220" s="148"/>
      <c r="I220" s="148"/>
      <c r="J220" s="156"/>
      <c r="K220" s="148"/>
      <c r="L220" s="148"/>
      <c r="M220" s="156"/>
      <c r="N220" s="148"/>
      <c r="O220" s="148"/>
      <c r="P220" s="156"/>
      <c r="Q220" s="148"/>
      <c r="R220" s="148"/>
      <c r="S220" s="156"/>
      <c r="T220" s="148"/>
      <c r="U220" s="148"/>
      <c r="V220" s="156"/>
      <c r="W220" s="203"/>
      <c r="X220" s="203"/>
      <c r="Y220" s="156"/>
      <c r="Z220" s="148"/>
      <c r="AA220" s="148"/>
      <c r="AB220" s="156"/>
      <c r="AC220" s="179"/>
      <c r="AD220" s="156"/>
      <c r="AE220" s="148"/>
      <c r="AF220" s="148"/>
      <c r="AG220" s="156"/>
      <c r="AH220" s="156"/>
      <c r="AI220" s="156"/>
      <c r="AJ220" s="148"/>
      <c r="AK220" s="148"/>
      <c r="AL220" s="156"/>
      <c r="AM220" s="156"/>
      <c r="AN220" s="156"/>
      <c r="AO220" s="148"/>
      <c r="AP220" s="148"/>
      <c r="AQ220" s="156"/>
      <c r="AR220" s="156"/>
      <c r="AS220" s="156"/>
      <c r="AT220" s="148"/>
      <c r="AU220" s="148"/>
      <c r="AV220" s="156"/>
      <c r="AW220" s="156"/>
      <c r="AX220" s="156"/>
      <c r="AY220" s="173">
        <v>6448.125</v>
      </c>
      <c r="AZ220" s="156"/>
      <c r="BA220" s="156"/>
      <c r="BB220" s="222"/>
    </row>
    <row r="221" spans="1:54" ht="15.6">
      <c r="A221" s="313"/>
      <c r="B221" s="315"/>
      <c r="C221" s="315"/>
      <c r="D221" s="221" t="s">
        <v>273</v>
      </c>
      <c r="E221" s="204">
        <f t="shared" si="266"/>
        <v>6787.5</v>
      </c>
      <c r="F221" s="204">
        <f t="shared" si="256"/>
        <v>6787.5</v>
      </c>
      <c r="G221" s="156"/>
      <c r="H221" s="148"/>
      <c r="I221" s="148"/>
      <c r="J221" s="156"/>
      <c r="K221" s="148"/>
      <c r="L221" s="148"/>
      <c r="M221" s="156"/>
      <c r="N221" s="148"/>
      <c r="O221" s="148"/>
      <c r="P221" s="156"/>
      <c r="Q221" s="148"/>
      <c r="R221" s="148"/>
      <c r="S221" s="156"/>
      <c r="T221" s="148"/>
      <c r="U221" s="148"/>
      <c r="V221" s="156"/>
      <c r="W221" s="148">
        <v>6787.5</v>
      </c>
      <c r="X221" s="148">
        <v>6787.5</v>
      </c>
      <c r="Y221" s="156"/>
      <c r="Z221" s="148"/>
      <c r="AA221" s="148">
        <v>6787.5</v>
      </c>
      <c r="AB221" s="156"/>
      <c r="AC221" s="179"/>
      <c r="AD221" s="156"/>
      <c r="AE221" s="148"/>
      <c r="AF221" s="148"/>
      <c r="AG221" s="156"/>
      <c r="AH221" s="156"/>
      <c r="AI221" s="156"/>
      <c r="AJ221" s="148"/>
      <c r="AK221" s="148"/>
      <c r="AL221" s="156"/>
      <c r="AM221" s="156"/>
      <c r="AN221" s="156"/>
      <c r="AO221" s="148"/>
      <c r="AP221" s="148"/>
      <c r="AQ221" s="156"/>
      <c r="AR221" s="156"/>
      <c r="AS221" s="156"/>
      <c r="AT221" s="148"/>
      <c r="AU221" s="148"/>
      <c r="AV221" s="156"/>
      <c r="AW221" s="156"/>
      <c r="AX221" s="156"/>
      <c r="AY221" s="156"/>
      <c r="AZ221" s="156"/>
      <c r="BA221" s="156"/>
      <c r="BB221" s="222"/>
    </row>
    <row r="222" spans="1:54" ht="78">
      <c r="A222" s="313"/>
      <c r="B222" s="315"/>
      <c r="C222" s="315"/>
      <c r="D222" s="221" t="s">
        <v>279</v>
      </c>
      <c r="E222" s="204">
        <f t="shared" si="266"/>
        <v>0</v>
      </c>
      <c r="F222" s="204">
        <f t="shared" si="256"/>
        <v>0</v>
      </c>
      <c r="G222" s="156"/>
      <c r="H222" s="148"/>
      <c r="I222" s="148"/>
      <c r="J222" s="156"/>
      <c r="K222" s="148"/>
      <c r="L222" s="148"/>
      <c r="M222" s="156"/>
      <c r="N222" s="148"/>
      <c r="O222" s="148"/>
      <c r="P222" s="156"/>
      <c r="Q222" s="148"/>
      <c r="R222" s="148"/>
      <c r="S222" s="156"/>
      <c r="T222" s="148"/>
      <c r="U222" s="148"/>
      <c r="V222" s="156"/>
      <c r="W222" s="148"/>
      <c r="X222" s="148"/>
      <c r="Y222" s="156"/>
      <c r="Z222" s="148"/>
      <c r="AA222" s="148"/>
      <c r="AB222" s="156"/>
      <c r="AC222" s="156"/>
      <c r="AD222" s="156"/>
      <c r="AE222" s="148"/>
      <c r="AF222" s="148"/>
      <c r="AG222" s="156"/>
      <c r="AH222" s="156"/>
      <c r="AI222" s="156"/>
      <c r="AJ222" s="148"/>
      <c r="AK222" s="148"/>
      <c r="AL222" s="156"/>
      <c r="AM222" s="156"/>
      <c r="AN222" s="156"/>
      <c r="AO222" s="148"/>
      <c r="AP222" s="148"/>
      <c r="AQ222" s="156"/>
      <c r="AR222" s="156"/>
      <c r="AS222" s="156"/>
      <c r="AT222" s="148"/>
      <c r="AU222" s="148"/>
      <c r="AV222" s="156"/>
      <c r="AW222" s="156"/>
      <c r="AX222" s="156"/>
      <c r="AY222" s="156"/>
      <c r="AZ222" s="156"/>
      <c r="BA222" s="156"/>
      <c r="BB222" s="222"/>
    </row>
    <row r="223" spans="1:54" ht="15.6">
      <c r="A223" s="313"/>
      <c r="B223" s="315"/>
      <c r="C223" s="315"/>
      <c r="D223" s="221" t="s">
        <v>274</v>
      </c>
      <c r="E223" s="204">
        <f t="shared" si="266"/>
        <v>0</v>
      </c>
      <c r="F223" s="204">
        <f t="shared" si="256"/>
        <v>0</v>
      </c>
      <c r="G223" s="156"/>
      <c r="H223" s="148"/>
      <c r="I223" s="148"/>
      <c r="J223" s="156"/>
      <c r="K223" s="148"/>
      <c r="L223" s="148"/>
      <c r="M223" s="156"/>
      <c r="N223" s="148"/>
      <c r="O223" s="148"/>
      <c r="P223" s="156"/>
      <c r="Q223" s="148"/>
      <c r="R223" s="148"/>
      <c r="S223" s="156"/>
      <c r="T223" s="148"/>
      <c r="U223" s="148"/>
      <c r="V223" s="156"/>
      <c r="W223" s="148"/>
      <c r="X223" s="148"/>
      <c r="Y223" s="156"/>
      <c r="Z223" s="148"/>
      <c r="AA223" s="148"/>
      <c r="AB223" s="156"/>
      <c r="AC223" s="156"/>
      <c r="AD223" s="156"/>
      <c r="AE223" s="148"/>
      <c r="AF223" s="148"/>
      <c r="AG223" s="156"/>
      <c r="AH223" s="156"/>
      <c r="AI223" s="156"/>
      <c r="AJ223" s="148"/>
      <c r="AK223" s="148"/>
      <c r="AL223" s="156"/>
      <c r="AM223" s="156"/>
      <c r="AN223" s="156"/>
      <c r="AO223" s="148"/>
      <c r="AP223" s="148"/>
      <c r="AQ223" s="156"/>
      <c r="AR223" s="156"/>
      <c r="AS223" s="156"/>
      <c r="AT223" s="148"/>
      <c r="AU223" s="148"/>
      <c r="AV223" s="156"/>
      <c r="AW223" s="156"/>
      <c r="AX223" s="156"/>
      <c r="AY223" s="156"/>
      <c r="AZ223" s="156"/>
      <c r="BA223" s="156"/>
      <c r="BB223" s="222"/>
    </row>
    <row r="224" spans="1:54" ht="31.2">
      <c r="A224" s="313"/>
      <c r="B224" s="315"/>
      <c r="C224" s="315"/>
      <c r="D224" s="153" t="s">
        <v>43</v>
      </c>
      <c r="E224" s="204">
        <f t="shared" si="266"/>
        <v>0</v>
      </c>
      <c r="F224" s="204">
        <f t="shared" si="256"/>
        <v>0</v>
      </c>
      <c r="G224" s="156"/>
      <c r="H224" s="148"/>
      <c r="I224" s="148"/>
      <c r="J224" s="156"/>
      <c r="K224" s="148"/>
      <c r="L224" s="148"/>
      <c r="M224" s="156"/>
      <c r="N224" s="148"/>
      <c r="O224" s="148"/>
      <c r="P224" s="156"/>
      <c r="Q224" s="148"/>
      <c r="R224" s="148"/>
      <c r="S224" s="156"/>
      <c r="T224" s="148"/>
      <c r="U224" s="148"/>
      <c r="V224" s="156"/>
      <c r="W224" s="148"/>
      <c r="X224" s="148"/>
      <c r="Y224" s="156"/>
      <c r="Z224" s="148"/>
      <c r="AA224" s="148"/>
      <c r="AB224" s="156"/>
      <c r="AC224" s="156"/>
      <c r="AD224" s="156"/>
      <c r="AE224" s="148"/>
      <c r="AF224" s="148"/>
      <c r="AG224" s="156"/>
      <c r="AH224" s="156"/>
      <c r="AI224" s="156"/>
      <c r="AJ224" s="148"/>
      <c r="AK224" s="148"/>
      <c r="AL224" s="156"/>
      <c r="AM224" s="156"/>
      <c r="AN224" s="156"/>
      <c r="AO224" s="148"/>
      <c r="AP224" s="148"/>
      <c r="AQ224" s="156"/>
      <c r="AR224" s="156"/>
      <c r="AS224" s="156"/>
      <c r="AT224" s="148"/>
      <c r="AU224" s="148"/>
      <c r="AV224" s="156"/>
      <c r="AW224" s="156"/>
      <c r="AX224" s="156"/>
      <c r="AY224" s="156"/>
      <c r="AZ224" s="156"/>
      <c r="BA224" s="156"/>
      <c r="BB224" s="223"/>
    </row>
    <row r="225" spans="1:54" ht="15.6">
      <c r="A225" s="313" t="s">
        <v>479</v>
      </c>
      <c r="B225" s="314" t="s">
        <v>461</v>
      </c>
      <c r="C225" s="314" t="s">
        <v>324</v>
      </c>
      <c r="D225" s="159" t="s">
        <v>41</v>
      </c>
      <c r="E225" s="204">
        <f t="shared" si="266"/>
        <v>5265</v>
      </c>
      <c r="F225" s="204">
        <f t="shared" si="256"/>
        <v>2700</v>
      </c>
      <c r="G225" s="156">
        <f>F225/E225</f>
        <v>0.51282051282051277</v>
      </c>
      <c r="H225" s="148"/>
      <c r="I225" s="148"/>
      <c r="J225" s="156"/>
      <c r="K225" s="148"/>
      <c r="L225" s="148"/>
      <c r="M225" s="156"/>
      <c r="N225" s="148"/>
      <c r="O225" s="148"/>
      <c r="P225" s="156"/>
      <c r="Q225" s="148"/>
      <c r="R225" s="148"/>
      <c r="S225" s="156"/>
      <c r="T225" s="148"/>
      <c r="U225" s="148"/>
      <c r="V225" s="156"/>
      <c r="W225" s="148"/>
      <c r="X225" s="148"/>
      <c r="Y225" s="156"/>
      <c r="Z225" s="148">
        <f>Z226+Z227+Z228+Z229+Z230+Z231</f>
        <v>0</v>
      </c>
      <c r="AA225" s="148"/>
      <c r="AB225" s="156"/>
      <c r="AC225" s="156"/>
      <c r="AD225" s="156"/>
      <c r="AE225" s="148">
        <f>AE228</f>
        <v>2700</v>
      </c>
      <c r="AF225" s="148">
        <f t="shared" ref="AF225:AH225" si="267">AF228</f>
        <v>0</v>
      </c>
      <c r="AG225" s="148">
        <f t="shared" si="267"/>
        <v>0</v>
      </c>
      <c r="AH225" s="148">
        <f t="shared" si="267"/>
        <v>2700</v>
      </c>
      <c r="AI225" s="156"/>
      <c r="AJ225" s="148">
        <f>AJ228</f>
        <v>0</v>
      </c>
      <c r="AK225" s="148"/>
      <c r="AL225" s="156"/>
      <c r="AM225" s="156"/>
      <c r="AN225" s="156"/>
      <c r="AO225" s="148"/>
      <c r="AP225" s="148"/>
      <c r="AQ225" s="156"/>
      <c r="AR225" s="156"/>
      <c r="AS225" s="156"/>
      <c r="AT225" s="148"/>
      <c r="AU225" s="148"/>
      <c r="AV225" s="156"/>
      <c r="AW225" s="156"/>
      <c r="AX225" s="156"/>
      <c r="AY225" s="173">
        <f>SUM(AY226:AY228)</f>
        <v>2565</v>
      </c>
      <c r="AZ225" s="173"/>
      <c r="BA225" s="156"/>
      <c r="BB225" s="222"/>
    </row>
    <row r="226" spans="1:54" ht="31.2">
      <c r="A226" s="313"/>
      <c r="B226" s="315"/>
      <c r="C226" s="315"/>
      <c r="D226" s="157" t="s">
        <v>37</v>
      </c>
      <c r="E226" s="204">
        <f t="shared" si="266"/>
        <v>0</v>
      </c>
      <c r="F226" s="204">
        <f t="shared" si="256"/>
        <v>0</v>
      </c>
      <c r="G226" s="156"/>
      <c r="H226" s="148"/>
      <c r="I226" s="148"/>
      <c r="J226" s="156"/>
      <c r="K226" s="148"/>
      <c r="L226" s="148"/>
      <c r="M226" s="156"/>
      <c r="N226" s="148"/>
      <c r="O226" s="148"/>
      <c r="P226" s="156"/>
      <c r="Q226" s="148"/>
      <c r="R226" s="148"/>
      <c r="S226" s="156"/>
      <c r="T226" s="148"/>
      <c r="U226" s="148"/>
      <c r="V226" s="156"/>
      <c r="W226" s="148"/>
      <c r="X226" s="148"/>
      <c r="Y226" s="156"/>
      <c r="Z226" s="148"/>
      <c r="AA226" s="148"/>
      <c r="AB226" s="156"/>
      <c r="AC226" s="156"/>
      <c r="AD226" s="156"/>
      <c r="AE226" s="148"/>
      <c r="AF226" s="148"/>
      <c r="AG226" s="156"/>
      <c r="AH226" s="156"/>
      <c r="AI226" s="156"/>
      <c r="AJ226" s="148"/>
      <c r="AK226" s="148"/>
      <c r="AL226" s="156"/>
      <c r="AM226" s="156"/>
      <c r="AN226" s="156"/>
      <c r="AO226" s="148"/>
      <c r="AP226" s="148"/>
      <c r="AQ226" s="156"/>
      <c r="AR226" s="156"/>
      <c r="AS226" s="156"/>
      <c r="AT226" s="148"/>
      <c r="AU226" s="148"/>
      <c r="AV226" s="156"/>
      <c r="AW226" s="156"/>
      <c r="AX226" s="156"/>
      <c r="AY226" s="173"/>
      <c r="AZ226" s="173"/>
      <c r="BA226" s="156"/>
      <c r="BB226" s="222"/>
    </row>
    <row r="227" spans="1:54" ht="31.2">
      <c r="A227" s="313"/>
      <c r="B227" s="315"/>
      <c r="C227" s="315"/>
      <c r="D227" s="158" t="s">
        <v>2</v>
      </c>
      <c r="E227" s="204">
        <f t="shared" si="266"/>
        <v>2565</v>
      </c>
      <c r="F227" s="204">
        <f t="shared" si="256"/>
        <v>0</v>
      </c>
      <c r="G227" s="156"/>
      <c r="H227" s="148"/>
      <c r="I227" s="148"/>
      <c r="J227" s="156"/>
      <c r="K227" s="148"/>
      <c r="L227" s="148"/>
      <c r="M227" s="156"/>
      <c r="N227" s="148"/>
      <c r="O227" s="148"/>
      <c r="P227" s="156"/>
      <c r="Q227" s="148"/>
      <c r="R227" s="148"/>
      <c r="S227" s="156"/>
      <c r="T227" s="148"/>
      <c r="U227" s="148"/>
      <c r="V227" s="156"/>
      <c r="W227" s="148"/>
      <c r="X227" s="148"/>
      <c r="Y227" s="156"/>
      <c r="Z227" s="148"/>
      <c r="AA227" s="148"/>
      <c r="AB227" s="156"/>
      <c r="AC227" s="156"/>
      <c r="AD227" s="156"/>
      <c r="AE227" s="148"/>
      <c r="AF227" s="148"/>
      <c r="AG227" s="156"/>
      <c r="AH227" s="156"/>
      <c r="AI227" s="156"/>
      <c r="AJ227" s="148"/>
      <c r="AK227" s="148"/>
      <c r="AL227" s="156"/>
      <c r="AM227" s="156"/>
      <c r="AN227" s="156"/>
      <c r="AO227" s="148"/>
      <c r="AP227" s="148"/>
      <c r="AQ227" s="156"/>
      <c r="AR227" s="156"/>
      <c r="AS227" s="156"/>
      <c r="AT227" s="148"/>
      <c r="AU227" s="148"/>
      <c r="AV227" s="156"/>
      <c r="AW227" s="156"/>
      <c r="AX227" s="156"/>
      <c r="AY227" s="173">
        <v>2565</v>
      </c>
      <c r="AZ227" s="173"/>
      <c r="BA227" s="156"/>
      <c r="BB227" s="222"/>
    </row>
    <row r="228" spans="1:54" ht="15.6">
      <c r="A228" s="313"/>
      <c r="B228" s="315"/>
      <c r="C228" s="315"/>
      <c r="D228" s="221" t="s">
        <v>273</v>
      </c>
      <c r="E228" s="204">
        <f>H228+K228+N228+Q228+T228+W228+Z228+AE228+AJ228+AO228+AT228+AY228</f>
        <v>2700</v>
      </c>
      <c r="F228" s="204">
        <f t="shared" si="256"/>
        <v>2700</v>
      </c>
      <c r="G228" s="156"/>
      <c r="H228" s="148"/>
      <c r="I228" s="148"/>
      <c r="J228" s="156"/>
      <c r="K228" s="148"/>
      <c r="L228" s="148"/>
      <c r="M228" s="156"/>
      <c r="N228" s="148"/>
      <c r="O228" s="148"/>
      <c r="P228" s="156"/>
      <c r="Q228" s="148"/>
      <c r="R228" s="148"/>
      <c r="S228" s="156"/>
      <c r="T228" s="148"/>
      <c r="U228" s="148"/>
      <c r="V228" s="156"/>
      <c r="W228" s="148"/>
      <c r="X228" s="148"/>
      <c r="Y228" s="156"/>
      <c r="Z228" s="148"/>
      <c r="AA228" s="148"/>
      <c r="AB228" s="156"/>
      <c r="AC228" s="156"/>
      <c r="AD228" s="156"/>
      <c r="AE228" s="148">
        <v>2700</v>
      </c>
      <c r="AF228" s="148"/>
      <c r="AG228" s="156"/>
      <c r="AH228" s="148">
        <v>2700</v>
      </c>
      <c r="AI228" s="156"/>
      <c r="AJ228" s="148"/>
      <c r="AK228" s="148"/>
      <c r="AL228" s="156"/>
      <c r="AM228" s="156"/>
      <c r="AN228" s="156"/>
      <c r="AO228" s="148"/>
      <c r="AP228" s="148"/>
      <c r="AQ228" s="156"/>
      <c r="AR228" s="156"/>
      <c r="AS228" s="156"/>
      <c r="AT228" s="148"/>
      <c r="AU228" s="148"/>
      <c r="AV228" s="156"/>
      <c r="AW228" s="156"/>
      <c r="AX228" s="156"/>
      <c r="AY228" s="173"/>
      <c r="AZ228" s="173"/>
      <c r="BA228" s="156"/>
      <c r="BB228" s="222"/>
    </row>
    <row r="229" spans="1:54" ht="78">
      <c r="A229" s="313"/>
      <c r="B229" s="315"/>
      <c r="C229" s="315"/>
      <c r="D229" s="221" t="s">
        <v>279</v>
      </c>
      <c r="E229" s="204">
        <f t="shared" ref="E229:E234" si="268">H229+K229+N229+Q229+T229+W229+Z229+AE229+AJ229+AO229+AT229+AY229</f>
        <v>0</v>
      </c>
      <c r="F229" s="204">
        <f t="shared" si="256"/>
        <v>0</v>
      </c>
      <c r="G229" s="156"/>
      <c r="H229" s="148"/>
      <c r="I229" s="148"/>
      <c r="J229" s="156"/>
      <c r="K229" s="148"/>
      <c r="L229" s="148"/>
      <c r="M229" s="156"/>
      <c r="N229" s="148"/>
      <c r="O229" s="148"/>
      <c r="P229" s="156"/>
      <c r="Q229" s="148"/>
      <c r="R229" s="148"/>
      <c r="S229" s="156"/>
      <c r="T229" s="148"/>
      <c r="U229" s="148"/>
      <c r="V229" s="156"/>
      <c r="W229" s="148"/>
      <c r="X229" s="148"/>
      <c r="Y229" s="156"/>
      <c r="Z229" s="148"/>
      <c r="AA229" s="148"/>
      <c r="AB229" s="156"/>
      <c r="AC229" s="156"/>
      <c r="AD229" s="156"/>
      <c r="AE229" s="148"/>
      <c r="AF229" s="148"/>
      <c r="AG229" s="156"/>
      <c r="AH229" s="156"/>
      <c r="AI229" s="156"/>
      <c r="AJ229" s="148"/>
      <c r="AK229" s="148"/>
      <c r="AL229" s="156"/>
      <c r="AM229" s="156"/>
      <c r="AN229" s="156"/>
      <c r="AO229" s="148"/>
      <c r="AP229" s="148"/>
      <c r="AQ229" s="156"/>
      <c r="AR229" s="156"/>
      <c r="AS229" s="156"/>
      <c r="AT229" s="148"/>
      <c r="AU229" s="148"/>
      <c r="AV229" s="156"/>
      <c r="AW229" s="156"/>
      <c r="AX229" s="156"/>
      <c r="AY229" s="173"/>
      <c r="AZ229" s="173"/>
      <c r="BA229" s="156"/>
      <c r="BB229" s="222"/>
    </row>
    <row r="230" spans="1:54" ht="15.6">
      <c r="A230" s="313"/>
      <c r="B230" s="315"/>
      <c r="C230" s="315"/>
      <c r="D230" s="221" t="s">
        <v>274</v>
      </c>
      <c r="E230" s="204">
        <f t="shared" si="268"/>
        <v>0</v>
      </c>
      <c r="F230" s="204">
        <f t="shared" si="256"/>
        <v>0</v>
      </c>
      <c r="G230" s="156"/>
      <c r="H230" s="148"/>
      <c r="I230" s="148"/>
      <c r="J230" s="156"/>
      <c r="K230" s="148"/>
      <c r="L230" s="148"/>
      <c r="M230" s="156"/>
      <c r="N230" s="148"/>
      <c r="O230" s="148"/>
      <c r="P230" s="156"/>
      <c r="Q230" s="148"/>
      <c r="R230" s="148"/>
      <c r="S230" s="156"/>
      <c r="T230" s="148"/>
      <c r="U230" s="148"/>
      <c r="V230" s="156"/>
      <c r="W230" s="148"/>
      <c r="X230" s="148"/>
      <c r="Y230" s="156"/>
      <c r="Z230" s="148"/>
      <c r="AA230" s="148"/>
      <c r="AB230" s="156"/>
      <c r="AC230" s="156"/>
      <c r="AD230" s="156"/>
      <c r="AE230" s="148"/>
      <c r="AF230" s="148"/>
      <c r="AG230" s="156"/>
      <c r="AH230" s="156"/>
      <c r="AI230" s="156"/>
      <c r="AJ230" s="148"/>
      <c r="AK230" s="148"/>
      <c r="AL230" s="156"/>
      <c r="AM230" s="156"/>
      <c r="AN230" s="156"/>
      <c r="AO230" s="148"/>
      <c r="AP230" s="148"/>
      <c r="AQ230" s="156"/>
      <c r="AR230" s="156"/>
      <c r="AS230" s="156"/>
      <c r="AT230" s="148"/>
      <c r="AU230" s="148"/>
      <c r="AV230" s="156"/>
      <c r="AW230" s="156"/>
      <c r="AX230" s="156"/>
      <c r="AY230" s="173"/>
      <c r="AZ230" s="173"/>
      <c r="BA230" s="156"/>
      <c r="BB230" s="222"/>
    </row>
    <row r="231" spans="1:54" ht="31.2">
      <c r="A231" s="313"/>
      <c r="B231" s="315"/>
      <c r="C231" s="315"/>
      <c r="D231" s="153" t="s">
        <v>43</v>
      </c>
      <c r="E231" s="204">
        <f t="shared" si="268"/>
        <v>0</v>
      </c>
      <c r="F231" s="204">
        <f t="shared" si="256"/>
        <v>0</v>
      </c>
      <c r="G231" s="156"/>
      <c r="H231" s="148"/>
      <c r="I231" s="148"/>
      <c r="J231" s="156"/>
      <c r="K231" s="148"/>
      <c r="L231" s="148"/>
      <c r="M231" s="156"/>
      <c r="N231" s="148"/>
      <c r="O231" s="148"/>
      <c r="P231" s="156"/>
      <c r="Q231" s="148"/>
      <c r="R231" s="148"/>
      <c r="S231" s="156"/>
      <c r="T231" s="148"/>
      <c r="U231" s="148"/>
      <c r="V231" s="156"/>
      <c r="W231" s="148"/>
      <c r="X231" s="148"/>
      <c r="Y231" s="156"/>
      <c r="Z231" s="148"/>
      <c r="AA231" s="148"/>
      <c r="AB231" s="156"/>
      <c r="AC231" s="156"/>
      <c r="AD231" s="156"/>
      <c r="AE231" s="148"/>
      <c r="AF231" s="148"/>
      <c r="AG231" s="156"/>
      <c r="AH231" s="156"/>
      <c r="AI231" s="156"/>
      <c r="AJ231" s="148"/>
      <c r="AK231" s="148"/>
      <c r="AL231" s="156"/>
      <c r="AM231" s="156"/>
      <c r="AN231" s="156"/>
      <c r="AO231" s="148"/>
      <c r="AP231" s="148"/>
      <c r="AQ231" s="156"/>
      <c r="AR231" s="156"/>
      <c r="AS231" s="156"/>
      <c r="AT231" s="148"/>
      <c r="AU231" s="148"/>
      <c r="AV231" s="156"/>
      <c r="AW231" s="156"/>
      <c r="AX231" s="156"/>
      <c r="AY231" s="156"/>
      <c r="AZ231" s="156"/>
      <c r="BA231" s="156"/>
      <c r="BB231" s="223"/>
    </row>
    <row r="232" spans="1:54" ht="15.6">
      <c r="A232" s="312" t="s">
        <v>480</v>
      </c>
      <c r="B232" s="314" t="s">
        <v>462</v>
      </c>
      <c r="C232" s="314" t="s">
        <v>324</v>
      </c>
      <c r="D232" s="159" t="s">
        <v>41</v>
      </c>
      <c r="E232" s="204">
        <f t="shared" si="268"/>
        <v>9750</v>
      </c>
      <c r="F232" s="204">
        <f t="shared" si="256"/>
        <v>5000</v>
      </c>
      <c r="G232" s="156">
        <f>F232/E232</f>
        <v>0.51282051282051277</v>
      </c>
      <c r="H232" s="148"/>
      <c r="I232" s="148"/>
      <c r="J232" s="156"/>
      <c r="K232" s="148"/>
      <c r="L232" s="148"/>
      <c r="M232" s="156"/>
      <c r="N232" s="148"/>
      <c r="O232" s="148"/>
      <c r="P232" s="156"/>
      <c r="Q232" s="148"/>
      <c r="R232" s="148"/>
      <c r="S232" s="156"/>
      <c r="T232" s="148"/>
      <c r="U232" s="148"/>
      <c r="V232" s="156"/>
      <c r="W232" s="148"/>
      <c r="X232" s="148"/>
      <c r="Y232" s="156"/>
      <c r="Z232" s="148">
        <f>Z233+Z234+Z235+Z236+Z237+Z238</f>
        <v>0</v>
      </c>
      <c r="AA232" s="148"/>
      <c r="AB232" s="156"/>
      <c r="AC232" s="156"/>
      <c r="AD232" s="156"/>
      <c r="AE232" s="148">
        <f>AE235</f>
        <v>5000</v>
      </c>
      <c r="AF232" s="148">
        <f t="shared" ref="AF232:AH232" si="269">AF235</f>
        <v>0</v>
      </c>
      <c r="AG232" s="148">
        <f t="shared" si="269"/>
        <v>0</v>
      </c>
      <c r="AH232" s="148">
        <f t="shared" si="269"/>
        <v>5000</v>
      </c>
      <c r="AI232" s="156"/>
      <c r="AJ232" s="148">
        <f>AJ235</f>
        <v>0</v>
      </c>
      <c r="AK232" s="148"/>
      <c r="AL232" s="156"/>
      <c r="AM232" s="156"/>
      <c r="AN232" s="156"/>
      <c r="AO232" s="148"/>
      <c r="AP232" s="148"/>
      <c r="AQ232" s="156"/>
      <c r="AR232" s="156"/>
      <c r="AS232" s="156"/>
      <c r="AT232" s="148"/>
      <c r="AU232" s="148"/>
      <c r="AV232" s="156"/>
      <c r="AW232" s="156"/>
      <c r="AX232" s="156"/>
      <c r="AY232" s="173">
        <f>SUM(AY233:AY236)</f>
        <v>4750</v>
      </c>
      <c r="AZ232" s="173"/>
      <c r="BA232" s="156"/>
      <c r="BB232" s="222"/>
    </row>
    <row r="233" spans="1:54" ht="31.2">
      <c r="A233" s="313"/>
      <c r="B233" s="315"/>
      <c r="C233" s="315"/>
      <c r="D233" s="157" t="s">
        <v>37</v>
      </c>
      <c r="E233" s="204">
        <f t="shared" si="268"/>
        <v>0</v>
      </c>
      <c r="F233" s="204">
        <f t="shared" si="256"/>
        <v>0</v>
      </c>
      <c r="G233" s="156"/>
      <c r="H233" s="148"/>
      <c r="I233" s="148"/>
      <c r="J233" s="156"/>
      <c r="K233" s="148"/>
      <c r="L233" s="148"/>
      <c r="M233" s="156"/>
      <c r="N233" s="148"/>
      <c r="O233" s="148"/>
      <c r="P233" s="156"/>
      <c r="Q233" s="148"/>
      <c r="R233" s="148"/>
      <c r="S233" s="156"/>
      <c r="T233" s="148"/>
      <c r="U233" s="148"/>
      <c r="V233" s="156"/>
      <c r="W233" s="148"/>
      <c r="X233" s="148"/>
      <c r="Y233" s="156"/>
      <c r="Z233" s="148"/>
      <c r="AA233" s="148"/>
      <c r="AB233" s="156"/>
      <c r="AC233" s="156"/>
      <c r="AD233" s="156"/>
      <c r="AE233" s="148"/>
      <c r="AF233" s="148"/>
      <c r="AG233" s="156"/>
      <c r="AH233" s="156"/>
      <c r="AI233" s="156"/>
      <c r="AJ233" s="148"/>
      <c r="AK233" s="148"/>
      <c r="AL233" s="156"/>
      <c r="AM233" s="156"/>
      <c r="AN233" s="156"/>
      <c r="AO233" s="148"/>
      <c r="AP233" s="148"/>
      <c r="AQ233" s="156"/>
      <c r="AR233" s="156"/>
      <c r="AS233" s="156"/>
      <c r="AT233" s="148"/>
      <c r="AU233" s="148"/>
      <c r="AV233" s="156"/>
      <c r="AW233" s="156"/>
      <c r="AX233" s="156"/>
      <c r="AY233" s="173"/>
      <c r="AZ233" s="173"/>
      <c r="BA233" s="156"/>
      <c r="BB233" s="222"/>
    </row>
    <row r="234" spans="1:54" ht="31.2">
      <c r="A234" s="313"/>
      <c r="B234" s="315"/>
      <c r="C234" s="315"/>
      <c r="D234" s="158" t="s">
        <v>2</v>
      </c>
      <c r="E234" s="204">
        <f t="shared" si="268"/>
        <v>4750</v>
      </c>
      <c r="F234" s="204">
        <f t="shared" si="256"/>
        <v>0</v>
      </c>
      <c r="G234" s="156"/>
      <c r="H234" s="148"/>
      <c r="I234" s="148"/>
      <c r="J234" s="156"/>
      <c r="K234" s="148"/>
      <c r="L234" s="148"/>
      <c r="M234" s="156"/>
      <c r="N234" s="148"/>
      <c r="O234" s="148"/>
      <c r="P234" s="156"/>
      <c r="Q234" s="148"/>
      <c r="R234" s="148"/>
      <c r="S234" s="156"/>
      <c r="T234" s="148"/>
      <c r="U234" s="148"/>
      <c r="V234" s="156"/>
      <c r="W234" s="148"/>
      <c r="X234" s="148"/>
      <c r="Y234" s="156"/>
      <c r="Z234" s="148"/>
      <c r="AA234" s="148"/>
      <c r="AB234" s="156"/>
      <c r="AC234" s="156"/>
      <c r="AD234" s="156"/>
      <c r="AE234" s="148"/>
      <c r="AF234" s="148"/>
      <c r="AG234" s="156"/>
      <c r="AH234" s="156"/>
      <c r="AI234" s="156"/>
      <c r="AJ234" s="148"/>
      <c r="AK234" s="148"/>
      <c r="AL234" s="156"/>
      <c r="AM234" s="156"/>
      <c r="AN234" s="156"/>
      <c r="AO234" s="148"/>
      <c r="AP234" s="148"/>
      <c r="AQ234" s="156"/>
      <c r="AR234" s="156"/>
      <c r="AS234" s="156"/>
      <c r="AT234" s="148"/>
      <c r="AU234" s="148"/>
      <c r="AV234" s="156"/>
      <c r="AW234" s="156"/>
      <c r="AX234" s="156"/>
      <c r="AY234" s="173">
        <v>4750</v>
      </c>
      <c r="AZ234" s="173"/>
      <c r="BA234" s="156"/>
      <c r="BB234" s="222"/>
    </row>
    <row r="235" spans="1:54" ht="15.6">
      <c r="A235" s="313"/>
      <c r="B235" s="315"/>
      <c r="C235" s="315"/>
      <c r="D235" s="221" t="s">
        <v>273</v>
      </c>
      <c r="E235" s="204">
        <f>H235+K235+N235+Q235+T235+W235+Z235+AE235+AJ235+AO235+AT235+AY235</f>
        <v>5000</v>
      </c>
      <c r="F235" s="204">
        <f t="shared" si="256"/>
        <v>5000</v>
      </c>
      <c r="G235" s="156"/>
      <c r="H235" s="148"/>
      <c r="I235" s="148"/>
      <c r="J235" s="156"/>
      <c r="K235" s="148"/>
      <c r="L235" s="148"/>
      <c r="M235" s="156"/>
      <c r="N235" s="148"/>
      <c r="O235" s="148"/>
      <c r="P235" s="156"/>
      <c r="Q235" s="148"/>
      <c r="R235" s="148"/>
      <c r="S235" s="156"/>
      <c r="T235" s="148"/>
      <c r="U235" s="148"/>
      <c r="V235" s="156"/>
      <c r="W235" s="148"/>
      <c r="X235" s="148"/>
      <c r="Y235" s="156"/>
      <c r="Z235" s="148"/>
      <c r="AA235" s="148"/>
      <c r="AB235" s="156"/>
      <c r="AC235" s="156"/>
      <c r="AD235" s="156"/>
      <c r="AE235" s="148">
        <v>5000</v>
      </c>
      <c r="AF235" s="148"/>
      <c r="AG235" s="156"/>
      <c r="AH235" s="148">
        <v>5000</v>
      </c>
      <c r="AI235" s="156"/>
      <c r="AJ235" s="148"/>
      <c r="AK235" s="148"/>
      <c r="AL235" s="156"/>
      <c r="AM235" s="156"/>
      <c r="AN235" s="156"/>
      <c r="AO235" s="148"/>
      <c r="AP235" s="148"/>
      <c r="AQ235" s="156"/>
      <c r="AR235" s="156"/>
      <c r="AS235" s="156"/>
      <c r="AT235" s="148"/>
      <c r="AU235" s="148"/>
      <c r="AV235" s="156"/>
      <c r="AW235" s="156"/>
      <c r="AX235" s="156"/>
      <c r="AY235" s="173"/>
      <c r="AZ235" s="173"/>
      <c r="BA235" s="156"/>
      <c r="BB235" s="222"/>
    </row>
    <row r="236" spans="1:54" ht="78">
      <c r="A236" s="313"/>
      <c r="B236" s="315"/>
      <c r="C236" s="315"/>
      <c r="D236" s="221" t="s">
        <v>279</v>
      </c>
      <c r="E236" s="204">
        <f t="shared" ref="E236:E241" si="270">H236+K236+N236+Q236+T236+W236+Z236+AE236+AJ236+AO236+AT236+AY236</f>
        <v>0</v>
      </c>
      <c r="F236" s="204">
        <f t="shared" si="256"/>
        <v>0</v>
      </c>
      <c r="G236" s="156"/>
      <c r="H236" s="148"/>
      <c r="I236" s="148"/>
      <c r="J236" s="156"/>
      <c r="K236" s="148"/>
      <c r="L236" s="148"/>
      <c r="M236" s="156"/>
      <c r="N236" s="148"/>
      <c r="O236" s="148"/>
      <c r="P236" s="156"/>
      <c r="Q236" s="148"/>
      <c r="R236" s="148"/>
      <c r="S236" s="156"/>
      <c r="T236" s="148"/>
      <c r="U236" s="148"/>
      <c r="V236" s="156"/>
      <c r="W236" s="148"/>
      <c r="X236" s="148"/>
      <c r="Y236" s="156"/>
      <c r="Z236" s="148"/>
      <c r="AA236" s="148"/>
      <c r="AB236" s="156"/>
      <c r="AC236" s="156"/>
      <c r="AD236" s="156"/>
      <c r="AE236" s="148"/>
      <c r="AF236" s="148"/>
      <c r="AG236" s="156"/>
      <c r="AH236" s="156"/>
      <c r="AI236" s="156"/>
      <c r="AJ236" s="148"/>
      <c r="AK236" s="148"/>
      <c r="AL236" s="156"/>
      <c r="AM236" s="156"/>
      <c r="AN236" s="156"/>
      <c r="AO236" s="148"/>
      <c r="AP236" s="148"/>
      <c r="AQ236" s="156"/>
      <c r="AR236" s="156"/>
      <c r="AS236" s="156"/>
      <c r="AT236" s="148"/>
      <c r="AU236" s="148"/>
      <c r="AV236" s="156"/>
      <c r="AW236" s="156"/>
      <c r="AX236" s="156"/>
      <c r="AY236" s="173"/>
      <c r="AZ236" s="173"/>
      <c r="BA236" s="156"/>
      <c r="BB236" s="222"/>
    </row>
    <row r="237" spans="1:54" ht="15.6">
      <c r="A237" s="313"/>
      <c r="B237" s="315"/>
      <c r="C237" s="315"/>
      <c r="D237" s="221" t="s">
        <v>274</v>
      </c>
      <c r="E237" s="204">
        <f t="shared" si="270"/>
        <v>0</v>
      </c>
      <c r="F237" s="204">
        <f t="shared" si="256"/>
        <v>0</v>
      </c>
      <c r="G237" s="156"/>
      <c r="H237" s="148"/>
      <c r="I237" s="148"/>
      <c r="J237" s="156"/>
      <c r="K237" s="148"/>
      <c r="L237" s="148"/>
      <c r="M237" s="156"/>
      <c r="N237" s="148"/>
      <c r="O237" s="148"/>
      <c r="P237" s="156"/>
      <c r="Q237" s="148"/>
      <c r="R237" s="148"/>
      <c r="S237" s="156"/>
      <c r="T237" s="148"/>
      <c r="U237" s="148"/>
      <c r="V237" s="156"/>
      <c r="W237" s="148"/>
      <c r="X237" s="148"/>
      <c r="Y237" s="156"/>
      <c r="Z237" s="148"/>
      <c r="AA237" s="148"/>
      <c r="AB237" s="156"/>
      <c r="AC237" s="156"/>
      <c r="AD237" s="156"/>
      <c r="AE237" s="148"/>
      <c r="AF237" s="148"/>
      <c r="AG237" s="156"/>
      <c r="AH237" s="156"/>
      <c r="AI237" s="156"/>
      <c r="AJ237" s="148"/>
      <c r="AK237" s="148"/>
      <c r="AL237" s="156"/>
      <c r="AM237" s="156"/>
      <c r="AN237" s="156"/>
      <c r="AO237" s="148"/>
      <c r="AP237" s="148"/>
      <c r="AQ237" s="156"/>
      <c r="AR237" s="156"/>
      <c r="AS237" s="156"/>
      <c r="AT237" s="148"/>
      <c r="AU237" s="148"/>
      <c r="AV237" s="156"/>
      <c r="AW237" s="156"/>
      <c r="AX237" s="156"/>
      <c r="AY237" s="173"/>
      <c r="AZ237" s="173"/>
      <c r="BA237" s="156"/>
      <c r="BB237" s="222"/>
    </row>
    <row r="238" spans="1:54" ht="31.2">
      <c r="A238" s="313"/>
      <c r="B238" s="315"/>
      <c r="C238" s="315"/>
      <c r="D238" s="153" t="s">
        <v>43</v>
      </c>
      <c r="E238" s="204">
        <f t="shared" si="270"/>
        <v>0</v>
      </c>
      <c r="F238" s="204">
        <f t="shared" si="256"/>
        <v>0</v>
      </c>
      <c r="G238" s="156"/>
      <c r="H238" s="148"/>
      <c r="I238" s="148"/>
      <c r="J238" s="156"/>
      <c r="K238" s="148"/>
      <c r="L238" s="148"/>
      <c r="M238" s="156"/>
      <c r="N238" s="148"/>
      <c r="O238" s="148"/>
      <c r="P238" s="156"/>
      <c r="Q238" s="148"/>
      <c r="R238" s="148"/>
      <c r="S238" s="156"/>
      <c r="T238" s="148"/>
      <c r="U238" s="148"/>
      <c r="V238" s="156"/>
      <c r="W238" s="148"/>
      <c r="X238" s="148"/>
      <c r="Y238" s="156"/>
      <c r="Z238" s="148"/>
      <c r="AA238" s="148"/>
      <c r="AB238" s="156"/>
      <c r="AC238" s="156"/>
      <c r="AD238" s="156"/>
      <c r="AE238" s="148"/>
      <c r="AF238" s="148"/>
      <c r="AG238" s="156"/>
      <c r="AH238" s="156"/>
      <c r="AI238" s="156"/>
      <c r="AJ238" s="148"/>
      <c r="AK238" s="148"/>
      <c r="AL238" s="156"/>
      <c r="AM238" s="156"/>
      <c r="AN238" s="156"/>
      <c r="AO238" s="148"/>
      <c r="AP238" s="148"/>
      <c r="AQ238" s="156"/>
      <c r="AR238" s="156"/>
      <c r="AS238" s="156"/>
      <c r="AT238" s="148"/>
      <c r="AU238" s="148"/>
      <c r="AV238" s="156"/>
      <c r="AW238" s="156"/>
      <c r="AX238" s="156"/>
      <c r="AY238" s="156"/>
      <c r="AZ238" s="156"/>
      <c r="BA238" s="156"/>
      <c r="BB238" s="223"/>
    </row>
    <row r="239" spans="1:54" ht="15.6">
      <c r="A239" s="312" t="s">
        <v>481</v>
      </c>
      <c r="B239" s="314" t="s">
        <v>463</v>
      </c>
      <c r="C239" s="314" t="s">
        <v>324</v>
      </c>
      <c r="D239" s="159" t="s">
        <v>41</v>
      </c>
      <c r="E239" s="204">
        <f>H239+K239+N239+Q239+T239+W239+Z239+AE239+AJ239+AO239+AT239+AY239</f>
        <v>894.02719000000002</v>
      </c>
      <c r="F239" s="204">
        <f>I239+L239+O239+R239+U239+X239+AC239+AH239+AM239+AR239+AW239+AZ239</f>
        <v>894.02719000000002</v>
      </c>
      <c r="G239" s="156">
        <f>F239/E239</f>
        <v>1</v>
      </c>
      <c r="H239" s="148"/>
      <c r="I239" s="148"/>
      <c r="J239" s="156"/>
      <c r="K239" s="148"/>
      <c r="L239" s="148"/>
      <c r="M239" s="156"/>
      <c r="N239" s="148"/>
      <c r="O239" s="148"/>
      <c r="P239" s="156"/>
      <c r="Q239" s="148"/>
      <c r="R239" s="148"/>
      <c r="S239" s="156"/>
      <c r="T239" s="148"/>
      <c r="U239" s="148"/>
      <c r="V239" s="156"/>
      <c r="W239" s="148">
        <f>W242</f>
        <v>0</v>
      </c>
      <c r="X239" s="148">
        <f>X242</f>
        <v>0</v>
      </c>
      <c r="Y239" s="156"/>
      <c r="Z239" s="148">
        <f>Z242</f>
        <v>22.538650000000001</v>
      </c>
      <c r="AA239" s="148">
        <f t="shared" ref="AA239:AC239" si="271">AA242</f>
        <v>22.538650000000001</v>
      </c>
      <c r="AB239" s="148">
        <f t="shared" si="271"/>
        <v>0</v>
      </c>
      <c r="AC239" s="148">
        <f t="shared" si="271"/>
        <v>22.538650000000001</v>
      </c>
      <c r="AD239" s="156"/>
      <c r="AE239" s="148">
        <f>AE242</f>
        <v>398.76175000000001</v>
      </c>
      <c r="AF239" s="148">
        <f t="shared" ref="AF239:AH239" si="272">AF242</f>
        <v>0</v>
      </c>
      <c r="AG239" s="148">
        <f t="shared" si="272"/>
        <v>0</v>
      </c>
      <c r="AH239" s="148">
        <f t="shared" si="272"/>
        <v>398.76175000000001</v>
      </c>
      <c r="AI239" s="156"/>
      <c r="AJ239" s="148">
        <f>SUM(AJ241:AJ242)</f>
        <v>406.07098999999999</v>
      </c>
      <c r="AK239" s="148">
        <f t="shared" ref="AK239:AR239" si="273">SUM(AK241:AK242)</f>
        <v>0</v>
      </c>
      <c r="AL239" s="148">
        <f t="shared" si="273"/>
        <v>0</v>
      </c>
      <c r="AM239" s="148">
        <f t="shared" si="273"/>
        <v>406.07098999999999</v>
      </c>
      <c r="AN239" s="148"/>
      <c r="AO239" s="148">
        <f t="shared" si="273"/>
        <v>66.655799999999999</v>
      </c>
      <c r="AP239" s="148">
        <f t="shared" si="273"/>
        <v>0</v>
      </c>
      <c r="AQ239" s="148">
        <f t="shared" si="273"/>
        <v>0</v>
      </c>
      <c r="AR239" s="148">
        <f t="shared" si="273"/>
        <v>66.655799999999999</v>
      </c>
      <c r="AS239" s="156"/>
      <c r="AT239" s="148"/>
      <c r="AU239" s="148"/>
      <c r="AV239" s="156"/>
      <c r="AW239" s="156"/>
      <c r="AX239" s="156"/>
      <c r="AY239" s="178">
        <f>SUM(AY241:AY242)</f>
        <v>0</v>
      </c>
      <c r="AZ239" s="156"/>
      <c r="BA239" s="156"/>
      <c r="BB239" s="222"/>
    </row>
    <row r="240" spans="1:54" ht="31.2">
      <c r="A240" s="313"/>
      <c r="B240" s="315"/>
      <c r="C240" s="315"/>
      <c r="D240" s="157" t="s">
        <v>37</v>
      </c>
      <c r="E240" s="204">
        <f t="shared" si="270"/>
        <v>0</v>
      </c>
      <c r="F240" s="204">
        <f t="shared" ref="F240:F303" si="274">I240+L240+O240+R240+U240+X240+AC240+AH240+AM240+AR240+AW240+AZ240</f>
        <v>0</v>
      </c>
      <c r="G240" s="156"/>
      <c r="H240" s="148"/>
      <c r="I240" s="148"/>
      <c r="J240" s="156"/>
      <c r="K240" s="148"/>
      <c r="L240" s="148"/>
      <c r="M240" s="156"/>
      <c r="N240" s="148"/>
      <c r="O240" s="148"/>
      <c r="P240" s="156"/>
      <c r="Q240" s="148"/>
      <c r="R240" s="148"/>
      <c r="S240" s="156"/>
      <c r="T240" s="148"/>
      <c r="U240" s="148"/>
      <c r="V240" s="156"/>
      <c r="W240" s="148"/>
      <c r="X240" s="148"/>
      <c r="Y240" s="156"/>
      <c r="Z240" s="148"/>
      <c r="AA240" s="148"/>
      <c r="AB240" s="156"/>
      <c r="AC240" s="156"/>
      <c r="AD240" s="156"/>
      <c r="AE240" s="148"/>
      <c r="AF240" s="148"/>
      <c r="AG240" s="156"/>
      <c r="AH240" s="156"/>
      <c r="AI240" s="156"/>
      <c r="AJ240" s="148"/>
      <c r="AK240" s="148"/>
      <c r="AL240" s="156"/>
      <c r="AM240" s="156"/>
      <c r="AN240" s="156"/>
      <c r="AO240" s="148"/>
      <c r="AP240" s="148"/>
      <c r="AQ240" s="156"/>
      <c r="AR240" s="156"/>
      <c r="AS240" s="156"/>
      <c r="AT240" s="148"/>
      <c r="AU240" s="148"/>
      <c r="AV240" s="156"/>
      <c r="AW240" s="156"/>
      <c r="AX240" s="156"/>
      <c r="AY240" s="178"/>
      <c r="AZ240" s="156"/>
      <c r="BA240" s="156"/>
      <c r="BB240" s="222"/>
    </row>
    <row r="241" spans="1:54" ht="31.2">
      <c r="A241" s="313"/>
      <c r="B241" s="315"/>
      <c r="C241" s="315"/>
      <c r="D241" s="158" t="s">
        <v>2</v>
      </c>
      <c r="E241" s="204">
        <f t="shared" si="270"/>
        <v>849.32583</v>
      </c>
      <c r="F241" s="204">
        <f t="shared" si="274"/>
        <v>849.32583</v>
      </c>
      <c r="G241" s="156"/>
      <c r="H241" s="148"/>
      <c r="I241" s="148"/>
      <c r="J241" s="156"/>
      <c r="K241" s="148"/>
      <c r="L241" s="148"/>
      <c r="M241" s="156"/>
      <c r="N241" s="148"/>
      <c r="O241" s="148"/>
      <c r="P241" s="156"/>
      <c r="Q241" s="148"/>
      <c r="R241" s="148"/>
      <c r="S241" s="156"/>
      <c r="T241" s="148"/>
      <c r="U241" s="148"/>
      <c r="V241" s="156"/>
      <c r="W241" s="148"/>
      <c r="X241" s="148"/>
      <c r="Y241" s="156"/>
      <c r="Z241" s="148"/>
      <c r="AA241" s="148"/>
      <c r="AB241" s="156"/>
      <c r="AC241" s="156"/>
      <c r="AD241" s="156"/>
      <c r="AE241" s="148"/>
      <c r="AF241" s="148"/>
      <c r="AG241" s="156"/>
      <c r="AH241" s="156"/>
      <c r="AI241" s="156"/>
      <c r="AJ241" s="148">
        <v>428.2337</v>
      </c>
      <c r="AK241" s="148"/>
      <c r="AL241" s="156"/>
      <c r="AM241" s="148">
        <v>428.2337</v>
      </c>
      <c r="AN241" s="156"/>
      <c r="AO241" s="148">
        <v>421.09213</v>
      </c>
      <c r="AP241" s="148"/>
      <c r="AQ241" s="156"/>
      <c r="AR241" s="148">
        <v>421.09213</v>
      </c>
      <c r="AS241" s="156"/>
      <c r="AT241" s="148"/>
      <c r="AU241" s="148"/>
      <c r="AV241" s="156"/>
      <c r="AW241" s="156"/>
      <c r="AX241" s="156"/>
      <c r="AY241" s="148"/>
      <c r="AZ241" s="156"/>
      <c r="BA241" s="156"/>
      <c r="BB241" s="222"/>
    </row>
    <row r="242" spans="1:54" ht="15.6">
      <c r="A242" s="313"/>
      <c r="B242" s="315"/>
      <c r="C242" s="315"/>
      <c r="D242" s="221" t="s">
        <v>273</v>
      </c>
      <c r="E242" s="204">
        <f>H242+K242+N242+Q242+T242+W242+Z242+AE242+AJ242+AO242+AT242+AY242</f>
        <v>44.701360000000022</v>
      </c>
      <c r="F242" s="204">
        <f t="shared" si="274"/>
        <v>44.701360000000022</v>
      </c>
      <c r="G242" s="156"/>
      <c r="H242" s="148"/>
      <c r="I242" s="148"/>
      <c r="J242" s="156"/>
      <c r="K242" s="148"/>
      <c r="L242" s="148"/>
      <c r="M242" s="156"/>
      <c r="N242" s="148"/>
      <c r="O242" s="148"/>
      <c r="P242" s="156"/>
      <c r="Q242" s="148"/>
      <c r="R242" s="148"/>
      <c r="S242" s="156"/>
      <c r="T242" s="148"/>
      <c r="U242" s="148"/>
      <c r="V242" s="156"/>
      <c r="W242" s="148"/>
      <c r="X242" s="148"/>
      <c r="Y242" s="156"/>
      <c r="Z242" s="148">
        <v>22.538650000000001</v>
      </c>
      <c r="AA242" s="148">
        <v>22.538650000000001</v>
      </c>
      <c r="AB242" s="156"/>
      <c r="AC242" s="148">
        <v>22.538650000000001</v>
      </c>
      <c r="AD242" s="156"/>
      <c r="AE242" s="148">
        <v>398.76175000000001</v>
      </c>
      <c r="AF242" s="148"/>
      <c r="AG242" s="156"/>
      <c r="AH242" s="148">
        <v>398.76175000000001</v>
      </c>
      <c r="AI242" s="156"/>
      <c r="AJ242" s="148">
        <v>-22.162710000000001</v>
      </c>
      <c r="AK242" s="148"/>
      <c r="AL242" s="156"/>
      <c r="AM242" s="148">
        <v>-22.162710000000001</v>
      </c>
      <c r="AN242" s="156"/>
      <c r="AO242" s="148">
        <v>-354.43633</v>
      </c>
      <c r="AP242" s="148"/>
      <c r="AQ242" s="156"/>
      <c r="AR242" s="148">
        <v>-354.43633</v>
      </c>
      <c r="AS242" s="156"/>
      <c r="AT242" s="148"/>
      <c r="AU242" s="148"/>
      <c r="AV242" s="156"/>
      <c r="AW242" s="156"/>
      <c r="AX242" s="156"/>
      <c r="AY242" s="148"/>
      <c r="AZ242" s="156"/>
      <c r="BA242" s="156"/>
      <c r="BB242" s="222"/>
    </row>
    <row r="243" spans="1:54" ht="78">
      <c r="A243" s="313"/>
      <c r="B243" s="315"/>
      <c r="C243" s="315"/>
      <c r="D243" s="221" t="s">
        <v>279</v>
      </c>
      <c r="E243" s="204">
        <f t="shared" ref="E243:E248" si="275">H243+K243+N243+Q243+T243+W243+Z243+AE243+AJ243+AO243+AT243+AY243</f>
        <v>0</v>
      </c>
      <c r="F243" s="204">
        <f t="shared" si="274"/>
        <v>0</v>
      </c>
      <c r="G243" s="156"/>
      <c r="H243" s="148"/>
      <c r="I243" s="148"/>
      <c r="J243" s="156"/>
      <c r="K243" s="148"/>
      <c r="L243" s="148"/>
      <c r="M243" s="156"/>
      <c r="N243" s="148"/>
      <c r="O243" s="148"/>
      <c r="P243" s="156"/>
      <c r="Q243" s="148"/>
      <c r="R243" s="148"/>
      <c r="S243" s="156"/>
      <c r="T243" s="148"/>
      <c r="U243" s="148"/>
      <c r="V243" s="156"/>
      <c r="W243" s="148"/>
      <c r="X243" s="148"/>
      <c r="Y243" s="156"/>
      <c r="Z243" s="148"/>
      <c r="AA243" s="148"/>
      <c r="AB243" s="156"/>
      <c r="AC243" s="156"/>
      <c r="AD243" s="156"/>
      <c r="AE243" s="148"/>
      <c r="AF243" s="148"/>
      <c r="AG243" s="156"/>
      <c r="AH243" s="156"/>
      <c r="AI243" s="156"/>
      <c r="AJ243" s="148"/>
      <c r="AK243" s="148"/>
      <c r="AL243" s="156"/>
      <c r="AM243" s="156"/>
      <c r="AN243" s="156"/>
      <c r="AO243" s="148"/>
      <c r="AP243" s="148"/>
      <c r="AQ243" s="156"/>
      <c r="AR243" s="156"/>
      <c r="AS243" s="156"/>
      <c r="AT243" s="148"/>
      <c r="AU243" s="148"/>
      <c r="AV243" s="156"/>
      <c r="AW243" s="156"/>
      <c r="AX243" s="156"/>
      <c r="AY243" s="156"/>
      <c r="AZ243" s="156"/>
      <c r="BA243" s="156"/>
      <c r="BB243" s="222"/>
    </row>
    <row r="244" spans="1:54" ht="15.6">
      <c r="A244" s="313"/>
      <c r="B244" s="315"/>
      <c r="C244" s="315"/>
      <c r="D244" s="221" t="s">
        <v>274</v>
      </c>
      <c r="E244" s="204">
        <f t="shared" si="275"/>
        <v>0</v>
      </c>
      <c r="F244" s="204">
        <f t="shared" si="274"/>
        <v>0</v>
      </c>
      <c r="G244" s="156"/>
      <c r="H244" s="148"/>
      <c r="I244" s="148"/>
      <c r="J244" s="156"/>
      <c r="K244" s="148"/>
      <c r="L244" s="148"/>
      <c r="M244" s="156"/>
      <c r="N244" s="148"/>
      <c r="O244" s="148"/>
      <c r="P244" s="156"/>
      <c r="Q244" s="148"/>
      <c r="R244" s="148"/>
      <c r="S244" s="156"/>
      <c r="T244" s="148"/>
      <c r="U244" s="148"/>
      <c r="V244" s="156"/>
      <c r="W244" s="148"/>
      <c r="X244" s="148"/>
      <c r="Y244" s="156"/>
      <c r="Z244" s="148"/>
      <c r="AA244" s="148"/>
      <c r="AB244" s="156"/>
      <c r="AC244" s="156"/>
      <c r="AD244" s="156"/>
      <c r="AE244" s="148"/>
      <c r="AF244" s="148"/>
      <c r="AG244" s="156"/>
      <c r="AH244" s="156"/>
      <c r="AI244" s="156"/>
      <c r="AJ244" s="148"/>
      <c r="AK244" s="148"/>
      <c r="AL244" s="156"/>
      <c r="AM244" s="156"/>
      <c r="AN244" s="156"/>
      <c r="AO244" s="148"/>
      <c r="AP244" s="148"/>
      <c r="AQ244" s="156"/>
      <c r="AR244" s="156"/>
      <c r="AS244" s="156"/>
      <c r="AT244" s="148"/>
      <c r="AU244" s="148"/>
      <c r="AV244" s="156"/>
      <c r="AW244" s="156"/>
      <c r="AX244" s="156"/>
      <c r="AY244" s="156"/>
      <c r="AZ244" s="156"/>
      <c r="BA244" s="156"/>
      <c r="BB244" s="222"/>
    </row>
    <row r="245" spans="1:54" ht="31.2">
      <c r="A245" s="313"/>
      <c r="B245" s="315"/>
      <c r="C245" s="315"/>
      <c r="D245" s="153" t="s">
        <v>43</v>
      </c>
      <c r="E245" s="204">
        <f t="shared" si="275"/>
        <v>0</v>
      </c>
      <c r="F245" s="204">
        <f t="shared" si="274"/>
        <v>0</v>
      </c>
      <c r="G245" s="156"/>
      <c r="H245" s="148"/>
      <c r="I245" s="148"/>
      <c r="J245" s="156"/>
      <c r="K245" s="148"/>
      <c r="L245" s="148"/>
      <c r="M245" s="156"/>
      <c r="N245" s="148"/>
      <c r="O245" s="148"/>
      <c r="P245" s="156"/>
      <c r="Q245" s="148"/>
      <c r="R245" s="148"/>
      <c r="S245" s="156"/>
      <c r="T245" s="148"/>
      <c r="U245" s="148"/>
      <c r="V245" s="156"/>
      <c r="W245" s="148"/>
      <c r="X245" s="148"/>
      <c r="Y245" s="156"/>
      <c r="Z245" s="148"/>
      <c r="AA245" s="148"/>
      <c r="AB245" s="156"/>
      <c r="AC245" s="156"/>
      <c r="AD245" s="156"/>
      <c r="AE245" s="148"/>
      <c r="AF245" s="148"/>
      <c r="AG245" s="156"/>
      <c r="AH245" s="156"/>
      <c r="AI245" s="156"/>
      <c r="AJ245" s="148"/>
      <c r="AK245" s="148"/>
      <c r="AL245" s="156"/>
      <c r="AM245" s="156"/>
      <c r="AN245" s="156"/>
      <c r="AO245" s="148"/>
      <c r="AP245" s="148"/>
      <c r="AQ245" s="156"/>
      <c r="AR245" s="156"/>
      <c r="AS245" s="156"/>
      <c r="AT245" s="148"/>
      <c r="AU245" s="148"/>
      <c r="AV245" s="156"/>
      <c r="AW245" s="156"/>
      <c r="AX245" s="156"/>
      <c r="AY245" s="156"/>
      <c r="AZ245" s="156"/>
      <c r="BA245" s="156"/>
      <c r="BB245" s="223"/>
    </row>
    <row r="246" spans="1:54" ht="15.6">
      <c r="A246" s="313" t="s">
        <v>482</v>
      </c>
      <c r="B246" s="314" t="s">
        <v>464</v>
      </c>
      <c r="C246" s="314" t="s">
        <v>324</v>
      </c>
      <c r="D246" s="159" t="s">
        <v>41</v>
      </c>
      <c r="E246" s="204">
        <f t="shared" si="275"/>
        <v>4621.7209999999995</v>
      </c>
      <c r="F246" s="204">
        <f t="shared" si="274"/>
        <v>4621.7209999999995</v>
      </c>
      <c r="G246" s="156">
        <f>F246/E246</f>
        <v>1</v>
      </c>
      <c r="H246" s="148"/>
      <c r="I246" s="148"/>
      <c r="J246" s="156"/>
      <c r="K246" s="148"/>
      <c r="L246" s="148"/>
      <c r="M246" s="156"/>
      <c r="N246" s="148"/>
      <c r="O246" s="148"/>
      <c r="P246" s="156"/>
      <c r="Q246" s="148"/>
      <c r="R246" s="148"/>
      <c r="S246" s="156"/>
      <c r="T246" s="148"/>
      <c r="U246" s="148"/>
      <c r="V246" s="156"/>
      <c r="W246" s="148"/>
      <c r="X246" s="148"/>
      <c r="Y246" s="156"/>
      <c r="Z246" s="148">
        <f>Z247+Z248+Z249+Z250+Z251+Z252</f>
        <v>0</v>
      </c>
      <c r="AA246" s="148"/>
      <c r="AB246" s="156"/>
      <c r="AC246" s="156"/>
      <c r="AD246" s="156"/>
      <c r="AE246" s="148">
        <f>AE249</f>
        <v>231.08605</v>
      </c>
      <c r="AF246" s="148">
        <f t="shared" ref="AF246:AH246" si="276">AF249</f>
        <v>0</v>
      </c>
      <c r="AG246" s="148">
        <f t="shared" si="276"/>
        <v>0</v>
      </c>
      <c r="AH246" s="148">
        <f t="shared" si="276"/>
        <v>231.08605</v>
      </c>
      <c r="AI246" s="156"/>
      <c r="AJ246" s="148">
        <f>SUM(AJ248:AJ249)</f>
        <v>4390.6349499999997</v>
      </c>
      <c r="AK246" s="148">
        <f t="shared" ref="AK246:AZ246" si="277">SUM(AK248:AK249)</f>
        <v>0</v>
      </c>
      <c r="AL246" s="148">
        <f t="shared" si="277"/>
        <v>0</v>
      </c>
      <c r="AM246" s="148">
        <f t="shared" si="277"/>
        <v>4390.6349499999997</v>
      </c>
      <c r="AN246" s="148">
        <f t="shared" si="277"/>
        <v>0</v>
      </c>
      <c r="AO246" s="148">
        <f t="shared" si="277"/>
        <v>0</v>
      </c>
      <c r="AP246" s="148">
        <f t="shared" si="277"/>
        <v>0</v>
      </c>
      <c r="AQ246" s="148">
        <f t="shared" si="277"/>
        <v>0</v>
      </c>
      <c r="AR246" s="148">
        <f t="shared" si="277"/>
        <v>0</v>
      </c>
      <c r="AS246" s="148">
        <f t="shared" si="277"/>
        <v>0</v>
      </c>
      <c r="AT246" s="148">
        <f t="shared" si="277"/>
        <v>0</v>
      </c>
      <c r="AU246" s="148">
        <f t="shared" si="277"/>
        <v>0</v>
      </c>
      <c r="AV246" s="148">
        <f t="shared" si="277"/>
        <v>0</v>
      </c>
      <c r="AW246" s="148">
        <f t="shared" si="277"/>
        <v>0</v>
      </c>
      <c r="AX246" s="148">
        <f t="shared" si="277"/>
        <v>0</v>
      </c>
      <c r="AY246" s="148">
        <f t="shared" si="277"/>
        <v>0</v>
      </c>
      <c r="AZ246" s="148">
        <f t="shared" si="277"/>
        <v>0</v>
      </c>
      <c r="BA246" s="156"/>
      <c r="BB246" s="222"/>
    </row>
    <row r="247" spans="1:54" ht="31.2">
      <c r="A247" s="313"/>
      <c r="B247" s="315"/>
      <c r="C247" s="315"/>
      <c r="D247" s="157" t="s">
        <v>37</v>
      </c>
      <c r="E247" s="204">
        <f t="shared" si="275"/>
        <v>0</v>
      </c>
      <c r="F247" s="204">
        <f t="shared" si="274"/>
        <v>0</v>
      </c>
      <c r="G247" s="156"/>
      <c r="H247" s="148"/>
      <c r="I247" s="148"/>
      <c r="J247" s="156"/>
      <c r="K247" s="148"/>
      <c r="L247" s="148"/>
      <c r="M247" s="156"/>
      <c r="N247" s="148"/>
      <c r="O247" s="148"/>
      <c r="P247" s="156"/>
      <c r="Q247" s="148"/>
      <c r="R247" s="148"/>
      <c r="S247" s="156"/>
      <c r="T247" s="148"/>
      <c r="U247" s="148"/>
      <c r="V247" s="156"/>
      <c r="W247" s="148"/>
      <c r="X247" s="148"/>
      <c r="Y247" s="156"/>
      <c r="Z247" s="148"/>
      <c r="AA247" s="148"/>
      <c r="AB247" s="156"/>
      <c r="AC247" s="156"/>
      <c r="AD247" s="156"/>
      <c r="AE247" s="148"/>
      <c r="AF247" s="148"/>
      <c r="AG247" s="156"/>
      <c r="AH247" s="156"/>
      <c r="AI247" s="156"/>
      <c r="AJ247" s="188"/>
      <c r="AK247" s="148"/>
      <c r="AL247" s="156"/>
      <c r="AM247" s="156"/>
      <c r="AN247" s="156"/>
      <c r="AO247" s="148"/>
      <c r="AP247" s="148"/>
      <c r="AQ247" s="156"/>
      <c r="AR247" s="156"/>
      <c r="AS247" s="156"/>
      <c r="AT247" s="148"/>
      <c r="AU247" s="148"/>
      <c r="AV247" s="156"/>
      <c r="AW247" s="156"/>
      <c r="AX247" s="156"/>
      <c r="AY247" s="156"/>
      <c r="AZ247" s="156"/>
      <c r="BA247" s="156"/>
      <c r="BB247" s="222"/>
    </row>
    <row r="248" spans="1:54" ht="31.2">
      <c r="A248" s="313"/>
      <c r="B248" s="315"/>
      <c r="C248" s="315"/>
      <c r="D248" s="158" t="s">
        <v>2</v>
      </c>
      <c r="E248" s="204">
        <f t="shared" si="275"/>
        <v>4390.6349499999997</v>
      </c>
      <c r="F248" s="204">
        <f t="shared" si="274"/>
        <v>4390.6349499999997</v>
      </c>
      <c r="G248" s="156"/>
      <c r="H248" s="148"/>
      <c r="I248" s="148"/>
      <c r="J248" s="156"/>
      <c r="K248" s="148"/>
      <c r="L248" s="148"/>
      <c r="M248" s="156"/>
      <c r="N248" s="148"/>
      <c r="O248" s="148"/>
      <c r="P248" s="156"/>
      <c r="Q248" s="148"/>
      <c r="R248" s="148"/>
      <c r="S248" s="156"/>
      <c r="T248" s="148"/>
      <c r="U248" s="148"/>
      <c r="V248" s="156"/>
      <c r="W248" s="148"/>
      <c r="X248" s="148"/>
      <c r="Y248" s="156"/>
      <c r="Z248" s="148"/>
      <c r="AA248" s="148"/>
      <c r="AB248" s="156"/>
      <c r="AC248" s="156"/>
      <c r="AD248" s="156"/>
      <c r="AE248" s="148"/>
      <c r="AF248" s="148"/>
      <c r="AG248" s="156"/>
      <c r="AH248" s="156"/>
      <c r="AI248" s="156"/>
      <c r="AJ248" s="148">
        <v>1335.8362999999999</v>
      </c>
      <c r="AK248" s="148"/>
      <c r="AL248" s="156"/>
      <c r="AM248" s="148">
        <v>1335.8362999999999</v>
      </c>
      <c r="AN248" s="156"/>
      <c r="AO248" s="148">
        <v>3054.7986500000002</v>
      </c>
      <c r="AP248" s="148"/>
      <c r="AQ248" s="156"/>
      <c r="AR248" s="148">
        <v>3054.7986500000002</v>
      </c>
      <c r="AS248" s="156"/>
      <c r="AT248" s="148"/>
      <c r="AU248" s="148"/>
      <c r="AV248" s="156"/>
      <c r="AW248" s="156"/>
      <c r="AX248" s="156"/>
      <c r="AY248" s="148"/>
      <c r="AZ248" s="156"/>
      <c r="BA248" s="156"/>
      <c r="BB248" s="222"/>
    </row>
    <row r="249" spans="1:54" ht="15.6">
      <c r="A249" s="313"/>
      <c r="B249" s="315"/>
      <c r="C249" s="315"/>
      <c r="D249" s="221" t="s">
        <v>273</v>
      </c>
      <c r="E249" s="204">
        <f>H249+K249+N249+Q249+T249+W249+Z249+AE249+AJ249+AO249+AT249+AY249</f>
        <v>231.08604999999989</v>
      </c>
      <c r="F249" s="204">
        <f t="shared" si="274"/>
        <v>231.08604999999989</v>
      </c>
      <c r="G249" s="156"/>
      <c r="H249" s="148"/>
      <c r="I249" s="148"/>
      <c r="J249" s="156"/>
      <c r="K249" s="148"/>
      <c r="L249" s="148"/>
      <c r="M249" s="156"/>
      <c r="N249" s="148"/>
      <c r="O249" s="148"/>
      <c r="P249" s="156"/>
      <c r="Q249" s="148"/>
      <c r="R249" s="148"/>
      <c r="S249" s="156"/>
      <c r="T249" s="148"/>
      <c r="U249" s="148"/>
      <c r="V249" s="156"/>
      <c r="W249" s="148"/>
      <c r="X249" s="148"/>
      <c r="Y249" s="156"/>
      <c r="Z249" s="148"/>
      <c r="AA249" s="148"/>
      <c r="AB249" s="156"/>
      <c r="AC249" s="156"/>
      <c r="AD249" s="156"/>
      <c r="AE249" s="148">
        <v>231.08605</v>
      </c>
      <c r="AF249" s="148"/>
      <c r="AG249" s="156"/>
      <c r="AH249" s="148">
        <v>231.08605</v>
      </c>
      <c r="AI249" s="156"/>
      <c r="AJ249" s="148">
        <v>3054.7986500000002</v>
      </c>
      <c r="AK249" s="148"/>
      <c r="AL249" s="156"/>
      <c r="AM249" s="148">
        <v>3054.7986500000002</v>
      </c>
      <c r="AN249" s="156"/>
      <c r="AO249" s="148">
        <v>-3054.7986500000002</v>
      </c>
      <c r="AP249" s="148"/>
      <c r="AQ249" s="156"/>
      <c r="AR249" s="148">
        <v>-3054.7986500000002</v>
      </c>
      <c r="AS249" s="156"/>
      <c r="AT249" s="148"/>
      <c r="AU249" s="148"/>
      <c r="AV249" s="156"/>
      <c r="AW249" s="156"/>
      <c r="AX249" s="156"/>
      <c r="AY249" s="156"/>
      <c r="AZ249" s="156"/>
      <c r="BA249" s="156"/>
      <c r="BB249" s="222"/>
    </row>
    <row r="250" spans="1:54" ht="78">
      <c r="A250" s="313"/>
      <c r="B250" s="315"/>
      <c r="C250" s="315"/>
      <c r="D250" s="221" t="s">
        <v>279</v>
      </c>
      <c r="E250" s="204">
        <f t="shared" ref="E250:E255" si="278">H250+K250+N250+Q250+T250+W250+Z250+AE250+AJ250+AO250+AT250+AY250</f>
        <v>0</v>
      </c>
      <c r="F250" s="204">
        <f t="shared" si="274"/>
        <v>0</v>
      </c>
      <c r="G250" s="156"/>
      <c r="H250" s="148"/>
      <c r="I250" s="148"/>
      <c r="J250" s="156"/>
      <c r="K250" s="148"/>
      <c r="L250" s="148"/>
      <c r="M250" s="156"/>
      <c r="N250" s="148"/>
      <c r="O250" s="148"/>
      <c r="P250" s="156"/>
      <c r="Q250" s="148"/>
      <c r="R250" s="148"/>
      <c r="S250" s="156"/>
      <c r="T250" s="148"/>
      <c r="U250" s="148"/>
      <c r="V250" s="156"/>
      <c r="W250" s="148"/>
      <c r="X250" s="148"/>
      <c r="Y250" s="156"/>
      <c r="Z250" s="148"/>
      <c r="AA250" s="148"/>
      <c r="AB250" s="156"/>
      <c r="AC250" s="156"/>
      <c r="AD250" s="156"/>
      <c r="AE250" s="148"/>
      <c r="AF250" s="148"/>
      <c r="AG250" s="156"/>
      <c r="AH250" s="156"/>
      <c r="AI250" s="156"/>
      <c r="AJ250" s="148"/>
      <c r="AK250" s="148"/>
      <c r="AL250" s="156"/>
      <c r="AM250" s="156"/>
      <c r="AN250" s="156"/>
      <c r="AO250" s="148"/>
      <c r="AP250" s="148"/>
      <c r="AQ250" s="156"/>
      <c r="AR250" s="156"/>
      <c r="AS250" s="156"/>
      <c r="AT250" s="148"/>
      <c r="AU250" s="148"/>
      <c r="AV250" s="156"/>
      <c r="AW250" s="156"/>
      <c r="AX250" s="156"/>
      <c r="AY250" s="156"/>
      <c r="AZ250" s="156"/>
      <c r="BA250" s="156"/>
      <c r="BB250" s="222"/>
    </row>
    <row r="251" spans="1:54" ht="15.6">
      <c r="A251" s="313"/>
      <c r="B251" s="315"/>
      <c r="C251" s="315"/>
      <c r="D251" s="221" t="s">
        <v>274</v>
      </c>
      <c r="E251" s="204">
        <f t="shared" si="278"/>
        <v>0</v>
      </c>
      <c r="F251" s="204">
        <f t="shared" si="274"/>
        <v>0</v>
      </c>
      <c r="G251" s="156"/>
      <c r="H251" s="148"/>
      <c r="I251" s="148"/>
      <c r="J251" s="156"/>
      <c r="K251" s="148"/>
      <c r="L251" s="148"/>
      <c r="M251" s="156"/>
      <c r="N251" s="148"/>
      <c r="O251" s="148"/>
      <c r="P251" s="156"/>
      <c r="Q251" s="148"/>
      <c r="R251" s="148"/>
      <c r="S251" s="156"/>
      <c r="T251" s="148"/>
      <c r="U251" s="148"/>
      <c r="V251" s="156"/>
      <c r="W251" s="148"/>
      <c r="X251" s="148"/>
      <c r="Y251" s="156"/>
      <c r="Z251" s="148"/>
      <c r="AA251" s="148"/>
      <c r="AB251" s="156"/>
      <c r="AC251" s="156"/>
      <c r="AD251" s="156"/>
      <c r="AE251" s="148"/>
      <c r="AF251" s="148"/>
      <c r="AG251" s="156"/>
      <c r="AH251" s="156"/>
      <c r="AI251" s="156"/>
      <c r="AJ251" s="148"/>
      <c r="AK251" s="148"/>
      <c r="AL251" s="156"/>
      <c r="AM251" s="156"/>
      <c r="AN251" s="156"/>
      <c r="AO251" s="148"/>
      <c r="AP251" s="148"/>
      <c r="AQ251" s="156"/>
      <c r="AR251" s="156"/>
      <c r="AS251" s="156"/>
      <c r="AT251" s="148"/>
      <c r="AU251" s="148"/>
      <c r="AV251" s="156"/>
      <c r="AW251" s="156"/>
      <c r="AX251" s="156"/>
      <c r="AY251" s="156"/>
      <c r="AZ251" s="156"/>
      <c r="BA251" s="156"/>
      <c r="BB251" s="222"/>
    </row>
    <row r="252" spans="1:54" ht="31.2">
      <c r="A252" s="313"/>
      <c r="B252" s="315"/>
      <c r="C252" s="315"/>
      <c r="D252" s="153" t="s">
        <v>43</v>
      </c>
      <c r="E252" s="204">
        <f t="shared" si="278"/>
        <v>0</v>
      </c>
      <c r="F252" s="204">
        <f t="shared" si="274"/>
        <v>0</v>
      </c>
      <c r="G252" s="156"/>
      <c r="H252" s="148"/>
      <c r="I252" s="148"/>
      <c r="J252" s="156"/>
      <c r="K252" s="148"/>
      <c r="L252" s="148"/>
      <c r="M252" s="156"/>
      <c r="N252" s="148"/>
      <c r="O252" s="148"/>
      <c r="P252" s="156"/>
      <c r="Q252" s="148"/>
      <c r="R252" s="148"/>
      <c r="S252" s="156"/>
      <c r="T252" s="148"/>
      <c r="U252" s="148"/>
      <c r="V252" s="156"/>
      <c r="W252" s="148"/>
      <c r="X252" s="148"/>
      <c r="Y252" s="156"/>
      <c r="Z252" s="148"/>
      <c r="AA252" s="148"/>
      <c r="AB252" s="156"/>
      <c r="AC252" s="156"/>
      <c r="AD252" s="156"/>
      <c r="AE252" s="148"/>
      <c r="AF252" s="148"/>
      <c r="AG252" s="156"/>
      <c r="AH252" s="156"/>
      <c r="AI252" s="156"/>
      <c r="AJ252" s="148"/>
      <c r="AK252" s="148"/>
      <c r="AL252" s="156"/>
      <c r="AM252" s="156"/>
      <c r="AN252" s="156"/>
      <c r="AO252" s="148"/>
      <c r="AP252" s="148"/>
      <c r="AQ252" s="156"/>
      <c r="AR252" s="156"/>
      <c r="AS252" s="156"/>
      <c r="AT252" s="148"/>
      <c r="AU252" s="148"/>
      <c r="AV252" s="156"/>
      <c r="AW252" s="156"/>
      <c r="AX252" s="156"/>
      <c r="AY252" s="156"/>
      <c r="AZ252" s="156"/>
      <c r="BA252" s="156"/>
      <c r="BB252" s="223"/>
    </row>
    <row r="253" spans="1:54" ht="15.6">
      <c r="A253" s="312" t="s">
        <v>483</v>
      </c>
      <c r="B253" s="314" t="s">
        <v>465</v>
      </c>
      <c r="C253" s="314" t="s">
        <v>324</v>
      </c>
      <c r="D253" s="159" t="s">
        <v>41</v>
      </c>
      <c r="E253" s="204">
        <f t="shared" si="278"/>
        <v>596.08000000000004</v>
      </c>
      <c r="F253" s="204">
        <f t="shared" si="274"/>
        <v>596.08000000000004</v>
      </c>
      <c r="G253" s="156">
        <f>F253/E253</f>
        <v>1</v>
      </c>
      <c r="H253" s="148"/>
      <c r="I253" s="148"/>
      <c r="J253" s="156"/>
      <c r="K253" s="148"/>
      <c r="L253" s="148"/>
      <c r="M253" s="156"/>
      <c r="N253" s="148"/>
      <c r="O253" s="148"/>
      <c r="P253" s="156"/>
      <c r="Q253" s="148"/>
      <c r="R253" s="148"/>
      <c r="S253" s="156"/>
      <c r="T253" s="148"/>
      <c r="U253" s="148"/>
      <c r="V253" s="156"/>
      <c r="W253" s="148"/>
      <c r="X253" s="148"/>
      <c r="Y253" s="156"/>
      <c r="Z253" s="148">
        <f>Z254+Z255+Z256+Z257+Z258+Z259</f>
        <v>431.03942999999998</v>
      </c>
      <c r="AA253" s="148">
        <f t="shared" ref="AA253:AC253" si="279">AA254+AA255+AA256+AA257+AA258+AA259</f>
        <v>0</v>
      </c>
      <c r="AB253" s="148">
        <f t="shared" si="279"/>
        <v>0</v>
      </c>
      <c r="AC253" s="148">
        <f t="shared" si="279"/>
        <v>431.03942999999998</v>
      </c>
      <c r="AD253" s="156"/>
      <c r="AE253" s="148">
        <f t="shared" ref="AE253:AH253" si="280">AE256</f>
        <v>149.35484</v>
      </c>
      <c r="AF253" s="148">
        <f t="shared" si="280"/>
        <v>0</v>
      </c>
      <c r="AG253" s="148">
        <f t="shared" si="280"/>
        <v>0</v>
      </c>
      <c r="AH253" s="148">
        <f t="shared" si="280"/>
        <v>149.35484</v>
      </c>
      <c r="AI253" s="156"/>
      <c r="AJ253" s="148">
        <f>AJ256</f>
        <v>15.685730000000063</v>
      </c>
      <c r="AK253" s="148">
        <f t="shared" ref="AK253:AM253" si="281">AK256</f>
        <v>0</v>
      </c>
      <c r="AL253" s="148">
        <f t="shared" si="281"/>
        <v>0</v>
      </c>
      <c r="AM253" s="148">
        <f t="shared" si="281"/>
        <v>15.685730000000063</v>
      </c>
      <c r="AN253" s="156"/>
      <c r="AO253" s="148"/>
      <c r="AP253" s="148"/>
      <c r="AQ253" s="156"/>
      <c r="AR253" s="156"/>
      <c r="AS253" s="156"/>
      <c r="AT253" s="148"/>
      <c r="AU253" s="148"/>
      <c r="AV253" s="156"/>
      <c r="AW253" s="156"/>
      <c r="AX253" s="156"/>
      <c r="AY253" s="156"/>
      <c r="AZ253" s="156"/>
      <c r="BA253" s="156"/>
      <c r="BB253" s="222"/>
    </row>
    <row r="254" spans="1:54" ht="31.2">
      <c r="A254" s="313"/>
      <c r="B254" s="315"/>
      <c r="C254" s="315"/>
      <c r="D254" s="157" t="s">
        <v>37</v>
      </c>
      <c r="E254" s="204">
        <f t="shared" si="278"/>
        <v>0</v>
      </c>
      <c r="F254" s="204">
        <f t="shared" si="274"/>
        <v>0</v>
      </c>
      <c r="G254" s="156"/>
      <c r="H254" s="148"/>
      <c r="I254" s="148"/>
      <c r="J254" s="156"/>
      <c r="K254" s="148"/>
      <c r="L254" s="148"/>
      <c r="M254" s="156"/>
      <c r="N254" s="148"/>
      <c r="O254" s="148"/>
      <c r="P254" s="156"/>
      <c r="Q254" s="148"/>
      <c r="R254" s="148"/>
      <c r="S254" s="156"/>
      <c r="T254" s="148"/>
      <c r="U254" s="148"/>
      <c r="V254" s="156"/>
      <c r="W254" s="148"/>
      <c r="X254" s="148"/>
      <c r="Y254" s="156"/>
      <c r="Z254" s="148"/>
      <c r="AA254" s="148"/>
      <c r="AB254" s="156"/>
      <c r="AC254" s="156"/>
      <c r="AD254" s="156"/>
      <c r="AE254" s="148"/>
      <c r="AF254" s="148"/>
      <c r="AG254" s="156"/>
      <c r="AH254" s="156"/>
      <c r="AI254" s="156"/>
      <c r="AJ254" s="148"/>
      <c r="AK254" s="148"/>
      <c r="AL254" s="156"/>
      <c r="AM254" s="156"/>
      <c r="AN254" s="156"/>
      <c r="AO254" s="148"/>
      <c r="AP254" s="148"/>
      <c r="AQ254" s="156"/>
      <c r="AR254" s="156"/>
      <c r="AS254" s="156"/>
      <c r="AT254" s="148"/>
      <c r="AU254" s="148"/>
      <c r="AV254" s="156"/>
      <c r="AW254" s="156"/>
      <c r="AX254" s="156"/>
      <c r="AY254" s="156"/>
      <c r="AZ254" s="156"/>
      <c r="BA254" s="156"/>
      <c r="BB254" s="222"/>
    </row>
    <row r="255" spans="1:54" ht="31.2">
      <c r="A255" s="313"/>
      <c r="B255" s="315"/>
      <c r="C255" s="315"/>
      <c r="D255" s="158" t="s">
        <v>2</v>
      </c>
      <c r="E255" s="204">
        <f t="shared" si="278"/>
        <v>0</v>
      </c>
      <c r="F255" s="204">
        <f t="shared" si="274"/>
        <v>0</v>
      </c>
      <c r="G255" s="156"/>
      <c r="H255" s="148"/>
      <c r="I255" s="148"/>
      <c r="J255" s="156"/>
      <c r="K255" s="148"/>
      <c r="L255" s="148"/>
      <c r="M255" s="156"/>
      <c r="N255" s="148"/>
      <c r="O255" s="148"/>
      <c r="P255" s="156"/>
      <c r="Q255" s="148"/>
      <c r="R255" s="148"/>
      <c r="S255" s="156"/>
      <c r="T255" s="148"/>
      <c r="U255" s="148"/>
      <c r="V255" s="156"/>
      <c r="W255" s="148"/>
      <c r="X255" s="148"/>
      <c r="Y255" s="156"/>
      <c r="Z255" s="148"/>
      <c r="AA255" s="148"/>
      <c r="AB255" s="156"/>
      <c r="AC255" s="156"/>
      <c r="AD255" s="156"/>
      <c r="AE255" s="148"/>
      <c r="AF255" s="148"/>
      <c r="AG255" s="156"/>
      <c r="AH255" s="156"/>
      <c r="AI255" s="156"/>
      <c r="AJ255" s="148"/>
      <c r="AK255" s="148"/>
      <c r="AL255" s="156"/>
      <c r="AM255" s="156"/>
      <c r="AN255" s="156"/>
      <c r="AO255" s="148"/>
      <c r="AP255" s="148"/>
      <c r="AQ255" s="156"/>
      <c r="AR255" s="156"/>
      <c r="AS255" s="156"/>
      <c r="AT255" s="148"/>
      <c r="AU255" s="148"/>
      <c r="AV255" s="156"/>
      <c r="AW255" s="156"/>
      <c r="AX255" s="156"/>
      <c r="AY255" s="156"/>
      <c r="AZ255" s="156"/>
      <c r="BA255" s="156"/>
      <c r="BB255" s="222"/>
    </row>
    <row r="256" spans="1:54" ht="15.6">
      <c r="A256" s="313"/>
      <c r="B256" s="315"/>
      <c r="C256" s="315"/>
      <c r="D256" s="221" t="s">
        <v>273</v>
      </c>
      <c r="E256" s="204">
        <f>H256+K256+N256+Q256+T256+W256+Z256+AE256+AJ256+AO256+AT256+AY256</f>
        <v>596.08000000000004</v>
      </c>
      <c r="F256" s="204">
        <f t="shared" si="274"/>
        <v>596.08000000000004</v>
      </c>
      <c r="G256" s="156"/>
      <c r="H256" s="148"/>
      <c r="I256" s="148"/>
      <c r="J256" s="156"/>
      <c r="K256" s="148"/>
      <c r="L256" s="148"/>
      <c r="M256" s="156"/>
      <c r="N256" s="148"/>
      <c r="O256" s="148"/>
      <c r="P256" s="156"/>
      <c r="Q256" s="148"/>
      <c r="R256" s="148"/>
      <c r="S256" s="156"/>
      <c r="T256" s="148"/>
      <c r="U256" s="148"/>
      <c r="V256" s="156"/>
      <c r="W256" s="148"/>
      <c r="X256" s="148"/>
      <c r="Y256" s="156"/>
      <c r="Z256" s="148">
        <v>431.03942999999998</v>
      </c>
      <c r="AA256" s="148"/>
      <c r="AB256" s="156"/>
      <c r="AC256" s="148">
        <v>431.03942999999998</v>
      </c>
      <c r="AD256" s="156"/>
      <c r="AE256" s="148">
        <v>149.35484</v>
      </c>
      <c r="AF256" s="148"/>
      <c r="AG256" s="156"/>
      <c r="AH256" s="148">
        <v>149.35484</v>
      </c>
      <c r="AI256" s="156"/>
      <c r="AJ256" s="148">
        <f>596.08-431.03943-149.35484</f>
        <v>15.685730000000063</v>
      </c>
      <c r="AK256" s="148"/>
      <c r="AL256" s="156"/>
      <c r="AM256" s="148">
        <f>596.08-431.03943-149.35484</f>
        <v>15.685730000000063</v>
      </c>
      <c r="AN256" s="156"/>
      <c r="AO256" s="148"/>
      <c r="AP256" s="148"/>
      <c r="AQ256" s="156"/>
      <c r="AR256" s="156"/>
      <c r="AS256" s="156"/>
      <c r="AT256" s="148"/>
      <c r="AU256" s="148"/>
      <c r="AV256" s="156"/>
      <c r="AW256" s="156"/>
      <c r="AX256" s="156"/>
      <c r="AY256" s="156"/>
      <c r="AZ256" s="156"/>
      <c r="BA256" s="156"/>
      <c r="BB256" s="222"/>
    </row>
    <row r="257" spans="1:54" ht="78">
      <c r="A257" s="313"/>
      <c r="B257" s="315"/>
      <c r="C257" s="315"/>
      <c r="D257" s="221" t="s">
        <v>279</v>
      </c>
      <c r="E257" s="204">
        <f t="shared" ref="E257:E262" si="282">H257+K257+N257+Q257+T257+W257+Z257+AE257+AJ257+AO257+AT257+AY257</f>
        <v>0</v>
      </c>
      <c r="F257" s="204">
        <f t="shared" si="274"/>
        <v>0</v>
      </c>
      <c r="G257" s="156"/>
      <c r="H257" s="148"/>
      <c r="I257" s="148"/>
      <c r="J257" s="156"/>
      <c r="K257" s="148"/>
      <c r="L257" s="148"/>
      <c r="M257" s="156"/>
      <c r="N257" s="148"/>
      <c r="O257" s="148"/>
      <c r="P257" s="156"/>
      <c r="Q257" s="148"/>
      <c r="R257" s="148"/>
      <c r="S257" s="156"/>
      <c r="T257" s="148"/>
      <c r="U257" s="148"/>
      <c r="V257" s="156"/>
      <c r="W257" s="148"/>
      <c r="X257" s="148"/>
      <c r="Y257" s="156"/>
      <c r="Z257" s="148"/>
      <c r="AA257" s="148"/>
      <c r="AB257" s="156"/>
      <c r="AC257" s="156"/>
      <c r="AD257" s="156"/>
      <c r="AE257" s="148"/>
      <c r="AF257" s="148"/>
      <c r="AG257" s="156"/>
      <c r="AH257" s="156"/>
      <c r="AI257" s="156"/>
      <c r="AJ257" s="148"/>
      <c r="AK257" s="148"/>
      <c r="AL257" s="156"/>
      <c r="AM257" s="156"/>
      <c r="AN257" s="156"/>
      <c r="AO257" s="148"/>
      <c r="AP257" s="148"/>
      <c r="AQ257" s="156"/>
      <c r="AR257" s="156"/>
      <c r="AS257" s="156"/>
      <c r="AT257" s="148"/>
      <c r="AU257" s="148"/>
      <c r="AV257" s="156"/>
      <c r="AW257" s="156"/>
      <c r="AX257" s="156"/>
      <c r="AY257" s="156"/>
      <c r="AZ257" s="156"/>
      <c r="BA257" s="156"/>
      <c r="BB257" s="222"/>
    </row>
    <row r="258" spans="1:54" ht="15.6">
      <c r="A258" s="313"/>
      <c r="B258" s="315"/>
      <c r="C258" s="315"/>
      <c r="D258" s="221" t="s">
        <v>274</v>
      </c>
      <c r="E258" s="204">
        <f t="shared" si="282"/>
        <v>0</v>
      </c>
      <c r="F258" s="204">
        <f t="shared" si="274"/>
        <v>0</v>
      </c>
      <c r="G258" s="156"/>
      <c r="H258" s="148"/>
      <c r="I258" s="148"/>
      <c r="J258" s="156"/>
      <c r="K258" s="148"/>
      <c r="L258" s="148"/>
      <c r="M258" s="156"/>
      <c r="N258" s="148"/>
      <c r="O258" s="148"/>
      <c r="P258" s="156"/>
      <c r="Q258" s="148"/>
      <c r="R258" s="148"/>
      <c r="S258" s="156"/>
      <c r="T258" s="148"/>
      <c r="U258" s="148"/>
      <c r="V258" s="156"/>
      <c r="W258" s="148"/>
      <c r="X258" s="148"/>
      <c r="Y258" s="156"/>
      <c r="Z258" s="148"/>
      <c r="AA258" s="148"/>
      <c r="AB258" s="156"/>
      <c r="AC258" s="156"/>
      <c r="AD258" s="156"/>
      <c r="AE258" s="148"/>
      <c r="AF258" s="148"/>
      <c r="AG258" s="156"/>
      <c r="AH258" s="156"/>
      <c r="AI258" s="156"/>
      <c r="AJ258" s="148"/>
      <c r="AK258" s="148"/>
      <c r="AL258" s="156"/>
      <c r="AM258" s="156"/>
      <c r="AN258" s="156"/>
      <c r="AO258" s="148"/>
      <c r="AP258" s="148"/>
      <c r="AQ258" s="156"/>
      <c r="AR258" s="156"/>
      <c r="AS258" s="156"/>
      <c r="AT258" s="148"/>
      <c r="AU258" s="148"/>
      <c r="AV258" s="156"/>
      <c r="AW258" s="156"/>
      <c r="AX258" s="156"/>
      <c r="AY258" s="156"/>
      <c r="AZ258" s="156"/>
      <c r="BA258" s="156"/>
      <c r="BB258" s="222"/>
    </row>
    <row r="259" spans="1:54" ht="31.2">
      <c r="A259" s="313"/>
      <c r="B259" s="315"/>
      <c r="C259" s="315"/>
      <c r="D259" s="153" t="s">
        <v>43</v>
      </c>
      <c r="E259" s="204">
        <f t="shared" si="282"/>
        <v>0</v>
      </c>
      <c r="F259" s="204">
        <f t="shared" si="274"/>
        <v>0</v>
      </c>
      <c r="G259" s="156"/>
      <c r="H259" s="148"/>
      <c r="I259" s="148"/>
      <c r="J259" s="156"/>
      <c r="K259" s="148"/>
      <c r="L259" s="148"/>
      <c r="M259" s="156"/>
      <c r="N259" s="148"/>
      <c r="O259" s="148"/>
      <c r="P259" s="156"/>
      <c r="Q259" s="148"/>
      <c r="R259" s="148"/>
      <c r="S259" s="156"/>
      <c r="T259" s="148"/>
      <c r="U259" s="148"/>
      <c r="V259" s="156"/>
      <c r="W259" s="148"/>
      <c r="X259" s="148"/>
      <c r="Y259" s="156"/>
      <c r="Z259" s="148"/>
      <c r="AA259" s="148"/>
      <c r="AB259" s="156"/>
      <c r="AC259" s="156"/>
      <c r="AD259" s="156"/>
      <c r="AE259" s="148"/>
      <c r="AF259" s="148"/>
      <c r="AG259" s="156"/>
      <c r="AH259" s="173"/>
      <c r="AI259" s="156"/>
      <c r="AJ259" s="148"/>
      <c r="AK259" s="148"/>
      <c r="AL259" s="156"/>
      <c r="AM259" s="156"/>
      <c r="AN259" s="156"/>
      <c r="AO259" s="148"/>
      <c r="AP259" s="148"/>
      <c r="AQ259" s="156"/>
      <c r="AR259" s="156"/>
      <c r="AS259" s="156"/>
      <c r="AT259" s="148"/>
      <c r="AU259" s="148"/>
      <c r="AV259" s="156"/>
      <c r="AW259" s="156"/>
      <c r="AX259" s="156"/>
      <c r="AY259" s="156"/>
      <c r="AZ259" s="156"/>
      <c r="BA259" s="156"/>
      <c r="BB259" s="223"/>
    </row>
    <row r="260" spans="1:54" ht="15.6">
      <c r="A260" s="312" t="s">
        <v>484</v>
      </c>
      <c r="B260" s="314" t="s">
        <v>466</v>
      </c>
      <c r="C260" s="314" t="s">
        <v>324</v>
      </c>
      <c r="D260" s="159" t="s">
        <v>41</v>
      </c>
      <c r="E260" s="204">
        <f t="shared" si="282"/>
        <v>4818.6710000000003</v>
      </c>
      <c r="F260" s="204">
        <f t="shared" si="274"/>
        <v>4818.6710000000003</v>
      </c>
      <c r="G260" s="156">
        <f>F260/E260</f>
        <v>1</v>
      </c>
      <c r="H260" s="148"/>
      <c r="I260" s="148"/>
      <c r="J260" s="156"/>
      <c r="K260" s="148"/>
      <c r="L260" s="148"/>
      <c r="M260" s="156"/>
      <c r="N260" s="148"/>
      <c r="O260" s="148"/>
      <c r="P260" s="156"/>
      <c r="Q260" s="148"/>
      <c r="R260" s="148"/>
      <c r="S260" s="156"/>
      <c r="T260" s="148"/>
      <c r="U260" s="148"/>
      <c r="V260" s="156"/>
      <c r="W260" s="148"/>
      <c r="X260" s="148"/>
      <c r="Y260" s="156"/>
      <c r="Z260" s="148">
        <f>Z261+Z262+Z263+Z264+Z265+Z266</f>
        <v>0</v>
      </c>
      <c r="AA260" s="148"/>
      <c r="AB260" s="156"/>
      <c r="AC260" s="156"/>
      <c r="AD260" s="156"/>
      <c r="AE260" s="178">
        <f>AE263</f>
        <v>4818.6710000000003</v>
      </c>
      <c r="AF260" s="178"/>
      <c r="AG260" s="178"/>
      <c r="AH260" s="178">
        <f>AH263</f>
        <v>4818.6710000000003</v>
      </c>
      <c r="AI260" s="156"/>
      <c r="AJ260" s="148">
        <f>SUM(AJ262:AJ263)</f>
        <v>0</v>
      </c>
      <c r="AK260" s="148">
        <f t="shared" ref="AK260:AM260" si="283">SUM(AK262:AK263)</f>
        <v>0</v>
      </c>
      <c r="AL260" s="148">
        <f t="shared" si="283"/>
        <v>0</v>
      </c>
      <c r="AM260" s="148">
        <f t="shared" si="283"/>
        <v>0</v>
      </c>
      <c r="AN260" s="156"/>
      <c r="AO260" s="148"/>
      <c r="AP260" s="148"/>
      <c r="AQ260" s="156"/>
      <c r="AR260" s="156"/>
      <c r="AS260" s="156"/>
      <c r="AT260" s="148"/>
      <c r="AU260" s="148"/>
      <c r="AV260" s="156"/>
      <c r="AW260" s="156"/>
      <c r="AX260" s="156"/>
      <c r="AY260" s="156"/>
      <c r="AZ260" s="156"/>
      <c r="BA260" s="156"/>
      <c r="BB260" s="222"/>
    </row>
    <row r="261" spans="1:54" ht="31.2">
      <c r="A261" s="313"/>
      <c r="B261" s="315"/>
      <c r="C261" s="315"/>
      <c r="D261" s="157" t="s">
        <v>37</v>
      </c>
      <c r="E261" s="204">
        <f t="shared" si="282"/>
        <v>0</v>
      </c>
      <c r="F261" s="204">
        <f t="shared" si="274"/>
        <v>0</v>
      </c>
      <c r="G261" s="156"/>
      <c r="H261" s="148"/>
      <c r="I261" s="148"/>
      <c r="J261" s="156"/>
      <c r="K261" s="148"/>
      <c r="L261" s="148"/>
      <c r="M261" s="156"/>
      <c r="N261" s="148"/>
      <c r="O261" s="148"/>
      <c r="P261" s="156"/>
      <c r="Q261" s="148"/>
      <c r="R261" s="148"/>
      <c r="S261" s="156"/>
      <c r="T261" s="148"/>
      <c r="U261" s="148"/>
      <c r="V261" s="156"/>
      <c r="W261" s="148"/>
      <c r="X261" s="148"/>
      <c r="Y261" s="156"/>
      <c r="Z261" s="148"/>
      <c r="AA261" s="148"/>
      <c r="AB261" s="156"/>
      <c r="AC261" s="156"/>
      <c r="AD261" s="156"/>
      <c r="AE261" s="178"/>
      <c r="AF261" s="178"/>
      <c r="AG261" s="178"/>
      <c r="AH261" s="178"/>
      <c r="AI261" s="156"/>
      <c r="AJ261" s="148"/>
      <c r="AK261" s="148"/>
      <c r="AL261" s="156"/>
      <c r="AM261" s="156"/>
      <c r="AN261" s="156"/>
      <c r="AO261" s="148"/>
      <c r="AP261" s="148"/>
      <c r="AQ261" s="156"/>
      <c r="AR261" s="156"/>
      <c r="AS261" s="156"/>
      <c r="AT261" s="148"/>
      <c r="AU261" s="148"/>
      <c r="AV261" s="156"/>
      <c r="AW261" s="156"/>
      <c r="AX261" s="156"/>
      <c r="AY261" s="156"/>
      <c r="AZ261" s="156"/>
      <c r="BA261" s="156"/>
      <c r="BB261" s="222"/>
    </row>
    <row r="262" spans="1:54" ht="31.2">
      <c r="A262" s="313"/>
      <c r="B262" s="315"/>
      <c r="C262" s="315"/>
      <c r="D262" s="158" t="s">
        <v>2</v>
      </c>
      <c r="E262" s="204">
        <f t="shared" si="282"/>
        <v>4538.0392199999997</v>
      </c>
      <c r="F262" s="204">
        <f t="shared" si="274"/>
        <v>4538.0392199999997</v>
      </c>
      <c r="G262" s="156"/>
      <c r="H262" s="148"/>
      <c r="I262" s="148"/>
      <c r="J262" s="156"/>
      <c r="K262" s="148"/>
      <c r="L262" s="148"/>
      <c r="M262" s="156"/>
      <c r="N262" s="148"/>
      <c r="O262" s="148"/>
      <c r="P262" s="156"/>
      <c r="Q262" s="148"/>
      <c r="R262" s="148"/>
      <c r="S262" s="156"/>
      <c r="T262" s="148"/>
      <c r="U262" s="148"/>
      <c r="V262" s="156"/>
      <c r="W262" s="148"/>
      <c r="X262" s="148"/>
      <c r="Y262" s="156"/>
      <c r="Z262" s="148"/>
      <c r="AA262" s="148"/>
      <c r="AB262" s="156"/>
      <c r="AC262" s="156"/>
      <c r="AD262" s="156"/>
      <c r="AE262" s="178"/>
      <c r="AF262" s="178"/>
      <c r="AG262" s="178"/>
      <c r="AH262" s="178"/>
      <c r="AI262" s="156"/>
      <c r="AJ262" s="148">
        <v>4538.0392199999997</v>
      </c>
      <c r="AK262" s="148"/>
      <c r="AL262" s="156"/>
      <c r="AM262" s="148">
        <v>4538.0392199999997</v>
      </c>
      <c r="AN262" s="156"/>
      <c r="AO262" s="148"/>
      <c r="AP262" s="148"/>
      <c r="AQ262" s="156"/>
      <c r="AR262" s="156"/>
      <c r="AS262" s="156"/>
      <c r="AT262" s="148"/>
      <c r="AU262" s="148"/>
      <c r="AV262" s="156"/>
      <c r="AW262" s="156"/>
      <c r="AX262" s="156"/>
      <c r="AY262" s="156"/>
      <c r="AZ262" s="156"/>
      <c r="BA262" s="156"/>
      <c r="BB262" s="222"/>
    </row>
    <row r="263" spans="1:54" ht="15.6">
      <c r="A263" s="313"/>
      <c r="B263" s="315"/>
      <c r="C263" s="315"/>
      <c r="D263" s="221" t="s">
        <v>273</v>
      </c>
      <c r="E263" s="204">
        <f>H263+K263+N263+Q263+T263+W263+Z263+AE263+AJ263+AO263+AT263+AY263</f>
        <v>280.63178000000062</v>
      </c>
      <c r="F263" s="204">
        <f t="shared" si="274"/>
        <v>280.63178000000062</v>
      </c>
      <c r="G263" s="156"/>
      <c r="H263" s="148"/>
      <c r="I263" s="148"/>
      <c r="J263" s="156"/>
      <c r="K263" s="148"/>
      <c r="L263" s="148"/>
      <c r="M263" s="156"/>
      <c r="N263" s="148"/>
      <c r="O263" s="148"/>
      <c r="P263" s="156"/>
      <c r="Q263" s="148"/>
      <c r="R263" s="148"/>
      <c r="S263" s="156"/>
      <c r="T263" s="148"/>
      <c r="U263" s="148"/>
      <c r="V263" s="156"/>
      <c r="W263" s="148"/>
      <c r="X263" s="148"/>
      <c r="Y263" s="156"/>
      <c r="Z263" s="148"/>
      <c r="AA263" s="148"/>
      <c r="AB263" s="156"/>
      <c r="AC263" s="156"/>
      <c r="AD263" s="156"/>
      <c r="AE263" s="178">
        <v>4818.6710000000003</v>
      </c>
      <c r="AF263" s="178"/>
      <c r="AG263" s="178"/>
      <c r="AH263" s="178">
        <v>4818.6710000000003</v>
      </c>
      <c r="AI263" s="156"/>
      <c r="AJ263" s="148">
        <v>-4538.0392199999997</v>
      </c>
      <c r="AK263" s="148"/>
      <c r="AL263" s="156"/>
      <c r="AM263" s="148">
        <v>-4538.0392199999997</v>
      </c>
      <c r="AN263" s="156"/>
      <c r="AO263" s="148"/>
      <c r="AP263" s="148"/>
      <c r="AQ263" s="156"/>
      <c r="AR263" s="156"/>
      <c r="AS263" s="156"/>
      <c r="AT263" s="148"/>
      <c r="AU263" s="148"/>
      <c r="AV263" s="156"/>
      <c r="AW263" s="156"/>
      <c r="AX263" s="156"/>
      <c r="AY263" s="156"/>
      <c r="AZ263" s="156"/>
      <c r="BA263" s="156"/>
      <c r="BB263" s="222"/>
    </row>
    <row r="264" spans="1:54" ht="78">
      <c r="A264" s="313"/>
      <c r="B264" s="315"/>
      <c r="C264" s="315"/>
      <c r="D264" s="221" t="s">
        <v>279</v>
      </c>
      <c r="E264" s="204">
        <f t="shared" ref="E264:E269" si="284">H264+K264+N264+Q264+T264+W264+Z264+AE264+AJ264+AO264+AT264+AY264</f>
        <v>0</v>
      </c>
      <c r="F264" s="204">
        <f t="shared" si="274"/>
        <v>0</v>
      </c>
      <c r="G264" s="156"/>
      <c r="H264" s="148"/>
      <c r="I264" s="148"/>
      <c r="J264" s="156"/>
      <c r="K264" s="148"/>
      <c r="L264" s="148"/>
      <c r="M264" s="156"/>
      <c r="N264" s="148"/>
      <c r="O264" s="148"/>
      <c r="P264" s="156"/>
      <c r="Q264" s="148"/>
      <c r="R264" s="148"/>
      <c r="S264" s="156"/>
      <c r="T264" s="148"/>
      <c r="U264" s="148"/>
      <c r="V264" s="156"/>
      <c r="W264" s="148"/>
      <c r="X264" s="148"/>
      <c r="Y264" s="156"/>
      <c r="Z264" s="148"/>
      <c r="AA264" s="148"/>
      <c r="AB264" s="156"/>
      <c r="AC264" s="156"/>
      <c r="AD264" s="156"/>
      <c r="AE264" s="148"/>
      <c r="AF264" s="148"/>
      <c r="AG264" s="156"/>
      <c r="AH264" s="173"/>
      <c r="AI264" s="156"/>
      <c r="AJ264" s="148"/>
      <c r="AK264" s="148"/>
      <c r="AL264" s="156"/>
      <c r="AM264" s="156"/>
      <c r="AN264" s="156"/>
      <c r="AO264" s="148"/>
      <c r="AP264" s="148"/>
      <c r="AQ264" s="156"/>
      <c r="AR264" s="156"/>
      <c r="AS264" s="156"/>
      <c r="AT264" s="148"/>
      <c r="AU264" s="148"/>
      <c r="AV264" s="156"/>
      <c r="AW264" s="156"/>
      <c r="AX264" s="156"/>
      <c r="AY264" s="156"/>
      <c r="AZ264" s="156"/>
      <c r="BA264" s="156"/>
      <c r="BB264" s="222"/>
    </row>
    <row r="265" spans="1:54" ht="15.6">
      <c r="A265" s="313"/>
      <c r="B265" s="315"/>
      <c r="C265" s="315"/>
      <c r="D265" s="221" t="s">
        <v>274</v>
      </c>
      <c r="E265" s="204">
        <f t="shared" si="284"/>
        <v>0</v>
      </c>
      <c r="F265" s="204">
        <f t="shared" si="274"/>
        <v>0</v>
      </c>
      <c r="G265" s="156"/>
      <c r="H265" s="148"/>
      <c r="I265" s="148"/>
      <c r="J265" s="156"/>
      <c r="K265" s="148"/>
      <c r="L265" s="148"/>
      <c r="M265" s="156"/>
      <c r="N265" s="148"/>
      <c r="O265" s="148"/>
      <c r="P265" s="156"/>
      <c r="Q265" s="148"/>
      <c r="R265" s="148"/>
      <c r="S265" s="156"/>
      <c r="T265" s="148"/>
      <c r="U265" s="148"/>
      <c r="V265" s="156"/>
      <c r="W265" s="148"/>
      <c r="X265" s="148"/>
      <c r="Y265" s="156"/>
      <c r="Z265" s="148"/>
      <c r="AA265" s="148"/>
      <c r="AB265" s="156"/>
      <c r="AC265" s="156"/>
      <c r="AD265" s="156"/>
      <c r="AE265" s="148"/>
      <c r="AF265" s="148"/>
      <c r="AG265" s="156"/>
      <c r="AH265" s="156"/>
      <c r="AI265" s="156"/>
      <c r="AJ265" s="148"/>
      <c r="AK265" s="148"/>
      <c r="AL265" s="156"/>
      <c r="AM265" s="156"/>
      <c r="AN265" s="156"/>
      <c r="AO265" s="148"/>
      <c r="AP265" s="148"/>
      <c r="AQ265" s="156"/>
      <c r="AR265" s="156"/>
      <c r="AS265" s="156"/>
      <c r="AT265" s="148"/>
      <c r="AU265" s="148"/>
      <c r="AV265" s="156"/>
      <c r="AW265" s="156"/>
      <c r="AX265" s="156"/>
      <c r="AY265" s="156"/>
      <c r="AZ265" s="156"/>
      <c r="BA265" s="156"/>
      <c r="BB265" s="222"/>
    </row>
    <row r="266" spans="1:54" ht="31.2">
      <c r="A266" s="313"/>
      <c r="B266" s="315"/>
      <c r="C266" s="315"/>
      <c r="D266" s="153" t="s">
        <v>43</v>
      </c>
      <c r="E266" s="204">
        <f t="shared" si="284"/>
        <v>0</v>
      </c>
      <c r="F266" s="204">
        <f t="shared" si="274"/>
        <v>0</v>
      </c>
      <c r="G266" s="156"/>
      <c r="H266" s="148"/>
      <c r="I266" s="148"/>
      <c r="J266" s="156"/>
      <c r="K266" s="148"/>
      <c r="L266" s="148"/>
      <c r="M266" s="156"/>
      <c r="N266" s="148"/>
      <c r="O266" s="148"/>
      <c r="P266" s="156"/>
      <c r="Q266" s="148"/>
      <c r="R266" s="148"/>
      <c r="S266" s="156"/>
      <c r="T266" s="148"/>
      <c r="U266" s="148"/>
      <c r="V266" s="156"/>
      <c r="W266" s="148"/>
      <c r="X266" s="148"/>
      <c r="Y266" s="156"/>
      <c r="Z266" s="148"/>
      <c r="AA266" s="148"/>
      <c r="AB266" s="156"/>
      <c r="AC266" s="156"/>
      <c r="AD266" s="156"/>
      <c r="AE266" s="148"/>
      <c r="AF266" s="148"/>
      <c r="AG266" s="156"/>
      <c r="AH266" s="156"/>
      <c r="AI266" s="156"/>
      <c r="AJ266" s="148"/>
      <c r="AK266" s="148"/>
      <c r="AL266" s="156"/>
      <c r="AM266" s="156"/>
      <c r="AN266" s="156"/>
      <c r="AO266" s="148"/>
      <c r="AP266" s="148"/>
      <c r="AQ266" s="156"/>
      <c r="AR266" s="156"/>
      <c r="AS266" s="156"/>
      <c r="AT266" s="148"/>
      <c r="AU266" s="148"/>
      <c r="AV266" s="156"/>
      <c r="AW266" s="156"/>
      <c r="AX266" s="156"/>
      <c r="AY266" s="156"/>
      <c r="AZ266" s="156"/>
      <c r="BA266" s="156"/>
      <c r="BB266" s="223"/>
    </row>
    <row r="267" spans="1:54" ht="15.6">
      <c r="A267" s="313" t="s">
        <v>485</v>
      </c>
      <c r="B267" s="314" t="s">
        <v>467</v>
      </c>
      <c r="C267" s="314" t="s">
        <v>324</v>
      </c>
      <c r="D267" s="159" t="s">
        <v>41</v>
      </c>
      <c r="E267" s="204">
        <f t="shared" si="284"/>
        <v>1602.934</v>
      </c>
      <c r="F267" s="204">
        <f t="shared" si="274"/>
        <v>1602.934</v>
      </c>
      <c r="G267" s="156">
        <f>F267/E267</f>
        <v>1</v>
      </c>
      <c r="H267" s="148"/>
      <c r="I267" s="148"/>
      <c r="J267" s="156"/>
      <c r="K267" s="148"/>
      <c r="L267" s="148"/>
      <c r="M267" s="156"/>
      <c r="N267" s="148"/>
      <c r="O267" s="148"/>
      <c r="P267" s="156"/>
      <c r="Q267" s="148"/>
      <c r="R267" s="148"/>
      <c r="S267" s="156"/>
      <c r="T267" s="148"/>
      <c r="U267" s="148"/>
      <c r="V267" s="156"/>
      <c r="W267" s="148"/>
      <c r="X267" s="148"/>
      <c r="Y267" s="156"/>
      <c r="Z267" s="148">
        <f>Z268+Z269+Z270+Z271+Z272+Z273</f>
        <v>1602.934</v>
      </c>
      <c r="AA267" s="148">
        <f t="shared" ref="AA267:AC267" si="285">AA268+AA269+AA270+AA271+AA272+AA273</f>
        <v>0</v>
      </c>
      <c r="AB267" s="148">
        <f t="shared" si="285"/>
        <v>0</v>
      </c>
      <c r="AC267" s="148">
        <f t="shared" si="285"/>
        <v>1602.934</v>
      </c>
      <c r="AD267" s="156"/>
      <c r="AE267" s="148"/>
      <c r="AF267" s="148"/>
      <c r="AG267" s="156"/>
      <c r="AH267" s="156"/>
      <c r="AI267" s="156"/>
      <c r="AJ267" s="148">
        <f>AJ270</f>
        <v>0</v>
      </c>
      <c r="AK267" s="148"/>
      <c r="AL267" s="156"/>
      <c r="AM267" s="156"/>
      <c r="AN267" s="156"/>
      <c r="AO267" s="148"/>
      <c r="AP267" s="148"/>
      <c r="AQ267" s="156"/>
      <c r="AR267" s="156"/>
      <c r="AS267" s="156"/>
      <c r="AT267" s="148"/>
      <c r="AU267" s="148"/>
      <c r="AV267" s="156"/>
      <c r="AW267" s="156"/>
      <c r="AX267" s="156"/>
      <c r="AY267" s="156"/>
      <c r="AZ267" s="156"/>
      <c r="BA267" s="156"/>
      <c r="BB267" s="222"/>
    </row>
    <row r="268" spans="1:54" ht="31.2">
      <c r="A268" s="313"/>
      <c r="B268" s="315"/>
      <c r="C268" s="315"/>
      <c r="D268" s="157" t="s">
        <v>37</v>
      </c>
      <c r="E268" s="204">
        <f t="shared" si="284"/>
        <v>0</v>
      </c>
      <c r="F268" s="204">
        <f t="shared" si="274"/>
        <v>0</v>
      </c>
      <c r="G268" s="156"/>
      <c r="H268" s="148"/>
      <c r="I268" s="148"/>
      <c r="J268" s="156"/>
      <c r="K268" s="148"/>
      <c r="L268" s="148"/>
      <c r="M268" s="156"/>
      <c r="N268" s="148"/>
      <c r="O268" s="148"/>
      <c r="P268" s="156"/>
      <c r="Q268" s="148"/>
      <c r="R268" s="148"/>
      <c r="S268" s="156"/>
      <c r="T268" s="148"/>
      <c r="U268" s="148"/>
      <c r="V268" s="156"/>
      <c r="W268" s="148"/>
      <c r="X268" s="148"/>
      <c r="Y268" s="156"/>
      <c r="Z268" s="148"/>
      <c r="AA268" s="148"/>
      <c r="AB268" s="156"/>
      <c r="AC268" s="156"/>
      <c r="AD268" s="156"/>
      <c r="AE268" s="148"/>
      <c r="AF268" s="148"/>
      <c r="AG268" s="156"/>
      <c r="AH268" s="156"/>
      <c r="AI268" s="156"/>
      <c r="AJ268" s="148"/>
      <c r="AK268" s="148"/>
      <c r="AL268" s="156"/>
      <c r="AM268" s="156"/>
      <c r="AN268" s="156"/>
      <c r="AO268" s="148"/>
      <c r="AP268" s="148"/>
      <c r="AQ268" s="156"/>
      <c r="AR268" s="156"/>
      <c r="AS268" s="156"/>
      <c r="AT268" s="148"/>
      <c r="AU268" s="148"/>
      <c r="AV268" s="156"/>
      <c r="AW268" s="156"/>
      <c r="AX268" s="156"/>
      <c r="AY268" s="156"/>
      <c r="AZ268" s="156"/>
      <c r="BA268" s="156"/>
      <c r="BB268" s="222"/>
    </row>
    <row r="269" spans="1:54" ht="31.2">
      <c r="A269" s="313"/>
      <c r="B269" s="315"/>
      <c r="C269" s="315"/>
      <c r="D269" s="158" t="s">
        <v>2</v>
      </c>
      <c r="E269" s="204">
        <f t="shared" si="284"/>
        <v>0</v>
      </c>
      <c r="F269" s="204">
        <f t="shared" si="274"/>
        <v>0</v>
      </c>
      <c r="G269" s="156"/>
      <c r="H269" s="148"/>
      <c r="I269" s="148"/>
      <c r="J269" s="156"/>
      <c r="K269" s="148"/>
      <c r="L269" s="148"/>
      <c r="M269" s="156"/>
      <c r="N269" s="148"/>
      <c r="O269" s="148"/>
      <c r="P269" s="156"/>
      <c r="Q269" s="148"/>
      <c r="R269" s="148"/>
      <c r="S269" s="156"/>
      <c r="T269" s="148"/>
      <c r="U269" s="148"/>
      <c r="V269" s="156"/>
      <c r="W269" s="148"/>
      <c r="X269" s="148"/>
      <c r="Y269" s="156"/>
      <c r="Z269" s="148"/>
      <c r="AA269" s="148"/>
      <c r="AB269" s="156"/>
      <c r="AC269" s="156"/>
      <c r="AD269" s="156"/>
      <c r="AE269" s="148"/>
      <c r="AF269" s="148"/>
      <c r="AG269" s="156"/>
      <c r="AH269" s="156"/>
      <c r="AI269" s="156"/>
      <c r="AJ269" s="148"/>
      <c r="AK269" s="148"/>
      <c r="AL269" s="156"/>
      <c r="AM269" s="156"/>
      <c r="AN269" s="156"/>
      <c r="AO269" s="148"/>
      <c r="AP269" s="148"/>
      <c r="AQ269" s="156"/>
      <c r="AR269" s="156"/>
      <c r="AS269" s="156"/>
      <c r="AT269" s="148"/>
      <c r="AU269" s="148"/>
      <c r="AV269" s="156"/>
      <c r="AW269" s="156"/>
      <c r="AX269" s="156"/>
      <c r="AY269" s="156"/>
      <c r="AZ269" s="156"/>
      <c r="BA269" s="156"/>
      <c r="BB269" s="222"/>
    </row>
    <row r="270" spans="1:54" ht="15.6">
      <c r="A270" s="313"/>
      <c r="B270" s="315"/>
      <c r="C270" s="315"/>
      <c r="D270" s="221" t="s">
        <v>273</v>
      </c>
      <c r="E270" s="204">
        <f>H270+K270+N270+Q270+T270+W270+Z270+AE270+AJ270+AO270+AT270+AY270</f>
        <v>1602.934</v>
      </c>
      <c r="F270" s="204">
        <f t="shared" si="274"/>
        <v>1602.934</v>
      </c>
      <c r="G270" s="156"/>
      <c r="H270" s="148"/>
      <c r="I270" s="148"/>
      <c r="J270" s="156"/>
      <c r="K270" s="148"/>
      <c r="L270" s="148"/>
      <c r="M270" s="156"/>
      <c r="N270" s="148"/>
      <c r="O270" s="148"/>
      <c r="P270" s="156"/>
      <c r="Q270" s="148"/>
      <c r="R270" s="148"/>
      <c r="S270" s="156"/>
      <c r="T270" s="148"/>
      <c r="U270" s="148"/>
      <c r="V270" s="156"/>
      <c r="W270" s="148"/>
      <c r="X270" s="148"/>
      <c r="Y270" s="156"/>
      <c r="Z270" s="148">
        <v>1602.934</v>
      </c>
      <c r="AA270" s="148"/>
      <c r="AB270" s="156"/>
      <c r="AC270" s="148">
        <v>1602.934</v>
      </c>
      <c r="AD270" s="156"/>
      <c r="AE270" s="148"/>
      <c r="AF270" s="148"/>
      <c r="AG270" s="156"/>
      <c r="AH270" s="156"/>
      <c r="AI270" s="156"/>
      <c r="AJ270" s="148"/>
      <c r="AK270" s="148"/>
      <c r="AL270" s="156"/>
      <c r="AM270" s="156"/>
      <c r="AN270" s="156"/>
      <c r="AO270" s="148"/>
      <c r="AP270" s="148"/>
      <c r="AQ270" s="156"/>
      <c r="AR270" s="156"/>
      <c r="AS270" s="156"/>
      <c r="AT270" s="148"/>
      <c r="AU270" s="148"/>
      <c r="AV270" s="156"/>
      <c r="AW270" s="156"/>
      <c r="AX270" s="156"/>
      <c r="AY270" s="156"/>
      <c r="AZ270" s="156"/>
      <c r="BA270" s="156"/>
      <c r="BB270" s="222"/>
    </row>
    <row r="271" spans="1:54" ht="78">
      <c r="A271" s="313"/>
      <c r="B271" s="315"/>
      <c r="C271" s="315"/>
      <c r="D271" s="221" t="s">
        <v>279</v>
      </c>
      <c r="E271" s="204">
        <f t="shared" ref="E271:E276" si="286">H271+K271+N271+Q271+T271+W271+Z271+AE271+AJ271+AO271+AT271+AY271</f>
        <v>0</v>
      </c>
      <c r="F271" s="204">
        <f t="shared" si="274"/>
        <v>0</v>
      </c>
      <c r="G271" s="156"/>
      <c r="H271" s="148"/>
      <c r="I271" s="148"/>
      <c r="J271" s="156"/>
      <c r="K271" s="148"/>
      <c r="L271" s="148"/>
      <c r="M271" s="156"/>
      <c r="N271" s="148"/>
      <c r="O271" s="148"/>
      <c r="P271" s="156"/>
      <c r="Q271" s="148"/>
      <c r="R271" s="148"/>
      <c r="S271" s="156"/>
      <c r="T271" s="148"/>
      <c r="U271" s="148"/>
      <c r="V271" s="156"/>
      <c r="W271" s="148"/>
      <c r="X271" s="148"/>
      <c r="Y271" s="156"/>
      <c r="Z271" s="148"/>
      <c r="AA271" s="148"/>
      <c r="AB271" s="156"/>
      <c r="AC271" s="156"/>
      <c r="AD271" s="156"/>
      <c r="AE271" s="148"/>
      <c r="AF271" s="148"/>
      <c r="AG271" s="156"/>
      <c r="AH271" s="156"/>
      <c r="AI271" s="156"/>
      <c r="AJ271" s="148"/>
      <c r="AK271" s="148"/>
      <c r="AL271" s="156"/>
      <c r="AM271" s="156"/>
      <c r="AN271" s="156"/>
      <c r="AO271" s="148"/>
      <c r="AP271" s="148"/>
      <c r="AQ271" s="156"/>
      <c r="AR271" s="156"/>
      <c r="AS271" s="156"/>
      <c r="AT271" s="148"/>
      <c r="AU271" s="148"/>
      <c r="AV271" s="156"/>
      <c r="AW271" s="156"/>
      <c r="AX271" s="156"/>
      <c r="AY271" s="156"/>
      <c r="AZ271" s="156"/>
      <c r="BA271" s="156"/>
      <c r="BB271" s="222"/>
    </row>
    <row r="272" spans="1:54" ht="15.6">
      <c r="A272" s="313"/>
      <c r="B272" s="315"/>
      <c r="C272" s="315"/>
      <c r="D272" s="221" t="s">
        <v>274</v>
      </c>
      <c r="E272" s="204">
        <f t="shared" si="286"/>
        <v>0</v>
      </c>
      <c r="F272" s="204">
        <f t="shared" si="274"/>
        <v>0</v>
      </c>
      <c r="G272" s="156"/>
      <c r="H272" s="148"/>
      <c r="I272" s="148"/>
      <c r="J272" s="156"/>
      <c r="K272" s="148"/>
      <c r="L272" s="148"/>
      <c r="M272" s="156"/>
      <c r="N272" s="148"/>
      <c r="O272" s="148"/>
      <c r="P272" s="156"/>
      <c r="Q272" s="148"/>
      <c r="R272" s="148"/>
      <c r="S272" s="156"/>
      <c r="T272" s="148"/>
      <c r="U272" s="148"/>
      <c r="V272" s="156"/>
      <c r="W272" s="148"/>
      <c r="X272" s="148"/>
      <c r="Y272" s="156"/>
      <c r="Z272" s="148"/>
      <c r="AA272" s="148"/>
      <c r="AB272" s="156"/>
      <c r="AC272" s="156"/>
      <c r="AD272" s="156"/>
      <c r="AE272" s="148"/>
      <c r="AF272" s="148"/>
      <c r="AG272" s="156"/>
      <c r="AH272" s="156"/>
      <c r="AI272" s="156"/>
      <c r="AJ272" s="148"/>
      <c r="AK272" s="148"/>
      <c r="AL272" s="156"/>
      <c r="AM272" s="156"/>
      <c r="AN272" s="156"/>
      <c r="AO272" s="148"/>
      <c r="AP272" s="148"/>
      <c r="AQ272" s="156"/>
      <c r="AR272" s="156"/>
      <c r="AS272" s="156"/>
      <c r="AT272" s="148"/>
      <c r="AU272" s="148"/>
      <c r="AV272" s="156"/>
      <c r="AW272" s="156"/>
      <c r="AX272" s="156"/>
      <c r="AY272" s="156"/>
      <c r="AZ272" s="156"/>
      <c r="BA272" s="156"/>
      <c r="BB272" s="222"/>
    </row>
    <row r="273" spans="1:54" ht="31.2">
      <c r="A273" s="313"/>
      <c r="B273" s="315"/>
      <c r="C273" s="315"/>
      <c r="D273" s="153" t="s">
        <v>43</v>
      </c>
      <c r="E273" s="204">
        <f t="shared" si="286"/>
        <v>0</v>
      </c>
      <c r="F273" s="204">
        <f t="shared" si="274"/>
        <v>0</v>
      </c>
      <c r="G273" s="156"/>
      <c r="H273" s="148"/>
      <c r="I273" s="148"/>
      <c r="J273" s="156"/>
      <c r="K273" s="148"/>
      <c r="L273" s="148"/>
      <c r="M273" s="156"/>
      <c r="N273" s="148"/>
      <c r="O273" s="148"/>
      <c r="P273" s="156"/>
      <c r="Q273" s="148"/>
      <c r="R273" s="148"/>
      <c r="S273" s="156"/>
      <c r="T273" s="148"/>
      <c r="U273" s="148"/>
      <c r="V273" s="156"/>
      <c r="W273" s="148"/>
      <c r="X273" s="148"/>
      <c r="Y273" s="156"/>
      <c r="Z273" s="148"/>
      <c r="AA273" s="148"/>
      <c r="AB273" s="156"/>
      <c r="AC273" s="156"/>
      <c r="AD273" s="156"/>
      <c r="AE273" s="148"/>
      <c r="AF273" s="148"/>
      <c r="AG273" s="156"/>
      <c r="AH273" s="156"/>
      <c r="AI273" s="156"/>
      <c r="AJ273" s="148"/>
      <c r="AK273" s="148"/>
      <c r="AL273" s="156"/>
      <c r="AM273" s="156"/>
      <c r="AN273" s="156"/>
      <c r="AO273" s="148"/>
      <c r="AP273" s="148"/>
      <c r="AQ273" s="156"/>
      <c r="AR273" s="156"/>
      <c r="AS273" s="156"/>
      <c r="AT273" s="148"/>
      <c r="AU273" s="148"/>
      <c r="AV273" s="156"/>
      <c r="AW273" s="156"/>
      <c r="AX273" s="156"/>
      <c r="AY273" s="156"/>
      <c r="AZ273" s="156"/>
      <c r="BA273" s="156"/>
      <c r="BB273" s="223"/>
    </row>
    <row r="274" spans="1:54" ht="15.6">
      <c r="A274" s="312" t="s">
        <v>486</v>
      </c>
      <c r="B274" s="314" t="s">
        <v>468</v>
      </c>
      <c r="C274" s="314" t="s">
        <v>324</v>
      </c>
      <c r="D274" s="159" t="s">
        <v>41</v>
      </c>
      <c r="E274" s="204">
        <f t="shared" si="286"/>
        <v>651.88099999999997</v>
      </c>
      <c r="F274" s="204">
        <f t="shared" si="274"/>
        <v>651.88099999999997</v>
      </c>
      <c r="G274" s="156">
        <f>F274/E274</f>
        <v>1</v>
      </c>
      <c r="H274" s="148"/>
      <c r="I274" s="148"/>
      <c r="J274" s="156"/>
      <c r="K274" s="148"/>
      <c r="L274" s="148"/>
      <c r="M274" s="156"/>
      <c r="N274" s="148"/>
      <c r="O274" s="148"/>
      <c r="P274" s="156"/>
      <c r="Q274" s="148"/>
      <c r="R274" s="148"/>
      <c r="S274" s="156"/>
      <c r="T274" s="148"/>
      <c r="U274" s="148"/>
      <c r="V274" s="156"/>
      <c r="W274" s="148"/>
      <c r="X274" s="148"/>
      <c r="Y274" s="156"/>
      <c r="Z274" s="148">
        <f>Z275+Z276+Z277+Z278+Z279+Z280</f>
        <v>651.88099999999997</v>
      </c>
      <c r="AA274" s="148">
        <f t="shared" ref="AA274:AC274" si="287">AA275+AA276+AA277+AA278+AA279+AA280</f>
        <v>0</v>
      </c>
      <c r="AB274" s="148">
        <f t="shared" si="287"/>
        <v>0</v>
      </c>
      <c r="AC274" s="148">
        <f t="shared" si="287"/>
        <v>651.88099999999997</v>
      </c>
      <c r="AD274" s="156"/>
      <c r="AE274" s="148"/>
      <c r="AF274" s="148"/>
      <c r="AG274" s="156"/>
      <c r="AH274" s="156"/>
      <c r="AI274" s="156"/>
      <c r="AJ274" s="148">
        <f>AJ277</f>
        <v>0</v>
      </c>
      <c r="AK274" s="148"/>
      <c r="AL274" s="156"/>
      <c r="AM274" s="156"/>
      <c r="AN274" s="156"/>
      <c r="AO274" s="148"/>
      <c r="AP274" s="148"/>
      <c r="AQ274" s="156"/>
      <c r="AR274" s="156"/>
      <c r="AS274" s="156"/>
      <c r="AT274" s="148"/>
      <c r="AU274" s="148"/>
      <c r="AV274" s="156"/>
      <c r="AW274" s="156"/>
      <c r="AX274" s="156"/>
      <c r="AY274" s="156"/>
      <c r="AZ274" s="156"/>
      <c r="BA274" s="156"/>
      <c r="BB274" s="222"/>
    </row>
    <row r="275" spans="1:54" ht="31.2">
      <c r="A275" s="313"/>
      <c r="B275" s="315"/>
      <c r="C275" s="315"/>
      <c r="D275" s="157" t="s">
        <v>37</v>
      </c>
      <c r="E275" s="204">
        <f t="shared" si="286"/>
        <v>0</v>
      </c>
      <c r="F275" s="204">
        <f t="shared" si="274"/>
        <v>0</v>
      </c>
      <c r="G275" s="156"/>
      <c r="H275" s="148"/>
      <c r="I275" s="148"/>
      <c r="J275" s="156"/>
      <c r="K275" s="148"/>
      <c r="L275" s="148"/>
      <c r="M275" s="156"/>
      <c r="N275" s="148"/>
      <c r="O275" s="148"/>
      <c r="P275" s="156"/>
      <c r="Q275" s="148"/>
      <c r="R275" s="148"/>
      <c r="S275" s="156"/>
      <c r="T275" s="148"/>
      <c r="U275" s="148"/>
      <c r="V275" s="156"/>
      <c r="W275" s="148"/>
      <c r="X275" s="148"/>
      <c r="Y275" s="156"/>
      <c r="Z275" s="148"/>
      <c r="AA275" s="148"/>
      <c r="AB275" s="156"/>
      <c r="AC275" s="156"/>
      <c r="AD275" s="156"/>
      <c r="AE275" s="148"/>
      <c r="AF275" s="148"/>
      <c r="AG275" s="156"/>
      <c r="AH275" s="156"/>
      <c r="AI275" s="156"/>
      <c r="AJ275" s="148"/>
      <c r="AK275" s="148"/>
      <c r="AL275" s="156"/>
      <c r="AM275" s="156"/>
      <c r="AN275" s="156"/>
      <c r="AO275" s="148"/>
      <c r="AP275" s="148"/>
      <c r="AQ275" s="156"/>
      <c r="AR275" s="156"/>
      <c r="AS275" s="156"/>
      <c r="AT275" s="148"/>
      <c r="AU275" s="148"/>
      <c r="AV275" s="156"/>
      <c r="AW275" s="156"/>
      <c r="AX275" s="156"/>
      <c r="AY275" s="156"/>
      <c r="AZ275" s="156"/>
      <c r="BA275" s="156"/>
      <c r="BB275" s="222"/>
    </row>
    <row r="276" spans="1:54" ht="31.2">
      <c r="A276" s="313"/>
      <c r="B276" s="315"/>
      <c r="C276" s="315"/>
      <c r="D276" s="158" t="s">
        <v>2</v>
      </c>
      <c r="E276" s="204">
        <f t="shared" si="286"/>
        <v>0</v>
      </c>
      <c r="F276" s="204">
        <f t="shared" si="274"/>
        <v>0</v>
      </c>
      <c r="G276" s="156"/>
      <c r="H276" s="148"/>
      <c r="I276" s="148"/>
      <c r="J276" s="156"/>
      <c r="K276" s="148"/>
      <c r="L276" s="148"/>
      <c r="M276" s="156"/>
      <c r="N276" s="148"/>
      <c r="O276" s="148"/>
      <c r="P276" s="156"/>
      <c r="Q276" s="148"/>
      <c r="R276" s="148"/>
      <c r="S276" s="156"/>
      <c r="T276" s="148"/>
      <c r="U276" s="148"/>
      <c r="V276" s="156"/>
      <c r="W276" s="148"/>
      <c r="X276" s="148"/>
      <c r="Y276" s="156"/>
      <c r="Z276" s="148"/>
      <c r="AA276" s="148"/>
      <c r="AB276" s="156"/>
      <c r="AC276" s="156"/>
      <c r="AD276" s="156"/>
      <c r="AE276" s="148"/>
      <c r="AF276" s="148"/>
      <c r="AG276" s="156"/>
      <c r="AH276" s="156"/>
      <c r="AI276" s="156"/>
      <c r="AJ276" s="148"/>
      <c r="AK276" s="148"/>
      <c r="AL276" s="156"/>
      <c r="AM276" s="156"/>
      <c r="AN276" s="156"/>
      <c r="AO276" s="148"/>
      <c r="AP276" s="148"/>
      <c r="AQ276" s="156"/>
      <c r="AR276" s="156"/>
      <c r="AS276" s="156"/>
      <c r="AT276" s="148"/>
      <c r="AU276" s="148"/>
      <c r="AV276" s="156"/>
      <c r="AW276" s="156"/>
      <c r="AX276" s="156"/>
      <c r="AY276" s="156"/>
      <c r="AZ276" s="156"/>
      <c r="BA276" s="156"/>
      <c r="BB276" s="222"/>
    </row>
    <row r="277" spans="1:54" ht="15.6">
      <c r="A277" s="313"/>
      <c r="B277" s="315"/>
      <c r="C277" s="315"/>
      <c r="D277" s="221" t="s">
        <v>273</v>
      </c>
      <c r="E277" s="204">
        <f>H277+K277+N277+Q277+T277+W277+Z277+AE277+AJ277+AO277+AT277+AY277</f>
        <v>651.88099999999997</v>
      </c>
      <c r="F277" s="204">
        <f t="shared" si="274"/>
        <v>651.88099999999997</v>
      </c>
      <c r="G277" s="156"/>
      <c r="H277" s="148"/>
      <c r="I277" s="148"/>
      <c r="J277" s="156"/>
      <c r="K277" s="148"/>
      <c r="L277" s="148"/>
      <c r="M277" s="156"/>
      <c r="N277" s="148"/>
      <c r="O277" s="148"/>
      <c r="P277" s="156"/>
      <c r="Q277" s="148"/>
      <c r="R277" s="148"/>
      <c r="S277" s="156"/>
      <c r="T277" s="148"/>
      <c r="U277" s="148"/>
      <c r="V277" s="156"/>
      <c r="W277" s="148"/>
      <c r="X277" s="148"/>
      <c r="Y277" s="156"/>
      <c r="Z277" s="148">
        <v>651.88099999999997</v>
      </c>
      <c r="AA277" s="148"/>
      <c r="AB277" s="156"/>
      <c r="AC277" s="148">
        <v>651.88099999999997</v>
      </c>
      <c r="AD277" s="156"/>
      <c r="AE277" s="148"/>
      <c r="AF277" s="148"/>
      <c r="AG277" s="156"/>
      <c r="AH277" s="156"/>
      <c r="AI277" s="156"/>
      <c r="AJ277" s="148"/>
      <c r="AK277" s="148"/>
      <c r="AL277" s="156"/>
      <c r="AM277" s="156"/>
      <c r="AN277" s="156"/>
      <c r="AO277" s="148"/>
      <c r="AP277" s="148"/>
      <c r="AQ277" s="156"/>
      <c r="AR277" s="156"/>
      <c r="AS277" s="156"/>
      <c r="AT277" s="148"/>
      <c r="AU277" s="148"/>
      <c r="AV277" s="156"/>
      <c r="AW277" s="156"/>
      <c r="AX277" s="156"/>
      <c r="AY277" s="156"/>
      <c r="AZ277" s="156"/>
      <c r="BA277" s="156"/>
      <c r="BB277" s="222"/>
    </row>
    <row r="278" spans="1:54" ht="78">
      <c r="A278" s="313"/>
      <c r="B278" s="315"/>
      <c r="C278" s="315"/>
      <c r="D278" s="221" t="s">
        <v>279</v>
      </c>
      <c r="E278" s="204">
        <f t="shared" ref="E278:E283" si="288">H278+K278+N278+Q278+T278+W278+Z278+AE278+AJ278+AO278+AT278+AY278</f>
        <v>0</v>
      </c>
      <c r="F278" s="204">
        <f t="shared" si="274"/>
        <v>0</v>
      </c>
      <c r="G278" s="156"/>
      <c r="H278" s="148"/>
      <c r="I278" s="148"/>
      <c r="J278" s="156"/>
      <c r="K278" s="148"/>
      <c r="L278" s="148"/>
      <c r="M278" s="156"/>
      <c r="N278" s="148"/>
      <c r="O278" s="148"/>
      <c r="P278" s="156"/>
      <c r="Q278" s="148"/>
      <c r="R278" s="148"/>
      <c r="S278" s="156"/>
      <c r="T278" s="148"/>
      <c r="U278" s="148"/>
      <c r="V278" s="156"/>
      <c r="W278" s="148"/>
      <c r="X278" s="148"/>
      <c r="Y278" s="156"/>
      <c r="Z278" s="148"/>
      <c r="AA278" s="148"/>
      <c r="AB278" s="156"/>
      <c r="AC278" s="156"/>
      <c r="AD278" s="156"/>
      <c r="AE278" s="148"/>
      <c r="AF278" s="148"/>
      <c r="AG278" s="156"/>
      <c r="AH278" s="156"/>
      <c r="AI278" s="156"/>
      <c r="AJ278" s="148"/>
      <c r="AK278" s="148"/>
      <c r="AL278" s="156"/>
      <c r="AM278" s="156"/>
      <c r="AN278" s="156"/>
      <c r="AO278" s="148"/>
      <c r="AP278" s="148"/>
      <c r="AQ278" s="156"/>
      <c r="AR278" s="156"/>
      <c r="AS278" s="156"/>
      <c r="AT278" s="148"/>
      <c r="AU278" s="148"/>
      <c r="AV278" s="156"/>
      <c r="AW278" s="156"/>
      <c r="AX278" s="156"/>
      <c r="AY278" s="156"/>
      <c r="AZ278" s="156"/>
      <c r="BA278" s="156"/>
      <c r="BB278" s="222"/>
    </row>
    <row r="279" spans="1:54" ht="15.6">
      <c r="A279" s="313"/>
      <c r="B279" s="315"/>
      <c r="C279" s="315"/>
      <c r="D279" s="221" t="s">
        <v>274</v>
      </c>
      <c r="E279" s="204">
        <f t="shared" si="288"/>
        <v>0</v>
      </c>
      <c r="F279" s="204">
        <f t="shared" si="274"/>
        <v>0</v>
      </c>
      <c r="G279" s="156"/>
      <c r="H279" s="148"/>
      <c r="I279" s="148"/>
      <c r="J279" s="156"/>
      <c r="K279" s="148"/>
      <c r="L279" s="148"/>
      <c r="M279" s="156"/>
      <c r="N279" s="148"/>
      <c r="O279" s="148"/>
      <c r="P279" s="156"/>
      <c r="Q279" s="148"/>
      <c r="R279" s="148"/>
      <c r="S279" s="156"/>
      <c r="T279" s="148"/>
      <c r="U279" s="148"/>
      <c r="V279" s="156"/>
      <c r="W279" s="148"/>
      <c r="X279" s="148"/>
      <c r="Y279" s="156"/>
      <c r="Z279" s="148"/>
      <c r="AA279" s="148"/>
      <c r="AB279" s="156"/>
      <c r="AC279" s="156"/>
      <c r="AD279" s="156"/>
      <c r="AE279" s="148"/>
      <c r="AF279" s="148"/>
      <c r="AG279" s="156"/>
      <c r="AH279" s="156"/>
      <c r="AI279" s="156"/>
      <c r="AJ279" s="148"/>
      <c r="AK279" s="148"/>
      <c r="AL279" s="156"/>
      <c r="AM279" s="156"/>
      <c r="AN279" s="156"/>
      <c r="AO279" s="148"/>
      <c r="AP279" s="148"/>
      <c r="AQ279" s="156"/>
      <c r="AR279" s="156"/>
      <c r="AS279" s="156"/>
      <c r="AT279" s="148"/>
      <c r="AU279" s="148"/>
      <c r="AV279" s="156"/>
      <c r="AW279" s="156"/>
      <c r="AX279" s="156"/>
      <c r="AY279" s="156"/>
      <c r="AZ279" s="156"/>
      <c r="BA279" s="156"/>
      <c r="BB279" s="222"/>
    </row>
    <row r="280" spans="1:54" ht="31.2">
      <c r="A280" s="313"/>
      <c r="B280" s="315"/>
      <c r="C280" s="315"/>
      <c r="D280" s="153" t="s">
        <v>43</v>
      </c>
      <c r="E280" s="204">
        <f t="shared" si="288"/>
        <v>0</v>
      </c>
      <c r="F280" s="204">
        <f t="shared" si="274"/>
        <v>0</v>
      </c>
      <c r="G280" s="156"/>
      <c r="H280" s="148"/>
      <c r="I280" s="148"/>
      <c r="J280" s="156"/>
      <c r="K280" s="148"/>
      <c r="L280" s="148"/>
      <c r="M280" s="156"/>
      <c r="N280" s="148"/>
      <c r="O280" s="148"/>
      <c r="P280" s="156"/>
      <c r="Q280" s="148"/>
      <c r="R280" s="148"/>
      <c r="S280" s="156"/>
      <c r="T280" s="148"/>
      <c r="U280" s="148"/>
      <c r="V280" s="156"/>
      <c r="W280" s="148"/>
      <c r="X280" s="148"/>
      <c r="Y280" s="156"/>
      <c r="Z280" s="148"/>
      <c r="AA280" s="148"/>
      <c r="AB280" s="156"/>
      <c r="AC280" s="156"/>
      <c r="AD280" s="156"/>
      <c r="AE280" s="148"/>
      <c r="AF280" s="148"/>
      <c r="AG280" s="156"/>
      <c r="AH280" s="156"/>
      <c r="AI280" s="156"/>
      <c r="AJ280" s="148"/>
      <c r="AK280" s="148"/>
      <c r="AL280" s="156"/>
      <c r="AM280" s="156"/>
      <c r="AN280" s="156"/>
      <c r="AO280" s="148"/>
      <c r="AP280" s="148"/>
      <c r="AQ280" s="156"/>
      <c r="AR280" s="156"/>
      <c r="AS280" s="156"/>
      <c r="AT280" s="148"/>
      <c r="AU280" s="148"/>
      <c r="AV280" s="156"/>
      <c r="AW280" s="156"/>
      <c r="AX280" s="156"/>
      <c r="AY280" s="156"/>
      <c r="AZ280" s="156"/>
      <c r="BA280" s="156"/>
      <c r="BB280" s="223"/>
    </row>
    <row r="281" spans="1:54" ht="15.6">
      <c r="A281" s="312" t="s">
        <v>487</v>
      </c>
      <c r="B281" s="314" t="s">
        <v>469</v>
      </c>
      <c r="C281" s="314" t="s">
        <v>324</v>
      </c>
      <c r="D281" s="159" t="s">
        <v>41</v>
      </c>
      <c r="E281" s="204">
        <f t="shared" si="288"/>
        <v>150</v>
      </c>
      <c r="F281" s="204">
        <f t="shared" si="274"/>
        <v>150</v>
      </c>
      <c r="G281" s="156">
        <f>F281/E281</f>
        <v>1</v>
      </c>
      <c r="H281" s="148"/>
      <c r="I281" s="148"/>
      <c r="J281" s="156"/>
      <c r="K281" s="148"/>
      <c r="L281" s="148"/>
      <c r="M281" s="156"/>
      <c r="N281" s="148"/>
      <c r="O281" s="148"/>
      <c r="P281" s="156"/>
      <c r="Q281" s="148"/>
      <c r="R281" s="148"/>
      <c r="S281" s="156"/>
      <c r="T281" s="148"/>
      <c r="U281" s="148"/>
      <c r="V281" s="156"/>
      <c r="W281" s="148"/>
      <c r="X281" s="148"/>
      <c r="Y281" s="156"/>
      <c r="Z281" s="148">
        <f>Z282+Z283+Z284+Z285+Z286+Z287</f>
        <v>150</v>
      </c>
      <c r="AA281" s="148">
        <f t="shared" ref="AA281:AC281" si="289">AA282+AA283+AA284+AA285+AA286+AA287</f>
        <v>0</v>
      </c>
      <c r="AB281" s="148">
        <f t="shared" si="289"/>
        <v>0</v>
      </c>
      <c r="AC281" s="148">
        <f t="shared" si="289"/>
        <v>150</v>
      </c>
      <c r="AD281" s="156"/>
      <c r="AE281" s="148"/>
      <c r="AF281" s="148"/>
      <c r="AG281" s="156"/>
      <c r="AH281" s="156"/>
      <c r="AI281" s="156"/>
      <c r="AJ281" s="148">
        <f>AJ284</f>
        <v>0</v>
      </c>
      <c r="AK281" s="148"/>
      <c r="AL281" s="156"/>
      <c r="AM281" s="156"/>
      <c r="AN281" s="156"/>
      <c r="AO281" s="148"/>
      <c r="AP281" s="148"/>
      <c r="AQ281" s="156"/>
      <c r="AR281" s="156"/>
      <c r="AS281" s="156"/>
      <c r="AT281" s="148"/>
      <c r="AU281" s="148"/>
      <c r="AV281" s="156"/>
      <c r="AW281" s="156"/>
      <c r="AX281" s="156"/>
      <c r="AY281" s="156"/>
      <c r="AZ281" s="156"/>
      <c r="BA281" s="156"/>
      <c r="BB281" s="222"/>
    </row>
    <row r="282" spans="1:54" ht="31.2">
      <c r="A282" s="313"/>
      <c r="B282" s="315"/>
      <c r="C282" s="315"/>
      <c r="D282" s="157" t="s">
        <v>37</v>
      </c>
      <c r="E282" s="204">
        <f t="shared" si="288"/>
        <v>0</v>
      </c>
      <c r="F282" s="204">
        <f t="shared" si="274"/>
        <v>0</v>
      </c>
      <c r="G282" s="156"/>
      <c r="H282" s="148"/>
      <c r="I282" s="148"/>
      <c r="J282" s="156"/>
      <c r="K282" s="148"/>
      <c r="L282" s="148"/>
      <c r="M282" s="156"/>
      <c r="N282" s="148"/>
      <c r="O282" s="148"/>
      <c r="P282" s="156"/>
      <c r="Q282" s="148"/>
      <c r="R282" s="148"/>
      <c r="S282" s="156"/>
      <c r="T282" s="148"/>
      <c r="U282" s="148"/>
      <c r="V282" s="156"/>
      <c r="W282" s="148"/>
      <c r="X282" s="148"/>
      <c r="Y282" s="156"/>
      <c r="Z282" s="148"/>
      <c r="AA282" s="148"/>
      <c r="AB282" s="156"/>
      <c r="AC282" s="156"/>
      <c r="AD282" s="156"/>
      <c r="AE282" s="148"/>
      <c r="AF282" s="148"/>
      <c r="AG282" s="156"/>
      <c r="AH282" s="156"/>
      <c r="AI282" s="156"/>
      <c r="AJ282" s="148"/>
      <c r="AK282" s="148"/>
      <c r="AL282" s="156"/>
      <c r="AM282" s="156"/>
      <c r="AN282" s="156"/>
      <c r="AO282" s="148"/>
      <c r="AP282" s="148"/>
      <c r="AQ282" s="156"/>
      <c r="AR282" s="156"/>
      <c r="AS282" s="156"/>
      <c r="AT282" s="148"/>
      <c r="AU282" s="148"/>
      <c r="AV282" s="156"/>
      <c r="AW282" s="156"/>
      <c r="AX282" s="156"/>
      <c r="AY282" s="156"/>
      <c r="AZ282" s="156"/>
      <c r="BA282" s="156"/>
      <c r="BB282" s="222"/>
    </row>
    <row r="283" spans="1:54" ht="31.2">
      <c r="A283" s="313"/>
      <c r="B283" s="315"/>
      <c r="C283" s="315"/>
      <c r="D283" s="158" t="s">
        <v>2</v>
      </c>
      <c r="E283" s="204">
        <f t="shared" si="288"/>
        <v>0</v>
      </c>
      <c r="F283" s="204">
        <f t="shared" si="274"/>
        <v>0</v>
      </c>
      <c r="G283" s="156"/>
      <c r="H283" s="148"/>
      <c r="I283" s="148"/>
      <c r="J283" s="156"/>
      <c r="K283" s="148"/>
      <c r="L283" s="148"/>
      <c r="M283" s="156"/>
      <c r="N283" s="148"/>
      <c r="O283" s="148"/>
      <c r="P283" s="156"/>
      <c r="Q283" s="148"/>
      <c r="R283" s="148"/>
      <c r="S283" s="156"/>
      <c r="T283" s="148"/>
      <c r="U283" s="148"/>
      <c r="V283" s="156"/>
      <c r="W283" s="148"/>
      <c r="X283" s="148"/>
      <c r="Y283" s="156"/>
      <c r="Z283" s="148"/>
      <c r="AA283" s="148"/>
      <c r="AB283" s="156"/>
      <c r="AC283" s="156"/>
      <c r="AD283" s="156"/>
      <c r="AE283" s="148"/>
      <c r="AF283" s="148"/>
      <c r="AG283" s="156"/>
      <c r="AH283" s="156"/>
      <c r="AI283" s="156"/>
      <c r="AJ283" s="148"/>
      <c r="AK283" s="148"/>
      <c r="AL283" s="156"/>
      <c r="AM283" s="156"/>
      <c r="AN283" s="156"/>
      <c r="AO283" s="148"/>
      <c r="AP283" s="148"/>
      <c r="AQ283" s="156"/>
      <c r="AR283" s="156"/>
      <c r="AS283" s="156"/>
      <c r="AT283" s="148"/>
      <c r="AU283" s="148"/>
      <c r="AV283" s="156"/>
      <c r="AW283" s="156"/>
      <c r="AX283" s="156"/>
      <c r="AY283" s="156"/>
      <c r="AZ283" s="156"/>
      <c r="BA283" s="156"/>
      <c r="BB283" s="222"/>
    </row>
    <row r="284" spans="1:54" ht="15.6">
      <c r="A284" s="313"/>
      <c r="B284" s="315"/>
      <c r="C284" s="315"/>
      <c r="D284" s="221" t="s">
        <v>273</v>
      </c>
      <c r="E284" s="204">
        <f>H284+K284+N284+Q284+T284+W284+Z284+AE284+AJ284+AO284+AT284+AY284</f>
        <v>150</v>
      </c>
      <c r="F284" s="204">
        <f t="shared" si="274"/>
        <v>150</v>
      </c>
      <c r="G284" s="156"/>
      <c r="H284" s="148"/>
      <c r="I284" s="148"/>
      <c r="J284" s="156"/>
      <c r="K284" s="148"/>
      <c r="L284" s="148"/>
      <c r="M284" s="156"/>
      <c r="N284" s="148"/>
      <c r="O284" s="148"/>
      <c r="P284" s="156"/>
      <c r="Q284" s="148"/>
      <c r="R284" s="148"/>
      <c r="S284" s="156"/>
      <c r="T284" s="148"/>
      <c r="U284" s="148"/>
      <c r="V284" s="156"/>
      <c r="W284" s="148"/>
      <c r="X284" s="148"/>
      <c r="Y284" s="156"/>
      <c r="Z284" s="148">
        <v>150</v>
      </c>
      <c r="AA284" s="148"/>
      <c r="AB284" s="156"/>
      <c r="AC284" s="173">
        <v>150</v>
      </c>
      <c r="AD284" s="156"/>
      <c r="AE284" s="148"/>
      <c r="AF284" s="148"/>
      <c r="AG284" s="156"/>
      <c r="AH284" s="156"/>
      <c r="AI284" s="156"/>
      <c r="AJ284" s="148"/>
      <c r="AK284" s="148"/>
      <c r="AL284" s="156"/>
      <c r="AM284" s="156"/>
      <c r="AN284" s="156"/>
      <c r="AO284" s="148"/>
      <c r="AP284" s="148"/>
      <c r="AQ284" s="156"/>
      <c r="AR284" s="156"/>
      <c r="AS284" s="156"/>
      <c r="AT284" s="148"/>
      <c r="AU284" s="148"/>
      <c r="AV284" s="156"/>
      <c r="AW284" s="156"/>
      <c r="AX284" s="156"/>
      <c r="AY284" s="156"/>
      <c r="AZ284" s="156"/>
      <c r="BA284" s="156"/>
      <c r="BB284" s="222"/>
    </row>
    <row r="285" spans="1:54" ht="78">
      <c r="A285" s="313"/>
      <c r="B285" s="315"/>
      <c r="C285" s="315"/>
      <c r="D285" s="221" t="s">
        <v>279</v>
      </c>
      <c r="E285" s="204">
        <f t="shared" ref="E285:E290" si="290">H285+K285+N285+Q285+T285+W285+Z285+AE285+AJ285+AO285+AT285+AY285</f>
        <v>0</v>
      </c>
      <c r="F285" s="204">
        <f t="shared" si="274"/>
        <v>0</v>
      </c>
      <c r="G285" s="156"/>
      <c r="H285" s="148"/>
      <c r="I285" s="148"/>
      <c r="J285" s="156"/>
      <c r="K285" s="148"/>
      <c r="L285" s="148"/>
      <c r="M285" s="156"/>
      <c r="N285" s="148"/>
      <c r="O285" s="148"/>
      <c r="P285" s="156"/>
      <c r="Q285" s="148"/>
      <c r="R285" s="148"/>
      <c r="S285" s="156"/>
      <c r="T285" s="148"/>
      <c r="U285" s="148"/>
      <c r="V285" s="156"/>
      <c r="W285" s="148"/>
      <c r="X285" s="148"/>
      <c r="Y285" s="156"/>
      <c r="Z285" s="148"/>
      <c r="AA285" s="148"/>
      <c r="AB285" s="156"/>
      <c r="AC285" s="156"/>
      <c r="AD285" s="156"/>
      <c r="AE285" s="148"/>
      <c r="AF285" s="148"/>
      <c r="AG285" s="156"/>
      <c r="AH285" s="156"/>
      <c r="AI285" s="156"/>
      <c r="AJ285" s="148"/>
      <c r="AK285" s="148"/>
      <c r="AL285" s="156"/>
      <c r="AM285" s="156"/>
      <c r="AN285" s="156"/>
      <c r="AO285" s="148"/>
      <c r="AP285" s="148"/>
      <c r="AQ285" s="156"/>
      <c r="AR285" s="156"/>
      <c r="AS285" s="156"/>
      <c r="AT285" s="148"/>
      <c r="AU285" s="148"/>
      <c r="AV285" s="156"/>
      <c r="AW285" s="156"/>
      <c r="AX285" s="156"/>
      <c r="AY285" s="156"/>
      <c r="AZ285" s="156"/>
      <c r="BA285" s="156"/>
      <c r="BB285" s="222"/>
    </row>
    <row r="286" spans="1:54" ht="15.6">
      <c r="A286" s="313"/>
      <c r="B286" s="315"/>
      <c r="C286" s="315"/>
      <c r="D286" s="221" t="s">
        <v>274</v>
      </c>
      <c r="E286" s="204">
        <f t="shared" si="290"/>
        <v>0</v>
      </c>
      <c r="F286" s="204">
        <f t="shared" si="274"/>
        <v>0</v>
      </c>
      <c r="G286" s="156"/>
      <c r="H286" s="148"/>
      <c r="I286" s="148"/>
      <c r="J286" s="156"/>
      <c r="K286" s="148"/>
      <c r="L286" s="148"/>
      <c r="M286" s="156"/>
      <c r="N286" s="148"/>
      <c r="O286" s="148"/>
      <c r="P286" s="156"/>
      <c r="Q286" s="148"/>
      <c r="R286" s="148"/>
      <c r="S286" s="156"/>
      <c r="T286" s="148"/>
      <c r="U286" s="148"/>
      <c r="V286" s="156"/>
      <c r="W286" s="148"/>
      <c r="X286" s="148"/>
      <c r="Y286" s="156"/>
      <c r="Z286" s="148"/>
      <c r="AA286" s="148"/>
      <c r="AB286" s="156"/>
      <c r="AC286" s="156"/>
      <c r="AD286" s="156"/>
      <c r="AE286" s="148"/>
      <c r="AF286" s="148"/>
      <c r="AG286" s="156"/>
      <c r="AH286" s="156"/>
      <c r="AI286" s="156"/>
      <c r="AJ286" s="148"/>
      <c r="AK286" s="148"/>
      <c r="AL286" s="156"/>
      <c r="AM286" s="156"/>
      <c r="AN286" s="156"/>
      <c r="AO286" s="148"/>
      <c r="AP286" s="148"/>
      <c r="AQ286" s="156"/>
      <c r="AR286" s="156"/>
      <c r="AS286" s="156"/>
      <c r="AT286" s="148"/>
      <c r="AU286" s="148"/>
      <c r="AV286" s="156"/>
      <c r="AW286" s="156"/>
      <c r="AX286" s="156"/>
      <c r="AY286" s="156"/>
      <c r="AZ286" s="156"/>
      <c r="BA286" s="156"/>
      <c r="BB286" s="222"/>
    </row>
    <row r="287" spans="1:54" ht="31.2">
      <c r="A287" s="313"/>
      <c r="B287" s="315"/>
      <c r="C287" s="315"/>
      <c r="D287" s="153" t="s">
        <v>43</v>
      </c>
      <c r="E287" s="204">
        <f t="shared" si="290"/>
        <v>0</v>
      </c>
      <c r="F287" s="204">
        <f t="shared" si="274"/>
        <v>0</v>
      </c>
      <c r="G287" s="156"/>
      <c r="H287" s="148"/>
      <c r="I287" s="148"/>
      <c r="J287" s="156"/>
      <c r="K287" s="148"/>
      <c r="L287" s="148"/>
      <c r="M287" s="156"/>
      <c r="N287" s="148"/>
      <c r="O287" s="148"/>
      <c r="P287" s="156"/>
      <c r="Q287" s="148"/>
      <c r="R287" s="148"/>
      <c r="S287" s="156"/>
      <c r="T287" s="148"/>
      <c r="U287" s="148"/>
      <c r="V287" s="156"/>
      <c r="W287" s="148"/>
      <c r="X287" s="148"/>
      <c r="Y287" s="156"/>
      <c r="Z287" s="148"/>
      <c r="AA287" s="148"/>
      <c r="AB287" s="156"/>
      <c r="AC287" s="156"/>
      <c r="AD287" s="156"/>
      <c r="AE287" s="148"/>
      <c r="AF287" s="148"/>
      <c r="AG287" s="156"/>
      <c r="AH287" s="156"/>
      <c r="AI287" s="156"/>
      <c r="AJ287" s="148"/>
      <c r="AK287" s="148"/>
      <c r="AL287" s="156"/>
      <c r="AM287" s="156"/>
      <c r="AN287" s="156"/>
      <c r="AO287" s="148"/>
      <c r="AP287" s="148"/>
      <c r="AQ287" s="156"/>
      <c r="AR287" s="156"/>
      <c r="AS287" s="156"/>
      <c r="AT287" s="148"/>
      <c r="AU287" s="148"/>
      <c r="AV287" s="156"/>
      <c r="AW287" s="156"/>
      <c r="AX287" s="156"/>
      <c r="AY287" s="156"/>
      <c r="AZ287" s="156"/>
      <c r="BA287" s="156"/>
      <c r="BB287" s="223"/>
    </row>
    <row r="288" spans="1:54" ht="15.6">
      <c r="A288" s="313" t="s">
        <v>488</v>
      </c>
      <c r="B288" s="314" t="s">
        <v>478</v>
      </c>
      <c r="C288" s="314" t="s">
        <v>324</v>
      </c>
      <c r="D288" s="159" t="s">
        <v>41</v>
      </c>
      <c r="E288" s="204">
        <f t="shared" si="290"/>
        <v>4047.8580000000002</v>
      </c>
      <c r="F288" s="204">
        <f t="shared" si="274"/>
        <v>2075.848</v>
      </c>
      <c r="G288" s="156">
        <f>F288/E288</f>
        <v>0.51282628985502943</v>
      </c>
      <c r="H288" s="148">
        <f>H289+H290+H291+H293+H294</f>
        <v>0</v>
      </c>
      <c r="I288" s="148">
        <f t="shared" ref="I288" si="291">I289+I290+I291+I293+I294</f>
        <v>0</v>
      </c>
      <c r="J288" s="148"/>
      <c r="K288" s="148">
        <f t="shared" ref="K288:L288" si="292">K289+K290+K291+K293+K294</f>
        <v>0</v>
      </c>
      <c r="L288" s="148">
        <f t="shared" si="292"/>
        <v>0</v>
      </c>
      <c r="M288" s="148"/>
      <c r="N288" s="148">
        <f t="shared" ref="N288:O288" si="293">N289+N290+N291+N293+N294</f>
        <v>0</v>
      </c>
      <c r="O288" s="148">
        <f t="shared" si="293"/>
        <v>0</v>
      </c>
      <c r="P288" s="148"/>
      <c r="Q288" s="148">
        <f t="shared" ref="Q288:R288" si="294">Q289+Q290+Q291+Q293+Q294</f>
        <v>0</v>
      </c>
      <c r="R288" s="148">
        <f t="shared" si="294"/>
        <v>0</v>
      </c>
      <c r="S288" s="148"/>
      <c r="T288" s="148">
        <f t="shared" ref="T288:U288" si="295">T289+T290+T291+T293+T294</f>
        <v>0</v>
      </c>
      <c r="U288" s="148">
        <f t="shared" si="295"/>
        <v>0</v>
      </c>
      <c r="V288" s="148"/>
      <c r="W288" s="148">
        <f t="shared" ref="W288:X288" si="296">W289+W290+W291+W293+W294</f>
        <v>0</v>
      </c>
      <c r="X288" s="148">
        <f t="shared" si="296"/>
        <v>0</v>
      </c>
      <c r="Y288" s="148"/>
      <c r="Z288" s="148">
        <f t="shared" ref="Z288:AC288" si="297">Z289+Z290+Z291+Z293+Z294</f>
        <v>0</v>
      </c>
      <c r="AA288" s="148">
        <f t="shared" si="297"/>
        <v>0</v>
      </c>
      <c r="AB288" s="148">
        <f t="shared" si="297"/>
        <v>0</v>
      </c>
      <c r="AC288" s="148">
        <f t="shared" si="297"/>
        <v>0</v>
      </c>
      <c r="AD288" s="148"/>
      <c r="AE288" s="148">
        <f t="shared" ref="AE288:AH288" si="298">AE289+AE290+AE291+AE293+AE294</f>
        <v>1343.0173500000001</v>
      </c>
      <c r="AF288" s="148">
        <f t="shared" si="298"/>
        <v>0</v>
      </c>
      <c r="AG288" s="148">
        <f t="shared" si="298"/>
        <v>0</v>
      </c>
      <c r="AH288" s="148">
        <f t="shared" si="298"/>
        <v>1343.0173500000001</v>
      </c>
      <c r="AI288" s="148"/>
      <c r="AJ288" s="148">
        <f t="shared" ref="AJ288:AM288" si="299">AJ289+AJ290+AJ291+AJ293+AJ294</f>
        <v>732.83064999999988</v>
      </c>
      <c r="AK288" s="148">
        <f t="shared" si="299"/>
        <v>0</v>
      </c>
      <c r="AL288" s="148">
        <f t="shared" si="299"/>
        <v>0</v>
      </c>
      <c r="AM288" s="148">
        <f t="shared" si="299"/>
        <v>732.83064999999988</v>
      </c>
      <c r="AN288" s="148"/>
      <c r="AO288" s="148">
        <f t="shared" ref="AO288:AR288" si="300">AO289+AO290+AO291+AO293+AO294</f>
        <v>0</v>
      </c>
      <c r="AP288" s="148">
        <f t="shared" si="300"/>
        <v>0</v>
      </c>
      <c r="AQ288" s="148">
        <f t="shared" si="300"/>
        <v>0</v>
      </c>
      <c r="AR288" s="148">
        <f t="shared" si="300"/>
        <v>0</v>
      </c>
      <c r="AS288" s="148"/>
      <c r="AT288" s="148">
        <f t="shared" ref="AT288:AW288" si="301">AT289+AT290+AT291+AT293+AT294</f>
        <v>0</v>
      </c>
      <c r="AU288" s="148">
        <f t="shared" si="301"/>
        <v>0</v>
      </c>
      <c r="AV288" s="148">
        <f t="shared" si="301"/>
        <v>0</v>
      </c>
      <c r="AW288" s="148">
        <f t="shared" si="301"/>
        <v>0</v>
      </c>
      <c r="AX288" s="148"/>
      <c r="AY288" s="173">
        <f t="shared" ref="AY288:AZ288" si="302">AY289+AY290+AY291+AY293+AY294</f>
        <v>1972.01</v>
      </c>
      <c r="AZ288" s="173">
        <f t="shared" si="302"/>
        <v>0</v>
      </c>
      <c r="BA288" s="156"/>
      <c r="BB288" s="222"/>
    </row>
    <row r="289" spans="1:54" ht="31.2">
      <c r="A289" s="313"/>
      <c r="B289" s="315"/>
      <c r="C289" s="315"/>
      <c r="D289" s="157" t="s">
        <v>37</v>
      </c>
      <c r="E289" s="204">
        <f t="shared" si="290"/>
        <v>0</v>
      </c>
      <c r="F289" s="204">
        <f t="shared" si="274"/>
        <v>0</v>
      </c>
      <c r="G289" s="156"/>
      <c r="H289" s="148"/>
      <c r="I289" s="148"/>
      <c r="J289" s="156"/>
      <c r="K289" s="148"/>
      <c r="L289" s="148"/>
      <c r="M289" s="156"/>
      <c r="N289" s="148"/>
      <c r="O289" s="148"/>
      <c r="P289" s="156"/>
      <c r="Q289" s="148"/>
      <c r="R289" s="148"/>
      <c r="S289" s="156"/>
      <c r="T289" s="148"/>
      <c r="U289" s="148"/>
      <c r="V289" s="156"/>
      <c r="W289" s="148"/>
      <c r="X289" s="148"/>
      <c r="Y289" s="156"/>
      <c r="Z289" s="148"/>
      <c r="AA289" s="148"/>
      <c r="AB289" s="156"/>
      <c r="AC289" s="156"/>
      <c r="AD289" s="156"/>
      <c r="AE289" s="148"/>
      <c r="AF289" s="148"/>
      <c r="AG289" s="156"/>
      <c r="AH289" s="156"/>
      <c r="AI289" s="156"/>
      <c r="AJ289" s="148"/>
      <c r="AK289" s="148"/>
      <c r="AL289" s="156"/>
      <c r="AM289" s="156"/>
      <c r="AN289" s="156"/>
      <c r="AO289" s="148"/>
      <c r="AP289" s="148"/>
      <c r="AQ289" s="156"/>
      <c r="AR289" s="156"/>
      <c r="AS289" s="156"/>
      <c r="AT289" s="148"/>
      <c r="AU289" s="148"/>
      <c r="AV289" s="156"/>
      <c r="AW289" s="156"/>
      <c r="AX289" s="156"/>
      <c r="AY289" s="173"/>
      <c r="AZ289" s="173"/>
      <c r="BA289" s="156"/>
      <c r="BB289" s="222"/>
    </row>
    <row r="290" spans="1:54" ht="31.2">
      <c r="A290" s="313"/>
      <c r="B290" s="315"/>
      <c r="C290" s="315"/>
      <c r="D290" s="158" t="s">
        <v>2</v>
      </c>
      <c r="E290" s="204">
        <f t="shared" si="290"/>
        <v>1972.01</v>
      </c>
      <c r="F290" s="204">
        <f t="shared" si="274"/>
        <v>0</v>
      </c>
      <c r="G290" s="156"/>
      <c r="H290" s="148"/>
      <c r="I290" s="148"/>
      <c r="J290" s="156"/>
      <c r="K290" s="148"/>
      <c r="L290" s="148"/>
      <c r="M290" s="156"/>
      <c r="N290" s="148"/>
      <c r="O290" s="148"/>
      <c r="P290" s="156"/>
      <c r="Q290" s="148"/>
      <c r="R290" s="148"/>
      <c r="S290" s="156"/>
      <c r="T290" s="148"/>
      <c r="U290" s="148"/>
      <c r="V290" s="156"/>
      <c r="W290" s="148"/>
      <c r="X290" s="148"/>
      <c r="Y290" s="156"/>
      <c r="Z290" s="148"/>
      <c r="AA290" s="148"/>
      <c r="AB290" s="156"/>
      <c r="AC290" s="156"/>
      <c r="AD290" s="156"/>
      <c r="AE290" s="148"/>
      <c r="AF290" s="148"/>
      <c r="AG290" s="156"/>
      <c r="AH290" s="156"/>
      <c r="AI290" s="156"/>
      <c r="AJ290" s="148"/>
      <c r="AK290" s="148"/>
      <c r="AL290" s="156"/>
      <c r="AM290" s="156"/>
      <c r="AN290" s="156"/>
      <c r="AO290" s="148"/>
      <c r="AP290" s="148"/>
      <c r="AQ290" s="156"/>
      <c r="AR290" s="156"/>
      <c r="AS290" s="156"/>
      <c r="AT290" s="148"/>
      <c r="AU290" s="148"/>
      <c r="AV290" s="156"/>
      <c r="AW290" s="156"/>
      <c r="AX290" s="156"/>
      <c r="AY290" s="173">
        <v>1972.01</v>
      </c>
      <c r="AZ290" s="173"/>
      <c r="BA290" s="156"/>
      <c r="BB290" s="222"/>
    </row>
    <row r="291" spans="1:54" ht="15.6">
      <c r="A291" s="313"/>
      <c r="B291" s="315"/>
      <c r="C291" s="315"/>
      <c r="D291" s="221" t="s">
        <v>273</v>
      </c>
      <c r="E291" s="204">
        <f>H291+K291+N291+Q291+T291+W291+Z291+AE291+AJ291+AO291+AT291+AY291</f>
        <v>2075.848</v>
      </c>
      <c r="F291" s="204">
        <f t="shared" si="274"/>
        <v>2075.848</v>
      </c>
      <c r="G291" s="156"/>
      <c r="H291" s="148"/>
      <c r="I291" s="148"/>
      <c r="J291" s="156"/>
      <c r="K291" s="148"/>
      <c r="L291" s="148"/>
      <c r="M291" s="156"/>
      <c r="N291" s="148"/>
      <c r="O291" s="148"/>
      <c r="P291" s="156"/>
      <c r="Q291" s="148"/>
      <c r="R291" s="148"/>
      <c r="S291" s="156"/>
      <c r="T291" s="148"/>
      <c r="U291" s="148"/>
      <c r="V291" s="156"/>
      <c r="W291" s="148"/>
      <c r="X291" s="148"/>
      <c r="Y291" s="156"/>
      <c r="Z291" s="148"/>
      <c r="AA291" s="148"/>
      <c r="AB291" s="156"/>
      <c r="AC291" s="156"/>
      <c r="AD291" s="156"/>
      <c r="AE291" s="148">
        <v>1343.0173500000001</v>
      </c>
      <c r="AF291" s="148"/>
      <c r="AG291" s="156"/>
      <c r="AH291" s="148">
        <v>1343.0173500000001</v>
      </c>
      <c r="AI291" s="156"/>
      <c r="AJ291" s="148">
        <f>2075.848-1343.01735</f>
        <v>732.83064999999988</v>
      </c>
      <c r="AK291" s="148"/>
      <c r="AL291" s="156"/>
      <c r="AM291" s="148">
        <f>2075.848-1343.01735</f>
        <v>732.83064999999988</v>
      </c>
      <c r="AN291" s="156"/>
      <c r="AO291" s="148"/>
      <c r="AP291" s="148"/>
      <c r="AQ291" s="156"/>
      <c r="AR291" s="156"/>
      <c r="AS291" s="156"/>
      <c r="AT291" s="148"/>
      <c r="AU291" s="148"/>
      <c r="AV291" s="156"/>
      <c r="AW291" s="156"/>
      <c r="AX291" s="156"/>
      <c r="AY291" s="173"/>
      <c r="AZ291" s="173"/>
      <c r="BA291" s="156"/>
      <c r="BB291" s="222"/>
    </row>
    <row r="292" spans="1:54" ht="78">
      <c r="A292" s="313"/>
      <c r="B292" s="315"/>
      <c r="C292" s="315"/>
      <c r="D292" s="221" t="s">
        <v>279</v>
      </c>
      <c r="E292" s="204">
        <f t="shared" ref="E292:E297" si="303">H292+K292+N292+Q292+T292+W292+Z292+AE292+AJ292+AO292+AT292+AY292</f>
        <v>0</v>
      </c>
      <c r="F292" s="204">
        <f t="shared" si="274"/>
        <v>0</v>
      </c>
      <c r="G292" s="156"/>
      <c r="H292" s="148"/>
      <c r="I292" s="148"/>
      <c r="J292" s="156"/>
      <c r="K292" s="148"/>
      <c r="L292" s="148"/>
      <c r="M292" s="156"/>
      <c r="N292" s="148"/>
      <c r="O292" s="148"/>
      <c r="P292" s="156"/>
      <c r="Q292" s="148"/>
      <c r="R292" s="148"/>
      <c r="S292" s="156"/>
      <c r="T292" s="148"/>
      <c r="U292" s="148"/>
      <c r="V292" s="156"/>
      <c r="W292" s="148"/>
      <c r="X292" s="148"/>
      <c r="Y292" s="156"/>
      <c r="Z292" s="148"/>
      <c r="AA292" s="148"/>
      <c r="AB292" s="156"/>
      <c r="AC292" s="156"/>
      <c r="AD292" s="156"/>
      <c r="AE292" s="148"/>
      <c r="AF292" s="148"/>
      <c r="AG292" s="156"/>
      <c r="AH292" s="156"/>
      <c r="AI292" s="156"/>
      <c r="AJ292" s="148"/>
      <c r="AK292" s="148"/>
      <c r="AL292" s="156"/>
      <c r="AM292" s="156"/>
      <c r="AN292" s="156"/>
      <c r="AO292" s="148"/>
      <c r="AP292" s="148"/>
      <c r="AQ292" s="156"/>
      <c r="AR292" s="156"/>
      <c r="AS292" s="156"/>
      <c r="AT292" s="148"/>
      <c r="AU292" s="148"/>
      <c r="AV292" s="156"/>
      <c r="AW292" s="156"/>
      <c r="AX292" s="156"/>
      <c r="AY292" s="173"/>
      <c r="AZ292" s="173"/>
      <c r="BA292" s="156"/>
      <c r="BB292" s="222"/>
    </row>
    <row r="293" spans="1:54" ht="15.6">
      <c r="A293" s="313"/>
      <c r="B293" s="315"/>
      <c r="C293" s="315"/>
      <c r="D293" s="221" t="s">
        <v>274</v>
      </c>
      <c r="E293" s="204">
        <f t="shared" si="303"/>
        <v>0</v>
      </c>
      <c r="F293" s="204">
        <f t="shared" si="274"/>
        <v>0</v>
      </c>
      <c r="G293" s="156"/>
      <c r="H293" s="148"/>
      <c r="I293" s="148"/>
      <c r="J293" s="156"/>
      <c r="K293" s="148"/>
      <c r="L293" s="148"/>
      <c r="M293" s="156"/>
      <c r="N293" s="148"/>
      <c r="O293" s="148"/>
      <c r="P293" s="156"/>
      <c r="Q293" s="148"/>
      <c r="R293" s="148"/>
      <c r="S293" s="156"/>
      <c r="T293" s="148"/>
      <c r="U293" s="148"/>
      <c r="V293" s="156"/>
      <c r="W293" s="148"/>
      <c r="X293" s="148"/>
      <c r="Y293" s="156"/>
      <c r="Z293" s="148"/>
      <c r="AA293" s="148"/>
      <c r="AB293" s="156"/>
      <c r="AC293" s="156"/>
      <c r="AD293" s="156"/>
      <c r="AE293" s="148"/>
      <c r="AF293" s="148"/>
      <c r="AG293" s="156"/>
      <c r="AH293" s="156"/>
      <c r="AI293" s="156"/>
      <c r="AJ293" s="148"/>
      <c r="AK293" s="148"/>
      <c r="AL293" s="156"/>
      <c r="AM293" s="156"/>
      <c r="AN293" s="156"/>
      <c r="AO293" s="148"/>
      <c r="AP293" s="148"/>
      <c r="AQ293" s="156"/>
      <c r="AR293" s="156"/>
      <c r="AS293" s="156"/>
      <c r="AT293" s="148"/>
      <c r="AU293" s="148"/>
      <c r="AV293" s="156"/>
      <c r="AW293" s="156"/>
      <c r="AX293" s="156"/>
      <c r="AY293" s="156"/>
      <c r="AZ293" s="156"/>
      <c r="BA293" s="156"/>
      <c r="BB293" s="222"/>
    </row>
    <row r="294" spans="1:54" ht="31.2">
      <c r="A294" s="313"/>
      <c r="B294" s="315"/>
      <c r="C294" s="315"/>
      <c r="D294" s="153" t="s">
        <v>43</v>
      </c>
      <c r="E294" s="204">
        <f t="shared" si="303"/>
        <v>0</v>
      </c>
      <c r="F294" s="204">
        <f t="shared" si="274"/>
        <v>0</v>
      </c>
      <c r="G294" s="156"/>
      <c r="H294" s="148"/>
      <c r="I294" s="148"/>
      <c r="J294" s="156"/>
      <c r="K294" s="148"/>
      <c r="L294" s="148"/>
      <c r="M294" s="156"/>
      <c r="N294" s="148"/>
      <c r="O294" s="148"/>
      <c r="P294" s="156"/>
      <c r="Q294" s="148"/>
      <c r="R294" s="148"/>
      <c r="S294" s="156"/>
      <c r="T294" s="148"/>
      <c r="U294" s="148"/>
      <c r="V294" s="156"/>
      <c r="W294" s="148"/>
      <c r="X294" s="148"/>
      <c r="Y294" s="156"/>
      <c r="Z294" s="148"/>
      <c r="AA294" s="148"/>
      <c r="AB294" s="156"/>
      <c r="AC294" s="156"/>
      <c r="AD294" s="156"/>
      <c r="AE294" s="148"/>
      <c r="AF294" s="148"/>
      <c r="AG294" s="156"/>
      <c r="AH294" s="156"/>
      <c r="AI294" s="156"/>
      <c r="AJ294" s="148"/>
      <c r="AK294" s="148"/>
      <c r="AL294" s="156"/>
      <c r="AM294" s="156"/>
      <c r="AN294" s="156"/>
      <c r="AO294" s="148"/>
      <c r="AP294" s="148"/>
      <c r="AQ294" s="156"/>
      <c r="AR294" s="156"/>
      <c r="AS294" s="156"/>
      <c r="AT294" s="148"/>
      <c r="AU294" s="148"/>
      <c r="AV294" s="156"/>
      <c r="AW294" s="156"/>
      <c r="AX294" s="156"/>
      <c r="AY294" s="156"/>
      <c r="AZ294" s="156"/>
      <c r="BA294" s="156"/>
      <c r="BB294" s="223"/>
    </row>
    <row r="295" spans="1:54" ht="15.6">
      <c r="A295" s="312" t="s">
        <v>489</v>
      </c>
      <c r="B295" s="314" t="s">
        <v>493</v>
      </c>
      <c r="C295" s="314" t="s">
        <v>324</v>
      </c>
      <c r="D295" s="159" t="s">
        <v>41</v>
      </c>
      <c r="E295" s="204">
        <f t="shared" si="303"/>
        <v>995.95087000000001</v>
      </c>
      <c r="F295" s="204">
        <f t="shared" si="274"/>
        <v>995.95087000000001</v>
      </c>
      <c r="G295" s="156">
        <f>F295/E295</f>
        <v>1</v>
      </c>
      <c r="H295" s="148">
        <f>H296+H297+H298+H300+H301</f>
        <v>0</v>
      </c>
      <c r="I295" s="148">
        <f t="shared" ref="I295" si="304">I296+I297+I298+I300+I301</f>
        <v>0</v>
      </c>
      <c r="J295" s="148"/>
      <c r="K295" s="148">
        <f t="shared" ref="K295:L295" si="305">K296+K297+K298+K300+K301</f>
        <v>0</v>
      </c>
      <c r="L295" s="148">
        <f t="shared" si="305"/>
        <v>0</v>
      </c>
      <c r="M295" s="148"/>
      <c r="N295" s="148">
        <f t="shared" ref="N295:O295" si="306">N296+N297+N298+N300+N301</f>
        <v>0</v>
      </c>
      <c r="O295" s="148">
        <f t="shared" si="306"/>
        <v>0</v>
      </c>
      <c r="P295" s="148"/>
      <c r="Q295" s="148">
        <f t="shared" ref="Q295:R295" si="307">Q296+Q297+Q298+Q300+Q301</f>
        <v>0</v>
      </c>
      <c r="R295" s="148">
        <f t="shared" si="307"/>
        <v>0</v>
      </c>
      <c r="S295" s="148"/>
      <c r="T295" s="148">
        <f t="shared" ref="T295:U295" si="308">T296+T297+T298+T300+T301</f>
        <v>0</v>
      </c>
      <c r="U295" s="148">
        <f t="shared" si="308"/>
        <v>0</v>
      </c>
      <c r="V295" s="148"/>
      <c r="W295" s="148">
        <f t="shared" ref="W295:X295" si="309">W296+W297+W298+W300+W301</f>
        <v>0</v>
      </c>
      <c r="X295" s="148">
        <f t="shared" si="309"/>
        <v>0</v>
      </c>
      <c r="Y295" s="148"/>
      <c r="Z295" s="148">
        <f t="shared" ref="Z295:AC295" si="310">Z296+Z297+Z298+Z300+Z301</f>
        <v>0</v>
      </c>
      <c r="AA295" s="148">
        <f t="shared" si="310"/>
        <v>0</v>
      </c>
      <c r="AB295" s="148">
        <f t="shared" si="310"/>
        <v>0</v>
      </c>
      <c r="AC295" s="148">
        <f t="shared" si="310"/>
        <v>0</v>
      </c>
      <c r="AD295" s="148"/>
      <c r="AE295" s="148">
        <f t="shared" ref="AE295:AH295" si="311">AE296+AE297+AE298+AE300+AE301</f>
        <v>995.95087000000001</v>
      </c>
      <c r="AF295" s="148">
        <f t="shared" si="311"/>
        <v>995.95087000000001</v>
      </c>
      <c r="AG295" s="148">
        <f t="shared" si="311"/>
        <v>995.95087000000001</v>
      </c>
      <c r="AH295" s="148">
        <f t="shared" si="311"/>
        <v>995.95087000000001</v>
      </c>
      <c r="AI295" s="148"/>
      <c r="AJ295" s="148">
        <f t="shared" ref="AJ295:AM295" si="312">AJ296+AJ297+AJ298+AJ300+AJ301</f>
        <v>0</v>
      </c>
      <c r="AK295" s="148">
        <f t="shared" si="312"/>
        <v>0</v>
      </c>
      <c r="AL295" s="148">
        <f t="shared" si="312"/>
        <v>0</v>
      </c>
      <c r="AM295" s="148">
        <f t="shared" si="312"/>
        <v>0</v>
      </c>
      <c r="AN295" s="148"/>
      <c r="AO295" s="148">
        <f t="shared" ref="AO295:AR295" si="313">AO296+AO297+AO298+AO300+AO301</f>
        <v>0</v>
      </c>
      <c r="AP295" s="148">
        <f t="shared" si="313"/>
        <v>0</v>
      </c>
      <c r="AQ295" s="148">
        <f t="shared" si="313"/>
        <v>0</v>
      </c>
      <c r="AR295" s="148">
        <f t="shared" si="313"/>
        <v>0</v>
      </c>
      <c r="AS295" s="148"/>
      <c r="AT295" s="148">
        <f t="shared" ref="AT295:AW295" si="314">AT296+AT297+AT298+AT300+AT301</f>
        <v>0</v>
      </c>
      <c r="AU295" s="148">
        <f t="shared" si="314"/>
        <v>0</v>
      </c>
      <c r="AV295" s="148">
        <f t="shared" si="314"/>
        <v>0</v>
      </c>
      <c r="AW295" s="148">
        <f t="shared" si="314"/>
        <v>0</v>
      </c>
      <c r="AX295" s="148"/>
      <c r="AY295" s="148">
        <f t="shared" ref="AY295:AZ295" si="315">AY296+AY297+AY298+AY300+AY301</f>
        <v>0</v>
      </c>
      <c r="AZ295" s="148">
        <f t="shared" si="315"/>
        <v>0</v>
      </c>
      <c r="BA295" s="156"/>
      <c r="BB295" s="222"/>
    </row>
    <row r="296" spans="1:54" ht="31.2">
      <c r="A296" s="313"/>
      <c r="B296" s="315"/>
      <c r="C296" s="315"/>
      <c r="D296" s="157" t="s">
        <v>37</v>
      </c>
      <c r="E296" s="204">
        <f t="shared" si="303"/>
        <v>0</v>
      </c>
      <c r="F296" s="204">
        <f t="shared" si="274"/>
        <v>0</v>
      </c>
      <c r="G296" s="156"/>
      <c r="H296" s="148"/>
      <c r="I296" s="148"/>
      <c r="J296" s="156"/>
      <c r="K296" s="148"/>
      <c r="L296" s="148"/>
      <c r="M296" s="156"/>
      <c r="N296" s="148"/>
      <c r="O296" s="148"/>
      <c r="P296" s="156"/>
      <c r="Q296" s="148"/>
      <c r="R296" s="148"/>
      <c r="S296" s="156"/>
      <c r="T296" s="148"/>
      <c r="U296" s="148"/>
      <c r="V296" s="156"/>
      <c r="W296" s="148"/>
      <c r="X296" s="148"/>
      <c r="Y296" s="156"/>
      <c r="Z296" s="148"/>
      <c r="AA296" s="148"/>
      <c r="AB296" s="156"/>
      <c r="AC296" s="156"/>
      <c r="AD296" s="156"/>
      <c r="AE296" s="148"/>
      <c r="AF296" s="148"/>
      <c r="AG296" s="156"/>
      <c r="AH296" s="156"/>
      <c r="AI296" s="156"/>
      <c r="AJ296" s="148"/>
      <c r="AK296" s="148"/>
      <c r="AL296" s="156"/>
      <c r="AM296" s="156"/>
      <c r="AN296" s="156"/>
      <c r="AO296" s="148"/>
      <c r="AP296" s="148"/>
      <c r="AQ296" s="156"/>
      <c r="AR296" s="156"/>
      <c r="AS296" s="156"/>
      <c r="AT296" s="148"/>
      <c r="AU296" s="148"/>
      <c r="AV296" s="156"/>
      <c r="AW296" s="156"/>
      <c r="AX296" s="156"/>
      <c r="AY296" s="156"/>
      <c r="AZ296" s="156"/>
      <c r="BA296" s="156"/>
      <c r="BB296" s="222"/>
    </row>
    <row r="297" spans="1:54" ht="31.2">
      <c r="A297" s="313"/>
      <c r="B297" s="315"/>
      <c r="C297" s="315"/>
      <c r="D297" s="158" t="s">
        <v>2</v>
      </c>
      <c r="E297" s="204">
        <f t="shared" si="303"/>
        <v>0</v>
      </c>
      <c r="F297" s="204">
        <f t="shared" si="274"/>
        <v>0</v>
      </c>
      <c r="G297" s="156"/>
      <c r="H297" s="148"/>
      <c r="I297" s="148"/>
      <c r="J297" s="156"/>
      <c r="K297" s="148"/>
      <c r="L297" s="148"/>
      <c r="M297" s="156"/>
      <c r="N297" s="148"/>
      <c r="O297" s="148"/>
      <c r="P297" s="156"/>
      <c r="Q297" s="148"/>
      <c r="R297" s="148"/>
      <c r="S297" s="156"/>
      <c r="T297" s="148"/>
      <c r="U297" s="148"/>
      <c r="V297" s="156"/>
      <c r="W297" s="148"/>
      <c r="X297" s="148"/>
      <c r="Y297" s="156"/>
      <c r="Z297" s="148"/>
      <c r="AA297" s="148"/>
      <c r="AB297" s="156"/>
      <c r="AC297" s="156"/>
      <c r="AD297" s="156"/>
      <c r="AE297" s="148"/>
      <c r="AF297" s="148"/>
      <c r="AG297" s="156"/>
      <c r="AH297" s="156"/>
      <c r="AI297" s="156"/>
      <c r="AJ297" s="148"/>
      <c r="AK297" s="148"/>
      <c r="AL297" s="156"/>
      <c r="AM297" s="156"/>
      <c r="AN297" s="156"/>
      <c r="AO297" s="148"/>
      <c r="AP297" s="148"/>
      <c r="AQ297" s="156"/>
      <c r="AR297" s="156"/>
      <c r="AS297" s="156"/>
      <c r="AT297" s="148"/>
      <c r="AU297" s="148"/>
      <c r="AV297" s="156"/>
      <c r="AW297" s="156"/>
      <c r="AX297" s="156"/>
      <c r="AY297" s="156"/>
      <c r="AZ297" s="156"/>
      <c r="BA297" s="156"/>
      <c r="BB297" s="222"/>
    </row>
    <row r="298" spans="1:54" ht="15.6">
      <c r="A298" s="313"/>
      <c r="B298" s="315"/>
      <c r="C298" s="315"/>
      <c r="D298" s="221" t="s">
        <v>273</v>
      </c>
      <c r="E298" s="204">
        <f>H298+K298+N298+Q298+T298+W298+Z298+AE298+AJ298+AO298+AT298+AY298</f>
        <v>995.95087000000001</v>
      </c>
      <c r="F298" s="204">
        <f t="shared" si="274"/>
        <v>995.95087000000001</v>
      </c>
      <c r="G298" s="156"/>
      <c r="H298" s="148"/>
      <c r="I298" s="148"/>
      <c r="J298" s="156"/>
      <c r="K298" s="148"/>
      <c r="L298" s="148"/>
      <c r="M298" s="156"/>
      <c r="N298" s="148"/>
      <c r="O298" s="148"/>
      <c r="P298" s="156"/>
      <c r="Q298" s="148"/>
      <c r="R298" s="148"/>
      <c r="S298" s="156"/>
      <c r="T298" s="148"/>
      <c r="U298" s="148"/>
      <c r="V298" s="156"/>
      <c r="W298" s="148"/>
      <c r="X298" s="148"/>
      <c r="Y298" s="156"/>
      <c r="Z298" s="148"/>
      <c r="AA298" s="148"/>
      <c r="AB298" s="156"/>
      <c r="AC298" s="156"/>
      <c r="AD298" s="156"/>
      <c r="AE298" s="148">
        <v>995.95087000000001</v>
      </c>
      <c r="AF298" s="148">
        <v>995.95087000000001</v>
      </c>
      <c r="AG298" s="148">
        <v>995.95087000000001</v>
      </c>
      <c r="AH298" s="148">
        <v>995.95087000000001</v>
      </c>
      <c r="AI298" s="156"/>
      <c r="AJ298" s="148"/>
      <c r="AK298" s="148"/>
      <c r="AL298" s="156"/>
      <c r="AM298" s="156"/>
      <c r="AN298" s="156"/>
      <c r="AO298" s="148"/>
      <c r="AP298" s="148"/>
      <c r="AQ298" s="156"/>
      <c r="AR298" s="156"/>
      <c r="AS298" s="156"/>
      <c r="AT298" s="148"/>
      <c r="AU298" s="148"/>
      <c r="AV298" s="156"/>
      <c r="AW298" s="156"/>
      <c r="AX298" s="156"/>
      <c r="AY298" s="156"/>
      <c r="AZ298" s="156"/>
      <c r="BA298" s="156"/>
      <c r="BB298" s="222"/>
    </row>
    <row r="299" spans="1:54" ht="78">
      <c r="A299" s="313"/>
      <c r="B299" s="315"/>
      <c r="C299" s="315"/>
      <c r="D299" s="221" t="s">
        <v>279</v>
      </c>
      <c r="E299" s="204">
        <f t="shared" ref="E299:E304" si="316">H299+K299+N299+Q299+T299+W299+Z299+AE299+AJ299+AO299+AT299+AY299</f>
        <v>0</v>
      </c>
      <c r="F299" s="204">
        <f t="shared" si="274"/>
        <v>0</v>
      </c>
      <c r="G299" s="156"/>
      <c r="H299" s="148"/>
      <c r="I299" s="148"/>
      <c r="J299" s="156"/>
      <c r="K299" s="148"/>
      <c r="L299" s="148"/>
      <c r="M299" s="156"/>
      <c r="N299" s="148"/>
      <c r="O299" s="148"/>
      <c r="P299" s="156"/>
      <c r="Q299" s="148"/>
      <c r="R299" s="148"/>
      <c r="S299" s="156"/>
      <c r="T299" s="148"/>
      <c r="U299" s="148"/>
      <c r="V299" s="156"/>
      <c r="W299" s="148"/>
      <c r="X299" s="148"/>
      <c r="Y299" s="156"/>
      <c r="Z299" s="148"/>
      <c r="AA299" s="148"/>
      <c r="AB299" s="156"/>
      <c r="AC299" s="156"/>
      <c r="AD299" s="156"/>
      <c r="AE299" s="148"/>
      <c r="AF299" s="148"/>
      <c r="AG299" s="156"/>
      <c r="AH299" s="156"/>
      <c r="AI299" s="156"/>
      <c r="AJ299" s="148"/>
      <c r="AK299" s="148"/>
      <c r="AL299" s="156"/>
      <c r="AM299" s="156"/>
      <c r="AN299" s="156"/>
      <c r="AO299" s="148"/>
      <c r="AP299" s="148"/>
      <c r="AQ299" s="156"/>
      <c r="AR299" s="156"/>
      <c r="AS299" s="156"/>
      <c r="AT299" s="148"/>
      <c r="AU299" s="148"/>
      <c r="AV299" s="156"/>
      <c r="AW299" s="156"/>
      <c r="AX299" s="156"/>
      <c r="AY299" s="156"/>
      <c r="AZ299" s="156"/>
      <c r="BA299" s="156"/>
      <c r="BB299" s="222"/>
    </row>
    <row r="300" spans="1:54" ht="15.6">
      <c r="A300" s="313"/>
      <c r="B300" s="315"/>
      <c r="C300" s="315"/>
      <c r="D300" s="221" t="s">
        <v>274</v>
      </c>
      <c r="E300" s="204">
        <f t="shared" si="316"/>
        <v>0</v>
      </c>
      <c r="F300" s="204">
        <f t="shared" si="274"/>
        <v>0</v>
      </c>
      <c r="G300" s="156"/>
      <c r="H300" s="148"/>
      <c r="I300" s="148"/>
      <c r="J300" s="156"/>
      <c r="K300" s="148"/>
      <c r="L300" s="148"/>
      <c r="M300" s="156"/>
      <c r="N300" s="148"/>
      <c r="O300" s="148"/>
      <c r="P300" s="156"/>
      <c r="Q300" s="148"/>
      <c r="R300" s="148"/>
      <c r="S300" s="156"/>
      <c r="T300" s="148"/>
      <c r="U300" s="148"/>
      <c r="V300" s="156"/>
      <c r="W300" s="148"/>
      <c r="X300" s="148"/>
      <c r="Y300" s="156"/>
      <c r="Z300" s="148"/>
      <c r="AA300" s="148"/>
      <c r="AB300" s="156"/>
      <c r="AC300" s="156"/>
      <c r="AD300" s="156"/>
      <c r="AE300" s="148"/>
      <c r="AF300" s="148"/>
      <c r="AG300" s="156"/>
      <c r="AH300" s="156"/>
      <c r="AI300" s="156"/>
      <c r="AJ300" s="148"/>
      <c r="AK300" s="148"/>
      <c r="AL300" s="156"/>
      <c r="AM300" s="156"/>
      <c r="AN300" s="156"/>
      <c r="AO300" s="148"/>
      <c r="AP300" s="148"/>
      <c r="AQ300" s="156"/>
      <c r="AR300" s="156"/>
      <c r="AS300" s="156"/>
      <c r="AT300" s="148"/>
      <c r="AU300" s="148"/>
      <c r="AV300" s="156"/>
      <c r="AW300" s="156"/>
      <c r="AX300" s="156"/>
      <c r="AY300" s="156"/>
      <c r="AZ300" s="156"/>
      <c r="BA300" s="156"/>
      <c r="BB300" s="222"/>
    </row>
    <row r="301" spans="1:54" ht="31.2">
      <c r="A301" s="313"/>
      <c r="B301" s="315"/>
      <c r="C301" s="315"/>
      <c r="D301" s="153" t="s">
        <v>43</v>
      </c>
      <c r="E301" s="204">
        <f t="shared" si="316"/>
        <v>0</v>
      </c>
      <c r="F301" s="204">
        <f t="shared" si="274"/>
        <v>0</v>
      </c>
      <c r="G301" s="156"/>
      <c r="H301" s="148"/>
      <c r="I301" s="148"/>
      <c r="J301" s="156"/>
      <c r="K301" s="148"/>
      <c r="L301" s="148"/>
      <c r="M301" s="156"/>
      <c r="N301" s="148"/>
      <c r="O301" s="148"/>
      <c r="P301" s="156"/>
      <c r="Q301" s="148"/>
      <c r="R301" s="148"/>
      <c r="S301" s="156"/>
      <c r="T301" s="148"/>
      <c r="U301" s="148"/>
      <c r="V301" s="156"/>
      <c r="W301" s="148"/>
      <c r="X301" s="148"/>
      <c r="Y301" s="156"/>
      <c r="Z301" s="148"/>
      <c r="AA301" s="148"/>
      <c r="AB301" s="156"/>
      <c r="AC301" s="156"/>
      <c r="AD301" s="156"/>
      <c r="AE301" s="148"/>
      <c r="AF301" s="148"/>
      <c r="AG301" s="156"/>
      <c r="AH301" s="156"/>
      <c r="AI301" s="156"/>
      <c r="AJ301" s="148"/>
      <c r="AK301" s="148"/>
      <c r="AL301" s="156"/>
      <c r="AM301" s="156"/>
      <c r="AN301" s="156"/>
      <c r="AO301" s="148"/>
      <c r="AP301" s="148"/>
      <c r="AQ301" s="156"/>
      <c r="AR301" s="156"/>
      <c r="AS301" s="156"/>
      <c r="AT301" s="148"/>
      <c r="AU301" s="148"/>
      <c r="AV301" s="156"/>
      <c r="AW301" s="156"/>
      <c r="AX301" s="156"/>
      <c r="AY301" s="156"/>
      <c r="AZ301" s="156"/>
      <c r="BA301" s="156"/>
      <c r="BB301" s="223"/>
    </row>
    <row r="302" spans="1:54" ht="15.6">
      <c r="A302" s="312" t="s">
        <v>490</v>
      </c>
      <c r="B302" s="314" t="s">
        <v>494</v>
      </c>
      <c r="C302" s="314" t="s">
        <v>324</v>
      </c>
      <c r="D302" s="159" t="s">
        <v>41</v>
      </c>
      <c r="E302" s="204">
        <f t="shared" si="316"/>
        <v>4577.6930400000001</v>
      </c>
      <c r="F302" s="204">
        <f t="shared" si="274"/>
        <v>2347.5348899999999</v>
      </c>
      <c r="G302" s="156">
        <f>F302/E302</f>
        <v>0.51282051231639592</v>
      </c>
      <c r="H302" s="148">
        <f>H303+H304+H305+H307+H308</f>
        <v>0</v>
      </c>
      <c r="I302" s="148">
        <f t="shared" ref="I302" si="317">I303+I304+I305+I307+I308</f>
        <v>0</v>
      </c>
      <c r="J302" s="148"/>
      <c r="K302" s="148">
        <f t="shared" ref="K302:L302" si="318">K303+K304+K305+K307+K308</f>
        <v>0</v>
      </c>
      <c r="L302" s="148">
        <f t="shared" si="318"/>
        <v>0</v>
      </c>
      <c r="M302" s="148"/>
      <c r="N302" s="148">
        <f t="shared" ref="N302:O302" si="319">N303+N304+N305+N307+N308</f>
        <v>0</v>
      </c>
      <c r="O302" s="148">
        <f t="shared" si="319"/>
        <v>0</v>
      </c>
      <c r="P302" s="148"/>
      <c r="Q302" s="148">
        <f t="shared" ref="Q302:R302" si="320">Q303+Q304+Q305+Q307+Q308</f>
        <v>0</v>
      </c>
      <c r="R302" s="148">
        <f t="shared" si="320"/>
        <v>0</v>
      </c>
      <c r="S302" s="148"/>
      <c r="T302" s="148">
        <f t="shared" ref="T302:U302" si="321">T303+T304+T305+T307+T308</f>
        <v>0</v>
      </c>
      <c r="U302" s="148">
        <f t="shared" si="321"/>
        <v>0</v>
      </c>
      <c r="V302" s="148"/>
      <c r="W302" s="148">
        <f t="shared" ref="W302:X302" si="322">W303+W304+W305+W307+W308</f>
        <v>0</v>
      </c>
      <c r="X302" s="148">
        <f t="shared" si="322"/>
        <v>0</v>
      </c>
      <c r="Y302" s="148"/>
      <c r="Z302" s="148">
        <f t="shared" ref="Z302:AC302" si="323">Z303+Z304+Z305+Z307+Z308</f>
        <v>0</v>
      </c>
      <c r="AA302" s="148">
        <f t="shared" si="323"/>
        <v>0</v>
      </c>
      <c r="AB302" s="148">
        <f t="shared" si="323"/>
        <v>0</v>
      </c>
      <c r="AC302" s="148">
        <f t="shared" si="323"/>
        <v>0</v>
      </c>
      <c r="AD302" s="148"/>
      <c r="AE302" s="148">
        <f t="shared" ref="AE302:AH302" si="324">AE303+AE304+AE305+AE307+AE308</f>
        <v>120.07366999999977</v>
      </c>
      <c r="AF302" s="148">
        <f t="shared" si="324"/>
        <v>120.07366999999977</v>
      </c>
      <c r="AG302" s="148">
        <f t="shared" si="324"/>
        <v>120.07366999999977</v>
      </c>
      <c r="AH302" s="148">
        <f t="shared" si="324"/>
        <v>120.07366999999977</v>
      </c>
      <c r="AI302" s="148"/>
      <c r="AJ302" s="148">
        <f t="shared" ref="AJ302:AM302" si="325">AJ303+AJ304+AJ305+AJ307+AJ308</f>
        <v>2227.4612200000001</v>
      </c>
      <c r="AK302" s="148">
        <f t="shared" si="325"/>
        <v>0</v>
      </c>
      <c r="AL302" s="148">
        <f t="shared" si="325"/>
        <v>0</v>
      </c>
      <c r="AM302" s="148">
        <f t="shared" si="325"/>
        <v>2227.4612200000001</v>
      </c>
      <c r="AN302" s="148"/>
      <c r="AO302" s="148">
        <f t="shared" ref="AO302:AR302" si="326">AO303+AO304+AO305+AO307+AO308</f>
        <v>0</v>
      </c>
      <c r="AP302" s="148">
        <f t="shared" si="326"/>
        <v>0</v>
      </c>
      <c r="AQ302" s="148">
        <f t="shared" si="326"/>
        <v>0</v>
      </c>
      <c r="AR302" s="148">
        <f t="shared" si="326"/>
        <v>0</v>
      </c>
      <c r="AS302" s="148"/>
      <c r="AT302" s="148">
        <f t="shared" ref="AT302:AW302" si="327">AT303+AT304+AT305+AT307+AT308</f>
        <v>0</v>
      </c>
      <c r="AU302" s="148">
        <f t="shared" si="327"/>
        <v>0</v>
      </c>
      <c r="AV302" s="148">
        <f t="shared" si="327"/>
        <v>0</v>
      </c>
      <c r="AW302" s="148">
        <f t="shared" si="327"/>
        <v>0</v>
      </c>
      <c r="AX302" s="148"/>
      <c r="AY302" s="179">
        <f t="shared" ref="AY302:AZ302" si="328">AY303+AY304+AY305+AY307+AY308</f>
        <v>2230.1581500000002</v>
      </c>
      <c r="AZ302" s="173">
        <f t="shared" si="328"/>
        <v>0</v>
      </c>
      <c r="BA302" s="156"/>
      <c r="BB302" s="222"/>
    </row>
    <row r="303" spans="1:54" ht="31.2">
      <c r="A303" s="313"/>
      <c r="B303" s="315"/>
      <c r="C303" s="315"/>
      <c r="D303" s="157" t="s">
        <v>37</v>
      </c>
      <c r="E303" s="204">
        <f t="shared" si="316"/>
        <v>0</v>
      </c>
      <c r="F303" s="204">
        <f t="shared" si="274"/>
        <v>0</v>
      </c>
      <c r="G303" s="156"/>
      <c r="H303" s="148"/>
      <c r="I303" s="148"/>
      <c r="J303" s="156"/>
      <c r="K303" s="148"/>
      <c r="L303" s="148"/>
      <c r="M303" s="156"/>
      <c r="N303" s="148"/>
      <c r="O303" s="148"/>
      <c r="P303" s="156"/>
      <c r="Q303" s="148"/>
      <c r="R303" s="148"/>
      <c r="S303" s="156"/>
      <c r="T303" s="148"/>
      <c r="U303" s="148"/>
      <c r="V303" s="156"/>
      <c r="W303" s="148"/>
      <c r="X303" s="148"/>
      <c r="Y303" s="156"/>
      <c r="Z303" s="148"/>
      <c r="AA303" s="148"/>
      <c r="AB303" s="156"/>
      <c r="AC303" s="156"/>
      <c r="AD303" s="156"/>
      <c r="AE303" s="148"/>
      <c r="AF303" s="148"/>
      <c r="AG303" s="156"/>
      <c r="AH303" s="156"/>
      <c r="AI303" s="156"/>
      <c r="AJ303" s="148"/>
      <c r="AK303" s="148"/>
      <c r="AL303" s="156"/>
      <c r="AM303" s="156"/>
      <c r="AN303" s="156"/>
      <c r="AO303" s="148"/>
      <c r="AP303" s="148"/>
      <c r="AQ303" s="156"/>
      <c r="AR303" s="156"/>
      <c r="AS303" s="156"/>
      <c r="AT303" s="148"/>
      <c r="AU303" s="148"/>
      <c r="AV303" s="156"/>
      <c r="AW303" s="156"/>
      <c r="AX303" s="156"/>
      <c r="AY303" s="179"/>
      <c r="AZ303" s="173"/>
      <c r="BA303" s="156"/>
      <c r="BB303" s="222"/>
    </row>
    <row r="304" spans="1:54" ht="31.2">
      <c r="A304" s="313"/>
      <c r="B304" s="315"/>
      <c r="C304" s="315"/>
      <c r="D304" s="158" t="s">
        <v>2</v>
      </c>
      <c r="E304" s="204">
        <f t="shared" si="316"/>
        <v>2230.1581500000002</v>
      </c>
      <c r="F304" s="204">
        <f t="shared" ref="F304:F367" si="329">I304+L304+O304+R304+U304+X304+AC304+AH304+AM304+AR304+AW304+AZ304</f>
        <v>0</v>
      </c>
      <c r="G304" s="156"/>
      <c r="H304" s="148"/>
      <c r="I304" s="148"/>
      <c r="J304" s="156"/>
      <c r="K304" s="148"/>
      <c r="L304" s="148"/>
      <c r="M304" s="156"/>
      <c r="N304" s="148"/>
      <c r="O304" s="148"/>
      <c r="P304" s="156"/>
      <c r="Q304" s="148"/>
      <c r="R304" s="148"/>
      <c r="S304" s="156"/>
      <c r="T304" s="148"/>
      <c r="U304" s="148"/>
      <c r="V304" s="156"/>
      <c r="W304" s="148"/>
      <c r="X304" s="148"/>
      <c r="Y304" s="156"/>
      <c r="Z304" s="148"/>
      <c r="AA304" s="148"/>
      <c r="AB304" s="156"/>
      <c r="AC304" s="156"/>
      <c r="AD304" s="156"/>
      <c r="AE304" s="148"/>
      <c r="AF304" s="148"/>
      <c r="AG304" s="156"/>
      <c r="AH304" s="156"/>
      <c r="AI304" s="156"/>
      <c r="AJ304" s="148"/>
      <c r="AK304" s="148"/>
      <c r="AL304" s="156"/>
      <c r="AM304" s="156"/>
      <c r="AN304" s="156"/>
      <c r="AO304" s="148"/>
      <c r="AP304" s="148"/>
      <c r="AQ304" s="156"/>
      <c r="AR304" s="156"/>
      <c r="AS304" s="156"/>
      <c r="AT304" s="148"/>
      <c r="AU304" s="148"/>
      <c r="AV304" s="156"/>
      <c r="AW304" s="156"/>
      <c r="AX304" s="156"/>
      <c r="AY304" s="179">
        <v>2230.1581500000002</v>
      </c>
      <c r="AZ304" s="173"/>
      <c r="BA304" s="156"/>
      <c r="BB304" s="222"/>
    </row>
    <row r="305" spans="1:54" ht="15.6">
      <c r="A305" s="313"/>
      <c r="B305" s="315"/>
      <c r="C305" s="315"/>
      <c r="D305" s="221" t="s">
        <v>273</v>
      </c>
      <c r="E305" s="204">
        <f>H305+K305+N305+Q305+T305+W305+Z305+AE305+AJ305+AO305+AT305+AY305</f>
        <v>2347.5348899999999</v>
      </c>
      <c r="F305" s="204">
        <f t="shared" si="329"/>
        <v>2347.5348899999999</v>
      </c>
      <c r="G305" s="156"/>
      <c r="H305" s="148"/>
      <c r="I305" s="148"/>
      <c r="J305" s="156"/>
      <c r="K305" s="148"/>
      <c r="L305" s="148"/>
      <c r="M305" s="156"/>
      <c r="N305" s="148"/>
      <c r="O305" s="148"/>
      <c r="P305" s="156"/>
      <c r="Q305" s="148"/>
      <c r="R305" s="148"/>
      <c r="S305" s="156"/>
      <c r="T305" s="148"/>
      <c r="U305" s="148"/>
      <c r="V305" s="156"/>
      <c r="W305" s="148"/>
      <c r="X305" s="148"/>
      <c r="Y305" s="156"/>
      <c r="Z305" s="148"/>
      <c r="AA305" s="148"/>
      <c r="AB305" s="156"/>
      <c r="AC305" s="156"/>
      <c r="AD305" s="156"/>
      <c r="AE305" s="148">
        <f t="shared" ref="AE305:AH305" si="330">2347.53489-2227.46122</f>
        <v>120.07366999999977</v>
      </c>
      <c r="AF305" s="148">
        <f t="shared" si="330"/>
        <v>120.07366999999977</v>
      </c>
      <c r="AG305" s="148">
        <f t="shared" si="330"/>
        <v>120.07366999999977</v>
      </c>
      <c r="AH305" s="148">
        <f t="shared" si="330"/>
        <v>120.07366999999977</v>
      </c>
      <c r="AI305" s="156"/>
      <c r="AJ305" s="148">
        <v>2227.4612200000001</v>
      </c>
      <c r="AK305" s="148"/>
      <c r="AL305" s="156"/>
      <c r="AM305" s="148">
        <v>2227.4612200000001</v>
      </c>
      <c r="AN305" s="156"/>
      <c r="AO305" s="148"/>
      <c r="AP305" s="148"/>
      <c r="AQ305" s="156"/>
      <c r="AR305" s="148"/>
      <c r="AS305" s="156"/>
      <c r="AT305" s="148"/>
      <c r="AU305" s="148"/>
      <c r="AV305" s="156"/>
      <c r="AW305" s="156"/>
      <c r="AX305" s="156"/>
      <c r="AY305" s="173"/>
      <c r="AZ305" s="173"/>
      <c r="BA305" s="156"/>
      <c r="BB305" s="222"/>
    </row>
    <row r="306" spans="1:54" ht="78">
      <c r="A306" s="313"/>
      <c r="B306" s="315"/>
      <c r="C306" s="315"/>
      <c r="D306" s="221" t="s">
        <v>279</v>
      </c>
      <c r="E306" s="204">
        <f t="shared" ref="E306:E311" si="331">H306+K306+N306+Q306+T306+W306+Z306+AE306+AJ306+AO306+AT306+AY306</f>
        <v>0</v>
      </c>
      <c r="F306" s="204">
        <f t="shared" si="329"/>
        <v>0</v>
      </c>
      <c r="G306" s="156"/>
      <c r="H306" s="148"/>
      <c r="I306" s="148"/>
      <c r="J306" s="156"/>
      <c r="K306" s="148"/>
      <c r="L306" s="148"/>
      <c r="M306" s="156"/>
      <c r="N306" s="148"/>
      <c r="O306" s="148"/>
      <c r="P306" s="156"/>
      <c r="Q306" s="148"/>
      <c r="R306" s="148"/>
      <c r="S306" s="156"/>
      <c r="T306" s="148"/>
      <c r="U306" s="148"/>
      <c r="V306" s="156"/>
      <c r="W306" s="148"/>
      <c r="X306" s="148"/>
      <c r="Y306" s="156"/>
      <c r="Z306" s="148"/>
      <c r="AA306" s="148"/>
      <c r="AB306" s="156"/>
      <c r="AC306" s="156"/>
      <c r="AD306" s="156"/>
      <c r="AE306" s="148"/>
      <c r="AF306" s="148"/>
      <c r="AG306" s="156"/>
      <c r="AH306" s="156"/>
      <c r="AI306" s="156"/>
      <c r="AJ306" s="148"/>
      <c r="AK306" s="148"/>
      <c r="AL306" s="156"/>
      <c r="AM306" s="156"/>
      <c r="AN306" s="156"/>
      <c r="AO306" s="148"/>
      <c r="AP306" s="148"/>
      <c r="AQ306" s="156"/>
      <c r="AR306" s="156"/>
      <c r="AS306" s="156"/>
      <c r="AT306" s="148"/>
      <c r="AU306" s="148"/>
      <c r="AV306" s="156"/>
      <c r="AW306" s="156"/>
      <c r="AX306" s="156"/>
      <c r="AY306" s="173"/>
      <c r="AZ306" s="173"/>
      <c r="BA306" s="156"/>
      <c r="BB306" s="222"/>
    </row>
    <row r="307" spans="1:54" ht="15.6">
      <c r="A307" s="313"/>
      <c r="B307" s="315"/>
      <c r="C307" s="315"/>
      <c r="D307" s="221" t="s">
        <v>274</v>
      </c>
      <c r="E307" s="204">
        <f t="shared" si="331"/>
        <v>0</v>
      </c>
      <c r="F307" s="204">
        <f t="shared" si="329"/>
        <v>0</v>
      </c>
      <c r="G307" s="156"/>
      <c r="H307" s="148"/>
      <c r="I307" s="148"/>
      <c r="J307" s="156"/>
      <c r="K307" s="148"/>
      <c r="L307" s="148"/>
      <c r="M307" s="156"/>
      <c r="N307" s="148"/>
      <c r="O307" s="148"/>
      <c r="P307" s="156"/>
      <c r="Q307" s="148"/>
      <c r="R307" s="148"/>
      <c r="S307" s="156"/>
      <c r="T307" s="148"/>
      <c r="U307" s="148"/>
      <c r="V307" s="156"/>
      <c r="W307" s="148"/>
      <c r="X307" s="148"/>
      <c r="Y307" s="156"/>
      <c r="Z307" s="148"/>
      <c r="AA307" s="148"/>
      <c r="AB307" s="156"/>
      <c r="AC307" s="156"/>
      <c r="AD307" s="156"/>
      <c r="AE307" s="148"/>
      <c r="AF307" s="148"/>
      <c r="AG307" s="156"/>
      <c r="AH307" s="156"/>
      <c r="AI307" s="156"/>
      <c r="AJ307" s="148"/>
      <c r="AK307" s="148"/>
      <c r="AL307" s="156"/>
      <c r="AM307" s="156"/>
      <c r="AN307" s="156"/>
      <c r="AO307" s="148"/>
      <c r="AP307" s="148"/>
      <c r="AQ307" s="156"/>
      <c r="AR307" s="156"/>
      <c r="AS307" s="156"/>
      <c r="AT307" s="148"/>
      <c r="AU307" s="148"/>
      <c r="AV307" s="156"/>
      <c r="AW307" s="156"/>
      <c r="AX307" s="156"/>
      <c r="AY307" s="173"/>
      <c r="AZ307" s="173"/>
      <c r="BA307" s="156"/>
      <c r="BB307" s="222"/>
    </row>
    <row r="308" spans="1:54" ht="31.2">
      <c r="A308" s="313"/>
      <c r="B308" s="315"/>
      <c r="C308" s="315"/>
      <c r="D308" s="153" t="s">
        <v>43</v>
      </c>
      <c r="E308" s="204">
        <f t="shared" si="331"/>
        <v>0</v>
      </c>
      <c r="F308" s="204">
        <f t="shared" si="329"/>
        <v>0</v>
      </c>
      <c r="G308" s="156"/>
      <c r="H308" s="148"/>
      <c r="I308" s="148"/>
      <c r="J308" s="156"/>
      <c r="K308" s="148"/>
      <c r="L308" s="148"/>
      <c r="M308" s="156"/>
      <c r="N308" s="148"/>
      <c r="O308" s="148"/>
      <c r="P308" s="156"/>
      <c r="Q308" s="148"/>
      <c r="R308" s="148"/>
      <c r="S308" s="156"/>
      <c r="T308" s="148"/>
      <c r="U308" s="148"/>
      <c r="V308" s="156"/>
      <c r="W308" s="148"/>
      <c r="X308" s="148"/>
      <c r="Y308" s="156"/>
      <c r="Z308" s="148"/>
      <c r="AA308" s="148"/>
      <c r="AB308" s="156"/>
      <c r="AC308" s="156"/>
      <c r="AD308" s="156"/>
      <c r="AE308" s="148"/>
      <c r="AF308" s="148"/>
      <c r="AG308" s="156"/>
      <c r="AH308" s="156"/>
      <c r="AI308" s="156"/>
      <c r="AJ308" s="148"/>
      <c r="AK308" s="148"/>
      <c r="AL308" s="156"/>
      <c r="AM308" s="156"/>
      <c r="AN308" s="156"/>
      <c r="AO308" s="148"/>
      <c r="AP308" s="148"/>
      <c r="AQ308" s="156"/>
      <c r="AR308" s="156"/>
      <c r="AS308" s="156"/>
      <c r="AT308" s="148"/>
      <c r="AU308" s="148"/>
      <c r="AV308" s="156"/>
      <c r="AW308" s="156"/>
      <c r="AX308" s="156"/>
      <c r="AY308" s="156"/>
      <c r="AZ308" s="156"/>
      <c r="BA308" s="156"/>
      <c r="BB308" s="223"/>
    </row>
    <row r="309" spans="1:54" ht="15.6">
      <c r="A309" s="313" t="s">
        <v>491</v>
      </c>
      <c r="B309" s="314" t="s">
        <v>495</v>
      </c>
      <c r="C309" s="314" t="s">
        <v>324</v>
      </c>
      <c r="D309" s="159" t="s">
        <v>41</v>
      </c>
      <c r="E309" s="204">
        <f t="shared" si="331"/>
        <v>6451.7417999999998</v>
      </c>
      <c r="F309" s="204">
        <f t="shared" si="329"/>
        <v>3310.578</v>
      </c>
      <c r="G309" s="156">
        <f>F309/E309</f>
        <v>0.51312933818895234</v>
      </c>
      <c r="H309" s="148">
        <f>H310+H311+H312+H314+H315</f>
        <v>0</v>
      </c>
      <c r="I309" s="148">
        <f t="shared" ref="I309" si="332">I310+I311+I312+I314+I315</f>
        <v>0</v>
      </c>
      <c r="J309" s="148"/>
      <c r="K309" s="148">
        <f t="shared" ref="K309:L309" si="333">K310+K311+K312+K314+K315</f>
        <v>0</v>
      </c>
      <c r="L309" s="148">
        <f t="shared" si="333"/>
        <v>0</v>
      </c>
      <c r="M309" s="148"/>
      <c r="N309" s="148">
        <f t="shared" ref="N309:O309" si="334">N310+N311+N312+N314+N315</f>
        <v>0</v>
      </c>
      <c r="O309" s="148">
        <f t="shared" si="334"/>
        <v>0</v>
      </c>
      <c r="P309" s="148"/>
      <c r="Q309" s="148">
        <f t="shared" ref="Q309:R309" si="335">Q310+Q311+Q312+Q314+Q315</f>
        <v>0</v>
      </c>
      <c r="R309" s="148">
        <f t="shared" si="335"/>
        <v>0</v>
      </c>
      <c r="S309" s="148"/>
      <c r="T309" s="148">
        <f t="shared" ref="T309:U309" si="336">T310+T311+T312+T314+T315</f>
        <v>0</v>
      </c>
      <c r="U309" s="148">
        <f t="shared" si="336"/>
        <v>0</v>
      </c>
      <c r="V309" s="148"/>
      <c r="W309" s="148">
        <f t="shared" ref="W309:X309" si="337">W310+W311+W312+W314+W315</f>
        <v>0</v>
      </c>
      <c r="X309" s="148">
        <f t="shared" si="337"/>
        <v>0</v>
      </c>
      <c r="Y309" s="148"/>
      <c r="Z309" s="148">
        <f t="shared" ref="Z309:AC309" si="338">Z310+Z311+Z312+Z314+Z315</f>
        <v>0</v>
      </c>
      <c r="AA309" s="148">
        <f t="shared" si="338"/>
        <v>0</v>
      </c>
      <c r="AB309" s="148">
        <f t="shared" si="338"/>
        <v>0</v>
      </c>
      <c r="AC309" s="148">
        <f t="shared" si="338"/>
        <v>0</v>
      </c>
      <c r="AD309" s="148"/>
      <c r="AE309" s="148">
        <f t="shared" ref="AE309:AH309" si="339">AE310+AE311+AE312+AE314+AE315</f>
        <v>1000</v>
      </c>
      <c r="AF309" s="148">
        <f t="shared" si="339"/>
        <v>1000</v>
      </c>
      <c r="AG309" s="148">
        <f t="shared" si="339"/>
        <v>1000</v>
      </c>
      <c r="AH309" s="148">
        <f t="shared" si="339"/>
        <v>1000</v>
      </c>
      <c r="AI309" s="148"/>
      <c r="AJ309" s="148">
        <f t="shared" ref="AJ309:AM309" si="340">AJ310+AJ311+AJ312+AJ314+AJ315</f>
        <v>2310.578</v>
      </c>
      <c r="AK309" s="148">
        <f t="shared" si="340"/>
        <v>0</v>
      </c>
      <c r="AL309" s="148">
        <f t="shared" si="340"/>
        <v>0</v>
      </c>
      <c r="AM309" s="148">
        <f t="shared" si="340"/>
        <v>2310.578</v>
      </c>
      <c r="AN309" s="148"/>
      <c r="AO309" s="148">
        <f t="shared" ref="AO309:AR309" si="341">AO310+AO311+AO312+AO314+AO315</f>
        <v>0</v>
      </c>
      <c r="AP309" s="148">
        <f t="shared" si="341"/>
        <v>0</v>
      </c>
      <c r="AQ309" s="148">
        <f t="shared" si="341"/>
        <v>0</v>
      </c>
      <c r="AR309" s="148">
        <f t="shared" si="341"/>
        <v>0</v>
      </c>
      <c r="AS309" s="148"/>
      <c r="AT309" s="148">
        <f t="shared" ref="AT309:AW309" si="342">AT310+AT311+AT312+AT314+AT315</f>
        <v>0</v>
      </c>
      <c r="AU309" s="148">
        <f t="shared" si="342"/>
        <v>0</v>
      </c>
      <c r="AV309" s="148">
        <f t="shared" si="342"/>
        <v>0</v>
      </c>
      <c r="AW309" s="148">
        <f t="shared" si="342"/>
        <v>0</v>
      </c>
      <c r="AX309" s="148"/>
      <c r="AY309" s="178">
        <f t="shared" ref="AY309:AZ309" si="343">AY310+AY311+AY312+AY314+AY315</f>
        <v>3141.1637999999998</v>
      </c>
      <c r="AZ309" s="173">
        <f t="shared" si="343"/>
        <v>0</v>
      </c>
      <c r="BA309" s="156"/>
      <c r="BB309" s="222"/>
    </row>
    <row r="310" spans="1:54" ht="31.2">
      <c r="A310" s="313"/>
      <c r="B310" s="315"/>
      <c r="C310" s="315"/>
      <c r="D310" s="157" t="s">
        <v>37</v>
      </c>
      <c r="E310" s="204">
        <f t="shared" si="331"/>
        <v>0</v>
      </c>
      <c r="F310" s="204">
        <f t="shared" si="329"/>
        <v>0</v>
      </c>
      <c r="G310" s="156"/>
      <c r="H310" s="148"/>
      <c r="I310" s="148"/>
      <c r="J310" s="156"/>
      <c r="K310" s="148"/>
      <c r="L310" s="148"/>
      <c r="M310" s="156"/>
      <c r="N310" s="148"/>
      <c r="O310" s="148"/>
      <c r="P310" s="156"/>
      <c r="Q310" s="148"/>
      <c r="R310" s="148"/>
      <c r="S310" s="156"/>
      <c r="T310" s="148"/>
      <c r="U310" s="148"/>
      <c r="V310" s="156"/>
      <c r="W310" s="148"/>
      <c r="X310" s="148"/>
      <c r="Y310" s="156"/>
      <c r="Z310" s="148"/>
      <c r="AA310" s="148"/>
      <c r="AB310" s="156"/>
      <c r="AC310" s="156"/>
      <c r="AD310" s="156"/>
      <c r="AE310" s="148"/>
      <c r="AF310" s="148"/>
      <c r="AG310" s="156"/>
      <c r="AH310" s="156"/>
      <c r="AI310" s="156"/>
      <c r="AJ310" s="148"/>
      <c r="AK310" s="148"/>
      <c r="AL310" s="156"/>
      <c r="AM310" s="156"/>
      <c r="AN310" s="156"/>
      <c r="AO310" s="148"/>
      <c r="AP310" s="148"/>
      <c r="AQ310" s="156"/>
      <c r="AR310" s="156"/>
      <c r="AS310" s="156"/>
      <c r="AT310" s="148"/>
      <c r="AU310" s="148"/>
      <c r="AV310" s="156"/>
      <c r="AW310" s="156"/>
      <c r="AX310" s="156"/>
      <c r="AY310" s="178"/>
      <c r="AZ310" s="173"/>
      <c r="BA310" s="156"/>
      <c r="BB310" s="222"/>
    </row>
    <row r="311" spans="1:54" ht="31.2">
      <c r="A311" s="313"/>
      <c r="B311" s="315"/>
      <c r="C311" s="315"/>
      <c r="D311" s="158" t="s">
        <v>2</v>
      </c>
      <c r="E311" s="204">
        <f t="shared" si="331"/>
        <v>3141.1637999999998</v>
      </c>
      <c r="F311" s="204">
        <f t="shared" si="329"/>
        <v>0</v>
      </c>
      <c r="G311" s="156"/>
      <c r="H311" s="148"/>
      <c r="I311" s="148"/>
      <c r="J311" s="156"/>
      <c r="K311" s="148"/>
      <c r="L311" s="148"/>
      <c r="M311" s="156"/>
      <c r="N311" s="148"/>
      <c r="O311" s="148"/>
      <c r="P311" s="156"/>
      <c r="Q311" s="148"/>
      <c r="R311" s="148"/>
      <c r="S311" s="156"/>
      <c r="T311" s="148"/>
      <c r="U311" s="148"/>
      <c r="V311" s="156"/>
      <c r="W311" s="148"/>
      <c r="X311" s="148"/>
      <c r="Y311" s="156"/>
      <c r="Z311" s="148"/>
      <c r="AA311" s="148"/>
      <c r="AB311" s="156"/>
      <c r="AC311" s="156"/>
      <c r="AD311" s="156"/>
      <c r="AE311" s="148"/>
      <c r="AF311" s="148"/>
      <c r="AG311" s="156"/>
      <c r="AH311" s="156"/>
      <c r="AI311" s="156"/>
      <c r="AJ311" s="148"/>
      <c r="AK311" s="148"/>
      <c r="AL311" s="156"/>
      <c r="AM311" s="156"/>
      <c r="AN311" s="156"/>
      <c r="AO311" s="148"/>
      <c r="AP311" s="148"/>
      <c r="AQ311" s="156"/>
      <c r="AR311" s="156"/>
      <c r="AS311" s="156"/>
      <c r="AT311" s="148"/>
      <c r="AU311" s="148"/>
      <c r="AV311" s="156"/>
      <c r="AW311" s="156"/>
      <c r="AX311" s="156"/>
      <c r="AY311" s="178">
        <v>3141.1637999999998</v>
      </c>
      <c r="AZ311" s="173"/>
      <c r="BA311" s="156"/>
      <c r="BB311" s="222"/>
    </row>
    <row r="312" spans="1:54" ht="15.6">
      <c r="A312" s="313"/>
      <c r="B312" s="315"/>
      <c r="C312" s="315"/>
      <c r="D312" s="221" t="s">
        <v>273</v>
      </c>
      <c r="E312" s="204">
        <f>H312+K312+N312+Q312+T312+W312+Z312+AE312+AJ312+AO312+AT312+AY312</f>
        <v>3310.578</v>
      </c>
      <c r="F312" s="204">
        <f t="shared" si="329"/>
        <v>3310.578</v>
      </c>
      <c r="G312" s="156"/>
      <c r="H312" s="148"/>
      <c r="I312" s="148"/>
      <c r="J312" s="156"/>
      <c r="K312" s="148"/>
      <c r="L312" s="148"/>
      <c r="M312" s="156"/>
      <c r="N312" s="148"/>
      <c r="O312" s="148"/>
      <c r="P312" s="156"/>
      <c r="Q312" s="148"/>
      <c r="R312" s="148"/>
      <c r="S312" s="156"/>
      <c r="T312" s="148"/>
      <c r="U312" s="148"/>
      <c r="V312" s="156"/>
      <c r="W312" s="148"/>
      <c r="X312" s="148"/>
      <c r="Y312" s="156"/>
      <c r="Z312" s="148"/>
      <c r="AA312" s="148"/>
      <c r="AB312" s="156"/>
      <c r="AC312" s="156"/>
      <c r="AD312" s="156"/>
      <c r="AE312" s="148">
        <f t="shared" ref="AE312:AH312" si="344">3310.578-2310.578</f>
        <v>1000</v>
      </c>
      <c r="AF312" s="148">
        <f t="shared" si="344"/>
        <v>1000</v>
      </c>
      <c r="AG312" s="148">
        <f t="shared" si="344"/>
        <v>1000</v>
      </c>
      <c r="AH312" s="172">
        <f t="shared" si="344"/>
        <v>1000</v>
      </c>
      <c r="AI312" s="156"/>
      <c r="AJ312" s="148">
        <v>2310.578</v>
      </c>
      <c r="AK312" s="148"/>
      <c r="AL312" s="148"/>
      <c r="AM312" s="148">
        <v>2310.578</v>
      </c>
      <c r="AN312" s="156"/>
      <c r="AO312" s="148"/>
      <c r="AP312" s="148"/>
      <c r="AQ312" s="156"/>
      <c r="AR312" s="148"/>
      <c r="AS312" s="156"/>
      <c r="AT312" s="148"/>
      <c r="AU312" s="148"/>
      <c r="AV312" s="156"/>
      <c r="AW312" s="156"/>
      <c r="AX312" s="156"/>
      <c r="AY312" s="173"/>
      <c r="AZ312" s="173"/>
      <c r="BA312" s="156"/>
      <c r="BB312" s="222"/>
    </row>
    <row r="313" spans="1:54" ht="78">
      <c r="A313" s="313"/>
      <c r="B313" s="315"/>
      <c r="C313" s="315"/>
      <c r="D313" s="221" t="s">
        <v>279</v>
      </c>
      <c r="E313" s="204">
        <f t="shared" ref="E313:E318" si="345">H313+K313+N313+Q313+T313+W313+Z313+AE313+AJ313+AO313+AT313+AY313</f>
        <v>0</v>
      </c>
      <c r="F313" s="204">
        <f t="shared" si="329"/>
        <v>0</v>
      </c>
      <c r="G313" s="156"/>
      <c r="H313" s="148"/>
      <c r="I313" s="148"/>
      <c r="J313" s="156"/>
      <c r="K313" s="148"/>
      <c r="L313" s="148"/>
      <c r="M313" s="156"/>
      <c r="N313" s="148"/>
      <c r="O313" s="148"/>
      <c r="P313" s="156"/>
      <c r="Q313" s="148"/>
      <c r="R313" s="148"/>
      <c r="S313" s="156"/>
      <c r="T313" s="148"/>
      <c r="U313" s="148"/>
      <c r="V313" s="156"/>
      <c r="W313" s="148"/>
      <c r="X313" s="148"/>
      <c r="Y313" s="156"/>
      <c r="Z313" s="148"/>
      <c r="AA313" s="148"/>
      <c r="AB313" s="156"/>
      <c r="AC313" s="156"/>
      <c r="AD313" s="156"/>
      <c r="AE313" s="148"/>
      <c r="AF313" s="148"/>
      <c r="AG313" s="156"/>
      <c r="AH313" s="156"/>
      <c r="AI313" s="156"/>
      <c r="AJ313" s="148"/>
      <c r="AK313" s="148"/>
      <c r="AL313" s="156"/>
      <c r="AM313" s="156"/>
      <c r="AN313" s="156"/>
      <c r="AO313" s="148"/>
      <c r="AP313" s="148"/>
      <c r="AQ313" s="156"/>
      <c r="AR313" s="156"/>
      <c r="AS313" s="156"/>
      <c r="AT313" s="148"/>
      <c r="AU313" s="148"/>
      <c r="AV313" s="156"/>
      <c r="AW313" s="156"/>
      <c r="AX313" s="156"/>
      <c r="AY313" s="173"/>
      <c r="AZ313" s="173"/>
      <c r="BA313" s="156"/>
      <c r="BB313" s="222"/>
    </row>
    <row r="314" spans="1:54" ht="15.6">
      <c r="A314" s="313"/>
      <c r="B314" s="315"/>
      <c r="C314" s="315"/>
      <c r="D314" s="221" t="s">
        <v>274</v>
      </c>
      <c r="E314" s="204">
        <f t="shared" si="345"/>
        <v>0</v>
      </c>
      <c r="F314" s="204">
        <f t="shared" si="329"/>
        <v>0</v>
      </c>
      <c r="G314" s="156"/>
      <c r="H314" s="148"/>
      <c r="I314" s="148"/>
      <c r="J314" s="156"/>
      <c r="K314" s="148"/>
      <c r="L314" s="148"/>
      <c r="M314" s="156"/>
      <c r="N314" s="148"/>
      <c r="O314" s="148"/>
      <c r="P314" s="156"/>
      <c r="Q314" s="148"/>
      <c r="R314" s="148"/>
      <c r="S314" s="156"/>
      <c r="T314" s="148"/>
      <c r="U314" s="148"/>
      <c r="V314" s="156"/>
      <c r="W314" s="148"/>
      <c r="X314" s="148"/>
      <c r="Y314" s="156"/>
      <c r="Z314" s="148"/>
      <c r="AA314" s="148"/>
      <c r="AB314" s="156"/>
      <c r="AC314" s="156"/>
      <c r="AD314" s="156"/>
      <c r="AE314" s="148"/>
      <c r="AF314" s="148"/>
      <c r="AG314" s="156"/>
      <c r="AH314" s="156"/>
      <c r="AI314" s="156"/>
      <c r="AJ314" s="148"/>
      <c r="AK314" s="148"/>
      <c r="AL314" s="156"/>
      <c r="AM314" s="156"/>
      <c r="AN314" s="156"/>
      <c r="AO314" s="148"/>
      <c r="AP314" s="148"/>
      <c r="AQ314" s="156"/>
      <c r="AR314" s="156"/>
      <c r="AS314" s="156"/>
      <c r="AT314" s="148"/>
      <c r="AU314" s="148"/>
      <c r="AV314" s="156"/>
      <c r="AW314" s="156"/>
      <c r="AX314" s="156"/>
      <c r="AY314" s="156"/>
      <c r="AZ314" s="156"/>
      <c r="BA314" s="156"/>
      <c r="BB314" s="222"/>
    </row>
    <row r="315" spans="1:54" ht="31.2">
      <c r="A315" s="313"/>
      <c r="B315" s="315"/>
      <c r="C315" s="315"/>
      <c r="D315" s="153" t="s">
        <v>43</v>
      </c>
      <c r="E315" s="204">
        <f t="shared" si="345"/>
        <v>0</v>
      </c>
      <c r="F315" s="204">
        <f t="shared" si="329"/>
        <v>0</v>
      </c>
      <c r="G315" s="156"/>
      <c r="H315" s="148"/>
      <c r="I315" s="148"/>
      <c r="J315" s="156"/>
      <c r="K315" s="148"/>
      <c r="L315" s="148"/>
      <c r="M315" s="156"/>
      <c r="N315" s="148"/>
      <c r="O315" s="148"/>
      <c r="P315" s="156"/>
      <c r="Q315" s="148"/>
      <c r="R315" s="148"/>
      <c r="S315" s="156"/>
      <c r="T315" s="148"/>
      <c r="U315" s="148"/>
      <c r="V315" s="156"/>
      <c r="W315" s="148"/>
      <c r="X315" s="148"/>
      <c r="Y315" s="156"/>
      <c r="Z315" s="148"/>
      <c r="AA315" s="148"/>
      <c r="AB315" s="156"/>
      <c r="AC315" s="156"/>
      <c r="AD315" s="156"/>
      <c r="AE315" s="148"/>
      <c r="AF315" s="148"/>
      <c r="AG315" s="156"/>
      <c r="AH315" s="156"/>
      <c r="AI315" s="156"/>
      <c r="AJ315" s="148"/>
      <c r="AK315" s="148"/>
      <c r="AL315" s="156"/>
      <c r="AM315" s="156"/>
      <c r="AN315" s="156"/>
      <c r="AO315" s="148"/>
      <c r="AP315" s="148"/>
      <c r="AQ315" s="156"/>
      <c r="AR315" s="156"/>
      <c r="AS315" s="156"/>
      <c r="AT315" s="148"/>
      <c r="AU315" s="148"/>
      <c r="AV315" s="156"/>
      <c r="AW315" s="156"/>
      <c r="AX315" s="156"/>
      <c r="AY315" s="156"/>
      <c r="AZ315" s="156"/>
      <c r="BA315" s="156"/>
      <c r="BB315" s="223"/>
    </row>
    <row r="316" spans="1:54" ht="15.6">
      <c r="A316" s="312" t="s">
        <v>492</v>
      </c>
      <c r="B316" s="314" t="s">
        <v>500</v>
      </c>
      <c r="C316" s="314" t="s">
        <v>324</v>
      </c>
      <c r="D316" s="159" t="s">
        <v>41</v>
      </c>
      <c r="E316" s="204">
        <f t="shared" si="345"/>
        <v>1588.2249999999999</v>
      </c>
      <c r="F316" s="204">
        <f t="shared" si="329"/>
        <v>814.45</v>
      </c>
      <c r="G316" s="156">
        <f>F316/E316</f>
        <v>0.5128051755891011</v>
      </c>
      <c r="H316" s="148">
        <f>H317+H318+H319+H321+H322</f>
        <v>0</v>
      </c>
      <c r="I316" s="148">
        <f t="shared" ref="I316" si="346">I317+I318+I319+I321+I322</f>
        <v>0</v>
      </c>
      <c r="J316" s="148"/>
      <c r="K316" s="148">
        <f t="shared" ref="K316:L316" si="347">K317+K318+K319+K321+K322</f>
        <v>0</v>
      </c>
      <c r="L316" s="148">
        <f t="shared" si="347"/>
        <v>0</v>
      </c>
      <c r="M316" s="148"/>
      <c r="N316" s="148">
        <f t="shared" ref="N316:O316" si="348">N317+N318+N319+N321+N322</f>
        <v>0</v>
      </c>
      <c r="O316" s="148">
        <f t="shared" si="348"/>
        <v>0</v>
      </c>
      <c r="P316" s="148"/>
      <c r="Q316" s="148">
        <f t="shared" ref="Q316:R316" si="349">Q317+Q318+Q319+Q321+Q322</f>
        <v>0</v>
      </c>
      <c r="R316" s="148">
        <f t="shared" si="349"/>
        <v>0</v>
      </c>
      <c r="S316" s="148"/>
      <c r="T316" s="148">
        <f t="shared" ref="T316:U316" si="350">T317+T318+T319+T321+T322</f>
        <v>0</v>
      </c>
      <c r="U316" s="148">
        <f t="shared" si="350"/>
        <v>0</v>
      </c>
      <c r="V316" s="148"/>
      <c r="W316" s="148">
        <f t="shared" ref="W316:X316" si="351">W317+W318+W319+W321+W322</f>
        <v>0</v>
      </c>
      <c r="X316" s="148">
        <f t="shared" si="351"/>
        <v>0</v>
      </c>
      <c r="Y316" s="148"/>
      <c r="Z316" s="148">
        <f t="shared" ref="Z316:AC316" si="352">Z317+Z318+Z319+Z321+Z322</f>
        <v>0</v>
      </c>
      <c r="AA316" s="148">
        <f t="shared" si="352"/>
        <v>0</v>
      </c>
      <c r="AB316" s="148">
        <f t="shared" si="352"/>
        <v>0</v>
      </c>
      <c r="AC316" s="148">
        <f t="shared" si="352"/>
        <v>0</v>
      </c>
      <c r="AD316" s="148"/>
      <c r="AE316" s="148">
        <f t="shared" ref="AE316:AH316" si="353">AE317+AE318+AE319+AE321+AE322</f>
        <v>814.45</v>
      </c>
      <c r="AF316" s="148">
        <f t="shared" si="353"/>
        <v>814.45</v>
      </c>
      <c r="AG316" s="148">
        <f t="shared" si="353"/>
        <v>814.45</v>
      </c>
      <c r="AH316" s="148">
        <f t="shared" si="353"/>
        <v>814.45</v>
      </c>
      <c r="AI316" s="148"/>
      <c r="AJ316" s="148">
        <f t="shared" ref="AJ316:AM316" si="354">AJ317+AJ318+AJ319+AJ321+AJ322</f>
        <v>0</v>
      </c>
      <c r="AK316" s="148">
        <f t="shared" si="354"/>
        <v>0</v>
      </c>
      <c r="AL316" s="148">
        <f t="shared" si="354"/>
        <v>0</v>
      </c>
      <c r="AM316" s="148">
        <f t="shared" si="354"/>
        <v>0</v>
      </c>
      <c r="AN316" s="148"/>
      <c r="AO316" s="148">
        <f t="shared" ref="AO316:AR316" si="355">AO317+AO318+AO319+AO321+AO322</f>
        <v>0</v>
      </c>
      <c r="AP316" s="148">
        <f t="shared" si="355"/>
        <v>0</v>
      </c>
      <c r="AQ316" s="148">
        <f t="shared" si="355"/>
        <v>0</v>
      </c>
      <c r="AR316" s="148">
        <f t="shared" si="355"/>
        <v>0</v>
      </c>
      <c r="AS316" s="148"/>
      <c r="AT316" s="148">
        <f t="shared" ref="AT316:AW316" si="356">AT317+AT318+AT319+AT321+AT322</f>
        <v>0</v>
      </c>
      <c r="AU316" s="148">
        <f t="shared" si="356"/>
        <v>0</v>
      </c>
      <c r="AV316" s="148">
        <f t="shared" si="356"/>
        <v>0</v>
      </c>
      <c r="AW316" s="148">
        <f t="shared" si="356"/>
        <v>0</v>
      </c>
      <c r="AX316" s="148"/>
      <c r="AY316" s="173">
        <f t="shared" ref="AY316:AZ316" si="357">AY317+AY318+AY319+AY321+AY322</f>
        <v>773.77499999999998</v>
      </c>
      <c r="AZ316" s="173">
        <f t="shared" si="357"/>
        <v>0</v>
      </c>
      <c r="BA316" s="156"/>
      <c r="BB316" s="222"/>
    </row>
    <row r="317" spans="1:54" ht="31.2">
      <c r="A317" s="313"/>
      <c r="B317" s="315"/>
      <c r="C317" s="315"/>
      <c r="D317" s="157" t="s">
        <v>37</v>
      </c>
      <c r="E317" s="204">
        <f t="shared" si="345"/>
        <v>0</v>
      </c>
      <c r="F317" s="204">
        <f t="shared" si="329"/>
        <v>0</v>
      </c>
      <c r="G317" s="156"/>
      <c r="H317" s="148"/>
      <c r="I317" s="148"/>
      <c r="J317" s="156"/>
      <c r="K317" s="148"/>
      <c r="L317" s="148"/>
      <c r="M317" s="156"/>
      <c r="N317" s="148"/>
      <c r="O317" s="148"/>
      <c r="P317" s="156"/>
      <c r="Q317" s="148"/>
      <c r="R317" s="148"/>
      <c r="S317" s="156"/>
      <c r="T317" s="148"/>
      <c r="U317" s="148"/>
      <c r="V317" s="156"/>
      <c r="W317" s="148"/>
      <c r="X317" s="148"/>
      <c r="Y317" s="156"/>
      <c r="Z317" s="148"/>
      <c r="AA317" s="148"/>
      <c r="AB317" s="156"/>
      <c r="AC317" s="156"/>
      <c r="AD317" s="156"/>
      <c r="AE317" s="148"/>
      <c r="AF317" s="148"/>
      <c r="AG317" s="156"/>
      <c r="AH317" s="156"/>
      <c r="AI317" s="156"/>
      <c r="AJ317" s="148"/>
      <c r="AK317" s="148"/>
      <c r="AL317" s="156"/>
      <c r="AM317" s="156"/>
      <c r="AN317" s="156"/>
      <c r="AO317" s="148"/>
      <c r="AP317" s="148"/>
      <c r="AQ317" s="156"/>
      <c r="AR317" s="156"/>
      <c r="AS317" s="156"/>
      <c r="AT317" s="148"/>
      <c r="AU317" s="148"/>
      <c r="AV317" s="156"/>
      <c r="AW317" s="156"/>
      <c r="AX317" s="156"/>
      <c r="AY317" s="173"/>
      <c r="AZ317" s="173"/>
      <c r="BA317" s="156"/>
      <c r="BB317" s="222"/>
    </row>
    <row r="318" spans="1:54" ht="31.2">
      <c r="A318" s="313"/>
      <c r="B318" s="315"/>
      <c r="C318" s="315"/>
      <c r="D318" s="158" t="s">
        <v>2</v>
      </c>
      <c r="E318" s="204">
        <f t="shared" si="345"/>
        <v>773.77499999999998</v>
      </c>
      <c r="F318" s="204">
        <f t="shared" si="329"/>
        <v>0</v>
      </c>
      <c r="G318" s="156"/>
      <c r="H318" s="148"/>
      <c r="I318" s="148"/>
      <c r="J318" s="156"/>
      <c r="K318" s="148"/>
      <c r="L318" s="148"/>
      <c r="M318" s="156"/>
      <c r="N318" s="148"/>
      <c r="O318" s="148"/>
      <c r="P318" s="156"/>
      <c r="Q318" s="148"/>
      <c r="R318" s="148"/>
      <c r="S318" s="156"/>
      <c r="T318" s="148"/>
      <c r="U318" s="148"/>
      <c r="V318" s="156"/>
      <c r="W318" s="148"/>
      <c r="X318" s="148"/>
      <c r="Y318" s="156"/>
      <c r="Z318" s="148"/>
      <c r="AA318" s="148"/>
      <c r="AB318" s="156"/>
      <c r="AC318" s="156"/>
      <c r="AD318" s="156"/>
      <c r="AE318" s="148"/>
      <c r="AF318" s="148"/>
      <c r="AG318" s="156"/>
      <c r="AH318" s="156"/>
      <c r="AI318" s="156"/>
      <c r="AJ318" s="148"/>
      <c r="AK318" s="148"/>
      <c r="AL318" s="156"/>
      <c r="AM318" s="156"/>
      <c r="AN318" s="156"/>
      <c r="AO318" s="148"/>
      <c r="AP318" s="148"/>
      <c r="AQ318" s="156"/>
      <c r="AR318" s="156"/>
      <c r="AS318" s="156"/>
      <c r="AT318" s="148"/>
      <c r="AU318" s="148"/>
      <c r="AV318" s="156"/>
      <c r="AW318" s="156"/>
      <c r="AX318" s="156"/>
      <c r="AY318" s="173">
        <v>773.77499999999998</v>
      </c>
      <c r="AZ318" s="173"/>
      <c r="BA318" s="156"/>
      <c r="BB318" s="222"/>
    </row>
    <row r="319" spans="1:54" ht="15.6">
      <c r="A319" s="313"/>
      <c r="B319" s="315"/>
      <c r="C319" s="315"/>
      <c r="D319" s="221" t="s">
        <v>273</v>
      </c>
      <c r="E319" s="204">
        <f>H319+K319+N319+Q319+T319+W319+Z319+AE319+AJ319+AO319+AT319+AY319</f>
        <v>814.45</v>
      </c>
      <c r="F319" s="204">
        <f t="shared" si="329"/>
        <v>814.45</v>
      </c>
      <c r="G319" s="156"/>
      <c r="H319" s="148"/>
      <c r="I319" s="148"/>
      <c r="J319" s="156"/>
      <c r="K319" s="148"/>
      <c r="L319" s="148"/>
      <c r="M319" s="156"/>
      <c r="N319" s="148"/>
      <c r="O319" s="148"/>
      <c r="P319" s="156"/>
      <c r="Q319" s="148"/>
      <c r="R319" s="148"/>
      <c r="S319" s="156"/>
      <c r="T319" s="148"/>
      <c r="U319" s="148"/>
      <c r="V319" s="156"/>
      <c r="W319" s="148"/>
      <c r="X319" s="148"/>
      <c r="Y319" s="156"/>
      <c r="Z319" s="148"/>
      <c r="AA319" s="148"/>
      <c r="AB319" s="156"/>
      <c r="AC319" s="156"/>
      <c r="AD319" s="156"/>
      <c r="AE319" s="148">
        <v>814.45</v>
      </c>
      <c r="AF319" s="148">
        <v>814.45</v>
      </c>
      <c r="AG319" s="148">
        <v>814.45</v>
      </c>
      <c r="AH319" s="148">
        <v>814.45</v>
      </c>
      <c r="AI319" s="156"/>
      <c r="AJ319" s="148"/>
      <c r="AK319" s="148"/>
      <c r="AL319" s="156"/>
      <c r="AM319" s="156"/>
      <c r="AN319" s="156"/>
      <c r="AO319" s="148"/>
      <c r="AP319" s="148"/>
      <c r="AQ319" s="156"/>
      <c r="AR319" s="156"/>
      <c r="AS319" s="156"/>
      <c r="AT319" s="148"/>
      <c r="AU319" s="148"/>
      <c r="AV319" s="156"/>
      <c r="AW319" s="156"/>
      <c r="AX319" s="156"/>
      <c r="AY319" s="173"/>
      <c r="AZ319" s="173"/>
      <c r="BA319" s="156"/>
      <c r="BB319" s="222"/>
    </row>
    <row r="320" spans="1:54" ht="78">
      <c r="A320" s="313"/>
      <c r="B320" s="315"/>
      <c r="C320" s="315"/>
      <c r="D320" s="221" t="s">
        <v>279</v>
      </c>
      <c r="E320" s="204">
        <f t="shared" ref="E320:E325" si="358">H320+K320+N320+Q320+T320+W320+Z320+AE320+AJ320+AO320+AT320+AY320</f>
        <v>0</v>
      </c>
      <c r="F320" s="204">
        <f t="shared" si="329"/>
        <v>0</v>
      </c>
      <c r="G320" s="156"/>
      <c r="H320" s="148"/>
      <c r="I320" s="148"/>
      <c r="J320" s="156"/>
      <c r="K320" s="148"/>
      <c r="L320" s="148"/>
      <c r="M320" s="156"/>
      <c r="N320" s="148"/>
      <c r="O320" s="148"/>
      <c r="P320" s="156"/>
      <c r="Q320" s="148"/>
      <c r="R320" s="148"/>
      <c r="S320" s="156"/>
      <c r="T320" s="148"/>
      <c r="U320" s="148"/>
      <c r="V320" s="156"/>
      <c r="W320" s="148"/>
      <c r="X320" s="148"/>
      <c r="Y320" s="156"/>
      <c r="Z320" s="148"/>
      <c r="AA320" s="148"/>
      <c r="AB320" s="156"/>
      <c r="AC320" s="156"/>
      <c r="AD320" s="156"/>
      <c r="AE320" s="148"/>
      <c r="AF320" s="148"/>
      <c r="AG320" s="156"/>
      <c r="AH320" s="156"/>
      <c r="AI320" s="156"/>
      <c r="AJ320" s="148"/>
      <c r="AK320" s="148"/>
      <c r="AL320" s="156"/>
      <c r="AM320" s="156"/>
      <c r="AN320" s="156"/>
      <c r="AO320" s="148"/>
      <c r="AP320" s="148"/>
      <c r="AQ320" s="156"/>
      <c r="AR320" s="156"/>
      <c r="AS320" s="156"/>
      <c r="AT320" s="148"/>
      <c r="AU320" s="148"/>
      <c r="AV320" s="156"/>
      <c r="AW320" s="156"/>
      <c r="AX320" s="156"/>
      <c r="AY320" s="173"/>
      <c r="AZ320" s="173"/>
      <c r="BA320" s="156"/>
      <c r="BB320" s="222"/>
    </row>
    <row r="321" spans="1:54" ht="15.6">
      <c r="A321" s="313"/>
      <c r="B321" s="315"/>
      <c r="C321" s="315"/>
      <c r="D321" s="221" t="s">
        <v>274</v>
      </c>
      <c r="E321" s="204">
        <f t="shared" si="358"/>
        <v>0</v>
      </c>
      <c r="F321" s="204">
        <f t="shared" si="329"/>
        <v>0</v>
      </c>
      <c r="G321" s="156"/>
      <c r="H321" s="148"/>
      <c r="I321" s="148"/>
      <c r="J321" s="156"/>
      <c r="K321" s="148"/>
      <c r="L321" s="148"/>
      <c r="M321" s="156"/>
      <c r="N321" s="148"/>
      <c r="O321" s="148"/>
      <c r="P321" s="156"/>
      <c r="Q321" s="148"/>
      <c r="R321" s="148"/>
      <c r="S321" s="156"/>
      <c r="T321" s="148"/>
      <c r="U321" s="148"/>
      <c r="V321" s="156"/>
      <c r="W321" s="148"/>
      <c r="X321" s="148"/>
      <c r="Y321" s="156"/>
      <c r="Z321" s="148"/>
      <c r="AA321" s="148"/>
      <c r="AB321" s="156"/>
      <c r="AC321" s="156"/>
      <c r="AD321" s="156"/>
      <c r="AE321" s="148"/>
      <c r="AF321" s="148"/>
      <c r="AG321" s="156"/>
      <c r="AH321" s="156"/>
      <c r="AI321" s="156"/>
      <c r="AJ321" s="148"/>
      <c r="AK321" s="148"/>
      <c r="AL321" s="156"/>
      <c r="AM321" s="156"/>
      <c r="AN321" s="156"/>
      <c r="AO321" s="148"/>
      <c r="AP321" s="148"/>
      <c r="AQ321" s="156"/>
      <c r="AR321" s="156"/>
      <c r="AS321" s="156"/>
      <c r="AT321" s="148"/>
      <c r="AU321" s="148"/>
      <c r="AV321" s="156"/>
      <c r="AW321" s="156"/>
      <c r="AX321" s="156"/>
      <c r="AY321" s="173"/>
      <c r="AZ321" s="173"/>
      <c r="BA321" s="156"/>
      <c r="BB321" s="222"/>
    </row>
    <row r="322" spans="1:54" ht="31.2">
      <c r="A322" s="313"/>
      <c r="B322" s="315"/>
      <c r="C322" s="315"/>
      <c r="D322" s="153" t="s">
        <v>43</v>
      </c>
      <c r="E322" s="204">
        <f t="shared" si="358"/>
        <v>0</v>
      </c>
      <c r="F322" s="204">
        <f t="shared" si="329"/>
        <v>0</v>
      </c>
      <c r="G322" s="156"/>
      <c r="H322" s="148"/>
      <c r="I322" s="148"/>
      <c r="J322" s="156"/>
      <c r="K322" s="148"/>
      <c r="L322" s="148"/>
      <c r="M322" s="156"/>
      <c r="N322" s="148"/>
      <c r="O322" s="148"/>
      <c r="P322" s="156"/>
      <c r="Q322" s="148"/>
      <c r="R322" s="148"/>
      <c r="S322" s="156"/>
      <c r="T322" s="148"/>
      <c r="U322" s="148"/>
      <c r="V322" s="156"/>
      <c r="W322" s="148"/>
      <c r="X322" s="148"/>
      <c r="Y322" s="156"/>
      <c r="Z322" s="148"/>
      <c r="AA322" s="148"/>
      <c r="AB322" s="156"/>
      <c r="AC322" s="156"/>
      <c r="AD322" s="156"/>
      <c r="AE322" s="148"/>
      <c r="AF322" s="148"/>
      <c r="AG322" s="156"/>
      <c r="AH322" s="156"/>
      <c r="AI322" s="156"/>
      <c r="AJ322" s="148"/>
      <c r="AK322" s="148"/>
      <c r="AL322" s="156"/>
      <c r="AM322" s="156"/>
      <c r="AN322" s="156"/>
      <c r="AO322" s="148"/>
      <c r="AP322" s="148"/>
      <c r="AQ322" s="156"/>
      <c r="AR322" s="156"/>
      <c r="AS322" s="156"/>
      <c r="AT322" s="148"/>
      <c r="AU322" s="148"/>
      <c r="AV322" s="156"/>
      <c r="AW322" s="156"/>
      <c r="AX322" s="156"/>
      <c r="AY322" s="156"/>
      <c r="AZ322" s="156"/>
      <c r="BA322" s="156"/>
      <c r="BB322" s="223"/>
    </row>
    <row r="323" spans="1:54" ht="15.6">
      <c r="A323" s="312" t="s">
        <v>496</v>
      </c>
      <c r="B323" s="314" t="s">
        <v>501</v>
      </c>
      <c r="C323" s="314" t="s">
        <v>324</v>
      </c>
      <c r="D323" s="159" t="s">
        <v>41</v>
      </c>
      <c r="E323" s="204">
        <f t="shared" si="358"/>
        <v>505.74</v>
      </c>
      <c r="F323" s="204">
        <f t="shared" si="329"/>
        <v>505.74</v>
      </c>
      <c r="G323" s="156">
        <f>F323/E323</f>
        <v>1</v>
      </c>
      <c r="H323" s="148">
        <f>H324+H325+H326+H328+H329</f>
        <v>0</v>
      </c>
      <c r="I323" s="148">
        <f t="shared" ref="I323" si="359">I324+I325+I326+I328+I329</f>
        <v>0</v>
      </c>
      <c r="J323" s="148"/>
      <c r="K323" s="148">
        <f t="shared" ref="K323:L323" si="360">K324+K325+K326+K328+K329</f>
        <v>0</v>
      </c>
      <c r="L323" s="148">
        <f t="shared" si="360"/>
        <v>0</v>
      </c>
      <c r="M323" s="148"/>
      <c r="N323" s="148">
        <f t="shared" ref="N323:O323" si="361">N324+N325+N326+N328+N329</f>
        <v>0</v>
      </c>
      <c r="O323" s="148">
        <f t="shared" si="361"/>
        <v>0</v>
      </c>
      <c r="P323" s="148"/>
      <c r="Q323" s="148">
        <f t="shared" ref="Q323:R323" si="362">Q324+Q325+Q326+Q328+Q329</f>
        <v>0</v>
      </c>
      <c r="R323" s="148">
        <f t="shared" si="362"/>
        <v>0</v>
      </c>
      <c r="S323" s="148"/>
      <c r="T323" s="148">
        <f t="shared" ref="T323:U323" si="363">T324+T325+T326+T328+T329</f>
        <v>0</v>
      </c>
      <c r="U323" s="148">
        <f t="shared" si="363"/>
        <v>0</v>
      </c>
      <c r="V323" s="148"/>
      <c r="W323" s="148">
        <f t="shared" ref="W323:X323" si="364">W324+W325+W326+W328+W329</f>
        <v>0</v>
      </c>
      <c r="X323" s="148">
        <f t="shared" si="364"/>
        <v>0</v>
      </c>
      <c r="Y323" s="148"/>
      <c r="Z323" s="148">
        <f t="shared" ref="Z323:AC323" si="365">Z324+Z325+Z326+Z328+Z329</f>
        <v>0</v>
      </c>
      <c r="AA323" s="148">
        <f t="shared" si="365"/>
        <v>0</v>
      </c>
      <c r="AB323" s="148">
        <f t="shared" si="365"/>
        <v>0</v>
      </c>
      <c r="AC323" s="148">
        <f t="shared" si="365"/>
        <v>0</v>
      </c>
      <c r="AD323" s="148"/>
      <c r="AE323" s="148">
        <f t="shared" ref="AE323:AH323" si="366">AE324+AE325+AE326+AE328+AE329</f>
        <v>0</v>
      </c>
      <c r="AF323" s="148">
        <f t="shared" si="366"/>
        <v>0</v>
      </c>
      <c r="AG323" s="148">
        <f t="shared" si="366"/>
        <v>0</v>
      </c>
      <c r="AH323" s="148">
        <f t="shared" si="366"/>
        <v>0</v>
      </c>
      <c r="AI323" s="148"/>
      <c r="AJ323" s="148">
        <f t="shared" ref="AJ323:AM323" si="367">AJ324+AJ325+AJ326+AJ328+AJ329</f>
        <v>505.74</v>
      </c>
      <c r="AK323" s="148">
        <f t="shared" si="367"/>
        <v>0</v>
      </c>
      <c r="AL323" s="148">
        <f t="shared" si="367"/>
        <v>0</v>
      </c>
      <c r="AM323" s="148">
        <f t="shared" si="367"/>
        <v>505.74</v>
      </c>
      <c r="AN323" s="148"/>
      <c r="AO323" s="148">
        <f t="shared" ref="AO323:AR323" si="368">AO324+AO325+AO326+AO328+AO329</f>
        <v>0</v>
      </c>
      <c r="AP323" s="148">
        <f t="shared" si="368"/>
        <v>0</v>
      </c>
      <c r="AQ323" s="148">
        <f t="shared" si="368"/>
        <v>0</v>
      </c>
      <c r="AR323" s="148">
        <f t="shared" si="368"/>
        <v>0</v>
      </c>
      <c r="AS323" s="148"/>
      <c r="AT323" s="148">
        <f t="shared" ref="AT323:AW323" si="369">AT324+AT325+AT326+AT328+AT329</f>
        <v>0</v>
      </c>
      <c r="AU323" s="148">
        <f t="shared" si="369"/>
        <v>0</v>
      </c>
      <c r="AV323" s="148">
        <f t="shared" si="369"/>
        <v>0</v>
      </c>
      <c r="AW323" s="148">
        <f t="shared" si="369"/>
        <v>0</v>
      </c>
      <c r="AX323" s="148"/>
      <c r="AY323" s="148">
        <f t="shared" ref="AY323:AZ323" si="370">AY324+AY325+AY326+AY328+AY329</f>
        <v>0</v>
      </c>
      <c r="AZ323" s="148">
        <f t="shared" si="370"/>
        <v>0</v>
      </c>
      <c r="BA323" s="156"/>
      <c r="BB323" s="222"/>
    </row>
    <row r="324" spans="1:54" ht="31.2">
      <c r="A324" s="313"/>
      <c r="B324" s="315"/>
      <c r="C324" s="315"/>
      <c r="D324" s="157" t="s">
        <v>37</v>
      </c>
      <c r="E324" s="204">
        <f t="shared" si="358"/>
        <v>0</v>
      </c>
      <c r="F324" s="204">
        <f t="shared" si="329"/>
        <v>0</v>
      </c>
      <c r="G324" s="156"/>
      <c r="H324" s="148"/>
      <c r="I324" s="148"/>
      <c r="J324" s="156"/>
      <c r="K324" s="148"/>
      <c r="L324" s="148"/>
      <c r="M324" s="156"/>
      <c r="N324" s="148"/>
      <c r="O324" s="148"/>
      <c r="P324" s="156"/>
      <c r="Q324" s="148"/>
      <c r="R324" s="148"/>
      <c r="S324" s="156"/>
      <c r="T324" s="148"/>
      <c r="U324" s="148"/>
      <c r="V324" s="156"/>
      <c r="W324" s="148"/>
      <c r="X324" s="148"/>
      <c r="Y324" s="156"/>
      <c r="Z324" s="148"/>
      <c r="AA324" s="148"/>
      <c r="AB324" s="156"/>
      <c r="AC324" s="156"/>
      <c r="AD324" s="156"/>
      <c r="AE324" s="148"/>
      <c r="AF324" s="148"/>
      <c r="AG324" s="156"/>
      <c r="AH324" s="156"/>
      <c r="AI324" s="156"/>
      <c r="AJ324" s="148"/>
      <c r="AK324" s="148"/>
      <c r="AL324" s="156"/>
      <c r="AM324" s="156"/>
      <c r="AN324" s="156"/>
      <c r="AO324" s="148"/>
      <c r="AP324" s="148"/>
      <c r="AQ324" s="156"/>
      <c r="AR324" s="156"/>
      <c r="AS324" s="156"/>
      <c r="AT324" s="148"/>
      <c r="AU324" s="148"/>
      <c r="AV324" s="156"/>
      <c r="AW324" s="156"/>
      <c r="AX324" s="156"/>
      <c r="AY324" s="156"/>
      <c r="AZ324" s="156"/>
      <c r="BA324" s="156"/>
      <c r="BB324" s="222"/>
    </row>
    <row r="325" spans="1:54" ht="31.2">
      <c r="A325" s="313"/>
      <c r="B325" s="315"/>
      <c r="C325" s="315"/>
      <c r="D325" s="158" t="s">
        <v>2</v>
      </c>
      <c r="E325" s="204">
        <f t="shared" si="358"/>
        <v>0</v>
      </c>
      <c r="F325" s="204">
        <f t="shared" si="329"/>
        <v>0</v>
      </c>
      <c r="G325" s="156"/>
      <c r="H325" s="148"/>
      <c r="I325" s="148"/>
      <c r="J325" s="156"/>
      <c r="K325" s="148"/>
      <c r="L325" s="148"/>
      <c r="M325" s="156"/>
      <c r="N325" s="148"/>
      <c r="O325" s="148"/>
      <c r="P325" s="156"/>
      <c r="Q325" s="148"/>
      <c r="R325" s="148"/>
      <c r="S325" s="156"/>
      <c r="T325" s="148"/>
      <c r="U325" s="148"/>
      <c r="V325" s="156"/>
      <c r="W325" s="148"/>
      <c r="X325" s="148"/>
      <c r="Y325" s="156"/>
      <c r="Z325" s="148"/>
      <c r="AA325" s="148"/>
      <c r="AB325" s="156"/>
      <c r="AC325" s="156"/>
      <c r="AD325" s="156"/>
      <c r="AE325" s="148"/>
      <c r="AF325" s="148"/>
      <c r="AG325" s="156"/>
      <c r="AH325" s="156"/>
      <c r="AI325" s="156"/>
      <c r="AJ325" s="148"/>
      <c r="AK325" s="148"/>
      <c r="AL325" s="156"/>
      <c r="AM325" s="156"/>
      <c r="AN325" s="156"/>
      <c r="AO325" s="148"/>
      <c r="AP325" s="148"/>
      <c r="AQ325" s="156"/>
      <c r="AR325" s="156"/>
      <c r="AS325" s="156"/>
      <c r="AT325" s="148"/>
      <c r="AU325" s="148"/>
      <c r="AV325" s="156"/>
      <c r="AW325" s="156"/>
      <c r="AX325" s="156"/>
      <c r="AY325" s="156"/>
      <c r="AZ325" s="156"/>
      <c r="BA325" s="156"/>
      <c r="BB325" s="222"/>
    </row>
    <row r="326" spans="1:54" ht="15.6">
      <c r="A326" s="313"/>
      <c r="B326" s="315"/>
      <c r="C326" s="315"/>
      <c r="D326" s="221" t="s">
        <v>273</v>
      </c>
      <c r="E326" s="204">
        <f>H326+K326+N326+Q326+T326+W326+Z326+AE326+AJ326+AO326+AT326+AY326</f>
        <v>505.74</v>
      </c>
      <c r="F326" s="204">
        <f t="shared" si="329"/>
        <v>505.74</v>
      </c>
      <c r="G326" s="156"/>
      <c r="H326" s="148"/>
      <c r="I326" s="148"/>
      <c r="J326" s="156"/>
      <c r="K326" s="148"/>
      <c r="L326" s="148"/>
      <c r="M326" s="156"/>
      <c r="N326" s="148"/>
      <c r="O326" s="148"/>
      <c r="P326" s="156"/>
      <c r="Q326" s="148"/>
      <c r="R326" s="148"/>
      <c r="S326" s="156"/>
      <c r="T326" s="148"/>
      <c r="U326" s="148"/>
      <c r="V326" s="156"/>
      <c r="W326" s="148"/>
      <c r="X326" s="148"/>
      <c r="Y326" s="156"/>
      <c r="Z326" s="148"/>
      <c r="AA326" s="148"/>
      <c r="AB326" s="156"/>
      <c r="AC326" s="156"/>
      <c r="AD326" s="156"/>
      <c r="AE326" s="148"/>
      <c r="AF326" s="148"/>
      <c r="AG326" s="156"/>
      <c r="AH326" s="156"/>
      <c r="AI326" s="156"/>
      <c r="AJ326" s="148">
        <v>505.74</v>
      </c>
      <c r="AK326" s="148"/>
      <c r="AL326" s="156"/>
      <c r="AM326" s="148">
        <v>505.74</v>
      </c>
      <c r="AN326" s="156"/>
      <c r="AO326" s="148"/>
      <c r="AP326" s="148"/>
      <c r="AQ326" s="156"/>
      <c r="AR326" s="156"/>
      <c r="AS326" s="156"/>
      <c r="AT326" s="148"/>
      <c r="AU326" s="148"/>
      <c r="AV326" s="156"/>
      <c r="AW326" s="156"/>
      <c r="AX326" s="156"/>
      <c r="AY326" s="156"/>
      <c r="AZ326" s="156"/>
      <c r="BA326" s="156"/>
      <c r="BB326" s="222"/>
    </row>
    <row r="327" spans="1:54" ht="78">
      <c r="A327" s="313"/>
      <c r="B327" s="315"/>
      <c r="C327" s="315"/>
      <c r="D327" s="221" t="s">
        <v>279</v>
      </c>
      <c r="E327" s="204">
        <f t="shared" ref="E327:E332" si="371">H327+K327+N327+Q327+T327+W327+Z327+AE327+AJ327+AO327+AT327+AY327</f>
        <v>0</v>
      </c>
      <c r="F327" s="204">
        <f t="shared" si="329"/>
        <v>0</v>
      </c>
      <c r="G327" s="156"/>
      <c r="H327" s="148"/>
      <c r="I327" s="148"/>
      <c r="J327" s="156"/>
      <c r="K327" s="148"/>
      <c r="L327" s="148"/>
      <c r="M327" s="156"/>
      <c r="N327" s="148"/>
      <c r="O327" s="148"/>
      <c r="P327" s="156"/>
      <c r="Q327" s="148"/>
      <c r="R327" s="148"/>
      <c r="S327" s="156"/>
      <c r="T327" s="148"/>
      <c r="U327" s="148"/>
      <c r="V327" s="156"/>
      <c r="W327" s="148"/>
      <c r="X327" s="148"/>
      <c r="Y327" s="156"/>
      <c r="Z327" s="148"/>
      <c r="AA327" s="148"/>
      <c r="AB327" s="156"/>
      <c r="AC327" s="156"/>
      <c r="AD327" s="156"/>
      <c r="AE327" s="148"/>
      <c r="AF327" s="148"/>
      <c r="AG327" s="156"/>
      <c r="AH327" s="156"/>
      <c r="AI327" s="156"/>
      <c r="AJ327" s="148"/>
      <c r="AK327" s="148"/>
      <c r="AL327" s="156"/>
      <c r="AM327" s="156"/>
      <c r="AN327" s="156"/>
      <c r="AO327" s="148"/>
      <c r="AP327" s="148"/>
      <c r="AQ327" s="156"/>
      <c r="AR327" s="156"/>
      <c r="AS327" s="156"/>
      <c r="AT327" s="148"/>
      <c r="AU327" s="148"/>
      <c r="AV327" s="156"/>
      <c r="AW327" s="156"/>
      <c r="AX327" s="156"/>
      <c r="AY327" s="156"/>
      <c r="AZ327" s="156"/>
      <c r="BA327" s="156"/>
      <c r="BB327" s="222"/>
    </row>
    <row r="328" spans="1:54" ht="15.6">
      <c r="A328" s="313"/>
      <c r="B328" s="315"/>
      <c r="C328" s="315"/>
      <c r="D328" s="221" t="s">
        <v>274</v>
      </c>
      <c r="E328" s="204">
        <f t="shared" si="371"/>
        <v>0</v>
      </c>
      <c r="F328" s="204">
        <f t="shared" si="329"/>
        <v>0</v>
      </c>
      <c r="G328" s="156"/>
      <c r="H328" s="148"/>
      <c r="I328" s="148"/>
      <c r="J328" s="156"/>
      <c r="K328" s="148"/>
      <c r="L328" s="148"/>
      <c r="M328" s="156"/>
      <c r="N328" s="148"/>
      <c r="O328" s="148"/>
      <c r="P328" s="156"/>
      <c r="Q328" s="148"/>
      <c r="R328" s="148"/>
      <c r="S328" s="156"/>
      <c r="T328" s="148"/>
      <c r="U328" s="148"/>
      <c r="V328" s="156"/>
      <c r="W328" s="148"/>
      <c r="X328" s="148"/>
      <c r="Y328" s="156"/>
      <c r="Z328" s="148"/>
      <c r="AA328" s="148"/>
      <c r="AB328" s="156"/>
      <c r="AC328" s="156"/>
      <c r="AD328" s="156"/>
      <c r="AE328" s="148"/>
      <c r="AF328" s="148"/>
      <c r="AG328" s="156"/>
      <c r="AH328" s="156"/>
      <c r="AI328" s="156"/>
      <c r="AJ328" s="148"/>
      <c r="AK328" s="148"/>
      <c r="AL328" s="156"/>
      <c r="AM328" s="156"/>
      <c r="AN328" s="156"/>
      <c r="AO328" s="148"/>
      <c r="AP328" s="148"/>
      <c r="AQ328" s="156"/>
      <c r="AR328" s="156"/>
      <c r="AS328" s="156"/>
      <c r="AT328" s="148"/>
      <c r="AU328" s="148"/>
      <c r="AV328" s="156"/>
      <c r="AW328" s="156"/>
      <c r="AX328" s="156"/>
      <c r="AY328" s="156"/>
      <c r="AZ328" s="156"/>
      <c r="BA328" s="156"/>
      <c r="BB328" s="222"/>
    </row>
    <row r="329" spans="1:54" ht="31.2">
      <c r="A329" s="313"/>
      <c r="B329" s="315"/>
      <c r="C329" s="315"/>
      <c r="D329" s="153" t="s">
        <v>43</v>
      </c>
      <c r="E329" s="204">
        <f t="shared" si="371"/>
        <v>0</v>
      </c>
      <c r="F329" s="204">
        <f t="shared" si="329"/>
        <v>0</v>
      </c>
      <c r="G329" s="156"/>
      <c r="H329" s="148"/>
      <c r="I329" s="148"/>
      <c r="J329" s="156"/>
      <c r="K329" s="148"/>
      <c r="L329" s="148"/>
      <c r="M329" s="156"/>
      <c r="N329" s="148"/>
      <c r="O329" s="148"/>
      <c r="P329" s="156"/>
      <c r="Q329" s="148"/>
      <c r="R329" s="148"/>
      <c r="S329" s="156"/>
      <c r="T329" s="148"/>
      <c r="U329" s="148"/>
      <c r="V329" s="156"/>
      <c r="W329" s="148"/>
      <c r="X329" s="148"/>
      <c r="Y329" s="156"/>
      <c r="Z329" s="148"/>
      <c r="AA329" s="148"/>
      <c r="AB329" s="156"/>
      <c r="AC329" s="156"/>
      <c r="AD329" s="156"/>
      <c r="AE329" s="148"/>
      <c r="AF329" s="148"/>
      <c r="AG329" s="156"/>
      <c r="AH329" s="156"/>
      <c r="AI329" s="156"/>
      <c r="AJ329" s="148"/>
      <c r="AK329" s="148"/>
      <c r="AL329" s="156"/>
      <c r="AM329" s="156"/>
      <c r="AN329" s="156"/>
      <c r="AO329" s="148"/>
      <c r="AP329" s="148"/>
      <c r="AQ329" s="156"/>
      <c r="AR329" s="156"/>
      <c r="AS329" s="156"/>
      <c r="AT329" s="148"/>
      <c r="AU329" s="148"/>
      <c r="AV329" s="156"/>
      <c r="AW329" s="156"/>
      <c r="AX329" s="156"/>
      <c r="AY329" s="156"/>
      <c r="AZ329" s="156"/>
      <c r="BA329" s="156"/>
      <c r="BB329" s="223"/>
    </row>
    <row r="330" spans="1:54" ht="15.6">
      <c r="A330" s="312" t="s">
        <v>497</v>
      </c>
      <c r="B330" s="314" t="s">
        <v>502</v>
      </c>
      <c r="C330" s="314" t="s">
        <v>324</v>
      </c>
      <c r="D330" s="159" t="s">
        <v>41</v>
      </c>
      <c r="E330" s="204">
        <f t="shared" si="371"/>
        <v>880.70820000000003</v>
      </c>
      <c r="F330" s="204">
        <f t="shared" si="329"/>
        <v>880.70820000000003</v>
      </c>
      <c r="G330" s="156">
        <f>F330/E330</f>
        <v>1</v>
      </c>
      <c r="H330" s="148">
        <f>H331+H332+H333+H335+H336</f>
        <v>0</v>
      </c>
      <c r="I330" s="148">
        <f t="shared" ref="I330" si="372">I331+I332+I333+I335+I336</f>
        <v>0</v>
      </c>
      <c r="J330" s="148"/>
      <c r="K330" s="148">
        <f t="shared" ref="K330:L330" si="373">K331+K332+K333+K335+K336</f>
        <v>0</v>
      </c>
      <c r="L330" s="148">
        <f t="shared" si="373"/>
        <v>0</v>
      </c>
      <c r="M330" s="148"/>
      <c r="N330" s="148">
        <f t="shared" ref="N330:O330" si="374">N331+N332+N333+N335+N336</f>
        <v>0</v>
      </c>
      <c r="O330" s="148">
        <f t="shared" si="374"/>
        <v>0</v>
      </c>
      <c r="P330" s="148"/>
      <c r="Q330" s="148">
        <f t="shared" ref="Q330:R330" si="375">Q331+Q332+Q333+Q335+Q336</f>
        <v>0</v>
      </c>
      <c r="R330" s="148">
        <f t="shared" si="375"/>
        <v>0</v>
      </c>
      <c r="S330" s="148"/>
      <c r="T330" s="148">
        <f t="shared" ref="T330:U330" si="376">T331+T332+T333+T335+T336</f>
        <v>0</v>
      </c>
      <c r="U330" s="148">
        <f t="shared" si="376"/>
        <v>0</v>
      </c>
      <c r="V330" s="148"/>
      <c r="W330" s="148">
        <f t="shared" ref="W330:X330" si="377">W331+W332+W333+W335+W336</f>
        <v>0</v>
      </c>
      <c r="X330" s="148">
        <f t="shared" si="377"/>
        <v>0</v>
      </c>
      <c r="Y330" s="148"/>
      <c r="Z330" s="148">
        <f t="shared" ref="Z330:AC330" si="378">Z331+Z332+Z333+Z335+Z336</f>
        <v>0</v>
      </c>
      <c r="AA330" s="148">
        <f t="shared" si="378"/>
        <v>0</v>
      </c>
      <c r="AB330" s="148">
        <f t="shared" si="378"/>
        <v>0</v>
      </c>
      <c r="AC330" s="148">
        <f t="shared" si="378"/>
        <v>0</v>
      </c>
      <c r="AD330" s="148"/>
      <c r="AE330" s="148">
        <f t="shared" ref="AE330:AH330" si="379">AE331+AE332+AE333+AE335+AE336</f>
        <v>0</v>
      </c>
      <c r="AF330" s="148">
        <f t="shared" si="379"/>
        <v>0</v>
      </c>
      <c r="AG330" s="148">
        <f t="shared" si="379"/>
        <v>0</v>
      </c>
      <c r="AH330" s="148">
        <f t="shared" si="379"/>
        <v>0</v>
      </c>
      <c r="AI330" s="148"/>
      <c r="AJ330" s="148">
        <f t="shared" ref="AJ330:AM330" si="380">AJ331+AJ332+AJ333+AJ335+AJ336</f>
        <v>880.70820000000003</v>
      </c>
      <c r="AK330" s="148">
        <f t="shared" si="380"/>
        <v>0</v>
      </c>
      <c r="AL330" s="148">
        <f t="shared" si="380"/>
        <v>0</v>
      </c>
      <c r="AM330" s="148">
        <f t="shared" si="380"/>
        <v>880.70820000000003</v>
      </c>
      <c r="AN330" s="148"/>
      <c r="AO330" s="148">
        <f t="shared" ref="AO330:AR330" si="381">AO331+AO332+AO333+AO335+AO336</f>
        <v>0</v>
      </c>
      <c r="AP330" s="148">
        <f t="shared" si="381"/>
        <v>0</v>
      </c>
      <c r="AQ330" s="148">
        <f t="shared" si="381"/>
        <v>0</v>
      </c>
      <c r="AR330" s="148">
        <f t="shared" si="381"/>
        <v>0</v>
      </c>
      <c r="AS330" s="148"/>
      <c r="AT330" s="148">
        <f t="shared" ref="AT330:AW330" si="382">AT331+AT332+AT333+AT335+AT336</f>
        <v>0</v>
      </c>
      <c r="AU330" s="148">
        <f t="shared" si="382"/>
        <v>0</v>
      </c>
      <c r="AV330" s="148">
        <f t="shared" si="382"/>
        <v>0</v>
      </c>
      <c r="AW330" s="148">
        <f t="shared" si="382"/>
        <v>0</v>
      </c>
      <c r="AX330" s="148"/>
      <c r="AY330" s="148">
        <f t="shared" ref="AY330:AZ330" si="383">AY331+AY332+AY333+AY335+AY336</f>
        <v>0</v>
      </c>
      <c r="AZ330" s="148">
        <f t="shared" si="383"/>
        <v>0</v>
      </c>
      <c r="BA330" s="156"/>
      <c r="BB330" s="222"/>
    </row>
    <row r="331" spans="1:54" ht="31.2">
      <c r="A331" s="313"/>
      <c r="B331" s="315"/>
      <c r="C331" s="315"/>
      <c r="D331" s="157" t="s">
        <v>37</v>
      </c>
      <c r="E331" s="204">
        <f t="shared" si="371"/>
        <v>0</v>
      </c>
      <c r="F331" s="204">
        <f t="shared" si="329"/>
        <v>0</v>
      </c>
      <c r="G331" s="156"/>
      <c r="H331" s="148"/>
      <c r="I331" s="148"/>
      <c r="J331" s="156"/>
      <c r="K331" s="148"/>
      <c r="L331" s="148"/>
      <c r="M331" s="156"/>
      <c r="N331" s="148"/>
      <c r="O331" s="148"/>
      <c r="P331" s="156"/>
      <c r="Q331" s="148"/>
      <c r="R331" s="148"/>
      <c r="S331" s="156"/>
      <c r="T331" s="148"/>
      <c r="U331" s="148"/>
      <c r="V331" s="156"/>
      <c r="W331" s="148"/>
      <c r="X331" s="148"/>
      <c r="Y331" s="156"/>
      <c r="Z331" s="148"/>
      <c r="AA331" s="148"/>
      <c r="AB331" s="156"/>
      <c r="AC331" s="156"/>
      <c r="AD331" s="156"/>
      <c r="AE331" s="148"/>
      <c r="AF331" s="148"/>
      <c r="AG331" s="156"/>
      <c r="AH331" s="156"/>
      <c r="AI331" s="156"/>
      <c r="AJ331" s="148"/>
      <c r="AK331" s="148"/>
      <c r="AL331" s="156"/>
      <c r="AM331" s="156"/>
      <c r="AN331" s="156"/>
      <c r="AO331" s="148"/>
      <c r="AP331" s="148"/>
      <c r="AQ331" s="156"/>
      <c r="AR331" s="156"/>
      <c r="AS331" s="156"/>
      <c r="AT331" s="148"/>
      <c r="AU331" s="148"/>
      <c r="AV331" s="156"/>
      <c r="AW331" s="156"/>
      <c r="AX331" s="156"/>
      <c r="AY331" s="156"/>
      <c r="AZ331" s="156"/>
      <c r="BA331" s="156"/>
      <c r="BB331" s="222"/>
    </row>
    <row r="332" spans="1:54" ht="31.2">
      <c r="A332" s="313"/>
      <c r="B332" s="315"/>
      <c r="C332" s="315"/>
      <c r="D332" s="158" t="s">
        <v>2</v>
      </c>
      <c r="E332" s="204">
        <f t="shared" si="371"/>
        <v>0</v>
      </c>
      <c r="F332" s="204">
        <f t="shared" si="329"/>
        <v>0</v>
      </c>
      <c r="G332" s="156"/>
      <c r="H332" s="148"/>
      <c r="I332" s="148"/>
      <c r="J332" s="156"/>
      <c r="K332" s="148"/>
      <c r="L332" s="148"/>
      <c r="M332" s="156"/>
      <c r="N332" s="148"/>
      <c r="O332" s="148"/>
      <c r="P332" s="156"/>
      <c r="Q332" s="148"/>
      <c r="R332" s="148"/>
      <c r="S332" s="156"/>
      <c r="T332" s="148"/>
      <c r="U332" s="148"/>
      <c r="V332" s="156"/>
      <c r="W332" s="148"/>
      <c r="X332" s="148"/>
      <c r="Y332" s="156"/>
      <c r="Z332" s="148"/>
      <c r="AA332" s="148"/>
      <c r="AB332" s="156"/>
      <c r="AC332" s="156"/>
      <c r="AD332" s="156"/>
      <c r="AE332" s="148"/>
      <c r="AF332" s="148"/>
      <c r="AG332" s="156"/>
      <c r="AH332" s="156"/>
      <c r="AI332" s="156"/>
      <c r="AJ332" s="148"/>
      <c r="AK332" s="148"/>
      <c r="AL332" s="156"/>
      <c r="AM332" s="156"/>
      <c r="AN332" s="156"/>
      <c r="AO332" s="148"/>
      <c r="AP332" s="148"/>
      <c r="AQ332" s="156"/>
      <c r="AR332" s="156"/>
      <c r="AS332" s="156"/>
      <c r="AT332" s="148"/>
      <c r="AU332" s="148"/>
      <c r="AV332" s="156"/>
      <c r="AW332" s="156"/>
      <c r="AX332" s="156"/>
      <c r="AY332" s="156"/>
      <c r="AZ332" s="156"/>
      <c r="BA332" s="156"/>
      <c r="BB332" s="222"/>
    </row>
    <row r="333" spans="1:54" ht="15.6">
      <c r="A333" s="313"/>
      <c r="B333" s="315"/>
      <c r="C333" s="315"/>
      <c r="D333" s="221" t="s">
        <v>273</v>
      </c>
      <c r="E333" s="204">
        <f>H333+K333+N333+Q333+T333+W333+Z333+AE333+AJ333+AO333+AT333+AY333</f>
        <v>880.70820000000003</v>
      </c>
      <c r="F333" s="204">
        <f t="shared" si="329"/>
        <v>880.70820000000003</v>
      </c>
      <c r="G333" s="156"/>
      <c r="H333" s="148"/>
      <c r="I333" s="148"/>
      <c r="J333" s="156"/>
      <c r="K333" s="148"/>
      <c r="L333" s="148"/>
      <c r="M333" s="156"/>
      <c r="N333" s="148"/>
      <c r="O333" s="148"/>
      <c r="P333" s="156"/>
      <c r="Q333" s="148"/>
      <c r="R333" s="148"/>
      <c r="S333" s="156"/>
      <c r="T333" s="148"/>
      <c r="U333" s="148"/>
      <c r="V333" s="156"/>
      <c r="W333" s="148"/>
      <c r="X333" s="148"/>
      <c r="Y333" s="156"/>
      <c r="Z333" s="148"/>
      <c r="AA333" s="148"/>
      <c r="AB333" s="156"/>
      <c r="AC333" s="156"/>
      <c r="AD333" s="156"/>
      <c r="AE333" s="148"/>
      <c r="AF333" s="148"/>
      <c r="AG333" s="156"/>
      <c r="AH333" s="156"/>
      <c r="AI333" s="156"/>
      <c r="AJ333" s="148">
        <v>880.70820000000003</v>
      </c>
      <c r="AK333" s="148"/>
      <c r="AL333" s="156"/>
      <c r="AM333" s="148">
        <v>880.70820000000003</v>
      </c>
      <c r="AN333" s="156"/>
      <c r="AO333" s="148"/>
      <c r="AP333" s="148"/>
      <c r="AQ333" s="156"/>
      <c r="AR333" s="156"/>
      <c r="AS333" s="156"/>
      <c r="AT333" s="148"/>
      <c r="AU333" s="148"/>
      <c r="AV333" s="156"/>
      <c r="AW333" s="156"/>
      <c r="AX333" s="156"/>
      <c r="AY333" s="156"/>
      <c r="AZ333" s="156"/>
      <c r="BA333" s="156"/>
      <c r="BB333" s="222"/>
    </row>
    <row r="334" spans="1:54" ht="78">
      <c r="A334" s="313"/>
      <c r="B334" s="315"/>
      <c r="C334" s="315"/>
      <c r="D334" s="221" t="s">
        <v>279</v>
      </c>
      <c r="E334" s="204">
        <f t="shared" ref="E334:E339" si="384">H334+K334+N334+Q334+T334+W334+Z334+AE334+AJ334+AO334+AT334+AY334</f>
        <v>0</v>
      </c>
      <c r="F334" s="204">
        <f t="shared" si="329"/>
        <v>0</v>
      </c>
      <c r="G334" s="156"/>
      <c r="H334" s="148"/>
      <c r="I334" s="148"/>
      <c r="J334" s="156"/>
      <c r="K334" s="148"/>
      <c r="L334" s="148"/>
      <c r="M334" s="156"/>
      <c r="N334" s="148"/>
      <c r="O334" s="148"/>
      <c r="P334" s="156"/>
      <c r="Q334" s="148"/>
      <c r="R334" s="148"/>
      <c r="S334" s="156"/>
      <c r="T334" s="148"/>
      <c r="U334" s="148"/>
      <c r="V334" s="156"/>
      <c r="W334" s="148"/>
      <c r="X334" s="148"/>
      <c r="Y334" s="156"/>
      <c r="Z334" s="148"/>
      <c r="AA334" s="148"/>
      <c r="AB334" s="156"/>
      <c r="AC334" s="156"/>
      <c r="AD334" s="156"/>
      <c r="AE334" s="148"/>
      <c r="AF334" s="148"/>
      <c r="AG334" s="156"/>
      <c r="AH334" s="156"/>
      <c r="AI334" s="156"/>
      <c r="AJ334" s="148"/>
      <c r="AK334" s="148"/>
      <c r="AL334" s="156"/>
      <c r="AM334" s="156"/>
      <c r="AN334" s="156"/>
      <c r="AO334" s="148"/>
      <c r="AP334" s="148"/>
      <c r="AQ334" s="156"/>
      <c r="AR334" s="156"/>
      <c r="AS334" s="156"/>
      <c r="AT334" s="148"/>
      <c r="AU334" s="148"/>
      <c r="AV334" s="156"/>
      <c r="AW334" s="156"/>
      <c r="AX334" s="156"/>
      <c r="AY334" s="156"/>
      <c r="AZ334" s="156"/>
      <c r="BA334" s="156"/>
      <c r="BB334" s="222"/>
    </row>
    <row r="335" spans="1:54" ht="15.6">
      <c r="A335" s="313"/>
      <c r="B335" s="315"/>
      <c r="C335" s="315"/>
      <c r="D335" s="221" t="s">
        <v>274</v>
      </c>
      <c r="E335" s="204">
        <f t="shared" si="384"/>
        <v>0</v>
      </c>
      <c r="F335" s="204">
        <f t="shared" si="329"/>
        <v>0</v>
      </c>
      <c r="G335" s="156"/>
      <c r="H335" s="148"/>
      <c r="I335" s="148"/>
      <c r="J335" s="156"/>
      <c r="K335" s="148"/>
      <c r="L335" s="148"/>
      <c r="M335" s="156"/>
      <c r="N335" s="148"/>
      <c r="O335" s="148"/>
      <c r="P335" s="156"/>
      <c r="Q335" s="148"/>
      <c r="R335" s="148"/>
      <c r="S335" s="156"/>
      <c r="T335" s="148"/>
      <c r="U335" s="148"/>
      <c r="V335" s="156"/>
      <c r="W335" s="148"/>
      <c r="X335" s="148"/>
      <c r="Y335" s="156"/>
      <c r="Z335" s="148"/>
      <c r="AA335" s="148"/>
      <c r="AB335" s="156"/>
      <c r="AC335" s="156"/>
      <c r="AD335" s="156"/>
      <c r="AE335" s="148"/>
      <c r="AF335" s="148"/>
      <c r="AG335" s="156"/>
      <c r="AH335" s="156"/>
      <c r="AI335" s="156"/>
      <c r="AJ335" s="148"/>
      <c r="AK335" s="148"/>
      <c r="AL335" s="156"/>
      <c r="AM335" s="156"/>
      <c r="AN335" s="156"/>
      <c r="AO335" s="148"/>
      <c r="AP335" s="148"/>
      <c r="AQ335" s="156"/>
      <c r="AR335" s="156"/>
      <c r="AS335" s="156"/>
      <c r="AT335" s="148"/>
      <c r="AU335" s="148"/>
      <c r="AV335" s="156"/>
      <c r="AW335" s="156"/>
      <c r="AX335" s="156"/>
      <c r="AY335" s="156"/>
      <c r="AZ335" s="156"/>
      <c r="BA335" s="156"/>
      <c r="BB335" s="222"/>
    </row>
    <row r="336" spans="1:54" ht="31.2">
      <c r="A336" s="313"/>
      <c r="B336" s="315"/>
      <c r="C336" s="315"/>
      <c r="D336" s="153" t="s">
        <v>43</v>
      </c>
      <c r="E336" s="204">
        <f t="shared" si="384"/>
        <v>0</v>
      </c>
      <c r="F336" s="204">
        <f t="shared" si="329"/>
        <v>0</v>
      </c>
      <c r="G336" s="156"/>
      <c r="H336" s="148"/>
      <c r="I336" s="148"/>
      <c r="J336" s="156"/>
      <c r="K336" s="148"/>
      <c r="L336" s="148"/>
      <c r="M336" s="156"/>
      <c r="N336" s="148"/>
      <c r="O336" s="148"/>
      <c r="P336" s="156"/>
      <c r="Q336" s="148"/>
      <c r="R336" s="148"/>
      <c r="S336" s="156"/>
      <c r="T336" s="148"/>
      <c r="U336" s="148"/>
      <c r="V336" s="156"/>
      <c r="W336" s="148"/>
      <c r="X336" s="148"/>
      <c r="Y336" s="156"/>
      <c r="Z336" s="148"/>
      <c r="AA336" s="148"/>
      <c r="AB336" s="156"/>
      <c r="AC336" s="156"/>
      <c r="AD336" s="156"/>
      <c r="AE336" s="148"/>
      <c r="AF336" s="148"/>
      <c r="AG336" s="156"/>
      <c r="AH336" s="156"/>
      <c r="AI336" s="156"/>
      <c r="AJ336" s="148"/>
      <c r="AK336" s="148"/>
      <c r="AL336" s="156"/>
      <c r="AM336" s="156"/>
      <c r="AN336" s="156"/>
      <c r="AO336" s="148"/>
      <c r="AP336" s="148"/>
      <c r="AQ336" s="156"/>
      <c r="AR336" s="156"/>
      <c r="AS336" s="156"/>
      <c r="AT336" s="148"/>
      <c r="AU336" s="148"/>
      <c r="AV336" s="156"/>
      <c r="AW336" s="156"/>
      <c r="AX336" s="156"/>
      <c r="AY336" s="156"/>
      <c r="AZ336" s="156"/>
      <c r="BA336" s="156"/>
      <c r="BB336" s="223"/>
    </row>
    <row r="337" spans="1:54" ht="15.6">
      <c r="A337" s="312" t="s">
        <v>498</v>
      </c>
      <c r="B337" s="314" t="s">
        <v>503</v>
      </c>
      <c r="C337" s="314" t="s">
        <v>324</v>
      </c>
      <c r="D337" s="159" t="s">
        <v>41</v>
      </c>
      <c r="E337" s="204">
        <f t="shared" si="384"/>
        <v>1341.18</v>
      </c>
      <c r="F337" s="204">
        <f t="shared" si="329"/>
        <v>1299.2859699999999</v>
      </c>
      <c r="G337" s="156">
        <f>F337/E337</f>
        <v>0.96876330544744171</v>
      </c>
      <c r="H337" s="148">
        <f>H338+H339+H340+H342+H343</f>
        <v>0</v>
      </c>
      <c r="I337" s="148">
        <f t="shared" ref="I337" si="385">I338+I339+I340+I342+I343</f>
        <v>0</v>
      </c>
      <c r="J337" s="148"/>
      <c r="K337" s="148">
        <f t="shared" ref="K337:L337" si="386">K338+K339+K340+K342+K343</f>
        <v>0</v>
      </c>
      <c r="L337" s="148">
        <f t="shared" si="386"/>
        <v>0</v>
      </c>
      <c r="M337" s="148"/>
      <c r="N337" s="148">
        <f t="shared" ref="N337:O337" si="387">N338+N339+N340+N342+N343</f>
        <v>0</v>
      </c>
      <c r="O337" s="148">
        <f t="shared" si="387"/>
        <v>0</v>
      </c>
      <c r="P337" s="148"/>
      <c r="Q337" s="148">
        <f t="shared" ref="Q337:R337" si="388">Q338+Q339+Q340+Q342+Q343</f>
        <v>0</v>
      </c>
      <c r="R337" s="148">
        <f t="shared" si="388"/>
        <v>0</v>
      </c>
      <c r="S337" s="148"/>
      <c r="T337" s="148">
        <f t="shared" ref="T337:U337" si="389">T338+T339+T340+T342+T343</f>
        <v>0</v>
      </c>
      <c r="U337" s="148">
        <f t="shared" si="389"/>
        <v>0</v>
      </c>
      <c r="V337" s="148"/>
      <c r="W337" s="148">
        <f t="shared" ref="W337:X337" si="390">W338+W339+W340+W342+W343</f>
        <v>0</v>
      </c>
      <c r="X337" s="148">
        <f t="shared" si="390"/>
        <v>0</v>
      </c>
      <c r="Y337" s="148"/>
      <c r="Z337" s="148">
        <f t="shared" ref="Z337:AC337" si="391">Z338+Z339+Z340+Z342+Z343</f>
        <v>0</v>
      </c>
      <c r="AA337" s="148">
        <f t="shared" si="391"/>
        <v>0</v>
      </c>
      <c r="AB337" s="148">
        <f t="shared" si="391"/>
        <v>0</v>
      </c>
      <c r="AC337" s="148">
        <f t="shared" si="391"/>
        <v>0</v>
      </c>
      <c r="AD337" s="148"/>
      <c r="AE337" s="148">
        <f t="shared" ref="AE337:AH337" si="392">AE338+AE339+AE340+AE342+AE343</f>
        <v>159.96164999999999</v>
      </c>
      <c r="AF337" s="148">
        <f t="shared" si="392"/>
        <v>0</v>
      </c>
      <c r="AG337" s="148">
        <f t="shared" si="392"/>
        <v>0</v>
      </c>
      <c r="AH337" s="148">
        <f t="shared" si="392"/>
        <v>159.96164999999999</v>
      </c>
      <c r="AI337" s="148"/>
      <c r="AJ337" s="148">
        <f t="shared" ref="AJ337:AM337" si="393">AJ338+AJ339+AJ340+AJ342+AJ343</f>
        <v>1139.3243199999999</v>
      </c>
      <c r="AK337" s="148">
        <f t="shared" si="393"/>
        <v>0</v>
      </c>
      <c r="AL337" s="148">
        <f t="shared" si="393"/>
        <v>0</v>
      </c>
      <c r="AM337" s="148">
        <f t="shared" si="393"/>
        <v>1139.3243199999999</v>
      </c>
      <c r="AN337" s="148"/>
      <c r="AO337" s="148">
        <f t="shared" ref="AO337:AR337" si="394">AO338+AO339+AO340+AO342+AO343</f>
        <v>0</v>
      </c>
      <c r="AP337" s="148">
        <f t="shared" si="394"/>
        <v>0</v>
      </c>
      <c r="AQ337" s="148">
        <f t="shared" si="394"/>
        <v>0</v>
      </c>
      <c r="AR337" s="148">
        <f t="shared" si="394"/>
        <v>0</v>
      </c>
      <c r="AS337" s="148"/>
      <c r="AT337" s="148">
        <f t="shared" ref="AT337:AW337" si="395">AT338+AT339+AT340+AT342+AT343</f>
        <v>0</v>
      </c>
      <c r="AU337" s="148">
        <f t="shared" si="395"/>
        <v>0</v>
      </c>
      <c r="AV337" s="148">
        <f t="shared" si="395"/>
        <v>0</v>
      </c>
      <c r="AW337" s="148">
        <f t="shared" si="395"/>
        <v>0</v>
      </c>
      <c r="AX337" s="148"/>
      <c r="AY337" s="148">
        <f t="shared" ref="AY337:AZ337" si="396">AY338+AY339+AY340+AY342+AY343</f>
        <v>41.894030000000157</v>
      </c>
      <c r="AZ337" s="148">
        <f t="shared" si="396"/>
        <v>0</v>
      </c>
      <c r="BA337" s="156"/>
      <c r="BB337" s="222"/>
    </row>
    <row r="338" spans="1:54" ht="31.2">
      <c r="A338" s="313"/>
      <c r="B338" s="315"/>
      <c r="C338" s="315"/>
      <c r="D338" s="157" t="s">
        <v>37</v>
      </c>
      <c r="E338" s="204">
        <f t="shared" si="384"/>
        <v>0</v>
      </c>
      <c r="F338" s="204">
        <f t="shared" si="329"/>
        <v>0</v>
      </c>
      <c r="G338" s="156"/>
      <c r="H338" s="148"/>
      <c r="I338" s="148"/>
      <c r="J338" s="156"/>
      <c r="K338" s="148"/>
      <c r="L338" s="148"/>
      <c r="M338" s="156"/>
      <c r="N338" s="148"/>
      <c r="O338" s="148"/>
      <c r="P338" s="156"/>
      <c r="Q338" s="148"/>
      <c r="R338" s="148"/>
      <c r="S338" s="156"/>
      <c r="T338" s="148"/>
      <c r="U338" s="148"/>
      <c r="V338" s="156"/>
      <c r="W338" s="148"/>
      <c r="X338" s="148"/>
      <c r="Y338" s="156"/>
      <c r="Z338" s="148"/>
      <c r="AA338" s="148"/>
      <c r="AB338" s="156"/>
      <c r="AC338" s="156"/>
      <c r="AD338" s="156"/>
      <c r="AE338" s="148"/>
      <c r="AF338" s="148"/>
      <c r="AG338" s="156"/>
      <c r="AH338" s="156"/>
      <c r="AI338" s="156"/>
      <c r="AJ338" s="148"/>
      <c r="AK338" s="148"/>
      <c r="AL338" s="156"/>
      <c r="AM338" s="156"/>
      <c r="AN338" s="156"/>
      <c r="AO338" s="148"/>
      <c r="AP338" s="148"/>
      <c r="AQ338" s="156"/>
      <c r="AR338" s="156"/>
      <c r="AS338" s="156"/>
      <c r="AT338" s="148"/>
      <c r="AU338" s="148"/>
      <c r="AV338" s="156"/>
      <c r="AW338" s="156"/>
      <c r="AX338" s="156"/>
      <c r="AY338" s="156"/>
      <c r="AZ338" s="156"/>
      <c r="BA338" s="156"/>
      <c r="BB338" s="222"/>
    </row>
    <row r="339" spans="1:54" ht="31.2">
      <c r="A339" s="313"/>
      <c r="B339" s="315"/>
      <c r="C339" s="315"/>
      <c r="D339" s="158" t="s">
        <v>2</v>
      </c>
      <c r="E339" s="204">
        <f t="shared" si="384"/>
        <v>0</v>
      </c>
      <c r="F339" s="204">
        <f t="shared" si="329"/>
        <v>0</v>
      </c>
      <c r="G339" s="156"/>
      <c r="H339" s="148"/>
      <c r="I339" s="148"/>
      <c r="J339" s="156"/>
      <c r="K339" s="148"/>
      <c r="L339" s="148"/>
      <c r="M339" s="156"/>
      <c r="N339" s="148"/>
      <c r="O339" s="148"/>
      <c r="P339" s="156"/>
      <c r="Q339" s="148"/>
      <c r="R339" s="148"/>
      <c r="S339" s="156"/>
      <c r="T339" s="148"/>
      <c r="U339" s="148"/>
      <c r="V339" s="156"/>
      <c r="W339" s="148"/>
      <c r="X339" s="148"/>
      <c r="Y339" s="156"/>
      <c r="Z339" s="148"/>
      <c r="AA339" s="148"/>
      <c r="AB339" s="156"/>
      <c r="AC339" s="156"/>
      <c r="AD339" s="156"/>
      <c r="AE339" s="148"/>
      <c r="AF339" s="148"/>
      <c r="AG339" s="156"/>
      <c r="AH339" s="156"/>
      <c r="AI339" s="156"/>
      <c r="AJ339" s="148"/>
      <c r="AK339" s="148"/>
      <c r="AL339" s="156"/>
      <c r="AM339" s="156"/>
      <c r="AN339" s="156"/>
      <c r="AO339" s="148"/>
      <c r="AP339" s="148"/>
      <c r="AQ339" s="156"/>
      <c r="AR339" s="156"/>
      <c r="AS339" s="156"/>
      <c r="AT339" s="148"/>
      <c r="AU339" s="148"/>
      <c r="AV339" s="156"/>
      <c r="AW339" s="156"/>
      <c r="AX339" s="156"/>
      <c r="AY339" s="156"/>
      <c r="AZ339" s="156"/>
      <c r="BA339" s="156"/>
      <c r="BB339" s="222"/>
    </row>
    <row r="340" spans="1:54" ht="15.6">
      <c r="A340" s="313"/>
      <c r="B340" s="315"/>
      <c r="C340" s="315"/>
      <c r="D340" s="221" t="s">
        <v>273</v>
      </c>
      <c r="E340" s="204">
        <f>H340+K340+N340+Q340+T340+W340+Z340+AE340+AJ340+AO340+AT340+AY340</f>
        <v>1341.18</v>
      </c>
      <c r="F340" s="204">
        <f t="shared" si="329"/>
        <v>1299.2859699999999</v>
      </c>
      <c r="G340" s="156"/>
      <c r="H340" s="148"/>
      <c r="I340" s="148"/>
      <c r="J340" s="156"/>
      <c r="K340" s="148"/>
      <c r="L340" s="148"/>
      <c r="M340" s="156"/>
      <c r="N340" s="148"/>
      <c r="O340" s="148"/>
      <c r="P340" s="156"/>
      <c r="Q340" s="148"/>
      <c r="R340" s="148"/>
      <c r="S340" s="156"/>
      <c r="T340" s="148"/>
      <c r="U340" s="148"/>
      <c r="V340" s="156"/>
      <c r="W340" s="148"/>
      <c r="X340" s="148"/>
      <c r="Y340" s="156"/>
      <c r="Z340" s="148"/>
      <c r="AA340" s="148"/>
      <c r="AB340" s="156"/>
      <c r="AC340" s="156"/>
      <c r="AD340" s="156"/>
      <c r="AE340" s="148">
        <v>159.96164999999999</v>
      </c>
      <c r="AF340" s="148"/>
      <c r="AG340" s="156"/>
      <c r="AH340" s="148">
        <v>159.96164999999999</v>
      </c>
      <c r="AI340" s="156"/>
      <c r="AJ340" s="148">
        <v>1139.3243199999999</v>
      </c>
      <c r="AK340" s="148"/>
      <c r="AL340" s="156"/>
      <c r="AM340" s="148">
        <v>1139.3243199999999</v>
      </c>
      <c r="AN340" s="156"/>
      <c r="AO340" s="148"/>
      <c r="AP340" s="148"/>
      <c r="AQ340" s="156"/>
      <c r="AR340" s="156"/>
      <c r="AS340" s="156"/>
      <c r="AT340" s="148"/>
      <c r="AU340" s="148"/>
      <c r="AV340" s="156"/>
      <c r="AW340" s="156"/>
      <c r="AX340" s="156"/>
      <c r="AY340" s="148">
        <f>1341.18-159.96165-1139.32432</f>
        <v>41.894030000000157</v>
      </c>
      <c r="AZ340" s="156"/>
      <c r="BA340" s="156"/>
      <c r="BB340" s="222"/>
    </row>
    <row r="341" spans="1:54" ht="78">
      <c r="A341" s="313"/>
      <c r="B341" s="315"/>
      <c r="C341" s="315"/>
      <c r="D341" s="221" t="s">
        <v>279</v>
      </c>
      <c r="E341" s="204">
        <f t="shared" ref="E341:E346" si="397">H341+K341+N341+Q341+T341+W341+Z341+AE341+AJ341+AO341+AT341+AY341</f>
        <v>0</v>
      </c>
      <c r="F341" s="204">
        <f t="shared" si="329"/>
        <v>0</v>
      </c>
      <c r="G341" s="156"/>
      <c r="H341" s="148"/>
      <c r="I341" s="148"/>
      <c r="J341" s="156"/>
      <c r="K341" s="148"/>
      <c r="L341" s="148"/>
      <c r="M341" s="156"/>
      <c r="N341" s="148"/>
      <c r="O341" s="148"/>
      <c r="P341" s="156"/>
      <c r="Q341" s="148"/>
      <c r="R341" s="148"/>
      <c r="S341" s="156"/>
      <c r="T341" s="148"/>
      <c r="U341" s="148"/>
      <c r="V341" s="156"/>
      <c r="W341" s="148"/>
      <c r="X341" s="148"/>
      <c r="Y341" s="156"/>
      <c r="Z341" s="148"/>
      <c r="AA341" s="148"/>
      <c r="AB341" s="156"/>
      <c r="AC341" s="156"/>
      <c r="AD341" s="156"/>
      <c r="AE341" s="148"/>
      <c r="AF341" s="148"/>
      <c r="AG341" s="156"/>
      <c r="AH341" s="156"/>
      <c r="AI341" s="156"/>
      <c r="AJ341" s="148"/>
      <c r="AK341" s="148"/>
      <c r="AL341" s="156"/>
      <c r="AM341" s="156"/>
      <c r="AN341" s="156"/>
      <c r="AO341" s="148"/>
      <c r="AP341" s="148"/>
      <c r="AQ341" s="156"/>
      <c r="AR341" s="156"/>
      <c r="AS341" s="156"/>
      <c r="AT341" s="148"/>
      <c r="AU341" s="148"/>
      <c r="AV341" s="156"/>
      <c r="AW341" s="156"/>
      <c r="AX341" s="156"/>
      <c r="AY341" s="156"/>
      <c r="AZ341" s="156"/>
      <c r="BA341" s="156"/>
      <c r="BB341" s="222"/>
    </row>
    <row r="342" spans="1:54" ht="15.6">
      <c r="A342" s="313"/>
      <c r="B342" s="315"/>
      <c r="C342" s="315"/>
      <c r="D342" s="221" t="s">
        <v>274</v>
      </c>
      <c r="E342" s="204">
        <f t="shared" si="397"/>
        <v>0</v>
      </c>
      <c r="F342" s="204">
        <f t="shared" si="329"/>
        <v>0</v>
      </c>
      <c r="G342" s="156"/>
      <c r="H342" s="148"/>
      <c r="I342" s="148"/>
      <c r="J342" s="156"/>
      <c r="K342" s="148"/>
      <c r="L342" s="148"/>
      <c r="M342" s="156"/>
      <c r="N342" s="148"/>
      <c r="O342" s="148"/>
      <c r="P342" s="156"/>
      <c r="Q342" s="148"/>
      <c r="R342" s="148"/>
      <c r="S342" s="156"/>
      <c r="T342" s="148"/>
      <c r="U342" s="148"/>
      <c r="V342" s="156"/>
      <c r="W342" s="148"/>
      <c r="X342" s="148"/>
      <c r="Y342" s="156"/>
      <c r="Z342" s="148"/>
      <c r="AA342" s="148"/>
      <c r="AB342" s="156"/>
      <c r="AC342" s="156"/>
      <c r="AD342" s="156"/>
      <c r="AE342" s="148"/>
      <c r="AF342" s="148"/>
      <c r="AG342" s="156"/>
      <c r="AH342" s="156"/>
      <c r="AI342" s="156"/>
      <c r="AJ342" s="148"/>
      <c r="AK342" s="148"/>
      <c r="AL342" s="156"/>
      <c r="AM342" s="156"/>
      <c r="AN342" s="156"/>
      <c r="AO342" s="148"/>
      <c r="AP342" s="148"/>
      <c r="AQ342" s="156"/>
      <c r="AR342" s="156"/>
      <c r="AS342" s="156"/>
      <c r="AT342" s="148"/>
      <c r="AU342" s="148"/>
      <c r="AV342" s="156"/>
      <c r="AW342" s="156"/>
      <c r="AX342" s="156"/>
      <c r="AY342" s="156"/>
      <c r="AZ342" s="156"/>
      <c r="BA342" s="156"/>
      <c r="BB342" s="222"/>
    </row>
    <row r="343" spans="1:54" ht="31.2">
      <c r="A343" s="313"/>
      <c r="B343" s="315"/>
      <c r="C343" s="315"/>
      <c r="D343" s="153" t="s">
        <v>43</v>
      </c>
      <c r="E343" s="204">
        <f t="shared" si="397"/>
        <v>0</v>
      </c>
      <c r="F343" s="204">
        <f t="shared" si="329"/>
        <v>0</v>
      </c>
      <c r="G343" s="156"/>
      <c r="H343" s="148"/>
      <c r="I343" s="148"/>
      <c r="J343" s="156"/>
      <c r="K343" s="148"/>
      <c r="L343" s="148"/>
      <c r="M343" s="156"/>
      <c r="N343" s="148"/>
      <c r="O343" s="148"/>
      <c r="P343" s="156"/>
      <c r="Q343" s="148"/>
      <c r="R343" s="148"/>
      <c r="S343" s="156"/>
      <c r="T343" s="148"/>
      <c r="U343" s="148"/>
      <c r="V343" s="156"/>
      <c r="W343" s="148"/>
      <c r="X343" s="148"/>
      <c r="Y343" s="156"/>
      <c r="Z343" s="148"/>
      <c r="AA343" s="148"/>
      <c r="AB343" s="156"/>
      <c r="AC343" s="156"/>
      <c r="AD343" s="156"/>
      <c r="AE343" s="148"/>
      <c r="AF343" s="148"/>
      <c r="AG343" s="156"/>
      <c r="AH343" s="156"/>
      <c r="AI343" s="156"/>
      <c r="AJ343" s="148"/>
      <c r="AK343" s="148"/>
      <c r="AL343" s="156"/>
      <c r="AM343" s="156"/>
      <c r="AN343" s="156"/>
      <c r="AO343" s="148"/>
      <c r="AP343" s="148"/>
      <c r="AQ343" s="156"/>
      <c r="AR343" s="156"/>
      <c r="AS343" s="156"/>
      <c r="AT343" s="148"/>
      <c r="AU343" s="148"/>
      <c r="AV343" s="156"/>
      <c r="AW343" s="156"/>
      <c r="AX343" s="156"/>
      <c r="AY343" s="156"/>
      <c r="AZ343" s="156"/>
      <c r="BA343" s="156"/>
      <c r="BB343" s="223"/>
    </row>
    <row r="344" spans="1:54" ht="15.6">
      <c r="A344" s="312" t="s">
        <v>499</v>
      </c>
      <c r="B344" s="314" t="s">
        <v>508</v>
      </c>
      <c r="C344" s="314" t="s">
        <v>324</v>
      </c>
      <c r="D344" s="159" t="s">
        <v>41</v>
      </c>
      <c r="E344" s="204">
        <f t="shared" si="397"/>
        <v>268.24</v>
      </c>
      <c r="F344" s="204">
        <f t="shared" si="329"/>
        <v>268.24</v>
      </c>
      <c r="G344" s="156">
        <f>F344/E344</f>
        <v>1</v>
      </c>
      <c r="H344" s="148">
        <f>H345+H346+H347+H349+H350</f>
        <v>0</v>
      </c>
      <c r="I344" s="148">
        <f t="shared" ref="I344" si="398">I345+I346+I347+I349+I350</f>
        <v>0</v>
      </c>
      <c r="J344" s="148"/>
      <c r="K344" s="148">
        <f t="shared" ref="K344:L344" si="399">K345+K346+K347+K349+K350</f>
        <v>0</v>
      </c>
      <c r="L344" s="148">
        <f t="shared" si="399"/>
        <v>0</v>
      </c>
      <c r="M344" s="148"/>
      <c r="N344" s="148">
        <f t="shared" ref="N344:O344" si="400">N345+N346+N347+N349+N350</f>
        <v>0</v>
      </c>
      <c r="O344" s="148">
        <f t="shared" si="400"/>
        <v>0</v>
      </c>
      <c r="P344" s="148"/>
      <c r="Q344" s="148">
        <f t="shared" ref="Q344:R344" si="401">Q345+Q346+Q347+Q349+Q350</f>
        <v>0</v>
      </c>
      <c r="R344" s="148">
        <f t="shared" si="401"/>
        <v>0</v>
      </c>
      <c r="S344" s="148"/>
      <c r="T344" s="148">
        <f t="shared" ref="T344:U344" si="402">T345+T346+T347+T349+T350</f>
        <v>0</v>
      </c>
      <c r="U344" s="148">
        <f t="shared" si="402"/>
        <v>0</v>
      </c>
      <c r="V344" s="148"/>
      <c r="W344" s="148">
        <f t="shared" ref="W344:X344" si="403">W345+W346+W347+W349+W350</f>
        <v>0</v>
      </c>
      <c r="X344" s="148">
        <f t="shared" si="403"/>
        <v>0</v>
      </c>
      <c r="Y344" s="148"/>
      <c r="Z344" s="148">
        <f t="shared" ref="Z344:AC344" si="404">Z345+Z346+Z347+Z349+Z350</f>
        <v>0</v>
      </c>
      <c r="AA344" s="148">
        <f t="shared" si="404"/>
        <v>0</v>
      </c>
      <c r="AB344" s="148">
        <f t="shared" si="404"/>
        <v>0</v>
      </c>
      <c r="AC344" s="148">
        <f t="shared" si="404"/>
        <v>0</v>
      </c>
      <c r="AD344" s="148"/>
      <c r="AE344" s="148">
        <f t="shared" ref="AE344:AH344" si="405">AE345+AE346+AE347+AE349+AE350</f>
        <v>0</v>
      </c>
      <c r="AF344" s="148">
        <f t="shared" si="405"/>
        <v>0</v>
      </c>
      <c r="AG344" s="148">
        <f t="shared" si="405"/>
        <v>0</v>
      </c>
      <c r="AH344" s="148">
        <f t="shared" si="405"/>
        <v>0</v>
      </c>
      <c r="AI344" s="148"/>
      <c r="AJ344" s="148">
        <f t="shared" ref="AJ344:AM344" si="406">AJ345+AJ346+AJ347+AJ349+AJ350</f>
        <v>268.24</v>
      </c>
      <c r="AK344" s="148">
        <f t="shared" si="406"/>
        <v>0</v>
      </c>
      <c r="AL344" s="148">
        <f t="shared" si="406"/>
        <v>0</v>
      </c>
      <c r="AM344" s="148">
        <f t="shared" si="406"/>
        <v>268.24</v>
      </c>
      <c r="AN344" s="148"/>
      <c r="AO344" s="148">
        <f t="shared" ref="AO344:AR344" si="407">AO345+AO346+AO347+AO349+AO350</f>
        <v>0</v>
      </c>
      <c r="AP344" s="148">
        <f t="shared" si="407"/>
        <v>0</v>
      </c>
      <c r="AQ344" s="148">
        <f t="shared" si="407"/>
        <v>0</v>
      </c>
      <c r="AR344" s="148">
        <f t="shared" si="407"/>
        <v>0</v>
      </c>
      <c r="AS344" s="148"/>
      <c r="AT344" s="148">
        <f t="shared" ref="AT344:AW344" si="408">AT345+AT346+AT347+AT349+AT350</f>
        <v>0</v>
      </c>
      <c r="AU344" s="148">
        <f t="shared" si="408"/>
        <v>0</v>
      </c>
      <c r="AV344" s="148">
        <f t="shared" si="408"/>
        <v>0</v>
      </c>
      <c r="AW344" s="148">
        <f t="shared" si="408"/>
        <v>0</v>
      </c>
      <c r="AX344" s="148"/>
      <c r="AY344" s="148">
        <f t="shared" ref="AY344:AZ344" si="409">AY345+AY346+AY347+AY349+AY350</f>
        <v>0</v>
      </c>
      <c r="AZ344" s="148">
        <f t="shared" si="409"/>
        <v>0</v>
      </c>
      <c r="BA344" s="156"/>
      <c r="BB344" s="222"/>
    </row>
    <row r="345" spans="1:54" ht="31.2">
      <c r="A345" s="313"/>
      <c r="B345" s="315"/>
      <c r="C345" s="315"/>
      <c r="D345" s="157" t="s">
        <v>37</v>
      </c>
      <c r="E345" s="204">
        <f t="shared" si="397"/>
        <v>0</v>
      </c>
      <c r="F345" s="204">
        <f t="shared" si="329"/>
        <v>0</v>
      </c>
      <c r="G345" s="156"/>
      <c r="H345" s="148"/>
      <c r="I345" s="148"/>
      <c r="J345" s="156"/>
      <c r="K345" s="148"/>
      <c r="L345" s="148"/>
      <c r="M345" s="156"/>
      <c r="N345" s="148"/>
      <c r="O345" s="148"/>
      <c r="P345" s="156"/>
      <c r="Q345" s="148"/>
      <c r="R345" s="148"/>
      <c r="S345" s="156"/>
      <c r="T345" s="148"/>
      <c r="U345" s="148"/>
      <c r="V345" s="156"/>
      <c r="W345" s="148"/>
      <c r="X345" s="148"/>
      <c r="Y345" s="156"/>
      <c r="Z345" s="148"/>
      <c r="AA345" s="148"/>
      <c r="AB345" s="156"/>
      <c r="AC345" s="156"/>
      <c r="AD345" s="156"/>
      <c r="AE345" s="148"/>
      <c r="AF345" s="148"/>
      <c r="AG345" s="156"/>
      <c r="AH345" s="156"/>
      <c r="AI345" s="156"/>
      <c r="AJ345" s="148"/>
      <c r="AK345" s="148"/>
      <c r="AL345" s="156"/>
      <c r="AM345" s="156"/>
      <c r="AN345" s="156"/>
      <c r="AO345" s="148"/>
      <c r="AP345" s="148"/>
      <c r="AQ345" s="156"/>
      <c r="AR345" s="156"/>
      <c r="AS345" s="156"/>
      <c r="AT345" s="148"/>
      <c r="AU345" s="148"/>
      <c r="AV345" s="156"/>
      <c r="AW345" s="156"/>
      <c r="AX345" s="156"/>
      <c r="AY345" s="156"/>
      <c r="AZ345" s="156"/>
      <c r="BA345" s="156"/>
      <c r="BB345" s="222"/>
    </row>
    <row r="346" spans="1:54" ht="31.2">
      <c r="A346" s="313"/>
      <c r="B346" s="315"/>
      <c r="C346" s="315"/>
      <c r="D346" s="158" t="s">
        <v>2</v>
      </c>
      <c r="E346" s="204">
        <f t="shared" si="397"/>
        <v>0</v>
      </c>
      <c r="F346" s="204">
        <f t="shared" si="329"/>
        <v>0</v>
      </c>
      <c r="G346" s="156"/>
      <c r="H346" s="148"/>
      <c r="I346" s="148"/>
      <c r="J346" s="156"/>
      <c r="K346" s="148"/>
      <c r="L346" s="148"/>
      <c r="M346" s="156"/>
      <c r="N346" s="148"/>
      <c r="O346" s="148"/>
      <c r="P346" s="156"/>
      <c r="Q346" s="148"/>
      <c r="R346" s="148"/>
      <c r="S346" s="156"/>
      <c r="T346" s="148"/>
      <c r="U346" s="148"/>
      <c r="V346" s="156"/>
      <c r="W346" s="148"/>
      <c r="X346" s="148"/>
      <c r="Y346" s="156"/>
      <c r="Z346" s="148"/>
      <c r="AA346" s="148"/>
      <c r="AB346" s="156"/>
      <c r="AC346" s="156"/>
      <c r="AD346" s="156"/>
      <c r="AE346" s="148"/>
      <c r="AF346" s="148"/>
      <c r="AG346" s="156"/>
      <c r="AH346" s="156"/>
      <c r="AI346" s="156"/>
      <c r="AJ346" s="148"/>
      <c r="AK346" s="148"/>
      <c r="AL346" s="156"/>
      <c r="AM346" s="156"/>
      <c r="AN346" s="156"/>
      <c r="AO346" s="148"/>
      <c r="AP346" s="148"/>
      <c r="AQ346" s="156"/>
      <c r="AR346" s="156"/>
      <c r="AS346" s="156"/>
      <c r="AT346" s="148"/>
      <c r="AU346" s="148"/>
      <c r="AV346" s="156"/>
      <c r="AW346" s="156"/>
      <c r="AX346" s="156"/>
      <c r="AY346" s="156"/>
      <c r="AZ346" s="156"/>
      <c r="BA346" s="156"/>
      <c r="BB346" s="222"/>
    </row>
    <row r="347" spans="1:54" ht="15.6">
      <c r="A347" s="313"/>
      <c r="B347" s="315"/>
      <c r="C347" s="315"/>
      <c r="D347" s="221" t="s">
        <v>273</v>
      </c>
      <c r="E347" s="204">
        <f>H347+K347+N347+Q347+T347+W347+Z347+AE347+AJ347+AO347+AT347+AY347</f>
        <v>268.24</v>
      </c>
      <c r="F347" s="204">
        <f t="shared" si="329"/>
        <v>268.24</v>
      </c>
      <c r="G347" s="156"/>
      <c r="H347" s="148"/>
      <c r="I347" s="148"/>
      <c r="J347" s="156"/>
      <c r="K347" s="148"/>
      <c r="L347" s="148"/>
      <c r="M347" s="156"/>
      <c r="N347" s="148"/>
      <c r="O347" s="148"/>
      <c r="P347" s="156"/>
      <c r="Q347" s="148"/>
      <c r="R347" s="148"/>
      <c r="S347" s="156"/>
      <c r="T347" s="148"/>
      <c r="U347" s="148"/>
      <c r="V347" s="156"/>
      <c r="W347" s="148"/>
      <c r="X347" s="148"/>
      <c r="Y347" s="156"/>
      <c r="Z347" s="148"/>
      <c r="AA347" s="148"/>
      <c r="AB347" s="156"/>
      <c r="AC347" s="156"/>
      <c r="AD347" s="156"/>
      <c r="AE347" s="148"/>
      <c r="AF347" s="148"/>
      <c r="AG347" s="156"/>
      <c r="AH347" s="156"/>
      <c r="AI347" s="156"/>
      <c r="AJ347" s="148">
        <v>268.24</v>
      </c>
      <c r="AK347" s="148"/>
      <c r="AL347" s="156"/>
      <c r="AM347" s="148">
        <v>268.24</v>
      </c>
      <c r="AN347" s="156"/>
      <c r="AO347" s="148"/>
      <c r="AP347" s="148"/>
      <c r="AQ347" s="156"/>
      <c r="AR347" s="156"/>
      <c r="AS347" s="156"/>
      <c r="AT347" s="148"/>
      <c r="AU347" s="148"/>
      <c r="AV347" s="156"/>
      <c r="AW347" s="156"/>
      <c r="AX347" s="156"/>
      <c r="AY347" s="156"/>
      <c r="AZ347" s="156"/>
      <c r="BA347" s="156"/>
      <c r="BB347" s="222"/>
    </row>
    <row r="348" spans="1:54" ht="78">
      <c r="A348" s="313"/>
      <c r="B348" s="315"/>
      <c r="C348" s="315"/>
      <c r="D348" s="221" t="s">
        <v>279</v>
      </c>
      <c r="E348" s="204">
        <f t="shared" ref="E348:E353" si="410">H348+K348+N348+Q348+T348+W348+Z348+AE348+AJ348+AO348+AT348+AY348</f>
        <v>0</v>
      </c>
      <c r="F348" s="204">
        <f t="shared" si="329"/>
        <v>0</v>
      </c>
      <c r="G348" s="156"/>
      <c r="H348" s="148"/>
      <c r="I348" s="148"/>
      <c r="J348" s="156"/>
      <c r="K348" s="148"/>
      <c r="L348" s="148"/>
      <c r="M348" s="156"/>
      <c r="N348" s="148"/>
      <c r="O348" s="148"/>
      <c r="P348" s="156"/>
      <c r="Q348" s="148"/>
      <c r="R348" s="148"/>
      <c r="S348" s="156"/>
      <c r="T348" s="148"/>
      <c r="U348" s="148"/>
      <c r="V348" s="156"/>
      <c r="W348" s="148"/>
      <c r="X348" s="148"/>
      <c r="Y348" s="156"/>
      <c r="Z348" s="148"/>
      <c r="AA348" s="148"/>
      <c r="AB348" s="156"/>
      <c r="AC348" s="156"/>
      <c r="AD348" s="156"/>
      <c r="AE348" s="148"/>
      <c r="AF348" s="148"/>
      <c r="AG348" s="156"/>
      <c r="AH348" s="156"/>
      <c r="AI348" s="156"/>
      <c r="AJ348" s="148"/>
      <c r="AK348" s="148"/>
      <c r="AL348" s="156"/>
      <c r="AM348" s="156"/>
      <c r="AN348" s="156"/>
      <c r="AO348" s="148"/>
      <c r="AP348" s="148"/>
      <c r="AQ348" s="156"/>
      <c r="AR348" s="156"/>
      <c r="AS348" s="156"/>
      <c r="AT348" s="148"/>
      <c r="AU348" s="148"/>
      <c r="AV348" s="156"/>
      <c r="AW348" s="156"/>
      <c r="AX348" s="156"/>
      <c r="AY348" s="156"/>
      <c r="AZ348" s="156"/>
      <c r="BA348" s="156"/>
      <c r="BB348" s="222"/>
    </row>
    <row r="349" spans="1:54" ht="15.6">
      <c r="A349" s="313"/>
      <c r="B349" s="315"/>
      <c r="C349" s="315"/>
      <c r="D349" s="221" t="s">
        <v>274</v>
      </c>
      <c r="E349" s="204">
        <f t="shared" si="410"/>
        <v>0</v>
      </c>
      <c r="F349" s="204">
        <f t="shared" si="329"/>
        <v>0</v>
      </c>
      <c r="G349" s="156"/>
      <c r="H349" s="148"/>
      <c r="I349" s="148"/>
      <c r="J349" s="156"/>
      <c r="K349" s="148"/>
      <c r="L349" s="148"/>
      <c r="M349" s="156"/>
      <c r="N349" s="148"/>
      <c r="O349" s="148"/>
      <c r="P349" s="156"/>
      <c r="Q349" s="148"/>
      <c r="R349" s="148"/>
      <c r="S349" s="156"/>
      <c r="T349" s="148"/>
      <c r="U349" s="148"/>
      <c r="V349" s="156"/>
      <c r="W349" s="148"/>
      <c r="X349" s="148"/>
      <c r="Y349" s="156"/>
      <c r="Z349" s="148"/>
      <c r="AA349" s="148"/>
      <c r="AB349" s="156"/>
      <c r="AC349" s="156"/>
      <c r="AD349" s="156"/>
      <c r="AE349" s="148"/>
      <c r="AF349" s="148"/>
      <c r="AG349" s="156"/>
      <c r="AH349" s="156"/>
      <c r="AI349" s="156"/>
      <c r="AJ349" s="148"/>
      <c r="AK349" s="148"/>
      <c r="AL349" s="156"/>
      <c r="AM349" s="156"/>
      <c r="AN349" s="156"/>
      <c r="AO349" s="148"/>
      <c r="AP349" s="148"/>
      <c r="AQ349" s="156"/>
      <c r="AR349" s="156"/>
      <c r="AS349" s="156"/>
      <c r="AT349" s="148"/>
      <c r="AU349" s="148"/>
      <c r="AV349" s="156"/>
      <c r="AW349" s="156"/>
      <c r="AX349" s="156"/>
      <c r="AY349" s="156"/>
      <c r="AZ349" s="156"/>
      <c r="BA349" s="156"/>
      <c r="BB349" s="222"/>
    </row>
    <row r="350" spans="1:54" ht="31.2">
      <c r="A350" s="313"/>
      <c r="B350" s="315"/>
      <c r="C350" s="315"/>
      <c r="D350" s="153" t="s">
        <v>43</v>
      </c>
      <c r="E350" s="204">
        <f t="shared" si="410"/>
        <v>0</v>
      </c>
      <c r="F350" s="204">
        <f t="shared" si="329"/>
        <v>0</v>
      </c>
      <c r="G350" s="156"/>
      <c r="H350" s="148"/>
      <c r="I350" s="148"/>
      <c r="J350" s="156"/>
      <c r="K350" s="148"/>
      <c r="L350" s="148"/>
      <c r="M350" s="156"/>
      <c r="N350" s="148"/>
      <c r="O350" s="148"/>
      <c r="P350" s="156"/>
      <c r="Q350" s="148"/>
      <c r="R350" s="148"/>
      <c r="S350" s="156"/>
      <c r="T350" s="148"/>
      <c r="U350" s="148"/>
      <c r="V350" s="156"/>
      <c r="W350" s="148"/>
      <c r="X350" s="148"/>
      <c r="Y350" s="156"/>
      <c r="Z350" s="148"/>
      <c r="AA350" s="148"/>
      <c r="AB350" s="156"/>
      <c r="AC350" s="156"/>
      <c r="AD350" s="156"/>
      <c r="AE350" s="148"/>
      <c r="AF350" s="148"/>
      <c r="AG350" s="156"/>
      <c r="AH350" s="156"/>
      <c r="AI350" s="156"/>
      <c r="AJ350" s="148"/>
      <c r="AK350" s="148"/>
      <c r="AL350" s="156"/>
      <c r="AM350" s="156"/>
      <c r="AN350" s="156"/>
      <c r="AO350" s="148"/>
      <c r="AP350" s="148"/>
      <c r="AQ350" s="156"/>
      <c r="AR350" s="156"/>
      <c r="AS350" s="156"/>
      <c r="AT350" s="148"/>
      <c r="AU350" s="148"/>
      <c r="AV350" s="156"/>
      <c r="AW350" s="156"/>
      <c r="AX350" s="156"/>
      <c r="AY350" s="156"/>
      <c r="AZ350" s="156"/>
      <c r="BA350" s="156"/>
      <c r="BB350" s="223"/>
    </row>
    <row r="351" spans="1:54" ht="15.6">
      <c r="A351" s="312" t="s">
        <v>504</v>
      </c>
      <c r="B351" s="314" t="s">
        <v>509</v>
      </c>
      <c r="C351" s="314" t="s">
        <v>324</v>
      </c>
      <c r="D351" s="159" t="s">
        <v>41</v>
      </c>
      <c r="E351" s="204">
        <f t="shared" si="410"/>
        <v>621.72</v>
      </c>
      <c r="F351" s="204">
        <f t="shared" si="329"/>
        <v>621.72</v>
      </c>
      <c r="G351" s="156">
        <f>F351/E351</f>
        <v>1</v>
      </c>
      <c r="H351" s="148">
        <f>H352+H353+H354+H356+H357</f>
        <v>0</v>
      </c>
      <c r="I351" s="148">
        <f t="shared" ref="I351" si="411">I352+I353+I354+I356+I357</f>
        <v>0</v>
      </c>
      <c r="J351" s="148"/>
      <c r="K351" s="148">
        <f t="shared" ref="K351:L351" si="412">K352+K353+K354+K356+K357</f>
        <v>0</v>
      </c>
      <c r="L351" s="148">
        <f t="shared" si="412"/>
        <v>0</v>
      </c>
      <c r="M351" s="148"/>
      <c r="N351" s="148">
        <f t="shared" ref="N351:O351" si="413">N352+N353+N354+N356+N357</f>
        <v>0</v>
      </c>
      <c r="O351" s="148">
        <f t="shared" si="413"/>
        <v>0</v>
      </c>
      <c r="P351" s="148"/>
      <c r="Q351" s="148">
        <f t="shared" ref="Q351:R351" si="414">Q352+Q353+Q354+Q356+Q357</f>
        <v>0</v>
      </c>
      <c r="R351" s="148">
        <f t="shared" si="414"/>
        <v>0</v>
      </c>
      <c r="S351" s="148"/>
      <c r="T351" s="148">
        <f t="shared" ref="T351:U351" si="415">T352+T353+T354+T356+T357</f>
        <v>0</v>
      </c>
      <c r="U351" s="148">
        <f t="shared" si="415"/>
        <v>0</v>
      </c>
      <c r="V351" s="148"/>
      <c r="W351" s="148">
        <f t="shared" ref="W351:X351" si="416">W352+W353+W354+W356+W357</f>
        <v>0</v>
      </c>
      <c r="X351" s="148">
        <f t="shared" si="416"/>
        <v>0</v>
      </c>
      <c r="Y351" s="148"/>
      <c r="Z351" s="148">
        <f t="shared" ref="Z351:AC351" si="417">Z352+Z353+Z354+Z356+Z357</f>
        <v>0</v>
      </c>
      <c r="AA351" s="148">
        <f t="shared" si="417"/>
        <v>0</v>
      </c>
      <c r="AB351" s="148">
        <f t="shared" si="417"/>
        <v>0</v>
      </c>
      <c r="AC351" s="148">
        <f t="shared" si="417"/>
        <v>0</v>
      </c>
      <c r="AD351" s="148"/>
      <c r="AE351" s="148">
        <f t="shared" ref="AE351:AH351" si="418">AE352+AE353+AE354+AE356+AE357</f>
        <v>0</v>
      </c>
      <c r="AF351" s="148">
        <f t="shared" si="418"/>
        <v>0</v>
      </c>
      <c r="AG351" s="148">
        <f t="shared" si="418"/>
        <v>0</v>
      </c>
      <c r="AH351" s="148">
        <f t="shared" si="418"/>
        <v>0</v>
      </c>
      <c r="AI351" s="148"/>
      <c r="AJ351" s="148">
        <f t="shared" ref="AJ351:AM351" si="419">AJ352+AJ353+AJ354+AJ356+AJ357</f>
        <v>621.72</v>
      </c>
      <c r="AK351" s="148">
        <f t="shared" si="419"/>
        <v>0</v>
      </c>
      <c r="AL351" s="148">
        <f t="shared" si="419"/>
        <v>0</v>
      </c>
      <c r="AM351" s="148">
        <f t="shared" si="419"/>
        <v>621.72</v>
      </c>
      <c r="AN351" s="148"/>
      <c r="AO351" s="148">
        <f t="shared" ref="AO351:AR351" si="420">AO352+AO353+AO354+AO356+AO357</f>
        <v>0</v>
      </c>
      <c r="AP351" s="148">
        <f t="shared" si="420"/>
        <v>0</v>
      </c>
      <c r="AQ351" s="148">
        <f t="shared" si="420"/>
        <v>0</v>
      </c>
      <c r="AR351" s="148">
        <f t="shared" si="420"/>
        <v>0</v>
      </c>
      <c r="AS351" s="148"/>
      <c r="AT351" s="148">
        <f t="shared" ref="AT351:AW351" si="421">AT352+AT353+AT354+AT356+AT357</f>
        <v>0</v>
      </c>
      <c r="AU351" s="148">
        <f t="shared" si="421"/>
        <v>0</v>
      </c>
      <c r="AV351" s="148">
        <f t="shared" si="421"/>
        <v>0</v>
      </c>
      <c r="AW351" s="148">
        <f t="shared" si="421"/>
        <v>0</v>
      </c>
      <c r="AX351" s="148"/>
      <c r="AY351" s="148">
        <f t="shared" ref="AY351:AZ351" si="422">AY352+AY353+AY354+AY356+AY357</f>
        <v>0</v>
      </c>
      <c r="AZ351" s="148">
        <f t="shared" si="422"/>
        <v>0</v>
      </c>
      <c r="BA351" s="156"/>
      <c r="BB351" s="222"/>
    </row>
    <row r="352" spans="1:54" ht="31.2">
      <c r="A352" s="313"/>
      <c r="B352" s="315"/>
      <c r="C352" s="315"/>
      <c r="D352" s="157" t="s">
        <v>37</v>
      </c>
      <c r="E352" s="204">
        <f t="shared" si="410"/>
        <v>0</v>
      </c>
      <c r="F352" s="204">
        <f t="shared" si="329"/>
        <v>0</v>
      </c>
      <c r="G352" s="156"/>
      <c r="H352" s="148"/>
      <c r="I352" s="148"/>
      <c r="J352" s="156"/>
      <c r="K352" s="148"/>
      <c r="L352" s="148"/>
      <c r="M352" s="156"/>
      <c r="N352" s="148"/>
      <c r="O352" s="148"/>
      <c r="P352" s="156"/>
      <c r="Q352" s="148"/>
      <c r="R352" s="148"/>
      <c r="S352" s="156"/>
      <c r="T352" s="148"/>
      <c r="U352" s="148"/>
      <c r="V352" s="156"/>
      <c r="W352" s="148"/>
      <c r="X352" s="148"/>
      <c r="Y352" s="156"/>
      <c r="Z352" s="148"/>
      <c r="AA352" s="148"/>
      <c r="AB352" s="156"/>
      <c r="AC352" s="156"/>
      <c r="AD352" s="156"/>
      <c r="AE352" s="148"/>
      <c r="AF352" s="148"/>
      <c r="AG352" s="156"/>
      <c r="AH352" s="156"/>
      <c r="AI352" s="156"/>
      <c r="AJ352" s="148"/>
      <c r="AK352" s="148"/>
      <c r="AL352" s="156"/>
      <c r="AM352" s="156"/>
      <c r="AN352" s="156"/>
      <c r="AO352" s="148"/>
      <c r="AP352" s="148"/>
      <c r="AQ352" s="156"/>
      <c r="AR352" s="156"/>
      <c r="AS352" s="156"/>
      <c r="AT352" s="148"/>
      <c r="AU352" s="148"/>
      <c r="AV352" s="156"/>
      <c r="AW352" s="156"/>
      <c r="AX352" s="156"/>
      <c r="AY352" s="156"/>
      <c r="AZ352" s="156"/>
      <c r="BA352" s="156"/>
      <c r="BB352" s="222"/>
    </row>
    <row r="353" spans="1:54" ht="31.2">
      <c r="A353" s="313"/>
      <c r="B353" s="315"/>
      <c r="C353" s="315"/>
      <c r="D353" s="158" t="s">
        <v>2</v>
      </c>
      <c r="E353" s="204">
        <f t="shared" si="410"/>
        <v>0</v>
      </c>
      <c r="F353" s="204">
        <f t="shared" si="329"/>
        <v>0</v>
      </c>
      <c r="G353" s="156"/>
      <c r="H353" s="148"/>
      <c r="I353" s="148"/>
      <c r="J353" s="156"/>
      <c r="K353" s="148"/>
      <c r="L353" s="148"/>
      <c r="M353" s="156"/>
      <c r="N353" s="148"/>
      <c r="O353" s="148"/>
      <c r="P353" s="156"/>
      <c r="Q353" s="148"/>
      <c r="R353" s="148"/>
      <c r="S353" s="156"/>
      <c r="T353" s="148"/>
      <c r="U353" s="148"/>
      <c r="V353" s="156"/>
      <c r="W353" s="148"/>
      <c r="X353" s="148"/>
      <c r="Y353" s="156"/>
      <c r="Z353" s="148"/>
      <c r="AA353" s="148"/>
      <c r="AB353" s="156"/>
      <c r="AC353" s="156"/>
      <c r="AD353" s="156"/>
      <c r="AE353" s="148"/>
      <c r="AF353" s="148"/>
      <c r="AG353" s="156"/>
      <c r="AH353" s="156"/>
      <c r="AI353" s="156"/>
      <c r="AJ353" s="148"/>
      <c r="AK353" s="148"/>
      <c r="AL353" s="156"/>
      <c r="AM353" s="156"/>
      <c r="AN353" s="156"/>
      <c r="AO353" s="148"/>
      <c r="AP353" s="148"/>
      <c r="AQ353" s="156"/>
      <c r="AR353" s="156"/>
      <c r="AS353" s="156"/>
      <c r="AT353" s="148"/>
      <c r="AU353" s="148"/>
      <c r="AV353" s="156"/>
      <c r="AW353" s="156"/>
      <c r="AX353" s="156"/>
      <c r="AY353" s="156"/>
      <c r="AZ353" s="156"/>
      <c r="BA353" s="156"/>
      <c r="BB353" s="222"/>
    </row>
    <row r="354" spans="1:54" ht="15.6">
      <c r="A354" s="313"/>
      <c r="B354" s="315"/>
      <c r="C354" s="315"/>
      <c r="D354" s="221" t="s">
        <v>273</v>
      </c>
      <c r="E354" s="204">
        <f>H354+K354+N354+Q354+T354+W354+Z354+AE354+AJ354+AO354+AT354+AY354</f>
        <v>621.72</v>
      </c>
      <c r="F354" s="204">
        <f t="shared" si="329"/>
        <v>621.72</v>
      </c>
      <c r="G354" s="156"/>
      <c r="H354" s="148"/>
      <c r="I354" s="148"/>
      <c r="J354" s="156"/>
      <c r="K354" s="148"/>
      <c r="L354" s="148"/>
      <c r="M354" s="156"/>
      <c r="N354" s="148"/>
      <c r="O354" s="148"/>
      <c r="P354" s="156"/>
      <c r="Q354" s="148"/>
      <c r="R354" s="148"/>
      <c r="S354" s="156"/>
      <c r="T354" s="148"/>
      <c r="U354" s="148"/>
      <c r="V354" s="156"/>
      <c r="W354" s="148"/>
      <c r="X354" s="148"/>
      <c r="Y354" s="156"/>
      <c r="Z354" s="148"/>
      <c r="AA354" s="148"/>
      <c r="AB354" s="156"/>
      <c r="AC354" s="156"/>
      <c r="AD354" s="156"/>
      <c r="AE354" s="148"/>
      <c r="AF354" s="148"/>
      <c r="AG354" s="156"/>
      <c r="AH354" s="156"/>
      <c r="AI354" s="156"/>
      <c r="AJ354" s="148">
        <v>621.72</v>
      </c>
      <c r="AK354" s="148"/>
      <c r="AL354" s="156"/>
      <c r="AM354" s="148">
        <v>621.72</v>
      </c>
      <c r="AN354" s="156"/>
      <c r="AO354" s="148"/>
      <c r="AP354" s="148"/>
      <c r="AQ354" s="156"/>
      <c r="AR354" s="156"/>
      <c r="AS354" s="156"/>
      <c r="AT354" s="148"/>
      <c r="AU354" s="148"/>
      <c r="AV354" s="156"/>
      <c r="AW354" s="156"/>
      <c r="AX354" s="156"/>
      <c r="AY354" s="156"/>
      <c r="AZ354" s="156"/>
      <c r="BA354" s="156"/>
      <c r="BB354" s="222"/>
    </row>
    <row r="355" spans="1:54" ht="78">
      <c r="A355" s="313"/>
      <c r="B355" s="315"/>
      <c r="C355" s="315"/>
      <c r="D355" s="221" t="s">
        <v>279</v>
      </c>
      <c r="E355" s="204">
        <f t="shared" ref="E355:E360" si="423">H355+K355+N355+Q355+T355+W355+Z355+AE355+AJ355+AO355+AT355+AY355</f>
        <v>0</v>
      </c>
      <c r="F355" s="204">
        <f t="shared" si="329"/>
        <v>0</v>
      </c>
      <c r="G355" s="156"/>
      <c r="H355" s="148"/>
      <c r="I355" s="148"/>
      <c r="J355" s="156"/>
      <c r="K355" s="148"/>
      <c r="L355" s="148"/>
      <c r="M355" s="156"/>
      <c r="N355" s="148"/>
      <c r="O355" s="148"/>
      <c r="P355" s="156"/>
      <c r="Q355" s="148"/>
      <c r="R355" s="148"/>
      <c r="S355" s="156"/>
      <c r="T355" s="148"/>
      <c r="U355" s="148"/>
      <c r="V355" s="156"/>
      <c r="W355" s="148"/>
      <c r="X355" s="148"/>
      <c r="Y355" s="156"/>
      <c r="Z355" s="148"/>
      <c r="AA355" s="148"/>
      <c r="AB355" s="156"/>
      <c r="AC355" s="156"/>
      <c r="AD355" s="156"/>
      <c r="AE355" s="148"/>
      <c r="AF355" s="148"/>
      <c r="AG355" s="156"/>
      <c r="AH355" s="156"/>
      <c r="AI355" s="156"/>
      <c r="AJ355" s="148"/>
      <c r="AK355" s="148"/>
      <c r="AL355" s="156"/>
      <c r="AM355" s="156"/>
      <c r="AN355" s="156"/>
      <c r="AO355" s="148"/>
      <c r="AP355" s="148"/>
      <c r="AQ355" s="156"/>
      <c r="AR355" s="156"/>
      <c r="AS355" s="156"/>
      <c r="AT355" s="148"/>
      <c r="AU355" s="148"/>
      <c r="AV355" s="156"/>
      <c r="AW355" s="156"/>
      <c r="AX355" s="156"/>
      <c r="AY355" s="156"/>
      <c r="AZ355" s="156"/>
      <c r="BA355" s="156"/>
      <c r="BB355" s="222"/>
    </row>
    <row r="356" spans="1:54" ht="15.6">
      <c r="A356" s="313"/>
      <c r="B356" s="315"/>
      <c r="C356" s="315"/>
      <c r="D356" s="221" t="s">
        <v>274</v>
      </c>
      <c r="E356" s="204">
        <f t="shared" si="423"/>
        <v>0</v>
      </c>
      <c r="F356" s="204">
        <f t="shared" si="329"/>
        <v>0</v>
      </c>
      <c r="G356" s="156"/>
      <c r="H356" s="148"/>
      <c r="I356" s="148"/>
      <c r="J356" s="156"/>
      <c r="K356" s="148"/>
      <c r="L356" s="148"/>
      <c r="M356" s="156"/>
      <c r="N356" s="148"/>
      <c r="O356" s="148"/>
      <c r="P356" s="156"/>
      <c r="Q356" s="148"/>
      <c r="R356" s="148"/>
      <c r="S356" s="156"/>
      <c r="T356" s="148"/>
      <c r="U356" s="148"/>
      <c r="V356" s="156"/>
      <c r="W356" s="148"/>
      <c r="X356" s="148"/>
      <c r="Y356" s="156"/>
      <c r="Z356" s="148"/>
      <c r="AA356" s="148"/>
      <c r="AB356" s="156"/>
      <c r="AC356" s="156"/>
      <c r="AD356" s="156"/>
      <c r="AE356" s="148"/>
      <c r="AF356" s="148"/>
      <c r="AG356" s="156"/>
      <c r="AH356" s="156"/>
      <c r="AI356" s="156"/>
      <c r="AJ356" s="148"/>
      <c r="AK356" s="148"/>
      <c r="AL356" s="156"/>
      <c r="AM356" s="156"/>
      <c r="AN356" s="156"/>
      <c r="AO356" s="148"/>
      <c r="AP356" s="148"/>
      <c r="AQ356" s="156"/>
      <c r="AR356" s="156"/>
      <c r="AS356" s="156"/>
      <c r="AT356" s="148"/>
      <c r="AU356" s="148"/>
      <c r="AV356" s="156"/>
      <c r="AW356" s="156"/>
      <c r="AX356" s="156"/>
      <c r="AY356" s="156"/>
      <c r="AZ356" s="156"/>
      <c r="BA356" s="156"/>
      <c r="BB356" s="222"/>
    </row>
    <row r="357" spans="1:54" ht="31.2">
      <c r="A357" s="313"/>
      <c r="B357" s="315"/>
      <c r="C357" s="315"/>
      <c r="D357" s="153" t="s">
        <v>43</v>
      </c>
      <c r="E357" s="204">
        <f t="shared" si="423"/>
        <v>0</v>
      </c>
      <c r="F357" s="204">
        <f t="shared" si="329"/>
        <v>0</v>
      </c>
      <c r="G357" s="156"/>
      <c r="H357" s="148"/>
      <c r="I357" s="148"/>
      <c r="J357" s="156"/>
      <c r="K357" s="148"/>
      <c r="L357" s="148"/>
      <c r="M357" s="156"/>
      <c r="N357" s="148"/>
      <c r="O357" s="148"/>
      <c r="P357" s="156"/>
      <c r="Q357" s="148"/>
      <c r="R357" s="148"/>
      <c r="S357" s="156"/>
      <c r="T357" s="148"/>
      <c r="U357" s="148"/>
      <c r="V357" s="156"/>
      <c r="W357" s="148"/>
      <c r="X357" s="148"/>
      <c r="Y357" s="156"/>
      <c r="Z357" s="148"/>
      <c r="AA357" s="148"/>
      <c r="AB357" s="156"/>
      <c r="AC357" s="156"/>
      <c r="AD357" s="156"/>
      <c r="AE357" s="148"/>
      <c r="AF357" s="148"/>
      <c r="AG357" s="156"/>
      <c r="AH357" s="156"/>
      <c r="AI357" s="156"/>
      <c r="AJ357" s="148"/>
      <c r="AK357" s="148"/>
      <c r="AL357" s="156"/>
      <c r="AM357" s="156"/>
      <c r="AN357" s="156"/>
      <c r="AO357" s="148"/>
      <c r="AP357" s="148"/>
      <c r="AQ357" s="156"/>
      <c r="AR357" s="156"/>
      <c r="AS357" s="156"/>
      <c r="AT357" s="148"/>
      <c r="AU357" s="148"/>
      <c r="AV357" s="156"/>
      <c r="AW357" s="156"/>
      <c r="AX357" s="156"/>
      <c r="AY357" s="156"/>
      <c r="AZ357" s="156"/>
      <c r="BA357" s="156"/>
      <c r="BB357" s="223"/>
    </row>
    <row r="358" spans="1:54" ht="15.6">
      <c r="A358" s="312" t="s">
        <v>505</v>
      </c>
      <c r="B358" s="314" t="s">
        <v>510</v>
      </c>
      <c r="C358" s="314" t="s">
        <v>324</v>
      </c>
      <c r="D358" s="159" t="s">
        <v>41</v>
      </c>
      <c r="E358" s="204">
        <f t="shared" si="423"/>
        <v>6165.1882500000002</v>
      </c>
      <c r="F358" s="204">
        <f t="shared" si="329"/>
        <v>3161.6350000000002</v>
      </c>
      <c r="G358" s="156">
        <f>F358/E358</f>
        <v>0.51282051282051289</v>
      </c>
      <c r="H358" s="148">
        <f>H359+H360+H361+H363+H364</f>
        <v>0</v>
      </c>
      <c r="I358" s="148">
        <f t="shared" ref="I358" si="424">I359+I360+I361+I363+I364</f>
        <v>0</v>
      </c>
      <c r="J358" s="148"/>
      <c r="K358" s="148">
        <f t="shared" ref="K358:L358" si="425">K359+K360+K361+K363+K364</f>
        <v>0</v>
      </c>
      <c r="L358" s="148">
        <f t="shared" si="425"/>
        <v>0</v>
      </c>
      <c r="M358" s="148"/>
      <c r="N358" s="148">
        <f t="shared" ref="N358:O358" si="426">N359+N360+N361+N363+N364</f>
        <v>0</v>
      </c>
      <c r="O358" s="148">
        <f t="shared" si="426"/>
        <v>0</v>
      </c>
      <c r="P358" s="148"/>
      <c r="Q358" s="148">
        <f t="shared" ref="Q358:R358" si="427">Q359+Q360+Q361+Q363+Q364</f>
        <v>0</v>
      </c>
      <c r="R358" s="148">
        <f t="shared" si="427"/>
        <v>0</v>
      </c>
      <c r="S358" s="148"/>
      <c r="T358" s="148">
        <f t="shared" ref="T358:U358" si="428">T359+T360+T361+T363+T364</f>
        <v>0</v>
      </c>
      <c r="U358" s="148">
        <f t="shared" si="428"/>
        <v>0</v>
      </c>
      <c r="V358" s="148"/>
      <c r="W358" s="148">
        <f t="shared" ref="W358:X358" si="429">W359+W360+W361+W363+W364</f>
        <v>0</v>
      </c>
      <c r="X358" s="148">
        <f t="shared" si="429"/>
        <v>0</v>
      </c>
      <c r="Y358" s="148"/>
      <c r="Z358" s="148">
        <f t="shared" ref="Z358:AC358" si="430">Z359+Z360+Z361+Z363+Z364</f>
        <v>0</v>
      </c>
      <c r="AA358" s="148">
        <f t="shared" si="430"/>
        <v>0</v>
      </c>
      <c r="AB358" s="148">
        <f t="shared" si="430"/>
        <v>0</v>
      </c>
      <c r="AC358" s="148">
        <f t="shared" si="430"/>
        <v>0</v>
      </c>
      <c r="AD358" s="148"/>
      <c r="AE358" s="148">
        <f t="shared" ref="AE358:AH358" si="431">AE359+AE360+AE361+AE363+AE364</f>
        <v>0</v>
      </c>
      <c r="AF358" s="148">
        <f t="shared" si="431"/>
        <v>0</v>
      </c>
      <c r="AG358" s="148">
        <f t="shared" si="431"/>
        <v>0</v>
      </c>
      <c r="AH358" s="148">
        <f t="shared" si="431"/>
        <v>0</v>
      </c>
      <c r="AI358" s="148"/>
      <c r="AJ358" s="148">
        <f t="shared" ref="AJ358:AM358" si="432">AJ359+AJ360+AJ361+AJ363+AJ364</f>
        <v>3161.6350000000002</v>
      </c>
      <c r="AK358" s="148">
        <f t="shared" si="432"/>
        <v>0</v>
      </c>
      <c r="AL358" s="148">
        <f t="shared" si="432"/>
        <v>0</v>
      </c>
      <c r="AM358" s="148">
        <f t="shared" si="432"/>
        <v>3161.6350000000002</v>
      </c>
      <c r="AN358" s="148"/>
      <c r="AO358" s="148">
        <f t="shared" ref="AO358:AR358" si="433">AO359+AO360+AO361+AO363+AO364</f>
        <v>0</v>
      </c>
      <c r="AP358" s="148">
        <f t="shared" si="433"/>
        <v>0</v>
      </c>
      <c r="AQ358" s="148">
        <f t="shared" si="433"/>
        <v>0</v>
      </c>
      <c r="AR358" s="148">
        <f t="shared" si="433"/>
        <v>0</v>
      </c>
      <c r="AS358" s="148"/>
      <c r="AT358" s="148">
        <f t="shared" ref="AT358:AW358" si="434">AT359+AT360+AT361+AT363+AT364</f>
        <v>0</v>
      </c>
      <c r="AU358" s="148">
        <f t="shared" si="434"/>
        <v>0</v>
      </c>
      <c r="AV358" s="148">
        <f t="shared" si="434"/>
        <v>0</v>
      </c>
      <c r="AW358" s="148">
        <f t="shared" si="434"/>
        <v>0</v>
      </c>
      <c r="AX358" s="148"/>
      <c r="AY358" s="178">
        <f t="shared" ref="AY358:AZ358" si="435">AY359+AY360+AY361+AY363+AY364</f>
        <v>3003.5532499999999</v>
      </c>
      <c r="AZ358" s="173">
        <f t="shared" si="435"/>
        <v>0</v>
      </c>
      <c r="BA358" s="156"/>
      <c r="BB358" s="222"/>
    </row>
    <row r="359" spans="1:54" ht="31.2">
      <c r="A359" s="313"/>
      <c r="B359" s="315"/>
      <c r="C359" s="315"/>
      <c r="D359" s="157" t="s">
        <v>37</v>
      </c>
      <c r="E359" s="204">
        <f t="shared" si="423"/>
        <v>0</v>
      </c>
      <c r="F359" s="204">
        <f t="shared" si="329"/>
        <v>0</v>
      </c>
      <c r="G359" s="156"/>
      <c r="H359" s="148"/>
      <c r="I359" s="148"/>
      <c r="J359" s="156"/>
      <c r="K359" s="148"/>
      <c r="L359" s="148"/>
      <c r="M359" s="156"/>
      <c r="N359" s="148"/>
      <c r="O359" s="148"/>
      <c r="P359" s="156"/>
      <c r="Q359" s="148"/>
      <c r="R359" s="148"/>
      <c r="S359" s="156"/>
      <c r="T359" s="148"/>
      <c r="U359" s="148"/>
      <c r="V359" s="156"/>
      <c r="W359" s="148"/>
      <c r="X359" s="148"/>
      <c r="Y359" s="156"/>
      <c r="Z359" s="148"/>
      <c r="AA359" s="148"/>
      <c r="AB359" s="156"/>
      <c r="AC359" s="156"/>
      <c r="AD359" s="156"/>
      <c r="AE359" s="148"/>
      <c r="AF359" s="148"/>
      <c r="AG359" s="156"/>
      <c r="AH359" s="156"/>
      <c r="AI359" s="156"/>
      <c r="AJ359" s="148"/>
      <c r="AK359" s="148"/>
      <c r="AL359" s="156"/>
      <c r="AM359" s="156"/>
      <c r="AN359" s="156"/>
      <c r="AO359" s="148"/>
      <c r="AP359" s="148"/>
      <c r="AQ359" s="156"/>
      <c r="AR359" s="156"/>
      <c r="AS359" s="156"/>
      <c r="AT359" s="148"/>
      <c r="AU359" s="148"/>
      <c r="AV359" s="156"/>
      <c r="AW359" s="156"/>
      <c r="AX359" s="156"/>
      <c r="AY359" s="178"/>
      <c r="AZ359" s="173"/>
      <c r="BA359" s="156"/>
      <c r="BB359" s="222"/>
    </row>
    <row r="360" spans="1:54" ht="31.2">
      <c r="A360" s="313"/>
      <c r="B360" s="315"/>
      <c r="C360" s="315"/>
      <c r="D360" s="158" t="s">
        <v>2</v>
      </c>
      <c r="E360" s="204">
        <f t="shared" si="423"/>
        <v>3003.5532499999999</v>
      </c>
      <c r="F360" s="204">
        <f t="shared" si="329"/>
        <v>0</v>
      </c>
      <c r="G360" s="156"/>
      <c r="H360" s="148"/>
      <c r="I360" s="148"/>
      <c r="J360" s="156"/>
      <c r="K360" s="148"/>
      <c r="L360" s="148"/>
      <c r="M360" s="156"/>
      <c r="N360" s="148"/>
      <c r="O360" s="148"/>
      <c r="P360" s="156"/>
      <c r="Q360" s="148"/>
      <c r="R360" s="148"/>
      <c r="S360" s="156"/>
      <c r="T360" s="148"/>
      <c r="U360" s="148"/>
      <c r="V360" s="156"/>
      <c r="W360" s="148"/>
      <c r="X360" s="148"/>
      <c r="Y360" s="156"/>
      <c r="Z360" s="148"/>
      <c r="AA360" s="148"/>
      <c r="AB360" s="156"/>
      <c r="AC360" s="156"/>
      <c r="AD360" s="156"/>
      <c r="AE360" s="148"/>
      <c r="AF360" s="148"/>
      <c r="AG360" s="156"/>
      <c r="AH360" s="156"/>
      <c r="AI360" s="156"/>
      <c r="AJ360" s="148"/>
      <c r="AK360" s="148"/>
      <c r="AL360" s="156"/>
      <c r="AM360" s="156"/>
      <c r="AN360" s="156"/>
      <c r="AO360" s="148"/>
      <c r="AP360" s="148"/>
      <c r="AQ360" s="156"/>
      <c r="AR360" s="156"/>
      <c r="AS360" s="156"/>
      <c r="AT360" s="148"/>
      <c r="AU360" s="148"/>
      <c r="AV360" s="156"/>
      <c r="AW360" s="156"/>
      <c r="AX360" s="156"/>
      <c r="AY360" s="178">
        <v>3003.5532499999999</v>
      </c>
      <c r="AZ360" s="173"/>
      <c r="BA360" s="156"/>
      <c r="BB360" s="222"/>
    </row>
    <row r="361" spans="1:54" ht="15.6">
      <c r="A361" s="313"/>
      <c r="B361" s="315"/>
      <c r="C361" s="315"/>
      <c r="D361" s="221" t="s">
        <v>273</v>
      </c>
      <c r="E361" s="204">
        <f>H361+K361+N361+Q361+T361+W361+Z361+AE361+AJ361+AO361+AT361+AY361</f>
        <v>3161.6350000000002</v>
      </c>
      <c r="F361" s="204">
        <f t="shared" si="329"/>
        <v>3161.6350000000002</v>
      </c>
      <c r="G361" s="156"/>
      <c r="H361" s="148"/>
      <c r="I361" s="148"/>
      <c r="J361" s="156"/>
      <c r="K361" s="148"/>
      <c r="L361" s="148"/>
      <c r="M361" s="156"/>
      <c r="N361" s="148"/>
      <c r="O361" s="148"/>
      <c r="P361" s="156"/>
      <c r="Q361" s="148"/>
      <c r="R361" s="148"/>
      <c r="S361" s="156"/>
      <c r="T361" s="148"/>
      <c r="U361" s="148"/>
      <c r="V361" s="156"/>
      <c r="W361" s="148"/>
      <c r="X361" s="148"/>
      <c r="Y361" s="156"/>
      <c r="Z361" s="148"/>
      <c r="AA361" s="148"/>
      <c r="AB361" s="156"/>
      <c r="AC361" s="156"/>
      <c r="AD361" s="156"/>
      <c r="AE361" s="148"/>
      <c r="AF361" s="148"/>
      <c r="AG361" s="156"/>
      <c r="AH361" s="156"/>
      <c r="AI361" s="156"/>
      <c r="AJ361" s="148">
        <v>3161.6350000000002</v>
      </c>
      <c r="AK361" s="148"/>
      <c r="AL361" s="156"/>
      <c r="AM361" s="148">
        <v>3161.6350000000002</v>
      </c>
      <c r="AN361" s="156"/>
      <c r="AO361" s="148"/>
      <c r="AP361" s="148"/>
      <c r="AQ361" s="156"/>
      <c r="AR361" s="156"/>
      <c r="AS361" s="156"/>
      <c r="AT361" s="148"/>
      <c r="AU361" s="148"/>
      <c r="AV361" s="156"/>
      <c r="AW361" s="156"/>
      <c r="AX361" s="156"/>
      <c r="AY361" s="173"/>
      <c r="AZ361" s="173"/>
      <c r="BA361" s="156"/>
      <c r="BB361" s="222"/>
    </row>
    <row r="362" spans="1:54" ht="78">
      <c r="A362" s="313"/>
      <c r="B362" s="315"/>
      <c r="C362" s="315"/>
      <c r="D362" s="221" t="s">
        <v>279</v>
      </c>
      <c r="E362" s="204">
        <f t="shared" ref="E362:E367" si="436">H362+K362+N362+Q362+T362+W362+Z362+AE362+AJ362+AO362+AT362+AY362</f>
        <v>0</v>
      </c>
      <c r="F362" s="204">
        <f t="shared" si="329"/>
        <v>0</v>
      </c>
      <c r="G362" s="156"/>
      <c r="H362" s="148"/>
      <c r="I362" s="148"/>
      <c r="J362" s="156"/>
      <c r="K362" s="148"/>
      <c r="L362" s="148"/>
      <c r="M362" s="156"/>
      <c r="N362" s="148"/>
      <c r="O362" s="148"/>
      <c r="P362" s="156"/>
      <c r="Q362" s="148"/>
      <c r="R362" s="148"/>
      <c r="S362" s="156"/>
      <c r="T362" s="148"/>
      <c r="U362" s="148"/>
      <c r="V362" s="156"/>
      <c r="W362" s="148"/>
      <c r="X362" s="148"/>
      <c r="Y362" s="156"/>
      <c r="Z362" s="148"/>
      <c r="AA362" s="148"/>
      <c r="AB362" s="156"/>
      <c r="AC362" s="156"/>
      <c r="AD362" s="156"/>
      <c r="AE362" s="148"/>
      <c r="AF362" s="148"/>
      <c r="AG362" s="156"/>
      <c r="AH362" s="156"/>
      <c r="AI362" s="156"/>
      <c r="AJ362" s="148"/>
      <c r="AK362" s="148"/>
      <c r="AL362" s="156"/>
      <c r="AM362" s="156"/>
      <c r="AN362" s="156"/>
      <c r="AO362" s="148"/>
      <c r="AP362" s="148"/>
      <c r="AQ362" s="156"/>
      <c r="AR362" s="156"/>
      <c r="AS362" s="156"/>
      <c r="AT362" s="148"/>
      <c r="AU362" s="148"/>
      <c r="AV362" s="156"/>
      <c r="AW362" s="156"/>
      <c r="AX362" s="156"/>
      <c r="AY362" s="173"/>
      <c r="AZ362" s="173"/>
      <c r="BA362" s="156"/>
      <c r="BB362" s="222"/>
    </row>
    <row r="363" spans="1:54" ht="15.6">
      <c r="A363" s="313"/>
      <c r="B363" s="315"/>
      <c r="C363" s="315"/>
      <c r="D363" s="221" t="s">
        <v>274</v>
      </c>
      <c r="E363" s="204">
        <f t="shared" si="436"/>
        <v>0</v>
      </c>
      <c r="F363" s="204">
        <f t="shared" si="329"/>
        <v>0</v>
      </c>
      <c r="G363" s="156"/>
      <c r="H363" s="148"/>
      <c r="I363" s="148"/>
      <c r="J363" s="156"/>
      <c r="K363" s="148"/>
      <c r="L363" s="148"/>
      <c r="M363" s="156"/>
      <c r="N363" s="148"/>
      <c r="O363" s="148"/>
      <c r="P363" s="156"/>
      <c r="Q363" s="148"/>
      <c r="R363" s="148"/>
      <c r="S363" s="156"/>
      <c r="T363" s="148"/>
      <c r="U363" s="148"/>
      <c r="V363" s="156"/>
      <c r="W363" s="148"/>
      <c r="X363" s="148"/>
      <c r="Y363" s="156"/>
      <c r="Z363" s="148"/>
      <c r="AA363" s="148"/>
      <c r="AB363" s="156"/>
      <c r="AC363" s="156"/>
      <c r="AD363" s="156"/>
      <c r="AE363" s="148"/>
      <c r="AF363" s="148"/>
      <c r="AG363" s="156"/>
      <c r="AH363" s="156"/>
      <c r="AI363" s="156"/>
      <c r="AJ363" s="148"/>
      <c r="AK363" s="148"/>
      <c r="AL363" s="156"/>
      <c r="AM363" s="156"/>
      <c r="AN363" s="156"/>
      <c r="AO363" s="148"/>
      <c r="AP363" s="148"/>
      <c r="AQ363" s="156"/>
      <c r="AR363" s="156"/>
      <c r="AS363" s="156"/>
      <c r="AT363" s="148"/>
      <c r="AU363" s="148"/>
      <c r="AV363" s="156"/>
      <c r="AW363" s="156"/>
      <c r="AX363" s="156"/>
      <c r="AY363" s="156"/>
      <c r="AZ363" s="156"/>
      <c r="BA363" s="156"/>
      <c r="BB363" s="222"/>
    </row>
    <row r="364" spans="1:54" ht="31.2">
      <c r="A364" s="313"/>
      <c r="B364" s="315"/>
      <c r="C364" s="315"/>
      <c r="D364" s="153" t="s">
        <v>43</v>
      </c>
      <c r="E364" s="204">
        <f t="shared" si="436"/>
        <v>0</v>
      </c>
      <c r="F364" s="204">
        <f t="shared" si="329"/>
        <v>0</v>
      </c>
      <c r="G364" s="156"/>
      <c r="H364" s="148"/>
      <c r="I364" s="148"/>
      <c r="J364" s="156"/>
      <c r="K364" s="148"/>
      <c r="L364" s="148"/>
      <c r="M364" s="156"/>
      <c r="N364" s="148"/>
      <c r="O364" s="148"/>
      <c r="P364" s="156"/>
      <c r="Q364" s="148"/>
      <c r="R364" s="148"/>
      <c r="S364" s="156"/>
      <c r="T364" s="148"/>
      <c r="U364" s="148"/>
      <c r="V364" s="156"/>
      <c r="W364" s="148"/>
      <c r="X364" s="148"/>
      <c r="Y364" s="156"/>
      <c r="Z364" s="148"/>
      <c r="AA364" s="148"/>
      <c r="AB364" s="156"/>
      <c r="AC364" s="156"/>
      <c r="AD364" s="156"/>
      <c r="AE364" s="148"/>
      <c r="AF364" s="148"/>
      <c r="AG364" s="156"/>
      <c r="AH364" s="156"/>
      <c r="AI364" s="156"/>
      <c r="AJ364" s="148"/>
      <c r="AK364" s="148"/>
      <c r="AL364" s="156"/>
      <c r="AM364" s="156"/>
      <c r="AN364" s="156"/>
      <c r="AO364" s="148"/>
      <c r="AP364" s="148"/>
      <c r="AQ364" s="156"/>
      <c r="AR364" s="156"/>
      <c r="AS364" s="156"/>
      <c r="AT364" s="148"/>
      <c r="AU364" s="148"/>
      <c r="AV364" s="156"/>
      <c r="AW364" s="156"/>
      <c r="AX364" s="156"/>
      <c r="AY364" s="156"/>
      <c r="AZ364" s="156"/>
      <c r="BA364" s="156"/>
      <c r="BB364" s="223"/>
    </row>
    <row r="365" spans="1:54" ht="15.6">
      <c r="A365" s="312" t="s">
        <v>506</v>
      </c>
      <c r="B365" s="314" t="s">
        <v>511</v>
      </c>
      <c r="C365" s="314" t="s">
        <v>324</v>
      </c>
      <c r="D365" s="159" t="s">
        <v>41</v>
      </c>
      <c r="E365" s="204">
        <f t="shared" si="436"/>
        <v>493.71899999999999</v>
      </c>
      <c r="F365" s="204">
        <f t="shared" si="329"/>
        <v>493.71899999999999</v>
      </c>
      <c r="G365" s="156">
        <f>F365/E365</f>
        <v>1</v>
      </c>
      <c r="H365" s="148">
        <f>H366+H367+H368+H370+H371</f>
        <v>0</v>
      </c>
      <c r="I365" s="148">
        <f t="shared" ref="I365" si="437">I366+I367+I368+I370+I371</f>
        <v>0</v>
      </c>
      <c r="J365" s="148"/>
      <c r="K365" s="148">
        <f t="shared" ref="K365:L365" si="438">K366+K367+K368+K370+K371</f>
        <v>0</v>
      </c>
      <c r="L365" s="148">
        <f t="shared" si="438"/>
        <v>0</v>
      </c>
      <c r="M365" s="148"/>
      <c r="N365" s="148">
        <f t="shared" ref="N365:O365" si="439">N366+N367+N368+N370+N371</f>
        <v>0</v>
      </c>
      <c r="O365" s="148">
        <f t="shared" si="439"/>
        <v>0</v>
      </c>
      <c r="P365" s="148"/>
      <c r="Q365" s="148">
        <f t="shared" ref="Q365:R365" si="440">Q366+Q367+Q368+Q370+Q371</f>
        <v>0</v>
      </c>
      <c r="R365" s="148">
        <f t="shared" si="440"/>
        <v>0</v>
      </c>
      <c r="S365" s="148"/>
      <c r="T365" s="148">
        <f t="shared" ref="T365:U365" si="441">T366+T367+T368+T370+T371</f>
        <v>0</v>
      </c>
      <c r="U365" s="148">
        <f t="shared" si="441"/>
        <v>0</v>
      </c>
      <c r="V365" s="148"/>
      <c r="W365" s="148">
        <f t="shared" ref="W365:X365" si="442">W366+W367+W368+W370+W371</f>
        <v>0</v>
      </c>
      <c r="X365" s="148">
        <f t="shared" si="442"/>
        <v>0</v>
      </c>
      <c r="Y365" s="148"/>
      <c r="Z365" s="148">
        <f t="shared" ref="Z365:AC365" si="443">Z366+Z367+Z368+Z370+Z371</f>
        <v>0</v>
      </c>
      <c r="AA365" s="148">
        <f t="shared" si="443"/>
        <v>0</v>
      </c>
      <c r="AB365" s="148">
        <f t="shared" si="443"/>
        <v>0</v>
      </c>
      <c r="AC365" s="148">
        <f t="shared" si="443"/>
        <v>0</v>
      </c>
      <c r="AD365" s="148"/>
      <c r="AE365" s="148">
        <f t="shared" ref="AE365:AH365" si="444">AE366+AE367+AE368+AE370+AE371</f>
        <v>493.71899999999999</v>
      </c>
      <c r="AF365" s="148">
        <f t="shared" si="444"/>
        <v>0</v>
      </c>
      <c r="AG365" s="148">
        <f t="shared" si="444"/>
        <v>0</v>
      </c>
      <c r="AH365" s="148">
        <f t="shared" si="444"/>
        <v>493.71899999999999</v>
      </c>
      <c r="AI365" s="148"/>
      <c r="AJ365" s="148">
        <f t="shared" ref="AJ365:AM365" si="445">AJ366+AJ367+AJ368+AJ370+AJ371</f>
        <v>0</v>
      </c>
      <c r="AK365" s="148">
        <f t="shared" si="445"/>
        <v>0</v>
      </c>
      <c r="AL365" s="148">
        <f t="shared" si="445"/>
        <v>0</v>
      </c>
      <c r="AM365" s="148">
        <f t="shared" si="445"/>
        <v>0</v>
      </c>
      <c r="AN365" s="148"/>
      <c r="AO365" s="148">
        <f t="shared" ref="AO365:AR365" si="446">AO366+AO367+AO368+AO370+AO371</f>
        <v>0</v>
      </c>
      <c r="AP365" s="148">
        <f t="shared" si="446"/>
        <v>0</v>
      </c>
      <c r="AQ365" s="148">
        <f t="shared" si="446"/>
        <v>0</v>
      </c>
      <c r="AR365" s="148">
        <f t="shared" si="446"/>
        <v>0</v>
      </c>
      <c r="AS365" s="148"/>
      <c r="AT365" s="148">
        <f t="shared" ref="AT365:AW365" si="447">AT366+AT367+AT368+AT370+AT371</f>
        <v>0</v>
      </c>
      <c r="AU365" s="148">
        <f t="shared" si="447"/>
        <v>0</v>
      </c>
      <c r="AV365" s="148">
        <f t="shared" si="447"/>
        <v>0</v>
      </c>
      <c r="AW365" s="148">
        <f t="shared" si="447"/>
        <v>0</v>
      </c>
      <c r="AX365" s="148"/>
      <c r="AY365" s="148">
        <f t="shared" ref="AY365:AZ365" si="448">AY366+AY367+AY368+AY370+AY371</f>
        <v>0</v>
      </c>
      <c r="AZ365" s="148">
        <f t="shared" si="448"/>
        <v>0</v>
      </c>
      <c r="BA365" s="156"/>
      <c r="BB365" s="222"/>
    </row>
    <row r="366" spans="1:54" ht="31.2">
      <c r="A366" s="313"/>
      <c r="B366" s="315"/>
      <c r="C366" s="315"/>
      <c r="D366" s="157" t="s">
        <v>37</v>
      </c>
      <c r="E366" s="204">
        <f t="shared" si="436"/>
        <v>0</v>
      </c>
      <c r="F366" s="204">
        <f t="shared" si="329"/>
        <v>0</v>
      </c>
      <c r="G366" s="156"/>
      <c r="H366" s="148"/>
      <c r="I366" s="148"/>
      <c r="J366" s="156"/>
      <c r="K366" s="148"/>
      <c r="L366" s="148"/>
      <c r="M366" s="156"/>
      <c r="N366" s="148"/>
      <c r="O366" s="148"/>
      <c r="P366" s="156"/>
      <c r="Q366" s="148"/>
      <c r="R366" s="148"/>
      <c r="S366" s="156"/>
      <c r="T366" s="148"/>
      <c r="U366" s="148"/>
      <c r="V366" s="156"/>
      <c r="W366" s="148"/>
      <c r="X366" s="148"/>
      <c r="Y366" s="156"/>
      <c r="Z366" s="148"/>
      <c r="AA366" s="148"/>
      <c r="AB366" s="156"/>
      <c r="AC366" s="156"/>
      <c r="AD366" s="156"/>
      <c r="AE366" s="148"/>
      <c r="AF366" s="148"/>
      <c r="AG366" s="156"/>
      <c r="AH366" s="156"/>
      <c r="AI366" s="156"/>
      <c r="AJ366" s="148"/>
      <c r="AK366" s="148"/>
      <c r="AL366" s="156"/>
      <c r="AM366" s="156"/>
      <c r="AN366" s="156"/>
      <c r="AO366" s="148"/>
      <c r="AP366" s="148"/>
      <c r="AQ366" s="156"/>
      <c r="AR366" s="156"/>
      <c r="AS366" s="156"/>
      <c r="AT366" s="148"/>
      <c r="AU366" s="148"/>
      <c r="AV366" s="156"/>
      <c r="AW366" s="156"/>
      <c r="AX366" s="156"/>
      <c r="AY366" s="156"/>
      <c r="AZ366" s="156"/>
      <c r="BA366" s="156"/>
      <c r="BB366" s="222"/>
    </row>
    <row r="367" spans="1:54" ht="31.2">
      <c r="A367" s="313"/>
      <c r="B367" s="315"/>
      <c r="C367" s="315"/>
      <c r="D367" s="158" t="s">
        <v>2</v>
      </c>
      <c r="E367" s="204">
        <f t="shared" si="436"/>
        <v>0</v>
      </c>
      <c r="F367" s="204">
        <f t="shared" si="329"/>
        <v>0</v>
      </c>
      <c r="G367" s="156"/>
      <c r="H367" s="148"/>
      <c r="I367" s="148"/>
      <c r="J367" s="156"/>
      <c r="K367" s="148"/>
      <c r="L367" s="148"/>
      <c r="M367" s="156"/>
      <c r="N367" s="148"/>
      <c r="O367" s="148"/>
      <c r="P367" s="156"/>
      <c r="Q367" s="148"/>
      <c r="R367" s="148"/>
      <c r="S367" s="156"/>
      <c r="T367" s="148"/>
      <c r="U367" s="148"/>
      <c r="V367" s="156"/>
      <c r="W367" s="148"/>
      <c r="X367" s="148"/>
      <c r="Y367" s="156"/>
      <c r="Z367" s="148"/>
      <c r="AA367" s="148"/>
      <c r="AB367" s="156"/>
      <c r="AC367" s="156"/>
      <c r="AD367" s="156"/>
      <c r="AE367" s="148"/>
      <c r="AF367" s="148"/>
      <c r="AG367" s="156"/>
      <c r="AH367" s="156"/>
      <c r="AI367" s="156"/>
      <c r="AJ367" s="148"/>
      <c r="AK367" s="148"/>
      <c r="AL367" s="156"/>
      <c r="AM367" s="156"/>
      <c r="AN367" s="156"/>
      <c r="AO367" s="148"/>
      <c r="AP367" s="148"/>
      <c r="AQ367" s="156"/>
      <c r="AR367" s="156"/>
      <c r="AS367" s="156"/>
      <c r="AT367" s="148"/>
      <c r="AU367" s="148"/>
      <c r="AV367" s="156"/>
      <c r="AW367" s="156"/>
      <c r="AX367" s="156"/>
      <c r="AY367" s="156"/>
      <c r="AZ367" s="156"/>
      <c r="BA367" s="156"/>
      <c r="BB367" s="222"/>
    </row>
    <row r="368" spans="1:54" ht="15.6">
      <c r="A368" s="313"/>
      <c r="B368" s="315"/>
      <c r="C368" s="315"/>
      <c r="D368" s="221" t="s">
        <v>273</v>
      </c>
      <c r="E368" s="204">
        <f>H368+K368+N368+Q368+T368+W368+Z368+AE368+AJ368+AO368+AT368+AY368</f>
        <v>493.71899999999999</v>
      </c>
      <c r="F368" s="204">
        <f t="shared" ref="F368:F420" si="449">I368+L368+O368+R368+U368+X368+AC368+AH368+AM368+AR368+AW368+AZ368</f>
        <v>493.71899999999999</v>
      </c>
      <c r="G368" s="156"/>
      <c r="H368" s="148"/>
      <c r="I368" s="148"/>
      <c r="J368" s="156"/>
      <c r="K368" s="148"/>
      <c r="L368" s="148"/>
      <c r="M368" s="156"/>
      <c r="N368" s="148"/>
      <c r="O368" s="148"/>
      <c r="P368" s="156"/>
      <c r="Q368" s="148"/>
      <c r="R368" s="148"/>
      <c r="S368" s="156"/>
      <c r="T368" s="148"/>
      <c r="U368" s="148"/>
      <c r="V368" s="156"/>
      <c r="W368" s="148"/>
      <c r="X368" s="148"/>
      <c r="Y368" s="156"/>
      <c r="Z368" s="148"/>
      <c r="AA368" s="148"/>
      <c r="AB368" s="156"/>
      <c r="AC368" s="156"/>
      <c r="AD368" s="156"/>
      <c r="AE368" s="148">
        <v>493.71899999999999</v>
      </c>
      <c r="AF368" s="148"/>
      <c r="AG368" s="156"/>
      <c r="AH368" s="148">
        <v>493.71899999999999</v>
      </c>
      <c r="AI368" s="156"/>
      <c r="AJ368" s="148"/>
      <c r="AK368" s="148"/>
      <c r="AL368" s="156"/>
      <c r="AM368" s="156"/>
      <c r="AN368" s="156"/>
      <c r="AO368" s="148"/>
      <c r="AP368" s="148"/>
      <c r="AQ368" s="156"/>
      <c r="AR368" s="156"/>
      <c r="AS368" s="156"/>
      <c r="AT368" s="148"/>
      <c r="AU368" s="148"/>
      <c r="AV368" s="156"/>
      <c r="AW368" s="156"/>
      <c r="AX368" s="156"/>
      <c r="AY368" s="156"/>
      <c r="AZ368" s="156"/>
      <c r="BA368" s="156"/>
      <c r="BB368" s="222"/>
    </row>
    <row r="369" spans="1:54" ht="78">
      <c r="A369" s="313"/>
      <c r="B369" s="315"/>
      <c r="C369" s="315"/>
      <c r="D369" s="221" t="s">
        <v>279</v>
      </c>
      <c r="E369" s="204">
        <f t="shared" ref="E369:E374" si="450">H369+K369+N369+Q369+T369+W369+Z369+AE369+AJ369+AO369+AT369+AY369</f>
        <v>0</v>
      </c>
      <c r="F369" s="204">
        <f t="shared" si="449"/>
        <v>0</v>
      </c>
      <c r="G369" s="156"/>
      <c r="H369" s="148"/>
      <c r="I369" s="148"/>
      <c r="J369" s="156"/>
      <c r="K369" s="148"/>
      <c r="L369" s="148"/>
      <c r="M369" s="156"/>
      <c r="N369" s="148"/>
      <c r="O369" s="148"/>
      <c r="P369" s="156"/>
      <c r="Q369" s="148"/>
      <c r="R369" s="148"/>
      <c r="S369" s="156"/>
      <c r="T369" s="148"/>
      <c r="U369" s="148"/>
      <c r="V369" s="156"/>
      <c r="W369" s="148"/>
      <c r="X369" s="148"/>
      <c r="Y369" s="156"/>
      <c r="Z369" s="148"/>
      <c r="AA369" s="148"/>
      <c r="AB369" s="156"/>
      <c r="AC369" s="156"/>
      <c r="AD369" s="156"/>
      <c r="AE369" s="148"/>
      <c r="AF369" s="148"/>
      <c r="AG369" s="156"/>
      <c r="AH369" s="156"/>
      <c r="AI369" s="156"/>
      <c r="AJ369" s="148"/>
      <c r="AK369" s="148"/>
      <c r="AL369" s="156"/>
      <c r="AM369" s="156"/>
      <c r="AN369" s="156"/>
      <c r="AO369" s="148"/>
      <c r="AP369" s="148"/>
      <c r="AQ369" s="156"/>
      <c r="AR369" s="156"/>
      <c r="AS369" s="156"/>
      <c r="AT369" s="148"/>
      <c r="AU369" s="148"/>
      <c r="AV369" s="156"/>
      <c r="AW369" s="156"/>
      <c r="AX369" s="156"/>
      <c r="AY369" s="156"/>
      <c r="AZ369" s="156"/>
      <c r="BA369" s="156"/>
      <c r="BB369" s="222"/>
    </row>
    <row r="370" spans="1:54" ht="15.6">
      <c r="A370" s="313"/>
      <c r="B370" s="315"/>
      <c r="C370" s="315"/>
      <c r="D370" s="221" t="s">
        <v>274</v>
      </c>
      <c r="E370" s="204">
        <f t="shared" si="450"/>
        <v>0</v>
      </c>
      <c r="F370" s="204">
        <f t="shared" si="449"/>
        <v>0</v>
      </c>
      <c r="G370" s="156"/>
      <c r="H370" s="148"/>
      <c r="I370" s="148"/>
      <c r="J370" s="156"/>
      <c r="K370" s="148"/>
      <c r="L370" s="148"/>
      <c r="M370" s="156"/>
      <c r="N370" s="148"/>
      <c r="O370" s="148"/>
      <c r="P370" s="156"/>
      <c r="Q370" s="148"/>
      <c r="R370" s="148"/>
      <c r="S370" s="156"/>
      <c r="T370" s="148"/>
      <c r="U370" s="148"/>
      <c r="V370" s="156"/>
      <c r="W370" s="148"/>
      <c r="X370" s="148"/>
      <c r="Y370" s="156"/>
      <c r="Z370" s="148"/>
      <c r="AA370" s="148"/>
      <c r="AB370" s="156"/>
      <c r="AC370" s="156"/>
      <c r="AD370" s="156"/>
      <c r="AE370" s="148"/>
      <c r="AF370" s="148"/>
      <c r="AG370" s="156"/>
      <c r="AH370" s="156"/>
      <c r="AI370" s="156"/>
      <c r="AJ370" s="148"/>
      <c r="AK370" s="148"/>
      <c r="AL370" s="156"/>
      <c r="AM370" s="156"/>
      <c r="AN370" s="156"/>
      <c r="AO370" s="148"/>
      <c r="AP370" s="148"/>
      <c r="AQ370" s="156"/>
      <c r="AR370" s="156"/>
      <c r="AS370" s="156"/>
      <c r="AT370" s="148"/>
      <c r="AU370" s="148"/>
      <c r="AV370" s="156"/>
      <c r="AW370" s="156"/>
      <c r="AX370" s="156"/>
      <c r="AY370" s="156"/>
      <c r="AZ370" s="156"/>
      <c r="BA370" s="156"/>
      <c r="BB370" s="222"/>
    </row>
    <row r="371" spans="1:54" ht="31.2">
      <c r="A371" s="313"/>
      <c r="B371" s="315"/>
      <c r="C371" s="315"/>
      <c r="D371" s="153" t="s">
        <v>43</v>
      </c>
      <c r="E371" s="204">
        <f t="shared" si="450"/>
        <v>0</v>
      </c>
      <c r="F371" s="204">
        <f t="shared" si="449"/>
        <v>0</v>
      </c>
      <c r="G371" s="156"/>
      <c r="H371" s="148"/>
      <c r="I371" s="148"/>
      <c r="J371" s="156"/>
      <c r="K371" s="148"/>
      <c r="L371" s="148"/>
      <c r="M371" s="156"/>
      <c r="N371" s="148"/>
      <c r="O371" s="148"/>
      <c r="P371" s="156"/>
      <c r="Q371" s="148"/>
      <c r="R371" s="148"/>
      <c r="S371" s="156"/>
      <c r="T371" s="148"/>
      <c r="U371" s="148"/>
      <c r="V371" s="156"/>
      <c r="W371" s="148"/>
      <c r="X371" s="148"/>
      <c r="Y371" s="156"/>
      <c r="Z371" s="148"/>
      <c r="AA371" s="148"/>
      <c r="AB371" s="156"/>
      <c r="AC371" s="156"/>
      <c r="AD371" s="156"/>
      <c r="AE371" s="148"/>
      <c r="AF371" s="148"/>
      <c r="AG371" s="156"/>
      <c r="AH371" s="156"/>
      <c r="AI371" s="156"/>
      <c r="AJ371" s="148"/>
      <c r="AK371" s="148"/>
      <c r="AL371" s="156"/>
      <c r="AM371" s="156"/>
      <c r="AN371" s="156"/>
      <c r="AO371" s="148"/>
      <c r="AP371" s="148"/>
      <c r="AQ371" s="156"/>
      <c r="AR371" s="156"/>
      <c r="AS371" s="156"/>
      <c r="AT371" s="148"/>
      <c r="AU371" s="148"/>
      <c r="AV371" s="156"/>
      <c r="AW371" s="156"/>
      <c r="AX371" s="156"/>
      <c r="AY371" s="156"/>
      <c r="AZ371" s="156"/>
      <c r="BA371" s="156"/>
      <c r="BB371" s="223"/>
    </row>
    <row r="372" spans="1:54" ht="15.6">
      <c r="A372" s="312" t="s">
        <v>507</v>
      </c>
      <c r="B372" s="314" t="s">
        <v>512</v>
      </c>
      <c r="C372" s="314" t="s">
        <v>324</v>
      </c>
      <c r="D372" s="159" t="s">
        <v>41</v>
      </c>
      <c r="E372" s="204">
        <f t="shared" si="450"/>
        <v>540.78499999999997</v>
      </c>
      <c r="F372" s="204">
        <f t="shared" si="449"/>
        <v>540.78499999999997</v>
      </c>
      <c r="G372" s="156">
        <f>F372/E372</f>
        <v>1</v>
      </c>
      <c r="H372" s="148">
        <f>H373+H374+H375+H377+H378</f>
        <v>0</v>
      </c>
      <c r="I372" s="148">
        <f t="shared" ref="I372" si="451">I373+I374+I375+I377+I378</f>
        <v>0</v>
      </c>
      <c r="J372" s="148"/>
      <c r="K372" s="148">
        <f t="shared" ref="K372:L372" si="452">K373+K374+K375+K377+K378</f>
        <v>0</v>
      </c>
      <c r="L372" s="148">
        <f t="shared" si="452"/>
        <v>0</v>
      </c>
      <c r="M372" s="148"/>
      <c r="N372" s="148">
        <f t="shared" ref="N372:O372" si="453">N373+N374+N375+N377+N378</f>
        <v>0</v>
      </c>
      <c r="O372" s="148">
        <f t="shared" si="453"/>
        <v>0</v>
      </c>
      <c r="P372" s="148"/>
      <c r="Q372" s="148">
        <f t="shared" ref="Q372:R372" si="454">Q373+Q374+Q375+Q377+Q378</f>
        <v>0</v>
      </c>
      <c r="R372" s="148">
        <f t="shared" si="454"/>
        <v>0</v>
      </c>
      <c r="S372" s="148"/>
      <c r="T372" s="148">
        <f t="shared" ref="T372:U372" si="455">T373+T374+T375+T377+T378</f>
        <v>0</v>
      </c>
      <c r="U372" s="148">
        <f t="shared" si="455"/>
        <v>0</v>
      </c>
      <c r="V372" s="148"/>
      <c r="W372" s="148">
        <f t="shared" ref="W372:X372" si="456">W373+W374+W375+W377+W378</f>
        <v>0</v>
      </c>
      <c r="X372" s="148">
        <f t="shared" si="456"/>
        <v>0</v>
      </c>
      <c r="Y372" s="148"/>
      <c r="Z372" s="148">
        <f t="shared" ref="Z372:AC372" si="457">Z373+Z374+Z375+Z377+Z378</f>
        <v>0</v>
      </c>
      <c r="AA372" s="148">
        <f t="shared" si="457"/>
        <v>0</v>
      </c>
      <c r="AB372" s="148">
        <f t="shared" si="457"/>
        <v>0</v>
      </c>
      <c r="AC372" s="148">
        <f t="shared" si="457"/>
        <v>0</v>
      </c>
      <c r="AD372" s="148"/>
      <c r="AE372" s="148">
        <f t="shared" ref="AE372:AH372" si="458">AE373+AE374+AE375+AE377+AE378</f>
        <v>540.78499999999997</v>
      </c>
      <c r="AF372" s="148">
        <f t="shared" si="458"/>
        <v>0</v>
      </c>
      <c r="AG372" s="148">
        <f t="shared" si="458"/>
        <v>0</v>
      </c>
      <c r="AH372" s="148">
        <f t="shared" si="458"/>
        <v>540.78499999999997</v>
      </c>
      <c r="AI372" s="148"/>
      <c r="AJ372" s="148">
        <f t="shared" ref="AJ372:AM372" si="459">AJ373+AJ374+AJ375+AJ377+AJ378</f>
        <v>0</v>
      </c>
      <c r="AK372" s="148">
        <f t="shared" si="459"/>
        <v>0</v>
      </c>
      <c r="AL372" s="148">
        <f t="shared" si="459"/>
        <v>0</v>
      </c>
      <c r="AM372" s="148">
        <f t="shared" si="459"/>
        <v>0</v>
      </c>
      <c r="AN372" s="148"/>
      <c r="AO372" s="148">
        <f t="shared" ref="AO372:AR372" si="460">AO373+AO374+AO375+AO377+AO378</f>
        <v>0</v>
      </c>
      <c r="AP372" s="148">
        <f t="shared" si="460"/>
        <v>0</v>
      </c>
      <c r="AQ372" s="148">
        <f t="shared" si="460"/>
        <v>0</v>
      </c>
      <c r="AR372" s="148">
        <f t="shared" si="460"/>
        <v>0</v>
      </c>
      <c r="AS372" s="148"/>
      <c r="AT372" s="148">
        <f t="shared" ref="AT372:AW372" si="461">AT373+AT374+AT375+AT377+AT378</f>
        <v>0</v>
      </c>
      <c r="AU372" s="148">
        <f t="shared" si="461"/>
        <v>0</v>
      </c>
      <c r="AV372" s="148">
        <f t="shared" si="461"/>
        <v>0</v>
      </c>
      <c r="AW372" s="148">
        <f t="shared" si="461"/>
        <v>0</v>
      </c>
      <c r="AX372" s="148"/>
      <c r="AY372" s="148">
        <f t="shared" ref="AY372:AZ372" si="462">AY373+AY374+AY375+AY377+AY378</f>
        <v>0</v>
      </c>
      <c r="AZ372" s="148">
        <f t="shared" si="462"/>
        <v>0</v>
      </c>
      <c r="BA372" s="156"/>
      <c r="BB372" s="222"/>
    </row>
    <row r="373" spans="1:54" ht="31.2">
      <c r="A373" s="313"/>
      <c r="B373" s="315"/>
      <c r="C373" s="315"/>
      <c r="D373" s="157" t="s">
        <v>37</v>
      </c>
      <c r="E373" s="204">
        <f t="shared" si="450"/>
        <v>0</v>
      </c>
      <c r="F373" s="204">
        <f t="shared" si="449"/>
        <v>0</v>
      </c>
      <c r="G373" s="156"/>
      <c r="H373" s="148"/>
      <c r="I373" s="148"/>
      <c r="J373" s="156"/>
      <c r="K373" s="148"/>
      <c r="L373" s="148"/>
      <c r="M373" s="156"/>
      <c r="N373" s="148"/>
      <c r="O373" s="148"/>
      <c r="P373" s="156"/>
      <c r="Q373" s="148"/>
      <c r="R373" s="148"/>
      <c r="S373" s="156"/>
      <c r="T373" s="148"/>
      <c r="U373" s="148"/>
      <c r="V373" s="156"/>
      <c r="W373" s="148"/>
      <c r="X373" s="148"/>
      <c r="Y373" s="156"/>
      <c r="Z373" s="148"/>
      <c r="AA373" s="148"/>
      <c r="AB373" s="156"/>
      <c r="AC373" s="156"/>
      <c r="AD373" s="156"/>
      <c r="AE373" s="148"/>
      <c r="AF373" s="148"/>
      <c r="AG373" s="156"/>
      <c r="AH373" s="156"/>
      <c r="AI373" s="156"/>
      <c r="AJ373" s="148"/>
      <c r="AK373" s="148"/>
      <c r="AL373" s="156"/>
      <c r="AM373" s="156"/>
      <c r="AN373" s="156"/>
      <c r="AO373" s="148"/>
      <c r="AP373" s="148"/>
      <c r="AQ373" s="156"/>
      <c r="AR373" s="156"/>
      <c r="AS373" s="156"/>
      <c r="AT373" s="148"/>
      <c r="AU373" s="148"/>
      <c r="AV373" s="156"/>
      <c r="AW373" s="156"/>
      <c r="AX373" s="156"/>
      <c r="AY373" s="156"/>
      <c r="AZ373" s="156"/>
      <c r="BA373" s="156"/>
      <c r="BB373" s="222"/>
    </row>
    <row r="374" spans="1:54" ht="31.2">
      <c r="A374" s="313"/>
      <c r="B374" s="315"/>
      <c r="C374" s="315"/>
      <c r="D374" s="158" t="s">
        <v>2</v>
      </c>
      <c r="E374" s="204">
        <f t="shared" si="450"/>
        <v>0</v>
      </c>
      <c r="F374" s="204">
        <f t="shared" si="449"/>
        <v>0</v>
      </c>
      <c r="G374" s="156"/>
      <c r="H374" s="148"/>
      <c r="I374" s="148"/>
      <c r="J374" s="156"/>
      <c r="K374" s="148"/>
      <c r="L374" s="148"/>
      <c r="M374" s="156"/>
      <c r="N374" s="148"/>
      <c r="O374" s="148"/>
      <c r="P374" s="156"/>
      <c r="Q374" s="148"/>
      <c r="R374" s="148"/>
      <c r="S374" s="156"/>
      <c r="T374" s="148"/>
      <c r="U374" s="148"/>
      <c r="V374" s="156"/>
      <c r="W374" s="148"/>
      <c r="X374" s="148"/>
      <c r="Y374" s="156"/>
      <c r="Z374" s="148"/>
      <c r="AA374" s="148"/>
      <c r="AB374" s="156"/>
      <c r="AC374" s="156"/>
      <c r="AD374" s="156"/>
      <c r="AE374" s="148"/>
      <c r="AF374" s="148"/>
      <c r="AG374" s="156"/>
      <c r="AH374" s="156"/>
      <c r="AI374" s="156"/>
      <c r="AJ374" s="148"/>
      <c r="AK374" s="148"/>
      <c r="AL374" s="156"/>
      <c r="AM374" s="156"/>
      <c r="AN374" s="156"/>
      <c r="AO374" s="148"/>
      <c r="AP374" s="148"/>
      <c r="AQ374" s="156"/>
      <c r="AR374" s="156"/>
      <c r="AS374" s="156"/>
      <c r="AT374" s="148"/>
      <c r="AU374" s="148"/>
      <c r="AV374" s="156"/>
      <c r="AW374" s="156"/>
      <c r="AX374" s="156"/>
      <c r="AY374" s="156"/>
      <c r="AZ374" s="156"/>
      <c r="BA374" s="156"/>
      <c r="BB374" s="222"/>
    </row>
    <row r="375" spans="1:54" ht="15.6">
      <c r="A375" s="313"/>
      <c r="B375" s="315"/>
      <c r="C375" s="315"/>
      <c r="D375" s="221" t="s">
        <v>273</v>
      </c>
      <c r="E375" s="204">
        <f>H375+K375+N375+Q375+T375+W375+Z375+AE375+AJ375+AO375+AT375+AY375</f>
        <v>540.78499999999997</v>
      </c>
      <c r="F375" s="204">
        <f t="shared" si="449"/>
        <v>540.78499999999997</v>
      </c>
      <c r="G375" s="156"/>
      <c r="H375" s="148"/>
      <c r="I375" s="148"/>
      <c r="J375" s="156"/>
      <c r="K375" s="148"/>
      <c r="L375" s="148"/>
      <c r="M375" s="156"/>
      <c r="N375" s="148"/>
      <c r="O375" s="148"/>
      <c r="P375" s="156"/>
      <c r="Q375" s="148"/>
      <c r="R375" s="148"/>
      <c r="S375" s="156"/>
      <c r="T375" s="148"/>
      <c r="U375" s="148"/>
      <c r="V375" s="156"/>
      <c r="W375" s="148"/>
      <c r="X375" s="148"/>
      <c r="Y375" s="156"/>
      <c r="Z375" s="148"/>
      <c r="AA375" s="148"/>
      <c r="AB375" s="156"/>
      <c r="AC375" s="156"/>
      <c r="AD375" s="156"/>
      <c r="AE375" s="148">
        <v>540.78499999999997</v>
      </c>
      <c r="AF375" s="148"/>
      <c r="AG375" s="156"/>
      <c r="AH375" s="148">
        <v>540.78499999999997</v>
      </c>
      <c r="AI375" s="156"/>
      <c r="AJ375" s="148"/>
      <c r="AK375" s="148"/>
      <c r="AL375" s="156"/>
      <c r="AM375" s="156"/>
      <c r="AN375" s="156"/>
      <c r="AO375" s="148"/>
      <c r="AP375" s="148"/>
      <c r="AQ375" s="156"/>
      <c r="AR375" s="156"/>
      <c r="AS375" s="156"/>
      <c r="AT375" s="148"/>
      <c r="AU375" s="148"/>
      <c r="AV375" s="156"/>
      <c r="AW375" s="156"/>
      <c r="AX375" s="156"/>
      <c r="AY375" s="156"/>
      <c r="AZ375" s="156"/>
      <c r="BA375" s="156"/>
      <c r="BB375" s="222"/>
    </row>
    <row r="376" spans="1:54" ht="78">
      <c r="A376" s="313"/>
      <c r="B376" s="315"/>
      <c r="C376" s="315"/>
      <c r="D376" s="221" t="s">
        <v>279</v>
      </c>
      <c r="E376" s="204">
        <f t="shared" ref="E376:E381" si="463">H376+K376+N376+Q376+T376+W376+Z376+AE376+AJ376+AO376+AT376+AY376</f>
        <v>0</v>
      </c>
      <c r="F376" s="204">
        <f t="shared" si="449"/>
        <v>0</v>
      </c>
      <c r="G376" s="156"/>
      <c r="H376" s="148"/>
      <c r="I376" s="148"/>
      <c r="J376" s="156"/>
      <c r="K376" s="148"/>
      <c r="L376" s="148"/>
      <c r="M376" s="156"/>
      <c r="N376" s="148"/>
      <c r="O376" s="148"/>
      <c r="P376" s="156"/>
      <c r="Q376" s="148"/>
      <c r="R376" s="148"/>
      <c r="S376" s="156"/>
      <c r="T376" s="148"/>
      <c r="U376" s="148"/>
      <c r="V376" s="156"/>
      <c r="W376" s="148"/>
      <c r="X376" s="148"/>
      <c r="Y376" s="156"/>
      <c r="Z376" s="148"/>
      <c r="AA376" s="148"/>
      <c r="AB376" s="156"/>
      <c r="AC376" s="156"/>
      <c r="AD376" s="156"/>
      <c r="AE376" s="148"/>
      <c r="AF376" s="148"/>
      <c r="AG376" s="156"/>
      <c r="AH376" s="156"/>
      <c r="AI376" s="156"/>
      <c r="AJ376" s="148"/>
      <c r="AK376" s="148"/>
      <c r="AL376" s="156"/>
      <c r="AM376" s="156"/>
      <c r="AN376" s="156"/>
      <c r="AO376" s="148"/>
      <c r="AP376" s="148"/>
      <c r="AQ376" s="156"/>
      <c r="AR376" s="156"/>
      <c r="AS376" s="156"/>
      <c r="AT376" s="148"/>
      <c r="AU376" s="148"/>
      <c r="AV376" s="156"/>
      <c r="AW376" s="156"/>
      <c r="AX376" s="156"/>
      <c r="AY376" s="156"/>
      <c r="AZ376" s="156"/>
      <c r="BA376" s="156"/>
      <c r="BB376" s="222"/>
    </row>
    <row r="377" spans="1:54" ht="15.6">
      <c r="A377" s="313"/>
      <c r="B377" s="315"/>
      <c r="C377" s="315"/>
      <c r="D377" s="221" t="s">
        <v>274</v>
      </c>
      <c r="E377" s="204">
        <f t="shared" si="463"/>
        <v>0</v>
      </c>
      <c r="F377" s="204">
        <f t="shared" si="449"/>
        <v>0</v>
      </c>
      <c r="G377" s="156"/>
      <c r="H377" s="148"/>
      <c r="I377" s="148"/>
      <c r="J377" s="156"/>
      <c r="K377" s="148"/>
      <c r="L377" s="148"/>
      <c r="M377" s="156"/>
      <c r="N377" s="148"/>
      <c r="O377" s="148"/>
      <c r="P377" s="156"/>
      <c r="Q377" s="148"/>
      <c r="R377" s="148"/>
      <c r="S377" s="156"/>
      <c r="T377" s="148"/>
      <c r="U377" s="148"/>
      <c r="V377" s="156"/>
      <c r="W377" s="148"/>
      <c r="X377" s="148"/>
      <c r="Y377" s="156"/>
      <c r="Z377" s="148"/>
      <c r="AA377" s="148"/>
      <c r="AB377" s="156"/>
      <c r="AC377" s="156"/>
      <c r="AD377" s="156"/>
      <c r="AE377" s="148"/>
      <c r="AF377" s="148"/>
      <c r="AG377" s="156"/>
      <c r="AH377" s="156"/>
      <c r="AI377" s="156"/>
      <c r="AJ377" s="148"/>
      <c r="AK377" s="148"/>
      <c r="AL377" s="156"/>
      <c r="AM377" s="156"/>
      <c r="AN377" s="156"/>
      <c r="AO377" s="148"/>
      <c r="AP377" s="148"/>
      <c r="AQ377" s="156"/>
      <c r="AR377" s="156"/>
      <c r="AS377" s="156"/>
      <c r="AT377" s="148"/>
      <c r="AU377" s="148"/>
      <c r="AV377" s="156"/>
      <c r="AW377" s="156"/>
      <c r="AX377" s="156"/>
      <c r="AY377" s="156"/>
      <c r="AZ377" s="156"/>
      <c r="BA377" s="156"/>
      <c r="BB377" s="222"/>
    </row>
    <row r="378" spans="1:54" ht="31.2">
      <c r="A378" s="313"/>
      <c r="B378" s="315"/>
      <c r="C378" s="315"/>
      <c r="D378" s="153" t="s">
        <v>43</v>
      </c>
      <c r="E378" s="204">
        <f t="shared" si="463"/>
        <v>0</v>
      </c>
      <c r="F378" s="204">
        <f t="shared" si="449"/>
        <v>0</v>
      </c>
      <c r="G378" s="156"/>
      <c r="H378" s="148"/>
      <c r="I378" s="148"/>
      <c r="J378" s="156"/>
      <c r="K378" s="148"/>
      <c r="L378" s="148"/>
      <c r="M378" s="156"/>
      <c r="N378" s="148"/>
      <c r="O378" s="148"/>
      <c r="P378" s="156"/>
      <c r="Q378" s="148"/>
      <c r="R378" s="148"/>
      <c r="S378" s="156"/>
      <c r="T378" s="148"/>
      <c r="U378" s="148"/>
      <c r="V378" s="156"/>
      <c r="W378" s="148"/>
      <c r="X378" s="148"/>
      <c r="Y378" s="156"/>
      <c r="Z378" s="148"/>
      <c r="AA378" s="148"/>
      <c r="AB378" s="156"/>
      <c r="AC378" s="156"/>
      <c r="AD378" s="156"/>
      <c r="AE378" s="148"/>
      <c r="AF378" s="148"/>
      <c r="AG378" s="156"/>
      <c r="AH378" s="156"/>
      <c r="AI378" s="156"/>
      <c r="AJ378" s="148"/>
      <c r="AK378" s="148"/>
      <c r="AL378" s="156"/>
      <c r="AM378" s="156"/>
      <c r="AN378" s="156"/>
      <c r="AO378" s="148"/>
      <c r="AP378" s="148"/>
      <c r="AQ378" s="156"/>
      <c r="AR378" s="156"/>
      <c r="AS378" s="156"/>
      <c r="AT378" s="148"/>
      <c r="AU378" s="148"/>
      <c r="AV378" s="156"/>
      <c r="AW378" s="156"/>
      <c r="AX378" s="156"/>
      <c r="AY378" s="156"/>
      <c r="AZ378" s="156"/>
      <c r="BA378" s="156"/>
      <c r="BB378" s="223"/>
    </row>
    <row r="379" spans="1:54" ht="15.6">
      <c r="A379" s="312" t="s">
        <v>517</v>
      </c>
      <c r="B379" s="314" t="s">
        <v>519</v>
      </c>
      <c r="C379" s="314" t="s">
        <v>324</v>
      </c>
      <c r="D379" s="159" t="s">
        <v>41</v>
      </c>
      <c r="E379" s="204">
        <f t="shared" si="463"/>
        <v>3249.8816999999999</v>
      </c>
      <c r="F379" s="204">
        <f t="shared" si="449"/>
        <v>1666.606</v>
      </c>
      <c r="G379" s="156">
        <f>F379/E379</f>
        <v>0.51282051282051289</v>
      </c>
      <c r="H379" s="148">
        <f>H380+H381+H382+H384+H385</f>
        <v>0</v>
      </c>
      <c r="I379" s="148">
        <f t="shared" ref="I379" si="464">I380+I381+I382+I384+I385</f>
        <v>0</v>
      </c>
      <c r="J379" s="148"/>
      <c r="K379" s="148">
        <f t="shared" ref="K379:L379" si="465">K380+K381+K382+K384+K385</f>
        <v>0</v>
      </c>
      <c r="L379" s="148">
        <f t="shared" si="465"/>
        <v>0</v>
      </c>
      <c r="M379" s="148"/>
      <c r="N379" s="148">
        <f t="shared" ref="N379:O379" si="466">N380+N381+N382+N384+N385</f>
        <v>0</v>
      </c>
      <c r="O379" s="148">
        <f t="shared" si="466"/>
        <v>0</v>
      </c>
      <c r="P379" s="148"/>
      <c r="Q379" s="148">
        <f t="shared" ref="Q379:R379" si="467">Q380+Q381+Q382+Q384+Q385</f>
        <v>0</v>
      </c>
      <c r="R379" s="148">
        <f t="shared" si="467"/>
        <v>0</v>
      </c>
      <c r="S379" s="148"/>
      <c r="T379" s="148">
        <f t="shared" ref="T379:U379" si="468">T380+T381+T382+T384+T385</f>
        <v>0</v>
      </c>
      <c r="U379" s="148">
        <f t="shared" si="468"/>
        <v>0</v>
      </c>
      <c r="V379" s="148"/>
      <c r="W379" s="148">
        <f t="shared" ref="W379:X379" si="469">W380+W381+W382+W384+W385</f>
        <v>0</v>
      </c>
      <c r="X379" s="148">
        <f t="shared" si="469"/>
        <v>0</v>
      </c>
      <c r="Y379" s="148"/>
      <c r="Z379" s="148">
        <f t="shared" ref="Z379:AC379" si="470">Z380+Z381+Z382+Z384+Z385</f>
        <v>0</v>
      </c>
      <c r="AA379" s="148">
        <f t="shared" si="470"/>
        <v>0</v>
      </c>
      <c r="AB379" s="148">
        <f t="shared" si="470"/>
        <v>0</v>
      </c>
      <c r="AC379" s="148">
        <f t="shared" si="470"/>
        <v>0</v>
      </c>
      <c r="AD379" s="148"/>
      <c r="AE379" s="148">
        <f t="shared" ref="AE379:AH379" si="471">AE380+AE381+AE382+AE384+AE385</f>
        <v>0</v>
      </c>
      <c r="AF379" s="148">
        <f t="shared" si="471"/>
        <v>0</v>
      </c>
      <c r="AG379" s="148">
        <f t="shared" si="471"/>
        <v>0</v>
      </c>
      <c r="AH379" s="148">
        <f t="shared" si="471"/>
        <v>0</v>
      </c>
      <c r="AI379" s="148"/>
      <c r="AJ379" s="148">
        <f t="shared" ref="AJ379:AM379" si="472">AJ380+AJ381+AJ382+AJ384+AJ385</f>
        <v>1666.606</v>
      </c>
      <c r="AK379" s="148">
        <f t="shared" si="472"/>
        <v>0</v>
      </c>
      <c r="AL379" s="148">
        <f t="shared" si="472"/>
        <v>0</v>
      </c>
      <c r="AM379" s="148">
        <f t="shared" si="472"/>
        <v>1666.606</v>
      </c>
      <c r="AN379" s="148"/>
      <c r="AO379" s="148">
        <f t="shared" ref="AO379:AR379" si="473">AO380+AO381+AO382+AO384+AO385</f>
        <v>0</v>
      </c>
      <c r="AP379" s="148">
        <f t="shared" si="473"/>
        <v>0</v>
      </c>
      <c r="AQ379" s="148">
        <f t="shared" si="473"/>
        <v>0</v>
      </c>
      <c r="AR379" s="148">
        <f t="shared" si="473"/>
        <v>0</v>
      </c>
      <c r="AS379" s="148"/>
      <c r="AT379" s="148">
        <f t="shared" ref="AT379:AW379" si="474">AT380+AT381+AT382+AT384+AT385</f>
        <v>0</v>
      </c>
      <c r="AU379" s="148">
        <f t="shared" si="474"/>
        <v>0</v>
      </c>
      <c r="AV379" s="148">
        <f t="shared" si="474"/>
        <v>0</v>
      </c>
      <c r="AW379" s="148">
        <f t="shared" si="474"/>
        <v>0</v>
      </c>
      <c r="AX379" s="148"/>
      <c r="AY379" s="173">
        <f t="shared" ref="AY379:AZ379" si="475">AY380+AY381+AY382+AY384+AY385</f>
        <v>1583.2756999999999</v>
      </c>
      <c r="AZ379" s="173">
        <f t="shared" si="475"/>
        <v>0</v>
      </c>
      <c r="BA379" s="156"/>
      <c r="BB379" s="222"/>
    </row>
    <row r="380" spans="1:54" ht="31.2">
      <c r="A380" s="313"/>
      <c r="B380" s="315"/>
      <c r="C380" s="315"/>
      <c r="D380" s="157" t="s">
        <v>37</v>
      </c>
      <c r="E380" s="204">
        <f t="shared" si="463"/>
        <v>0</v>
      </c>
      <c r="F380" s="204">
        <f t="shared" si="449"/>
        <v>0</v>
      </c>
      <c r="G380" s="156"/>
      <c r="H380" s="148"/>
      <c r="I380" s="148"/>
      <c r="J380" s="156"/>
      <c r="K380" s="148"/>
      <c r="L380" s="148"/>
      <c r="M380" s="156"/>
      <c r="N380" s="148"/>
      <c r="O380" s="148"/>
      <c r="P380" s="156"/>
      <c r="Q380" s="148"/>
      <c r="R380" s="148"/>
      <c r="S380" s="156"/>
      <c r="T380" s="148"/>
      <c r="U380" s="148"/>
      <c r="V380" s="156"/>
      <c r="W380" s="148"/>
      <c r="X380" s="148"/>
      <c r="Y380" s="156"/>
      <c r="Z380" s="148"/>
      <c r="AA380" s="148"/>
      <c r="AB380" s="156"/>
      <c r="AC380" s="156"/>
      <c r="AD380" s="156"/>
      <c r="AE380" s="148"/>
      <c r="AF380" s="148"/>
      <c r="AG380" s="156"/>
      <c r="AH380" s="156"/>
      <c r="AI380" s="156"/>
      <c r="AJ380" s="148"/>
      <c r="AK380" s="148"/>
      <c r="AL380" s="156"/>
      <c r="AM380" s="156"/>
      <c r="AN380" s="156"/>
      <c r="AO380" s="148"/>
      <c r="AP380" s="148"/>
      <c r="AQ380" s="156"/>
      <c r="AR380" s="156"/>
      <c r="AS380" s="156"/>
      <c r="AT380" s="148"/>
      <c r="AU380" s="148"/>
      <c r="AV380" s="156"/>
      <c r="AW380" s="156"/>
      <c r="AX380" s="156"/>
      <c r="AY380" s="173"/>
      <c r="AZ380" s="173"/>
      <c r="BA380" s="156"/>
      <c r="BB380" s="222"/>
    </row>
    <row r="381" spans="1:54" ht="31.2">
      <c r="A381" s="313"/>
      <c r="B381" s="315"/>
      <c r="C381" s="315"/>
      <c r="D381" s="158" t="s">
        <v>2</v>
      </c>
      <c r="E381" s="204">
        <f t="shared" si="463"/>
        <v>1583.2756999999999</v>
      </c>
      <c r="F381" s="204">
        <f t="shared" si="449"/>
        <v>0</v>
      </c>
      <c r="G381" s="156"/>
      <c r="H381" s="148"/>
      <c r="I381" s="148"/>
      <c r="J381" s="156"/>
      <c r="K381" s="148"/>
      <c r="L381" s="148"/>
      <c r="M381" s="156"/>
      <c r="N381" s="148"/>
      <c r="O381" s="148"/>
      <c r="P381" s="156"/>
      <c r="Q381" s="148"/>
      <c r="R381" s="148"/>
      <c r="S381" s="156"/>
      <c r="T381" s="148"/>
      <c r="U381" s="148"/>
      <c r="V381" s="156"/>
      <c r="W381" s="148"/>
      <c r="X381" s="148"/>
      <c r="Y381" s="156"/>
      <c r="Z381" s="148"/>
      <c r="AA381" s="148"/>
      <c r="AB381" s="156"/>
      <c r="AC381" s="156"/>
      <c r="AD381" s="156"/>
      <c r="AE381" s="148"/>
      <c r="AF381" s="148"/>
      <c r="AG381" s="156"/>
      <c r="AH381" s="156"/>
      <c r="AI381" s="156"/>
      <c r="AJ381" s="148"/>
      <c r="AK381" s="148"/>
      <c r="AL381" s="156"/>
      <c r="AM381" s="156"/>
      <c r="AN381" s="156"/>
      <c r="AO381" s="148"/>
      <c r="AP381" s="148"/>
      <c r="AQ381" s="156"/>
      <c r="AR381" s="156"/>
      <c r="AS381" s="156"/>
      <c r="AT381" s="148"/>
      <c r="AU381" s="148"/>
      <c r="AV381" s="156"/>
      <c r="AW381" s="156"/>
      <c r="AX381" s="156"/>
      <c r="AY381" s="173">
        <v>1583.2756999999999</v>
      </c>
      <c r="AZ381" s="173"/>
      <c r="BA381" s="156"/>
      <c r="BB381" s="222"/>
    </row>
    <row r="382" spans="1:54" ht="15.6">
      <c r="A382" s="313"/>
      <c r="B382" s="315"/>
      <c r="C382" s="315"/>
      <c r="D382" s="221" t="s">
        <v>273</v>
      </c>
      <c r="E382" s="204">
        <f>H382+K382+N382+Q382+T382+W382+Z382+AE382+AJ382+AO382+AT382+AY382</f>
        <v>1666.606</v>
      </c>
      <c r="F382" s="204">
        <f t="shared" si="449"/>
        <v>1666.606</v>
      </c>
      <c r="G382" s="156"/>
      <c r="H382" s="148"/>
      <c r="I382" s="148"/>
      <c r="J382" s="156"/>
      <c r="K382" s="148"/>
      <c r="L382" s="148"/>
      <c r="M382" s="156"/>
      <c r="N382" s="148"/>
      <c r="O382" s="148"/>
      <c r="P382" s="156"/>
      <c r="Q382" s="148"/>
      <c r="R382" s="148"/>
      <c r="S382" s="156"/>
      <c r="T382" s="148"/>
      <c r="U382" s="148"/>
      <c r="V382" s="156"/>
      <c r="W382" s="148"/>
      <c r="X382" s="148"/>
      <c r="Y382" s="156"/>
      <c r="Z382" s="148"/>
      <c r="AA382" s="148"/>
      <c r="AB382" s="156"/>
      <c r="AC382" s="156"/>
      <c r="AD382" s="156"/>
      <c r="AE382" s="148"/>
      <c r="AF382" s="148"/>
      <c r="AG382" s="156"/>
      <c r="AH382" s="156"/>
      <c r="AI382" s="156"/>
      <c r="AJ382" s="148">
        <v>1666.606</v>
      </c>
      <c r="AK382" s="148"/>
      <c r="AL382" s="156"/>
      <c r="AM382" s="148">
        <v>1666.606</v>
      </c>
      <c r="AN382" s="156"/>
      <c r="AO382" s="148"/>
      <c r="AP382" s="148"/>
      <c r="AQ382" s="156"/>
      <c r="AR382" s="156"/>
      <c r="AS382" s="156"/>
      <c r="AT382" s="148"/>
      <c r="AU382" s="148"/>
      <c r="AV382" s="156"/>
      <c r="AW382" s="156"/>
      <c r="AX382" s="156"/>
      <c r="AY382" s="173"/>
      <c r="AZ382" s="173"/>
      <c r="BA382" s="156"/>
      <c r="BB382" s="222"/>
    </row>
    <row r="383" spans="1:54" ht="78">
      <c r="A383" s="313"/>
      <c r="B383" s="315"/>
      <c r="C383" s="315"/>
      <c r="D383" s="221" t="s">
        <v>279</v>
      </c>
      <c r="E383" s="204">
        <f t="shared" ref="E383:E388" si="476">H383+K383+N383+Q383+T383+W383+Z383+AE383+AJ383+AO383+AT383+AY383</f>
        <v>0</v>
      </c>
      <c r="F383" s="204">
        <f t="shared" si="449"/>
        <v>0</v>
      </c>
      <c r="G383" s="156"/>
      <c r="H383" s="148"/>
      <c r="I383" s="148"/>
      <c r="J383" s="156"/>
      <c r="K383" s="148"/>
      <c r="L383" s="148"/>
      <c r="M383" s="156"/>
      <c r="N383" s="148"/>
      <c r="O383" s="148"/>
      <c r="P383" s="156"/>
      <c r="Q383" s="148"/>
      <c r="R383" s="148"/>
      <c r="S383" s="156"/>
      <c r="T383" s="148"/>
      <c r="U383" s="148"/>
      <c r="V383" s="156"/>
      <c r="W383" s="148"/>
      <c r="X383" s="148"/>
      <c r="Y383" s="156"/>
      <c r="Z383" s="148"/>
      <c r="AA383" s="148"/>
      <c r="AB383" s="156"/>
      <c r="AC383" s="156"/>
      <c r="AD383" s="156"/>
      <c r="AE383" s="148"/>
      <c r="AF383" s="148"/>
      <c r="AG383" s="156"/>
      <c r="AH383" s="156"/>
      <c r="AI383" s="156"/>
      <c r="AJ383" s="148"/>
      <c r="AK383" s="148"/>
      <c r="AL383" s="156"/>
      <c r="AM383" s="156"/>
      <c r="AN383" s="156"/>
      <c r="AO383" s="148"/>
      <c r="AP383" s="148"/>
      <c r="AQ383" s="156"/>
      <c r="AR383" s="156"/>
      <c r="AS383" s="156"/>
      <c r="AT383" s="148"/>
      <c r="AU383" s="148"/>
      <c r="AV383" s="156"/>
      <c r="AW383" s="156"/>
      <c r="AX383" s="156"/>
      <c r="AY383" s="173"/>
      <c r="AZ383" s="173"/>
      <c r="BA383" s="156"/>
      <c r="BB383" s="222"/>
    </row>
    <row r="384" spans="1:54" ht="15.6">
      <c r="A384" s="313"/>
      <c r="B384" s="315"/>
      <c r="C384" s="315"/>
      <c r="D384" s="221" t="s">
        <v>274</v>
      </c>
      <c r="E384" s="204">
        <f t="shared" si="476"/>
        <v>0</v>
      </c>
      <c r="F384" s="204">
        <f t="shared" si="449"/>
        <v>0</v>
      </c>
      <c r="G384" s="156"/>
      <c r="H384" s="148"/>
      <c r="I384" s="148"/>
      <c r="J384" s="156"/>
      <c r="K384" s="148"/>
      <c r="L384" s="148"/>
      <c r="M384" s="156"/>
      <c r="N384" s="148"/>
      <c r="O384" s="148"/>
      <c r="P384" s="156"/>
      <c r="Q384" s="148"/>
      <c r="R384" s="148"/>
      <c r="S384" s="156"/>
      <c r="T384" s="148"/>
      <c r="U384" s="148"/>
      <c r="V384" s="156"/>
      <c r="W384" s="148"/>
      <c r="X384" s="148"/>
      <c r="Y384" s="156"/>
      <c r="Z384" s="148"/>
      <c r="AA384" s="148"/>
      <c r="AB384" s="156"/>
      <c r="AC384" s="156"/>
      <c r="AD384" s="156"/>
      <c r="AE384" s="148"/>
      <c r="AF384" s="148"/>
      <c r="AG384" s="156"/>
      <c r="AH384" s="156"/>
      <c r="AI384" s="156"/>
      <c r="AJ384" s="148"/>
      <c r="AK384" s="148"/>
      <c r="AL384" s="156"/>
      <c r="AM384" s="156"/>
      <c r="AN384" s="156"/>
      <c r="AO384" s="148"/>
      <c r="AP384" s="148"/>
      <c r="AQ384" s="156"/>
      <c r="AR384" s="156"/>
      <c r="AS384" s="156"/>
      <c r="AT384" s="148"/>
      <c r="AU384" s="148"/>
      <c r="AV384" s="156"/>
      <c r="AW384" s="156"/>
      <c r="AX384" s="156"/>
      <c r="AY384" s="173"/>
      <c r="AZ384" s="173"/>
      <c r="BA384" s="156"/>
      <c r="BB384" s="222"/>
    </row>
    <row r="385" spans="1:54" ht="31.2">
      <c r="A385" s="313"/>
      <c r="B385" s="315"/>
      <c r="C385" s="315"/>
      <c r="D385" s="153" t="s">
        <v>43</v>
      </c>
      <c r="E385" s="204">
        <f t="shared" si="476"/>
        <v>0</v>
      </c>
      <c r="F385" s="204">
        <f t="shared" si="449"/>
        <v>0</v>
      </c>
      <c r="G385" s="156"/>
      <c r="H385" s="148"/>
      <c r="I385" s="148"/>
      <c r="J385" s="156"/>
      <c r="K385" s="148"/>
      <c r="L385" s="148"/>
      <c r="M385" s="156"/>
      <c r="N385" s="148"/>
      <c r="O385" s="148"/>
      <c r="P385" s="156"/>
      <c r="Q385" s="148"/>
      <c r="R385" s="148"/>
      <c r="S385" s="156"/>
      <c r="T385" s="148"/>
      <c r="U385" s="148"/>
      <c r="V385" s="156"/>
      <c r="W385" s="148"/>
      <c r="X385" s="148"/>
      <c r="Y385" s="156"/>
      <c r="Z385" s="148"/>
      <c r="AA385" s="148"/>
      <c r="AB385" s="156"/>
      <c r="AC385" s="156"/>
      <c r="AD385" s="156"/>
      <c r="AE385" s="148"/>
      <c r="AF385" s="148"/>
      <c r="AG385" s="156"/>
      <c r="AH385" s="156"/>
      <c r="AI385" s="156"/>
      <c r="AJ385" s="148"/>
      <c r="AK385" s="148"/>
      <c r="AL385" s="156"/>
      <c r="AM385" s="156"/>
      <c r="AN385" s="156"/>
      <c r="AO385" s="148"/>
      <c r="AP385" s="148"/>
      <c r="AQ385" s="156"/>
      <c r="AR385" s="156"/>
      <c r="AS385" s="156"/>
      <c r="AT385" s="148"/>
      <c r="AU385" s="148"/>
      <c r="AV385" s="156"/>
      <c r="AW385" s="156"/>
      <c r="AX385" s="156"/>
      <c r="AY385" s="156"/>
      <c r="AZ385" s="156"/>
      <c r="BA385" s="156"/>
      <c r="BB385" s="223"/>
    </row>
    <row r="386" spans="1:54" ht="15.6">
      <c r="A386" s="312" t="s">
        <v>518</v>
      </c>
      <c r="B386" s="314" t="s">
        <v>550</v>
      </c>
      <c r="C386" s="314" t="s">
        <v>324</v>
      </c>
      <c r="D386" s="159" t="s">
        <v>41</v>
      </c>
      <c r="E386" s="204">
        <f t="shared" si="476"/>
        <v>1282.81</v>
      </c>
      <c r="F386" s="204">
        <f t="shared" si="449"/>
        <v>1282.81</v>
      </c>
      <c r="G386" s="156">
        <f>F386/E386</f>
        <v>1</v>
      </c>
      <c r="H386" s="148">
        <f>H387+H388+H389+H391+H392</f>
        <v>0</v>
      </c>
      <c r="I386" s="148">
        <f t="shared" ref="I386" si="477">I387+I388+I389+I391+I392</f>
        <v>0</v>
      </c>
      <c r="J386" s="148"/>
      <c r="K386" s="148">
        <f t="shared" ref="K386:L386" si="478">K387+K388+K389+K391+K392</f>
        <v>0</v>
      </c>
      <c r="L386" s="148">
        <f t="shared" si="478"/>
        <v>0</v>
      </c>
      <c r="M386" s="148"/>
      <c r="N386" s="148">
        <f t="shared" ref="N386:O386" si="479">N387+N388+N389+N391+N392</f>
        <v>0</v>
      </c>
      <c r="O386" s="148">
        <f t="shared" si="479"/>
        <v>0</v>
      </c>
      <c r="P386" s="148"/>
      <c r="Q386" s="148">
        <f t="shared" ref="Q386:R386" si="480">Q387+Q388+Q389+Q391+Q392</f>
        <v>0</v>
      </c>
      <c r="R386" s="148">
        <f t="shared" si="480"/>
        <v>0</v>
      </c>
      <c r="S386" s="148"/>
      <c r="T386" s="148">
        <f t="shared" ref="T386:U386" si="481">T387+T388+T389+T391+T392</f>
        <v>0</v>
      </c>
      <c r="U386" s="148">
        <f t="shared" si="481"/>
        <v>0</v>
      </c>
      <c r="V386" s="148"/>
      <c r="W386" s="148">
        <f t="shared" ref="W386:X386" si="482">W387+W388+W389+W391+W392</f>
        <v>0</v>
      </c>
      <c r="X386" s="148">
        <f t="shared" si="482"/>
        <v>0</v>
      </c>
      <c r="Y386" s="148"/>
      <c r="Z386" s="148">
        <f t="shared" ref="Z386:AC386" si="483">Z387+Z388+Z389+Z391+Z392</f>
        <v>0</v>
      </c>
      <c r="AA386" s="148">
        <f t="shared" si="483"/>
        <v>0</v>
      </c>
      <c r="AB386" s="148">
        <f t="shared" si="483"/>
        <v>0</v>
      </c>
      <c r="AC386" s="148">
        <f t="shared" si="483"/>
        <v>0</v>
      </c>
      <c r="AD386" s="148"/>
      <c r="AE386" s="148">
        <f t="shared" ref="AE386:AH386" si="484">AE387+AE388+AE389+AE391+AE392</f>
        <v>0</v>
      </c>
      <c r="AF386" s="148">
        <f t="shared" si="484"/>
        <v>0</v>
      </c>
      <c r="AG386" s="148">
        <f t="shared" si="484"/>
        <v>0</v>
      </c>
      <c r="AH386" s="148">
        <f t="shared" si="484"/>
        <v>0</v>
      </c>
      <c r="AI386" s="148"/>
      <c r="AJ386" s="148">
        <f t="shared" ref="AJ386:AM386" si="485">AJ387+AJ388+AJ389+AJ391+AJ392</f>
        <v>1282.81</v>
      </c>
      <c r="AK386" s="148">
        <f t="shared" si="485"/>
        <v>0</v>
      </c>
      <c r="AL386" s="148">
        <f t="shared" si="485"/>
        <v>0</v>
      </c>
      <c r="AM386" s="148">
        <f t="shared" si="485"/>
        <v>1282.81</v>
      </c>
      <c r="AN386" s="148"/>
      <c r="AO386" s="148">
        <f t="shared" ref="AO386:AR386" si="486">AO387+AO388+AO389+AO391+AO392</f>
        <v>0</v>
      </c>
      <c r="AP386" s="148">
        <f t="shared" si="486"/>
        <v>0</v>
      </c>
      <c r="AQ386" s="148">
        <f t="shared" si="486"/>
        <v>0</v>
      </c>
      <c r="AR386" s="148">
        <f t="shared" si="486"/>
        <v>0</v>
      </c>
      <c r="AS386" s="148"/>
      <c r="AT386" s="148">
        <f t="shared" ref="AT386:AW386" si="487">AT387+AT388+AT389+AT391+AT392</f>
        <v>0</v>
      </c>
      <c r="AU386" s="148">
        <f t="shared" si="487"/>
        <v>0</v>
      </c>
      <c r="AV386" s="148">
        <f t="shared" si="487"/>
        <v>0</v>
      </c>
      <c r="AW386" s="148">
        <f t="shared" si="487"/>
        <v>0</v>
      </c>
      <c r="AX386" s="148"/>
      <c r="AY386" s="148">
        <f t="shared" ref="AY386:AZ386" si="488">AY387+AY388+AY389+AY391+AY392</f>
        <v>0</v>
      </c>
      <c r="AZ386" s="148">
        <f t="shared" si="488"/>
        <v>0</v>
      </c>
      <c r="BA386" s="156"/>
      <c r="BB386" s="222"/>
    </row>
    <row r="387" spans="1:54" ht="31.2">
      <c r="A387" s="313"/>
      <c r="B387" s="315"/>
      <c r="C387" s="315"/>
      <c r="D387" s="157" t="s">
        <v>37</v>
      </c>
      <c r="E387" s="204">
        <f t="shared" si="476"/>
        <v>0</v>
      </c>
      <c r="F387" s="204">
        <f t="shared" si="449"/>
        <v>0</v>
      </c>
      <c r="G387" s="156"/>
      <c r="H387" s="148"/>
      <c r="I387" s="148"/>
      <c r="J387" s="156"/>
      <c r="K387" s="148"/>
      <c r="L387" s="148"/>
      <c r="M387" s="156"/>
      <c r="N387" s="148"/>
      <c r="O387" s="148"/>
      <c r="P387" s="156"/>
      <c r="Q387" s="148"/>
      <c r="R387" s="148"/>
      <c r="S387" s="156"/>
      <c r="T387" s="148"/>
      <c r="U387" s="148"/>
      <c r="V387" s="156"/>
      <c r="W387" s="148"/>
      <c r="X387" s="148"/>
      <c r="Y387" s="156"/>
      <c r="Z387" s="148"/>
      <c r="AA387" s="148"/>
      <c r="AB387" s="156"/>
      <c r="AC387" s="156"/>
      <c r="AD387" s="156"/>
      <c r="AE387" s="148"/>
      <c r="AF387" s="148"/>
      <c r="AG387" s="156"/>
      <c r="AH387" s="156"/>
      <c r="AI387" s="156"/>
      <c r="AJ387" s="148"/>
      <c r="AK387" s="148"/>
      <c r="AL387" s="156"/>
      <c r="AM387" s="156"/>
      <c r="AN387" s="156"/>
      <c r="AO387" s="148"/>
      <c r="AP387" s="148"/>
      <c r="AQ387" s="156"/>
      <c r="AR387" s="156"/>
      <c r="AS387" s="156"/>
      <c r="AT387" s="148"/>
      <c r="AU387" s="148"/>
      <c r="AV387" s="156"/>
      <c r="AW387" s="156"/>
      <c r="AX387" s="156"/>
      <c r="AY387" s="156"/>
      <c r="AZ387" s="156"/>
      <c r="BA387" s="156"/>
      <c r="BB387" s="222"/>
    </row>
    <row r="388" spans="1:54" ht="31.2">
      <c r="A388" s="313"/>
      <c r="B388" s="315"/>
      <c r="C388" s="315"/>
      <c r="D388" s="158" t="s">
        <v>2</v>
      </c>
      <c r="E388" s="204">
        <f t="shared" si="476"/>
        <v>0</v>
      </c>
      <c r="F388" s="204">
        <f t="shared" si="449"/>
        <v>0</v>
      </c>
      <c r="G388" s="156"/>
      <c r="H388" s="148"/>
      <c r="I388" s="148"/>
      <c r="J388" s="156"/>
      <c r="K388" s="148"/>
      <c r="L388" s="148"/>
      <c r="M388" s="156"/>
      <c r="N388" s="148"/>
      <c r="O388" s="148"/>
      <c r="P388" s="156"/>
      <c r="Q388" s="148"/>
      <c r="R388" s="148"/>
      <c r="S388" s="156"/>
      <c r="T388" s="148"/>
      <c r="U388" s="148"/>
      <c r="V388" s="156"/>
      <c r="W388" s="148"/>
      <c r="X388" s="148"/>
      <c r="Y388" s="156"/>
      <c r="Z388" s="148"/>
      <c r="AA388" s="148"/>
      <c r="AB388" s="156"/>
      <c r="AC388" s="156"/>
      <c r="AD388" s="156"/>
      <c r="AE388" s="148"/>
      <c r="AF388" s="148"/>
      <c r="AG388" s="156"/>
      <c r="AH388" s="156"/>
      <c r="AI388" s="156"/>
      <c r="AJ388" s="148"/>
      <c r="AK388" s="148"/>
      <c r="AL388" s="156"/>
      <c r="AM388" s="156"/>
      <c r="AN388" s="156"/>
      <c r="AO388" s="148"/>
      <c r="AP388" s="148"/>
      <c r="AQ388" s="156"/>
      <c r="AR388" s="156"/>
      <c r="AS388" s="156"/>
      <c r="AT388" s="148"/>
      <c r="AU388" s="148"/>
      <c r="AV388" s="156"/>
      <c r="AW388" s="156"/>
      <c r="AX388" s="156"/>
      <c r="AY388" s="156"/>
      <c r="AZ388" s="156"/>
      <c r="BA388" s="156"/>
      <c r="BB388" s="222"/>
    </row>
    <row r="389" spans="1:54" ht="15.6">
      <c r="A389" s="313"/>
      <c r="B389" s="315"/>
      <c r="C389" s="315"/>
      <c r="D389" s="221" t="s">
        <v>273</v>
      </c>
      <c r="E389" s="204">
        <f>H389+K389+N389+Q389+T389+W389+Z389+AE389+AJ389+AO389+AT389+AY389</f>
        <v>1282.81</v>
      </c>
      <c r="F389" s="204">
        <f t="shared" si="449"/>
        <v>1282.81</v>
      </c>
      <c r="G389" s="156"/>
      <c r="H389" s="148"/>
      <c r="I389" s="148"/>
      <c r="J389" s="156"/>
      <c r="K389" s="148"/>
      <c r="L389" s="148"/>
      <c r="M389" s="156"/>
      <c r="N389" s="148"/>
      <c r="O389" s="148"/>
      <c r="P389" s="156"/>
      <c r="Q389" s="148"/>
      <c r="R389" s="148"/>
      <c r="S389" s="156"/>
      <c r="T389" s="148"/>
      <c r="U389" s="148"/>
      <c r="V389" s="156"/>
      <c r="W389" s="148"/>
      <c r="X389" s="148"/>
      <c r="Y389" s="156"/>
      <c r="Z389" s="148"/>
      <c r="AA389" s="148"/>
      <c r="AB389" s="156"/>
      <c r="AC389" s="156"/>
      <c r="AD389" s="156"/>
      <c r="AE389" s="148"/>
      <c r="AF389" s="148"/>
      <c r="AG389" s="156"/>
      <c r="AH389" s="156"/>
      <c r="AI389" s="156"/>
      <c r="AJ389" s="148">
        <v>1282.81</v>
      </c>
      <c r="AK389" s="148"/>
      <c r="AL389" s="156"/>
      <c r="AM389" s="148">
        <v>1282.81</v>
      </c>
      <c r="AN389" s="156"/>
      <c r="AO389" s="148"/>
      <c r="AP389" s="148"/>
      <c r="AQ389" s="156"/>
      <c r="AR389" s="156"/>
      <c r="AS389" s="156"/>
      <c r="AT389" s="148"/>
      <c r="AU389" s="148"/>
      <c r="AV389" s="156"/>
      <c r="AW389" s="156"/>
      <c r="AX389" s="156"/>
      <c r="AY389" s="156"/>
      <c r="AZ389" s="156"/>
      <c r="BA389" s="156"/>
      <c r="BB389" s="222"/>
    </row>
    <row r="390" spans="1:54" ht="78">
      <c r="A390" s="313"/>
      <c r="B390" s="315"/>
      <c r="C390" s="315"/>
      <c r="D390" s="221" t="s">
        <v>279</v>
      </c>
      <c r="E390" s="204">
        <f t="shared" ref="E390:E395" si="489">H390+K390+N390+Q390+T390+W390+Z390+AE390+AJ390+AO390+AT390+AY390</f>
        <v>0</v>
      </c>
      <c r="F390" s="204">
        <f t="shared" si="449"/>
        <v>0</v>
      </c>
      <c r="G390" s="156"/>
      <c r="H390" s="148"/>
      <c r="I390" s="148"/>
      <c r="J390" s="156"/>
      <c r="K390" s="148"/>
      <c r="L390" s="148"/>
      <c r="M390" s="156"/>
      <c r="N390" s="148"/>
      <c r="O390" s="148"/>
      <c r="P390" s="156"/>
      <c r="Q390" s="148"/>
      <c r="R390" s="148"/>
      <c r="S390" s="156"/>
      <c r="T390" s="148"/>
      <c r="U390" s="148"/>
      <c r="V390" s="156"/>
      <c r="W390" s="148"/>
      <c r="X390" s="148"/>
      <c r="Y390" s="156"/>
      <c r="Z390" s="148"/>
      <c r="AA390" s="148"/>
      <c r="AB390" s="156"/>
      <c r="AC390" s="156"/>
      <c r="AD390" s="156"/>
      <c r="AE390" s="148"/>
      <c r="AF390" s="148"/>
      <c r="AG390" s="156"/>
      <c r="AH390" s="156"/>
      <c r="AI390" s="156"/>
      <c r="AJ390" s="148"/>
      <c r="AK390" s="148"/>
      <c r="AL390" s="156"/>
      <c r="AM390" s="156"/>
      <c r="AN390" s="156"/>
      <c r="AO390" s="148"/>
      <c r="AP390" s="148"/>
      <c r="AQ390" s="156"/>
      <c r="AR390" s="156"/>
      <c r="AS390" s="156"/>
      <c r="AT390" s="148"/>
      <c r="AU390" s="148"/>
      <c r="AV390" s="156"/>
      <c r="AW390" s="156"/>
      <c r="AX390" s="156"/>
      <c r="AY390" s="156"/>
      <c r="AZ390" s="156"/>
      <c r="BA390" s="156"/>
      <c r="BB390" s="222"/>
    </row>
    <row r="391" spans="1:54" ht="15.6">
      <c r="A391" s="313"/>
      <c r="B391" s="315"/>
      <c r="C391" s="315"/>
      <c r="D391" s="221" t="s">
        <v>274</v>
      </c>
      <c r="E391" s="204">
        <f t="shared" si="489"/>
        <v>0</v>
      </c>
      <c r="F391" s="204">
        <f t="shared" si="449"/>
        <v>0</v>
      </c>
      <c r="G391" s="156"/>
      <c r="H391" s="148"/>
      <c r="I391" s="148"/>
      <c r="J391" s="156"/>
      <c r="K391" s="148"/>
      <c r="L391" s="148"/>
      <c r="M391" s="156"/>
      <c r="N391" s="148"/>
      <c r="O391" s="148"/>
      <c r="P391" s="156"/>
      <c r="Q391" s="148"/>
      <c r="R391" s="148"/>
      <c r="S391" s="156"/>
      <c r="T391" s="148"/>
      <c r="U391" s="148"/>
      <c r="V391" s="156"/>
      <c r="W391" s="148"/>
      <c r="X391" s="148"/>
      <c r="Y391" s="156"/>
      <c r="Z391" s="148"/>
      <c r="AA391" s="148"/>
      <c r="AB391" s="156"/>
      <c r="AC391" s="156"/>
      <c r="AD391" s="156"/>
      <c r="AE391" s="148"/>
      <c r="AF391" s="148"/>
      <c r="AG391" s="156"/>
      <c r="AH391" s="156"/>
      <c r="AI391" s="156"/>
      <c r="AJ391" s="148"/>
      <c r="AK391" s="148"/>
      <c r="AL391" s="156"/>
      <c r="AM391" s="156"/>
      <c r="AN391" s="156"/>
      <c r="AO391" s="148"/>
      <c r="AP391" s="148"/>
      <c r="AQ391" s="156"/>
      <c r="AR391" s="156"/>
      <c r="AS391" s="156"/>
      <c r="AT391" s="148"/>
      <c r="AU391" s="148"/>
      <c r="AV391" s="156"/>
      <c r="AW391" s="156"/>
      <c r="AX391" s="156"/>
      <c r="AY391" s="156"/>
      <c r="AZ391" s="156"/>
      <c r="BA391" s="156"/>
      <c r="BB391" s="222"/>
    </row>
    <row r="392" spans="1:54" ht="31.2">
      <c r="A392" s="313"/>
      <c r="B392" s="315"/>
      <c r="C392" s="315"/>
      <c r="D392" s="153" t="s">
        <v>43</v>
      </c>
      <c r="E392" s="204">
        <f t="shared" si="489"/>
        <v>0</v>
      </c>
      <c r="F392" s="204">
        <f t="shared" si="449"/>
        <v>0</v>
      </c>
      <c r="G392" s="156"/>
      <c r="H392" s="148"/>
      <c r="I392" s="148"/>
      <c r="J392" s="156"/>
      <c r="K392" s="148"/>
      <c r="L392" s="148"/>
      <c r="M392" s="156"/>
      <c r="N392" s="148"/>
      <c r="O392" s="148"/>
      <c r="P392" s="156"/>
      <c r="Q392" s="148"/>
      <c r="R392" s="148"/>
      <c r="S392" s="156"/>
      <c r="T392" s="148"/>
      <c r="U392" s="148"/>
      <c r="V392" s="156"/>
      <c r="W392" s="148"/>
      <c r="X392" s="148"/>
      <c r="Y392" s="156"/>
      <c r="Z392" s="148"/>
      <c r="AA392" s="148"/>
      <c r="AB392" s="156"/>
      <c r="AC392" s="156"/>
      <c r="AD392" s="156"/>
      <c r="AE392" s="148"/>
      <c r="AF392" s="148"/>
      <c r="AG392" s="156"/>
      <c r="AH392" s="156"/>
      <c r="AI392" s="156"/>
      <c r="AJ392" s="148"/>
      <c r="AK392" s="148"/>
      <c r="AL392" s="156"/>
      <c r="AM392" s="156"/>
      <c r="AN392" s="156"/>
      <c r="AO392" s="148"/>
      <c r="AP392" s="148"/>
      <c r="AQ392" s="156"/>
      <c r="AR392" s="156"/>
      <c r="AS392" s="156"/>
      <c r="AT392" s="148"/>
      <c r="AU392" s="148"/>
      <c r="AV392" s="156"/>
      <c r="AW392" s="156"/>
      <c r="AX392" s="156"/>
      <c r="AY392" s="156"/>
      <c r="AZ392" s="156"/>
      <c r="BA392" s="156"/>
      <c r="BB392" s="223"/>
    </row>
    <row r="393" spans="1:54" ht="15.6">
      <c r="A393" s="312" t="s">
        <v>522</v>
      </c>
      <c r="B393" s="314" t="s">
        <v>524</v>
      </c>
      <c r="C393" s="314" t="s">
        <v>324</v>
      </c>
      <c r="D393" s="159" t="s">
        <v>41</v>
      </c>
      <c r="E393" s="204">
        <f t="shared" si="489"/>
        <v>290.512</v>
      </c>
      <c r="F393" s="204">
        <f t="shared" si="449"/>
        <v>290.512</v>
      </c>
      <c r="G393" s="156">
        <f>F393/E393</f>
        <v>1</v>
      </c>
      <c r="H393" s="148">
        <f>H394+H395+H396+H398+H399</f>
        <v>0</v>
      </c>
      <c r="I393" s="148">
        <f t="shared" ref="I393" si="490">I394+I395+I396+I398+I399</f>
        <v>0</v>
      </c>
      <c r="J393" s="148"/>
      <c r="K393" s="148">
        <f t="shared" ref="K393:L393" si="491">K394+K395+K396+K398+K399</f>
        <v>0</v>
      </c>
      <c r="L393" s="148">
        <f t="shared" si="491"/>
        <v>0</v>
      </c>
      <c r="M393" s="148"/>
      <c r="N393" s="148">
        <f t="shared" ref="N393:O393" si="492">N394+N395+N396+N398+N399</f>
        <v>0</v>
      </c>
      <c r="O393" s="148">
        <f t="shared" si="492"/>
        <v>0</v>
      </c>
      <c r="P393" s="148"/>
      <c r="Q393" s="148">
        <f t="shared" ref="Q393:R393" si="493">Q394+Q395+Q396+Q398+Q399</f>
        <v>0</v>
      </c>
      <c r="R393" s="148">
        <f t="shared" si="493"/>
        <v>0</v>
      </c>
      <c r="S393" s="148"/>
      <c r="T393" s="148">
        <f t="shared" ref="T393:U393" si="494">T394+T395+T396+T398+T399</f>
        <v>0</v>
      </c>
      <c r="U393" s="148">
        <f t="shared" si="494"/>
        <v>0</v>
      </c>
      <c r="V393" s="148"/>
      <c r="W393" s="148">
        <f t="shared" ref="W393:X393" si="495">W394+W395+W396+W398+W399</f>
        <v>0</v>
      </c>
      <c r="X393" s="148">
        <f t="shared" si="495"/>
        <v>0</v>
      </c>
      <c r="Y393" s="148"/>
      <c r="Z393" s="148">
        <f t="shared" ref="Z393:AC393" si="496">Z394+Z395+Z396+Z398+Z399</f>
        <v>0</v>
      </c>
      <c r="AA393" s="148">
        <f t="shared" si="496"/>
        <v>0</v>
      </c>
      <c r="AB393" s="148">
        <f t="shared" si="496"/>
        <v>0</v>
      </c>
      <c r="AC393" s="148">
        <f t="shared" si="496"/>
        <v>0</v>
      </c>
      <c r="AD393" s="148"/>
      <c r="AE393" s="148">
        <f t="shared" ref="AE393:AH393" si="497">AE394+AE395+AE396+AE398+AE399</f>
        <v>0</v>
      </c>
      <c r="AF393" s="148">
        <f t="shared" si="497"/>
        <v>0</v>
      </c>
      <c r="AG393" s="148">
        <f t="shared" si="497"/>
        <v>0</v>
      </c>
      <c r="AH393" s="148">
        <f t="shared" si="497"/>
        <v>0</v>
      </c>
      <c r="AI393" s="148"/>
      <c r="AJ393" s="148">
        <f t="shared" ref="AJ393:AM393" si="498">AJ394+AJ395+AJ396+AJ398+AJ399</f>
        <v>0</v>
      </c>
      <c r="AK393" s="148">
        <f t="shared" si="498"/>
        <v>0</v>
      </c>
      <c r="AL393" s="148">
        <f t="shared" si="498"/>
        <v>0</v>
      </c>
      <c r="AM393" s="148">
        <f t="shared" si="498"/>
        <v>0</v>
      </c>
      <c r="AN393" s="148"/>
      <c r="AO393" s="148">
        <f t="shared" ref="AO393:AR393" si="499">AO394+AO395+AO396+AO398+AO399</f>
        <v>290.512</v>
      </c>
      <c r="AP393" s="148">
        <f t="shared" si="499"/>
        <v>0</v>
      </c>
      <c r="AQ393" s="148">
        <f t="shared" si="499"/>
        <v>0</v>
      </c>
      <c r="AR393" s="148">
        <f t="shared" si="499"/>
        <v>290.512</v>
      </c>
      <c r="AS393" s="148"/>
      <c r="AT393" s="148">
        <f t="shared" ref="AT393:AW393" si="500">AT394+AT395+AT396+AT398+AT399</f>
        <v>0</v>
      </c>
      <c r="AU393" s="148">
        <f t="shared" si="500"/>
        <v>0</v>
      </c>
      <c r="AV393" s="148">
        <f t="shared" si="500"/>
        <v>0</v>
      </c>
      <c r="AW393" s="148">
        <f t="shared" si="500"/>
        <v>0</v>
      </c>
      <c r="AX393" s="148"/>
      <c r="AY393" s="148">
        <f t="shared" ref="AY393:AZ393" si="501">AY394+AY395+AY396+AY398+AY399</f>
        <v>0</v>
      </c>
      <c r="AZ393" s="148">
        <f t="shared" si="501"/>
        <v>0</v>
      </c>
      <c r="BA393" s="156"/>
      <c r="BB393" s="222"/>
    </row>
    <row r="394" spans="1:54" ht="31.2">
      <c r="A394" s="313"/>
      <c r="B394" s="315"/>
      <c r="C394" s="315"/>
      <c r="D394" s="157" t="s">
        <v>37</v>
      </c>
      <c r="E394" s="204">
        <f t="shared" si="489"/>
        <v>0</v>
      </c>
      <c r="F394" s="204">
        <f t="shared" si="449"/>
        <v>0</v>
      </c>
      <c r="G394" s="156"/>
      <c r="H394" s="148"/>
      <c r="I394" s="148"/>
      <c r="J394" s="156"/>
      <c r="K394" s="148"/>
      <c r="L394" s="148"/>
      <c r="M394" s="156"/>
      <c r="N394" s="148"/>
      <c r="O394" s="148"/>
      <c r="P394" s="156"/>
      <c r="Q394" s="148"/>
      <c r="R394" s="148"/>
      <c r="S394" s="156"/>
      <c r="T394" s="148"/>
      <c r="U394" s="148"/>
      <c r="V394" s="156"/>
      <c r="W394" s="148"/>
      <c r="X394" s="148"/>
      <c r="Y394" s="156"/>
      <c r="Z394" s="148"/>
      <c r="AA394" s="148"/>
      <c r="AB394" s="156"/>
      <c r="AC394" s="156"/>
      <c r="AD394" s="156"/>
      <c r="AE394" s="148"/>
      <c r="AF394" s="148"/>
      <c r="AG394" s="156"/>
      <c r="AH394" s="156"/>
      <c r="AI394" s="156"/>
      <c r="AJ394" s="148"/>
      <c r="AK394" s="148"/>
      <c r="AL394" s="156"/>
      <c r="AM394" s="156"/>
      <c r="AN394" s="156"/>
      <c r="AO394" s="148"/>
      <c r="AP394" s="148"/>
      <c r="AQ394" s="156"/>
      <c r="AR394" s="156"/>
      <c r="AS394" s="156"/>
      <c r="AT394" s="148"/>
      <c r="AU394" s="148"/>
      <c r="AV394" s="156"/>
      <c r="AW394" s="156"/>
      <c r="AX394" s="156"/>
      <c r="AY394" s="156"/>
      <c r="AZ394" s="156"/>
      <c r="BA394" s="156"/>
      <c r="BB394" s="222"/>
    </row>
    <row r="395" spans="1:54" ht="31.2">
      <c r="A395" s="313"/>
      <c r="B395" s="315"/>
      <c r="C395" s="315"/>
      <c r="D395" s="158" t="s">
        <v>2</v>
      </c>
      <c r="E395" s="204">
        <f t="shared" si="489"/>
        <v>0</v>
      </c>
      <c r="F395" s="204">
        <f t="shared" si="449"/>
        <v>0</v>
      </c>
      <c r="G395" s="156"/>
      <c r="H395" s="148"/>
      <c r="I395" s="148"/>
      <c r="J395" s="156"/>
      <c r="K395" s="148"/>
      <c r="L395" s="148"/>
      <c r="M395" s="156"/>
      <c r="N395" s="148"/>
      <c r="O395" s="148"/>
      <c r="P395" s="156"/>
      <c r="Q395" s="148"/>
      <c r="R395" s="148"/>
      <c r="S395" s="156"/>
      <c r="T395" s="148"/>
      <c r="U395" s="148"/>
      <c r="V395" s="156"/>
      <c r="W395" s="148"/>
      <c r="X395" s="148"/>
      <c r="Y395" s="156"/>
      <c r="Z395" s="148"/>
      <c r="AA395" s="148"/>
      <c r="AB395" s="156"/>
      <c r="AC395" s="156"/>
      <c r="AD395" s="156"/>
      <c r="AE395" s="148"/>
      <c r="AF395" s="148"/>
      <c r="AG395" s="156"/>
      <c r="AH395" s="156"/>
      <c r="AI395" s="156"/>
      <c r="AJ395" s="148"/>
      <c r="AK395" s="148"/>
      <c r="AL395" s="156"/>
      <c r="AM395" s="156"/>
      <c r="AN395" s="156"/>
      <c r="AO395" s="148"/>
      <c r="AP395" s="148"/>
      <c r="AQ395" s="156"/>
      <c r="AR395" s="156"/>
      <c r="AS395" s="156"/>
      <c r="AT395" s="148"/>
      <c r="AU395" s="148"/>
      <c r="AV395" s="156"/>
      <c r="AW395" s="156"/>
      <c r="AX395" s="156"/>
      <c r="AY395" s="156"/>
      <c r="AZ395" s="156"/>
      <c r="BA395" s="156"/>
      <c r="BB395" s="222"/>
    </row>
    <row r="396" spans="1:54" ht="15.6">
      <c r="A396" s="313"/>
      <c r="B396" s="315"/>
      <c r="C396" s="315"/>
      <c r="D396" s="221" t="s">
        <v>273</v>
      </c>
      <c r="E396" s="204">
        <f>H396+K396+N396+Q396+T396+W396+Z396+AE396+AJ396+AO396+AT396+AY396</f>
        <v>290.512</v>
      </c>
      <c r="F396" s="204">
        <f t="shared" si="449"/>
        <v>290.512</v>
      </c>
      <c r="G396" s="156"/>
      <c r="H396" s="148"/>
      <c r="I396" s="148"/>
      <c r="J396" s="156"/>
      <c r="K396" s="148"/>
      <c r="L396" s="148"/>
      <c r="M396" s="156"/>
      <c r="N396" s="148"/>
      <c r="O396" s="148"/>
      <c r="P396" s="156"/>
      <c r="Q396" s="148"/>
      <c r="R396" s="148"/>
      <c r="S396" s="156"/>
      <c r="T396" s="148"/>
      <c r="U396" s="148"/>
      <c r="V396" s="156"/>
      <c r="W396" s="148"/>
      <c r="X396" s="148"/>
      <c r="Y396" s="156"/>
      <c r="Z396" s="148"/>
      <c r="AA396" s="148"/>
      <c r="AB396" s="156"/>
      <c r="AC396" s="156"/>
      <c r="AD396" s="156"/>
      <c r="AE396" s="148"/>
      <c r="AF396" s="148"/>
      <c r="AG396" s="156"/>
      <c r="AH396" s="156"/>
      <c r="AI396" s="156"/>
      <c r="AJ396" s="148"/>
      <c r="AK396" s="148"/>
      <c r="AL396" s="156"/>
      <c r="AM396" s="156"/>
      <c r="AN396" s="156"/>
      <c r="AO396" s="148">
        <v>290.512</v>
      </c>
      <c r="AP396" s="148"/>
      <c r="AQ396" s="156"/>
      <c r="AR396" s="148">
        <v>290.512</v>
      </c>
      <c r="AS396" s="156"/>
      <c r="AT396" s="148"/>
      <c r="AU396" s="148"/>
      <c r="AV396" s="156"/>
      <c r="AW396" s="156"/>
      <c r="AX396" s="156"/>
      <c r="AY396" s="156"/>
      <c r="AZ396" s="156"/>
      <c r="BA396" s="156"/>
      <c r="BB396" s="222"/>
    </row>
    <row r="397" spans="1:54" ht="78">
      <c r="A397" s="313"/>
      <c r="B397" s="315"/>
      <c r="C397" s="315"/>
      <c r="D397" s="221" t="s">
        <v>279</v>
      </c>
      <c r="E397" s="204">
        <f t="shared" ref="E397:E402" si="502">H397+K397+N397+Q397+T397+W397+Z397+AE397+AJ397+AO397+AT397+AY397</f>
        <v>0</v>
      </c>
      <c r="F397" s="204">
        <f t="shared" si="449"/>
        <v>0</v>
      </c>
      <c r="G397" s="156"/>
      <c r="H397" s="148"/>
      <c r="I397" s="148"/>
      <c r="J397" s="156"/>
      <c r="K397" s="148"/>
      <c r="L397" s="148"/>
      <c r="M397" s="156"/>
      <c r="N397" s="148"/>
      <c r="O397" s="148"/>
      <c r="P397" s="156"/>
      <c r="Q397" s="148"/>
      <c r="R397" s="148"/>
      <c r="S397" s="156"/>
      <c r="T397" s="148"/>
      <c r="U397" s="148"/>
      <c r="V397" s="156"/>
      <c r="W397" s="148"/>
      <c r="X397" s="148"/>
      <c r="Y397" s="156"/>
      <c r="Z397" s="148"/>
      <c r="AA397" s="148"/>
      <c r="AB397" s="156"/>
      <c r="AC397" s="156"/>
      <c r="AD397" s="156"/>
      <c r="AE397" s="148"/>
      <c r="AF397" s="148"/>
      <c r="AG397" s="156"/>
      <c r="AH397" s="156"/>
      <c r="AI397" s="156"/>
      <c r="AJ397" s="148"/>
      <c r="AK397" s="148"/>
      <c r="AL397" s="156"/>
      <c r="AM397" s="156"/>
      <c r="AN397" s="156"/>
      <c r="AO397" s="148"/>
      <c r="AP397" s="148"/>
      <c r="AQ397" s="156"/>
      <c r="AR397" s="156"/>
      <c r="AS397" s="156"/>
      <c r="AT397" s="148"/>
      <c r="AU397" s="148"/>
      <c r="AV397" s="156"/>
      <c r="AW397" s="156"/>
      <c r="AX397" s="156"/>
      <c r="AY397" s="156"/>
      <c r="AZ397" s="156"/>
      <c r="BA397" s="156"/>
      <c r="BB397" s="222"/>
    </row>
    <row r="398" spans="1:54" ht="15.6">
      <c r="A398" s="313"/>
      <c r="B398" s="315"/>
      <c r="C398" s="315"/>
      <c r="D398" s="221" t="s">
        <v>274</v>
      </c>
      <c r="E398" s="204">
        <f t="shared" si="502"/>
        <v>0</v>
      </c>
      <c r="F398" s="204">
        <f t="shared" si="449"/>
        <v>0</v>
      </c>
      <c r="G398" s="156"/>
      <c r="H398" s="148"/>
      <c r="I398" s="148"/>
      <c r="J398" s="156"/>
      <c r="K398" s="148"/>
      <c r="L398" s="148"/>
      <c r="M398" s="156"/>
      <c r="N398" s="148"/>
      <c r="O398" s="148"/>
      <c r="P398" s="156"/>
      <c r="Q398" s="148"/>
      <c r="R398" s="148"/>
      <c r="S398" s="156"/>
      <c r="T398" s="148"/>
      <c r="U398" s="148"/>
      <c r="V398" s="156"/>
      <c r="W398" s="148"/>
      <c r="X398" s="148"/>
      <c r="Y398" s="156"/>
      <c r="Z398" s="148"/>
      <c r="AA398" s="148"/>
      <c r="AB398" s="156"/>
      <c r="AC398" s="156"/>
      <c r="AD398" s="156"/>
      <c r="AE398" s="148"/>
      <c r="AF398" s="148"/>
      <c r="AG398" s="156"/>
      <c r="AH398" s="156"/>
      <c r="AI398" s="156"/>
      <c r="AJ398" s="148"/>
      <c r="AK398" s="148"/>
      <c r="AL398" s="156"/>
      <c r="AM398" s="156"/>
      <c r="AN398" s="156"/>
      <c r="AO398" s="148"/>
      <c r="AP398" s="148"/>
      <c r="AQ398" s="156"/>
      <c r="AR398" s="156"/>
      <c r="AS398" s="156"/>
      <c r="AT398" s="148"/>
      <c r="AU398" s="148"/>
      <c r="AV398" s="156"/>
      <c r="AW398" s="156"/>
      <c r="AX398" s="156"/>
      <c r="AY398" s="156"/>
      <c r="AZ398" s="156"/>
      <c r="BA398" s="156"/>
      <c r="BB398" s="222"/>
    </row>
    <row r="399" spans="1:54" ht="31.2">
      <c r="A399" s="313"/>
      <c r="B399" s="315"/>
      <c r="C399" s="315"/>
      <c r="D399" s="153" t="s">
        <v>43</v>
      </c>
      <c r="E399" s="204">
        <f t="shared" si="502"/>
        <v>0</v>
      </c>
      <c r="F399" s="204">
        <f t="shared" si="449"/>
        <v>0</v>
      </c>
      <c r="G399" s="156"/>
      <c r="H399" s="148"/>
      <c r="I399" s="148"/>
      <c r="J399" s="156"/>
      <c r="K399" s="148"/>
      <c r="L399" s="148"/>
      <c r="M399" s="156"/>
      <c r="N399" s="148"/>
      <c r="O399" s="148"/>
      <c r="P399" s="156"/>
      <c r="Q399" s="148"/>
      <c r="R399" s="148"/>
      <c r="S399" s="156"/>
      <c r="T399" s="148"/>
      <c r="U399" s="148"/>
      <c r="V399" s="156"/>
      <c r="W399" s="148"/>
      <c r="X399" s="148"/>
      <c r="Y399" s="156"/>
      <c r="Z399" s="148"/>
      <c r="AA399" s="148"/>
      <c r="AB399" s="156"/>
      <c r="AC399" s="156"/>
      <c r="AD399" s="156"/>
      <c r="AE399" s="148"/>
      <c r="AF399" s="148"/>
      <c r="AG399" s="156"/>
      <c r="AH399" s="156"/>
      <c r="AI399" s="156"/>
      <c r="AJ399" s="148"/>
      <c r="AK399" s="148"/>
      <c r="AL399" s="156"/>
      <c r="AM399" s="156"/>
      <c r="AN399" s="156"/>
      <c r="AO399" s="148"/>
      <c r="AP399" s="148"/>
      <c r="AQ399" s="156"/>
      <c r="AR399" s="156"/>
      <c r="AS399" s="156"/>
      <c r="AT399" s="148"/>
      <c r="AU399" s="148"/>
      <c r="AV399" s="156"/>
      <c r="AW399" s="156"/>
      <c r="AX399" s="156"/>
      <c r="AY399" s="156"/>
      <c r="AZ399" s="156"/>
      <c r="BA399" s="156"/>
      <c r="BB399" s="223"/>
    </row>
    <row r="400" spans="1:54" ht="15.6">
      <c r="A400" s="312" t="s">
        <v>523</v>
      </c>
      <c r="B400" s="314" t="s">
        <v>525</v>
      </c>
      <c r="C400" s="314" t="s">
        <v>324</v>
      </c>
      <c r="D400" s="159" t="s">
        <v>41</v>
      </c>
      <c r="E400" s="204">
        <f t="shared" si="502"/>
        <v>269.44799999999998</v>
      </c>
      <c r="F400" s="204">
        <f t="shared" si="449"/>
        <v>269.44799999999998</v>
      </c>
      <c r="G400" s="156">
        <f>F400/E400</f>
        <v>1</v>
      </c>
      <c r="H400" s="148">
        <f>H401+H402+H403+H405+H406</f>
        <v>0</v>
      </c>
      <c r="I400" s="148">
        <f t="shared" ref="I400" si="503">I401+I402+I403+I405+I406</f>
        <v>0</v>
      </c>
      <c r="J400" s="148"/>
      <c r="K400" s="148">
        <f t="shared" ref="K400:L400" si="504">K401+K402+K403+K405+K406</f>
        <v>0</v>
      </c>
      <c r="L400" s="148">
        <f t="shared" si="504"/>
        <v>0</v>
      </c>
      <c r="M400" s="148"/>
      <c r="N400" s="148">
        <f t="shared" ref="N400:O400" si="505">N401+N402+N403+N405+N406</f>
        <v>0</v>
      </c>
      <c r="O400" s="148">
        <f t="shared" si="505"/>
        <v>0</v>
      </c>
      <c r="P400" s="148"/>
      <c r="Q400" s="148">
        <f t="shared" ref="Q400:R400" si="506">Q401+Q402+Q403+Q405+Q406</f>
        <v>0</v>
      </c>
      <c r="R400" s="148">
        <f t="shared" si="506"/>
        <v>0</v>
      </c>
      <c r="S400" s="148"/>
      <c r="T400" s="148">
        <f t="shared" ref="T400:U400" si="507">T401+T402+T403+T405+T406</f>
        <v>0</v>
      </c>
      <c r="U400" s="148">
        <f t="shared" si="507"/>
        <v>0</v>
      </c>
      <c r="V400" s="148"/>
      <c r="W400" s="148">
        <f t="shared" ref="W400:X400" si="508">W401+W402+W403+W405+W406</f>
        <v>0</v>
      </c>
      <c r="X400" s="148">
        <f t="shared" si="508"/>
        <v>0</v>
      </c>
      <c r="Y400" s="148"/>
      <c r="Z400" s="148">
        <f t="shared" ref="Z400:AC400" si="509">Z401+Z402+Z403+Z405+Z406</f>
        <v>0</v>
      </c>
      <c r="AA400" s="148">
        <f t="shared" si="509"/>
        <v>0</v>
      </c>
      <c r="AB400" s="148">
        <f t="shared" si="509"/>
        <v>0</v>
      </c>
      <c r="AC400" s="148">
        <f t="shared" si="509"/>
        <v>0</v>
      </c>
      <c r="AD400" s="148"/>
      <c r="AE400" s="148">
        <f t="shared" ref="AE400:AH400" si="510">AE401+AE402+AE403+AE405+AE406</f>
        <v>0</v>
      </c>
      <c r="AF400" s="148">
        <f t="shared" si="510"/>
        <v>0</v>
      </c>
      <c r="AG400" s="148">
        <f t="shared" si="510"/>
        <v>0</v>
      </c>
      <c r="AH400" s="148">
        <f t="shared" si="510"/>
        <v>0</v>
      </c>
      <c r="AI400" s="148"/>
      <c r="AJ400" s="148">
        <f t="shared" ref="AJ400:AM400" si="511">AJ401+AJ402+AJ403+AJ405+AJ406</f>
        <v>269.44799999999998</v>
      </c>
      <c r="AK400" s="148">
        <f t="shared" si="511"/>
        <v>269.44799999999998</v>
      </c>
      <c r="AL400" s="148">
        <f t="shared" si="511"/>
        <v>269.44799999999998</v>
      </c>
      <c r="AM400" s="148">
        <f t="shared" si="511"/>
        <v>269.44799999999998</v>
      </c>
      <c r="AN400" s="148"/>
      <c r="AO400" s="148">
        <f t="shared" ref="AO400:AR400" si="512">AO401+AO402+AO403+AO405+AO406</f>
        <v>0</v>
      </c>
      <c r="AP400" s="148">
        <f t="shared" si="512"/>
        <v>0</v>
      </c>
      <c r="AQ400" s="148">
        <f t="shared" si="512"/>
        <v>0</v>
      </c>
      <c r="AR400" s="148">
        <f t="shared" si="512"/>
        <v>0</v>
      </c>
      <c r="AS400" s="148"/>
      <c r="AT400" s="148">
        <f t="shared" ref="AT400:AW400" si="513">AT401+AT402+AT403+AT405+AT406</f>
        <v>0</v>
      </c>
      <c r="AU400" s="148">
        <f t="shared" si="513"/>
        <v>0</v>
      </c>
      <c r="AV400" s="148">
        <f t="shared" si="513"/>
        <v>0</v>
      </c>
      <c r="AW400" s="148">
        <f t="shared" si="513"/>
        <v>0</v>
      </c>
      <c r="AX400" s="148"/>
      <c r="AY400" s="148">
        <f t="shared" ref="AY400:AZ400" si="514">AY401+AY402+AY403+AY405+AY406</f>
        <v>0</v>
      </c>
      <c r="AZ400" s="148">
        <f t="shared" si="514"/>
        <v>0</v>
      </c>
      <c r="BA400" s="156"/>
      <c r="BB400" s="222"/>
    </row>
    <row r="401" spans="1:54" ht="31.2">
      <c r="A401" s="313"/>
      <c r="B401" s="315"/>
      <c r="C401" s="315"/>
      <c r="D401" s="157" t="s">
        <v>37</v>
      </c>
      <c r="E401" s="204">
        <f t="shared" si="502"/>
        <v>0</v>
      </c>
      <c r="F401" s="204">
        <f t="shared" si="449"/>
        <v>0</v>
      </c>
      <c r="G401" s="156"/>
      <c r="H401" s="148"/>
      <c r="I401" s="148"/>
      <c r="J401" s="156"/>
      <c r="K401" s="148"/>
      <c r="L401" s="148"/>
      <c r="M401" s="156"/>
      <c r="N401" s="148"/>
      <c r="O401" s="148"/>
      <c r="P401" s="156"/>
      <c r="Q401" s="148"/>
      <c r="R401" s="148"/>
      <c r="S401" s="156"/>
      <c r="T401" s="148"/>
      <c r="U401" s="148"/>
      <c r="V401" s="156"/>
      <c r="W401" s="148"/>
      <c r="X401" s="148"/>
      <c r="Y401" s="156"/>
      <c r="Z401" s="148"/>
      <c r="AA401" s="148"/>
      <c r="AB401" s="156"/>
      <c r="AC401" s="156"/>
      <c r="AD401" s="156"/>
      <c r="AE401" s="148"/>
      <c r="AF401" s="148"/>
      <c r="AG401" s="156"/>
      <c r="AH401" s="156"/>
      <c r="AI401" s="156"/>
      <c r="AJ401" s="148"/>
      <c r="AK401" s="148"/>
      <c r="AL401" s="156"/>
      <c r="AM401" s="156"/>
      <c r="AN401" s="156"/>
      <c r="AO401" s="148"/>
      <c r="AP401" s="148"/>
      <c r="AQ401" s="156"/>
      <c r="AR401" s="156"/>
      <c r="AS401" s="156"/>
      <c r="AT401" s="148"/>
      <c r="AU401" s="148"/>
      <c r="AV401" s="156"/>
      <c r="AW401" s="156"/>
      <c r="AX401" s="156"/>
      <c r="AY401" s="156"/>
      <c r="AZ401" s="156"/>
      <c r="BA401" s="156"/>
      <c r="BB401" s="222"/>
    </row>
    <row r="402" spans="1:54" ht="31.2">
      <c r="A402" s="313"/>
      <c r="B402" s="315"/>
      <c r="C402" s="315"/>
      <c r="D402" s="158" t="s">
        <v>2</v>
      </c>
      <c r="E402" s="204">
        <f t="shared" si="502"/>
        <v>0</v>
      </c>
      <c r="F402" s="204">
        <f t="shared" si="449"/>
        <v>0</v>
      </c>
      <c r="G402" s="156"/>
      <c r="H402" s="148"/>
      <c r="I402" s="148"/>
      <c r="J402" s="156"/>
      <c r="K402" s="148"/>
      <c r="L402" s="148"/>
      <c r="M402" s="156"/>
      <c r="N402" s="148"/>
      <c r="O402" s="148"/>
      <c r="P402" s="156"/>
      <c r="Q402" s="148"/>
      <c r="R402" s="148"/>
      <c r="S402" s="156"/>
      <c r="T402" s="148"/>
      <c r="U402" s="148"/>
      <c r="V402" s="156"/>
      <c r="W402" s="148"/>
      <c r="X402" s="148"/>
      <c r="Y402" s="156"/>
      <c r="Z402" s="148"/>
      <c r="AA402" s="148"/>
      <c r="AB402" s="156"/>
      <c r="AC402" s="156"/>
      <c r="AD402" s="156"/>
      <c r="AE402" s="148"/>
      <c r="AF402" s="148"/>
      <c r="AG402" s="156"/>
      <c r="AH402" s="156"/>
      <c r="AI402" s="156"/>
      <c r="AJ402" s="148"/>
      <c r="AK402" s="148"/>
      <c r="AL402" s="156"/>
      <c r="AM402" s="156"/>
      <c r="AN402" s="156"/>
      <c r="AO402" s="148"/>
      <c r="AP402" s="148"/>
      <c r="AQ402" s="156"/>
      <c r="AR402" s="156"/>
      <c r="AS402" s="156"/>
      <c r="AT402" s="148"/>
      <c r="AU402" s="148"/>
      <c r="AV402" s="156"/>
      <c r="AW402" s="156"/>
      <c r="AX402" s="156"/>
      <c r="AY402" s="156"/>
      <c r="AZ402" s="156"/>
      <c r="BA402" s="156"/>
      <c r="BB402" s="222"/>
    </row>
    <row r="403" spans="1:54" ht="15.6">
      <c r="A403" s="313"/>
      <c r="B403" s="315"/>
      <c r="C403" s="315"/>
      <c r="D403" s="221" t="s">
        <v>273</v>
      </c>
      <c r="E403" s="204">
        <f>H403+K403+N403+Q403+T403+W403+Z403+AE403+AJ403+AO403+AT403+AY403</f>
        <v>269.44799999999998</v>
      </c>
      <c r="F403" s="204">
        <f t="shared" si="449"/>
        <v>269.44799999999998</v>
      </c>
      <c r="G403" s="156"/>
      <c r="H403" s="148"/>
      <c r="I403" s="148"/>
      <c r="J403" s="156"/>
      <c r="K403" s="148"/>
      <c r="L403" s="148"/>
      <c r="M403" s="156"/>
      <c r="N403" s="148"/>
      <c r="O403" s="148"/>
      <c r="P403" s="156"/>
      <c r="Q403" s="148"/>
      <c r="R403" s="148"/>
      <c r="S403" s="156"/>
      <c r="T403" s="148"/>
      <c r="U403" s="148"/>
      <c r="V403" s="156"/>
      <c r="W403" s="148"/>
      <c r="X403" s="148"/>
      <c r="Y403" s="156"/>
      <c r="Z403" s="148"/>
      <c r="AA403" s="148"/>
      <c r="AB403" s="156"/>
      <c r="AC403" s="156"/>
      <c r="AD403" s="156"/>
      <c r="AE403" s="148"/>
      <c r="AF403" s="148"/>
      <c r="AG403" s="156"/>
      <c r="AH403" s="156"/>
      <c r="AI403" s="156"/>
      <c r="AJ403" s="148">
        <v>269.44799999999998</v>
      </c>
      <c r="AK403" s="148">
        <v>269.44799999999998</v>
      </c>
      <c r="AL403" s="148">
        <v>269.44799999999998</v>
      </c>
      <c r="AM403" s="148">
        <v>269.44799999999998</v>
      </c>
      <c r="AN403" s="156"/>
      <c r="AO403" s="148"/>
      <c r="AP403" s="148"/>
      <c r="AQ403" s="156"/>
      <c r="AR403" s="156"/>
      <c r="AS403" s="156"/>
      <c r="AT403" s="148"/>
      <c r="AU403" s="148"/>
      <c r="AV403" s="156"/>
      <c r="AW403" s="156"/>
      <c r="AX403" s="156"/>
      <c r="AY403" s="156"/>
      <c r="AZ403" s="156"/>
      <c r="BA403" s="156"/>
      <c r="BB403" s="222"/>
    </row>
    <row r="404" spans="1:54" ht="78">
      <c r="A404" s="313"/>
      <c r="B404" s="315"/>
      <c r="C404" s="315"/>
      <c r="D404" s="221" t="s">
        <v>279</v>
      </c>
      <c r="E404" s="204">
        <f t="shared" ref="E404:E409" si="515">H404+K404+N404+Q404+T404+W404+Z404+AE404+AJ404+AO404+AT404+AY404</f>
        <v>0</v>
      </c>
      <c r="F404" s="204">
        <f t="shared" si="449"/>
        <v>0</v>
      </c>
      <c r="G404" s="156"/>
      <c r="H404" s="148"/>
      <c r="I404" s="148"/>
      <c r="J404" s="156"/>
      <c r="K404" s="148"/>
      <c r="L404" s="148"/>
      <c r="M404" s="156"/>
      <c r="N404" s="148"/>
      <c r="O404" s="148"/>
      <c r="P404" s="156"/>
      <c r="Q404" s="148"/>
      <c r="R404" s="148"/>
      <c r="S404" s="156"/>
      <c r="T404" s="148"/>
      <c r="U404" s="148"/>
      <c r="V404" s="156"/>
      <c r="W404" s="148"/>
      <c r="X404" s="148"/>
      <c r="Y404" s="156"/>
      <c r="Z404" s="148"/>
      <c r="AA404" s="148"/>
      <c r="AB404" s="156"/>
      <c r="AC404" s="156"/>
      <c r="AD404" s="156"/>
      <c r="AE404" s="148"/>
      <c r="AF404" s="148"/>
      <c r="AG404" s="156"/>
      <c r="AH404" s="156"/>
      <c r="AI404" s="156"/>
      <c r="AJ404" s="148"/>
      <c r="AK404" s="148"/>
      <c r="AL404" s="156"/>
      <c r="AM404" s="156"/>
      <c r="AN404" s="156"/>
      <c r="AO404" s="148"/>
      <c r="AP404" s="148"/>
      <c r="AQ404" s="156"/>
      <c r="AR404" s="156"/>
      <c r="AS404" s="156"/>
      <c r="AT404" s="148"/>
      <c r="AU404" s="148"/>
      <c r="AV404" s="156"/>
      <c r="AW404" s="156"/>
      <c r="AX404" s="156"/>
      <c r="AY404" s="156"/>
      <c r="AZ404" s="156"/>
      <c r="BA404" s="156"/>
      <c r="BB404" s="222"/>
    </row>
    <row r="405" spans="1:54" ht="15.6">
      <c r="A405" s="313"/>
      <c r="B405" s="315"/>
      <c r="C405" s="315"/>
      <c r="D405" s="221" t="s">
        <v>274</v>
      </c>
      <c r="E405" s="204">
        <f t="shared" si="515"/>
        <v>0</v>
      </c>
      <c r="F405" s="204">
        <f t="shared" si="449"/>
        <v>0</v>
      </c>
      <c r="G405" s="156"/>
      <c r="H405" s="148"/>
      <c r="I405" s="148"/>
      <c r="J405" s="156"/>
      <c r="K405" s="148"/>
      <c r="L405" s="148"/>
      <c r="M405" s="156"/>
      <c r="N405" s="148"/>
      <c r="O405" s="148"/>
      <c r="P405" s="156"/>
      <c r="Q405" s="148"/>
      <c r="R405" s="148"/>
      <c r="S405" s="156"/>
      <c r="T405" s="148"/>
      <c r="U405" s="148"/>
      <c r="V405" s="156"/>
      <c r="W405" s="148"/>
      <c r="X405" s="148"/>
      <c r="Y405" s="156"/>
      <c r="Z405" s="148"/>
      <c r="AA405" s="148"/>
      <c r="AB405" s="156"/>
      <c r="AC405" s="156"/>
      <c r="AD405" s="156"/>
      <c r="AE405" s="148"/>
      <c r="AF405" s="148"/>
      <c r="AG405" s="156"/>
      <c r="AH405" s="156"/>
      <c r="AI405" s="156"/>
      <c r="AJ405" s="148"/>
      <c r="AK405" s="148"/>
      <c r="AL405" s="156"/>
      <c r="AM405" s="156"/>
      <c r="AN405" s="156"/>
      <c r="AO405" s="148"/>
      <c r="AP405" s="148"/>
      <c r="AQ405" s="156"/>
      <c r="AR405" s="156"/>
      <c r="AS405" s="156"/>
      <c r="AT405" s="148"/>
      <c r="AU405" s="148"/>
      <c r="AV405" s="156"/>
      <c r="AW405" s="156"/>
      <c r="AX405" s="156"/>
      <c r="AY405" s="156"/>
      <c r="AZ405" s="156"/>
      <c r="BA405" s="156"/>
      <c r="BB405" s="222"/>
    </row>
    <row r="406" spans="1:54" ht="31.2">
      <c r="A406" s="313"/>
      <c r="B406" s="315"/>
      <c r="C406" s="315"/>
      <c r="D406" s="153" t="s">
        <v>43</v>
      </c>
      <c r="E406" s="204">
        <f t="shared" si="515"/>
        <v>0</v>
      </c>
      <c r="F406" s="204">
        <f t="shared" si="449"/>
        <v>0</v>
      </c>
      <c r="G406" s="156"/>
      <c r="H406" s="148"/>
      <c r="I406" s="148"/>
      <c r="J406" s="156"/>
      <c r="K406" s="148"/>
      <c r="L406" s="148"/>
      <c r="M406" s="156"/>
      <c r="N406" s="148"/>
      <c r="O406" s="148"/>
      <c r="P406" s="156"/>
      <c r="Q406" s="148"/>
      <c r="R406" s="148"/>
      <c r="S406" s="156"/>
      <c r="T406" s="148"/>
      <c r="U406" s="148"/>
      <c r="V406" s="156"/>
      <c r="W406" s="148"/>
      <c r="X406" s="148"/>
      <c r="Y406" s="156"/>
      <c r="Z406" s="148"/>
      <c r="AA406" s="148"/>
      <c r="AB406" s="156"/>
      <c r="AC406" s="156"/>
      <c r="AD406" s="156"/>
      <c r="AE406" s="148"/>
      <c r="AF406" s="148"/>
      <c r="AG406" s="156"/>
      <c r="AH406" s="156"/>
      <c r="AI406" s="156"/>
      <c r="AJ406" s="148"/>
      <c r="AK406" s="148"/>
      <c r="AL406" s="156"/>
      <c r="AM406" s="156"/>
      <c r="AN406" s="156"/>
      <c r="AO406" s="148"/>
      <c r="AP406" s="148"/>
      <c r="AQ406" s="156"/>
      <c r="AR406" s="156"/>
      <c r="AS406" s="156"/>
      <c r="AT406" s="148"/>
      <c r="AU406" s="148"/>
      <c r="AV406" s="156"/>
      <c r="AW406" s="156"/>
      <c r="AX406" s="156"/>
      <c r="AY406" s="156"/>
      <c r="AZ406" s="156"/>
      <c r="BA406" s="156"/>
      <c r="BB406" s="223"/>
    </row>
    <row r="407" spans="1:54" ht="15.6">
      <c r="A407" s="312" t="s">
        <v>523</v>
      </c>
      <c r="B407" s="314" t="s">
        <v>548</v>
      </c>
      <c r="C407" s="314" t="s">
        <v>324</v>
      </c>
      <c r="D407" s="159" t="s">
        <v>41</v>
      </c>
      <c r="E407" s="204">
        <f t="shared" si="515"/>
        <v>200</v>
      </c>
      <c r="F407" s="204">
        <f t="shared" si="449"/>
        <v>0</v>
      </c>
      <c r="G407" s="156">
        <f>F407/E407</f>
        <v>0</v>
      </c>
      <c r="H407" s="148">
        <f>H408+H409+H410+H412+H413</f>
        <v>0</v>
      </c>
      <c r="I407" s="148">
        <f t="shared" ref="I407" si="516">I408+I409+I410+I412+I413</f>
        <v>0</v>
      </c>
      <c r="J407" s="148"/>
      <c r="K407" s="148">
        <f t="shared" ref="K407:L407" si="517">K408+K409+K410+K412+K413</f>
        <v>0</v>
      </c>
      <c r="L407" s="148">
        <f t="shared" si="517"/>
        <v>0</v>
      </c>
      <c r="M407" s="148"/>
      <c r="N407" s="148">
        <f t="shared" ref="N407:O407" si="518">N408+N409+N410+N412+N413</f>
        <v>0</v>
      </c>
      <c r="O407" s="148">
        <f t="shared" si="518"/>
        <v>0</v>
      </c>
      <c r="P407" s="148"/>
      <c r="Q407" s="148">
        <f t="shared" ref="Q407:R407" si="519">Q408+Q409+Q410+Q412+Q413</f>
        <v>0</v>
      </c>
      <c r="R407" s="148">
        <f t="shared" si="519"/>
        <v>0</v>
      </c>
      <c r="S407" s="148"/>
      <c r="T407" s="148">
        <f t="shared" ref="T407:U407" si="520">T408+T409+T410+T412+T413</f>
        <v>0</v>
      </c>
      <c r="U407" s="148">
        <f t="shared" si="520"/>
        <v>0</v>
      </c>
      <c r="V407" s="148"/>
      <c r="W407" s="148">
        <f t="shared" ref="W407:X407" si="521">W408+W409+W410+W412+W413</f>
        <v>0</v>
      </c>
      <c r="X407" s="148">
        <f t="shared" si="521"/>
        <v>0</v>
      </c>
      <c r="Y407" s="148"/>
      <c r="Z407" s="148">
        <f t="shared" ref="Z407:AC407" si="522">Z408+Z409+Z410+Z412+Z413</f>
        <v>0</v>
      </c>
      <c r="AA407" s="148">
        <f t="shared" si="522"/>
        <v>0</v>
      </c>
      <c r="AB407" s="148">
        <f t="shared" si="522"/>
        <v>0</v>
      </c>
      <c r="AC407" s="148">
        <f t="shared" si="522"/>
        <v>0</v>
      </c>
      <c r="AD407" s="148"/>
      <c r="AE407" s="148">
        <f t="shared" ref="AE407:AH407" si="523">AE408+AE409+AE410+AE412+AE413</f>
        <v>0</v>
      </c>
      <c r="AF407" s="148">
        <f t="shared" si="523"/>
        <v>0</v>
      </c>
      <c r="AG407" s="148">
        <f t="shared" si="523"/>
        <v>0</v>
      </c>
      <c r="AH407" s="148">
        <f t="shared" si="523"/>
        <v>0</v>
      </c>
      <c r="AI407" s="148"/>
      <c r="AJ407" s="148">
        <f t="shared" ref="AJ407:AM407" si="524">AJ408+AJ409+AJ410+AJ412+AJ413</f>
        <v>0</v>
      </c>
      <c r="AK407" s="148">
        <f t="shared" si="524"/>
        <v>0</v>
      </c>
      <c r="AL407" s="148">
        <f t="shared" si="524"/>
        <v>0</v>
      </c>
      <c r="AM407" s="148">
        <f t="shared" si="524"/>
        <v>0</v>
      </c>
      <c r="AN407" s="148"/>
      <c r="AO407" s="148">
        <f t="shared" ref="AO407:AR407" si="525">AO408+AO409+AO410+AO412+AO413</f>
        <v>0</v>
      </c>
      <c r="AP407" s="148">
        <f t="shared" si="525"/>
        <v>0</v>
      </c>
      <c r="AQ407" s="148">
        <f t="shared" si="525"/>
        <v>0</v>
      </c>
      <c r="AR407" s="148">
        <f t="shared" si="525"/>
        <v>0</v>
      </c>
      <c r="AS407" s="148"/>
      <c r="AT407" s="148">
        <f t="shared" ref="AT407:AW407" si="526">AT408+AT409+AT410+AT412+AT413</f>
        <v>0</v>
      </c>
      <c r="AU407" s="148">
        <f t="shared" si="526"/>
        <v>0</v>
      </c>
      <c r="AV407" s="148">
        <f t="shared" si="526"/>
        <v>0</v>
      </c>
      <c r="AW407" s="148">
        <f t="shared" si="526"/>
        <v>0</v>
      </c>
      <c r="AX407" s="148"/>
      <c r="AY407" s="173">
        <f t="shared" ref="AY407:AZ407" si="527">AY408+AY409+AY410+AY412+AY413</f>
        <v>200</v>
      </c>
      <c r="AZ407" s="173">
        <f t="shared" si="527"/>
        <v>0</v>
      </c>
      <c r="BA407" s="156"/>
      <c r="BB407" s="222"/>
    </row>
    <row r="408" spans="1:54" ht="31.2">
      <c r="A408" s="313"/>
      <c r="B408" s="315"/>
      <c r="C408" s="315"/>
      <c r="D408" s="157" t="s">
        <v>37</v>
      </c>
      <c r="E408" s="204">
        <f t="shared" si="515"/>
        <v>0</v>
      </c>
      <c r="F408" s="204">
        <f t="shared" si="449"/>
        <v>0</v>
      </c>
      <c r="G408" s="156"/>
      <c r="H408" s="148"/>
      <c r="I408" s="148"/>
      <c r="J408" s="156"/>
      <c r="K408" s="148"/>
      <c r="L408" s="148"/>
      <c r="M408" s="156"/>
      <c r="N408" s="148"/>
      <c r="O408" s="148"/>
      <c r="P408" s="156"/>
      <c r="Q408" s="148"/>
      <c r="R408" s="148"/>
      <c r="S408" s="156"/>
      <c r="T408" s="148"/>
      <c r="U408" s="148"/>
      <c r="V408" s="156"/>
      <c r="W408" s="148"/>
      <c r="X408" s="148"/>
      <c r="Y408" s="156"/>
      <c r="Z408" s="148"/>
      <c r="AA408" s="148"/>
      <c r="AB408" s="156"/>
      <c r="AC408" s="156"/>
      <c r="AD408" s="156"/>
      <c r="AE408" s="148"/>
      <c r="AF408" s="148"/>
      <c r="AG408" s="156"/>
      <c r="AH408" s="156"/>
      <c r="AI408" s="156"/>
      <c r="AJ408" s="148"/>
      <c r="AK408" s="148"/>
      <c r="AL408" s="156"/>
      <c r="AM408" s="156"/>
      <c r="AN408" s="156"/>
      <c r="AO408" s="148"/>
      <c r="AP408" s="148"/>
      <c r="AQ408" s="156"/>
      <c r="AR408" s="156"/>
      <c r="AS408" s="156"/>
      <c r="AT408" s="148"/>
      <c r="AU408" s="148"/>
      <c r="AV408" s="156"/>
      <c r="AW408" s="156"/>
      <c r="AX408" s="156"/>
      <c r="AY408" s="173"/>
      <c r="AZ408" s="173"/>
      <c r="BA408" s="156"/>
      <c r="BB408" s="222"/>
    </row>
    <row r="409" spans="1:54" ht="31.2">
      <c r="A409" s="313"/>
      <c r="B409" s="315"/>
      <c r="C409" s="315"/>
      <c r="D409" s="158" t="s">
        <v>2</v>
      </c>
      <c r="E409" s="204">
        <f t="shared" si="515"/>
        <v>0</v>
      </c>
      <c r="F409" s="204">
        <f t="shared" si="449"/>
        <v>0</v>
      </c>
      <c r="G409" s="156"/>
      <c r="H409" s="148"/>
      <c r="I409" s="148"/>
      <c r="J409" s="156"/>
      <c r="K409" s="148"/>
      <c r="L409" s="148"/>
      <c r="M409" s="156"/>
      <c r="N409" s="148"/>
      <c r="O409" s="148"/>
      <c r="P409" s="156"/>
      <c r="Q409" s="148"/>
      <c r="R409" s="148"/>
      <c r="S409" s="156"/>
      <c r="T409" s="148"/>
      <c r="U409" s="148"/>
      <c r="V409" s="156"/>
      <c r="W409" s="148"/>
      <c r="X409" s="148"/>
      <c r="Y409" s="156"/>
      <c r="Z409" s="148"/>
      <c r="AA409" s="148"/>
      <c r="AB409" s="156"/>
      <c r="AC409" s="156"/>
      <c r="AD409" s="156"/>
      <c r="AE409" s="148"/>
      <c r="AF409" s="148"/>
      <c r="AG409" s="156"/>
      <c r="AH409" s="156"/>
      <c r="AI409" s="156"/>
      <c r="AJ409" s="148"/>
      <c r="AK409" s="148"/>
      <c r="AL409" s="156"/>
      <c r="AM409" s="156"/>
      <c r="AN409" s="156"/>
      <c r="AO409" s="148"/>
      <c r="AP409" s="148"/>
      <c r="AQ409" s="156"/>
      <c r="AR409" s="156"/>
      <c r="AS409" s="156"/>
      <c r="AT409" s="148"/>
      <c r="AU409" s="148"/>
      <c r="AV409" s="156"/>
      <c r="AW409" s="156"/>
      <c r="AX409" s="156"/>
      <c r="AY409" s="173"/>
      <c r="AZ409" s="173"/>
      <c r="BA409" s="156"/>
      <c r="BB409" s="222"/>
    </row>
    <row r="410" spans="1:54" ht="15.6">
      <c r="A410" s="313"/>
      <c r="B410" s="315"/>
      <c r="C410" s="315"/>
      <c r="D410" s="221" t="s">
        <v>273</v>
      </c>
      <c r="E410" s="204">
        <f>H410+K410+N410+Q410+T410+W410+Z410+AE410+AJ410+AO410+AT410+AY410</f>
        <v>200</v>
      </c>
      <c r="F410" s="204">
        <f t="shared" si="449"/>
        <v>0</v>
      </c>
      <c r="G410" s="156"/>
      <c r="H410" s="148"/>
      <c r="I410" s="148"/>
      <c r="J410" s="156"/>
      <c r="K410" s="148"/>
      <c r="L410" s="148"/>
      <c r="M410" s="156"/>
      <c r="N410" s="148"/>
      <c r="O410" s="148"/>
      <c r="P410" s="156"/>
      <c r="Q410" s="148"/>
      <c r="R410" s="148"/>
      <c r="S410" s="156"/>
      <c r="T410" s="148"/>
      <c r="U410" s="148"/>
      <c r="V410" s="156"/>
      <c r="W410" s="148"/>
      <c r="X410" s="148"/>
      <c r="Y410" s="156"/>
      <c r="Z410" s="148"/>
      <c r="AA410" s="148"/>
      <c r="AB410" s="156"/>
      <c r="AC410" s="156"/>
      <c r="AD410" s="156"/>
      <c r="AE410" s="148"/>
      <c r="AF410" s="148"/>
      <c r="AG410" s="156"/>
      <c r="AH410" s="156"/>
      <c r="AI410" s="156"/>
      <c r="AJ410" s="148"/>
      <c r="AK410" s="148"/>
      <c r="AL410" s="148"/>
      <c r="AM410" s="148"/>
      <c r="AN410" s="156"/>
      <c r="AO410" s="148"/>
      <c r="AP410" s="148"/>
      <c r="AQ410" s="156"/>
      <c r="AR410" s="156"/>
      <c r="AS410" s="156"/>
      <c r="AT410" s="148"/>
      <c r="AU410" s="148"/>
      <c r="AV410" s="156"/>
      <c r="AW410" s="156"/>
      <c r="AX410" s="156"/>
      <c r="AY410" s="173">
        <v>200</v>
      </c>
      <c r="AZ410" s="173"/>
      <c r="BA410" s="156"/>
      <c r="BB410" s="222"/>
    </row>
    <row r="411" spans="1:54" ht="78">
      <c r="A411" s="313"/>
      <c r="B411" s="315"/>
      <c r="C411" s="315"/>
      <c r="D411" s="221" t="s">
        <v>279</v>
      </c>
      <c r="E411" s="204">
        <f t="shared" ref="E411:E413" si="528">H411+K411+N411+Q411+T411+W411+Z411+AE411+AJ411+AO411+AT411+AY411</f>
        <v>0</v>
      </c>
      <c r="F411" s="204">
        <f t="shared" si="449"/>
        <v>0</v>
      </c>
      <c r="G411" s="156"/>
      <c r="H411" s="148"/>
      <c r="I411" s="148"/>
      <c r="J411" s="156"/>
      <c r="K411" s="148"/>
      <c r="L411" s="148"/>
      <c r="M411" s="156"/>
      <c r="N411" s="148"/>
      <c r="O411" s="148"/>
      <c r="P411" s="156"/>
      <c r="Q411" s="148"/>
      <c r="R411" s="148"/>
      <c r="S411" s="156"/>
      <c r="T411" s="148"/>
      <c r="U411" s="148"/>
      <c r="V411" s="156"/>
      <c r="W411" s="148"/>
      <c r="X411" s="148"/>
      <c r="Y411" s="156"/>
      <c r="Z411" s="148"/>
      <c r="AA411" s="148"/>
      <c r="AB411" s="156"/>
      <c r="AC411" s="156"/>
      <c r="AD411" s="156"/>
      <c r="AE411" s="148"/>
      <c r="AF411" s="148"/>
      <c r="AG411" s="156"/>
      <c r="AH411" s="156"/>
      <c r="AI411" s="156"/>
      <c r="AJ411" s="148"/>
      <c r="AK411" s="148"/>
      <c r="AL411" s="156"/>
      <c r="AM411" s="156"/>
      <c r="AN411" s="156"/>
      <c r="AO411" s="148"/>
      <c r="AP411" s="148"/>
      <c r="AQ411" s="156"/>
      <c r="AR411" s="156"/>
      <c r="AS411" s="156"/>
      <c r="AT411" s="148"/>
      <c r="AU411" s="148"/>
      <c r="AV411" s="156"/>
      <c r="AW411" s="156"/>
      <c r="AX411" s="156"/>
      <c r="AY411" s="156"/>
      <c r="AZ411" s="156"/>
      <c r="BA411" s="156"/>
      <c r="BB411" s="222"/>
    </row>
    <row r="412" spans="1:54" ht="15.6">
      <c r="A412" s="313"/>
      <c r="B412" s="315"/>
      <c r="C412" s="315"/>
      <c r="D412" s="221" t="s">
        <v>274</v>
      </c>
      <c r="E412" s="204">
        <f t="shared" si="528"/>
        <v>0</v>
      </c>
      <c r="F412" s="204">
        <f t="shared" si="449"/>
        <v>0</v>
      </c>
      <c r="G412" s="156"/>
      <c r="H412" s="148"/>
      <c r="I412" s="148"/>
      <c r="J412" s="156"/>
      <c r="K412" s="148"/>
      <c r="L412" s="148"/>
      <c r="M412" s="156"/>
      <c r="N412" s="148"/>
      <c r="O412" s="148"/>
      <c r="P412" s="156"/>
      <c r="Q412" s="148"/>
      <c r="R412" s="148"/>
      <c r="S412" s="156"/>
      <c r="T412" s="148"/>
      <c r="U412" s="148"/>
      <c r="V412" s="156"/>
      <c r="W412" s="148"/>
      <c r="X412" s="148"/>
      <c r="Y412" s="156"/>
      <c r="Z412" s="148"/>
      <c r="AA412" s="148"/>
      <c r="AB412" s="156"/>
      <c r="AC412" s="156"/>
      <c r="AD412" s="156"/>
      <c r="AE412" s="148"/>
      <c r="AF412" s="148"/>
      <c r="AG412" s="156"/>
      <c r="AH412" s="156"/>
      <c r="AI412" s="156"/>
      <c r="AJ412" s="148"/>
      <c r="AK412" s="148"/>
      <c r="AL412" s="156"/>
      <c r="AM412" s="156"/>
      <c r="AN412" s="156"/>
      <c r="AO412" s="148"/>
      <c r="AP412" s="148"/>
      <c r="AQ412" s="156"/>
      <c r="AR412" s="156"/>
      <c r="AS412" s="156"/>
      <c r="AT412" s="148"/>
      <c r="AU412" s="148"/>
      <c r="AV412" s="156"/>
      <c r="AW412" s="156"/>
      <c r="AX412" s="156"/>
      <c r="AY412" s="156"/>
      <c r="AZ412" s="156"/>
      <c r="BA412" s="156"/>
      <c r="BB412" s="222"/>
    </row>
    <row r="413" spans="1:54" ht="31.2">
      <c r="A413" s="313"/>
      <c r="B413" s="315"/>
      <c r="C413" s="315"/>
      <c r="D413" s="153" t="s">
        <v>43</v>
      </c>
      <c r="E413" s="204">
        <f t="shared" si="528"/>
        <v>0</v>
      </c>
      <c r="F413" s="204">
        <f t="shared" si="449"/>
        <v>0</v>
      </c>
      <c r="G413" s="156"/>
      <c r="H413" s="148"/>
      <c r="I413" s="148"/>
      <c r="J413" s="156"/>
      <c r="K413" s="148"/>
      <c r="L413" s="148"/>
      <c r="M413" s="156"/>
      <c r="N413" s="148"/>
      <c r="O413" s="148"/>
      <c r="P413" s="156"/>
      <c r="Q413" s="148"/>
      <c r="R413" s="148"/>
      <c r="S413" s="156"/>
      <c r="T413" s="148"/>
      <c r="U413" s="148"/>
      <c r="V413" s="156"/>
      <c r="W413" s="148"/>
      <c r="X413" s="148"/>
      <c r="Y413" s="156"/>
      <c r="Z413" s="148"/>
      <c r="AA413" s="148"/>
      <c r="AB413" s="156"/>
      <c r="AC413" s="156"/>
      <c r="AD413" s="156"/>
      <c r="AE413" s="148"/>
      <c r="AF413" s="148"/>
      <c r="AG413" s="156"/>
      <c r="AH413" s="156"/>
      <c r="AI413" s="156"/>
      <c r="AJ413" s="148"/>
      <c r="AK413" s="148"/>
      <c r="AL413" s="156"/>
      <c r="AM413" s="156"/>
      <c r="AN413" s="156"/>
      <c r="AO413" s="148"/>
      <c r="AP413" s="148"/>
      <c r="AQ413" s="156"/>
      <c r="AR413" s="156"/>
      <c r="AS413" s="156"/>
      <c r="AT413" s="148"/>
      <c r="AU413" s="148"/>
      <c r="AV413" s="156"/>
      <c r="AW413" s="156"/>
      <c r="AX413" s="156"/>
      <c r="AY413" s="156"/>
      <c r="AZ413" s="156"/>
      <c r="BA413" s="156"/>
      <c r="BB413" s="223"/>
    </row>
    <row r="414" spans="1:54" ht="15.6">
      <c r="A414" s="386" t="s">
        <v>303</v>
      </c>
      <c r="B414" s="387"/>
      <c r="C414" s="388"/>
      <c r="D414" s="159" t="s">
        <v>41</v>
      </c>
      <c r="E414" s="204">
        <f>E176+E183+E190+E197+E204+E211+E218+E225+E239+E246+E253+E260+E267+E274+E281+E288+E295+E302+E309+E316+E323+E330+E337+E344+E351+E358+E365+E372+E379+E386+E393+E400+E232+E407</f>
        <v>94866.63195000001</v>
      </c>
      <c r="F414" s="204">
        <f>F176+F183+F190+F197+F204+F211+F218+F225+F239+F246+F253+F260+F267+F274+F281+F288+F295+F302+F309+F316+F323+F330+F337+F344+F351+F358+F365+F372+F379+F386+F393+F400+F232+F407</f>
        <v>61624.736019999997</v>
      </c>
      <c r="G414" s="178">
        <f>F414*100/E414</f>
        <v>64.959337918183564</v>
      </c>
      <c r="H414" s="178">
        <f>H176+H183+H190+H197+H204+H211+H218+H225+H239+H246+H253+H260+H267+H274+H281+H288+H295+H302+H309+H316+H323+H330+H337+H344+H351+H358+H365+H372+H379+H386+H393+H400</f>
        <v>0</v>
      </c>
      <c r="I414" s="178">
        <f t="shared" ref="I414:AS414" si="529">I176+I183+I190+I197+I204+I211+I218+I225+I239+I246+I253+I260+I267+I274+I281+I288+I295+I302+I309+I316+I323+I330+I337+I344+I351+I358+I365+I372+I379+I386+I393+I400</f>
        <v>0</v>
      </c>
      <c r="J414" s="178">
        <f t="shared" si="529"/>
        <v>0</v>
      </c>
      <c r="K414" s="178">
        <f t="shared" si="529"/>
        <v>0</v>
      </c>
      <c r="L414" s="178">
        <f t="shared" si="529"/>
        <v>0</v>
      </c>
      <c r="M414" s="178">
        <f t="shared" si="529"/>
        <v>0</v>
      </c>
      <c r="N414" s="178">
        <f t="shared" si="529"/>
        <v>0</v>
      </c>
      <c r="O414" s="178">
        <f t="shared" si="529"/>
        <v>0</v>
      </c>
      <c r="P414" s="178">
        <f t="shared" si="529"/>
        <v>0</v>
      </c>
      <c r="Q414" s="178">
        <f t="shared" si="529"/>
        <v>6508.9405000000006</v>
      </c>
      <c r="R414" s="178">
        <f t="shared" si="529"/>
        <v>6508.9405000000006</v>
      </c>
      <c r="S414" s="178">
        <f t="shared" si="529"/>
        <v>2</v>
      </c>
      <c r="T414" s="178">
        <f t="shared" si="529"/>
        <v>628</v>
      </c>
      <c r="U414" s="178">
        <f t="shared" si="529"/>
        <v>628</v>
      </c>
      <c r="V414" s="178">
        <f t="shared" si="529"/>
        <v>0</v>
      </c>
      <c r="W414" s="178">
        <f t="shared" si="529"/>
        <v>7155.2645000000002</v>
      </c>
      <c r="X414" s="178">
        <f t="shared" si="529"/>
        <v>7155.2645000000002</v>
      </c>
      <c r="Y414" s="178">
        <f t="shared" si="529"/>
        <v>1</v>
      </c>
      <c r="Z414" s="178">
        <f t="shared" si="529"/>
        <v>8330.0389800000012</v>
      </c>
      <c r="AA414" s="178">
        <f t="shared" si="529"/>
        <v>7093.3586500000001</v>
      </c>
      <c r="AB414" s="178">
        <f t="shared" si="529"/>
        <v>283.32</v>
      </c>
      <c r="AC414" s="178">
        <f t="shared" si="529"/>
        <v>8330.0389800000012</v>
      </c>
      <c r="AD414" s="178">
        <f t="shared" si="529"/>
        <v>0</v>
      </c>
      <c r="AE414" s="178">
        <f t="shared" ref="AE414:AH415" si="530">AE176+AE183+AE190+AE197+AE204+AE211+AE218+AE225+AE239+AE246+AE253+AE260+AE267+AE274+AE281+AE288+AE295+AE302+AE309+AE316+AE323+AE330+AE337+AE344+AE351+AE358+AE365+AE372+AE379+AE386+AE393+AE400+AE232</f>
        <v>18765.831180000001</v>
      </c>
      <c r="AF414" s="178">
        <f t="shared" si="530"/>
        <v>2930.4745400000002</v>
      </c>
      <c r="AG414" s="178">
        <f t="shared" si="530"/>
        <v>2930.4745400000002</v>
      </c>
      <c r="AH414" s="178">
        <f t="shared" si="530"/>
        <v>18765.831180000001</v>
      </c>
      <c r="AI414" s="178">
        <f t="shared" si="529"/>
        <v>0</v>
      </c>
      <c r="AJ414" s="178">
        <f>AJ176+AJ183+AJ190+AJ197+AJ204+AJ211+AJ218+AJ225+AJ239+AJ246+AJ253+AJ260+AJ267+AJ274+AJ281+AJ288+AJ295+AJ302+AJ309+AJ316+AJ323+AJ330+AJ337+AJ344+AJ351+AJ358+AJ365+AJ372+AJ379+AJ386+AJ393+AJ400</f>
        <v>19879.493060000001</v>
      </c>
      <c r="AK414" s="178">
        <f t="shared" si="529"/>
        <v>269.44799999999998</v>
      </c>
      <c r="AL414" s="178">
        <f t="shared" si="529"/>
        <v>269.44799999999998</v>
      </c>
      <c r="AM414" s="178">
        <f t="shared" si="529"/>
        <v>19879.493060000001</v>
      </c>
      <c r="AN414" s="178">
        <f t="shared" si="529"/>
        <v>0</v>
      </c>
      <c r="AO414" s="178">
        <f>AO176+AO183+AO190+AO197+AO204+AO211+AO218+AO225+AO239+AO246+AO253+AO260+AO267+AO274+AO281+AO288+AO295+AO302+AO309+AO316+AO323+AO330+AO337+AO344+AO351+AO358+AO365+AO372+AO379+AO386+AO393+AO400</f>
        <v>357.1678</v>
      </c>
      <c r="AP414" s="178">
        <f t="shared" si="529"/>
        <v>0</v>
      </c>
      <c r="AQ414" s="178">
        <f t="shared" si="529"/>
        <v>0</v>
      </c>
      <c r="AR414" s="178">
        <f t="shared" si="529"/>
        <v>357.1678</v>
      </c>
      <c r="AS414" s="178">
        <f t="shared" si="529"/>
        <v>0</v>
      </c>
      <c r="AT414" s="178">
        <f>AT176+AT183+AT190+AT197+AT204+AT211+AT218+AT225+AT239+AT246+AT253+AT260+AT267+AT274+AT281+AT288+AT295+AT302+AT309+AT316+AT323+AT330+AT337+AT344+AT351+AT358+AT365+AT372+AT379+AT386+AT393+AT400+AT407</f>
        <v>0</v>
      </c>
      <c r="AU414" s="178">
        <f t="shared" ref="AU414:BA414" si="531">AU176+AU183+AU190+AU197+AU204+AU211+AU218+AU225+AU239+AU246+AU253+AU260+AU267+AU274+AU281+AU288+AU295+AU302+AU309+AU316+AU323+AU330+AU337+AU344+AU351+AU358+AU365+AU372+AU379+AU386+AU393+AU400+AU407</f>
        <v>0</v>
      </c>
      <c r="AV414" s="178">
        <f t="shared" si="531"/>
        <v>0</v>
      </c>
      <c r="AW414" s="178">
        <f t="shared" si="531"/>
        <v>0</v>
      </c>
      <c r="AX414" s="178">
        <f t="shared" si="531"/>
        <v>0</v>
      </c>
      <c r="AY414" s="178">
        <f>AY176+AY183+AY190+AY197+AY204+AY211+AY218+AY225+AY239+AY246+AY253+AY260+AY267+AY274+AY281+AY288+AY295+AY302+AY309+AY316+AY323+AY330+AY337+AY344+AY351+AY358+AY365+AY372+AY379+AY386+AY393+AY400+AY407+AY232</f>
        <v>33241.895929999999</v>
      </c>
      <c r="AZ414" s="178">
        <f>AZ176+AZ183+AZ190+AZ197+AZ204+AZ211+AZ218+AZ225+AZ239+AZ246+AZ253+AZ260+AZ267+AZ274+AZ281+AZ288+AZ295+AZ302+AZ309+AZ316+AZ323+AZ330+AZ337+AZ344+AZ351+AZ358+AZ365+AZ372+AZ379+AZ386+AZ393+AZ400+AZ407+AZ232</f>
        <v>0</v>
      </c>
      <c r="BA414" s="178">
        <f t="shared" si="531"/>
        <v>0</v>
      </c>
      <c r="BB414" s="223"/>
    </row>
    <row r="415" spans="1:54" ht="31.2">
      <c r="A415" s="389"/>
      <c r="B415" s="390"/>
      <c r="C415" s="391"/>
      <c r="D415" s="159" t="s">
        <v>37</v>
      </c>
      <c r="E415" s="204">
        <f t="shared" ref="E415:F418" si="532">E177+E184+E191+E198+E205+E212+E219+E226+E240+E247+E254+E261+E268+E275+E282+E289+E296+E303+E310+E317+E324+E331+E338+E345+E352+E359+E366+E373+E380+E387+E394+E401+E233+E408</f>
        <v>0</v>
      </c>
      <c r="F415" s="204">
        <f t="shared" si="532"/>
        <v>0</v>
      </c>
      <c r="G415" s="178">
        <f t="shared" ref="G415" si="533">G177+G184+G191+G198+G205+G212+G219+G226+G233+G240+G247+G254+G261+G268+G275+G282</f>
        <v>0</v>
      </c>
      <c r="H415" s="178">
        <f t="shared" ref="H415:AS420" si="534">H177+H184+H191+H198+H205+H212+H219+H226+H240+H247+H254+H261+H268+H275+H282+H289+H296+H303+H310+H317+H324+H331+H338+H345+H352+H359+H366+H373+H380+H387+H394+H401</f>
        <v>0</v>
      </c>
      <c r="I415" s="178">
        <f t="shared" si="534"/>
        <v>0</v>
      </c>
      <c r="J415" s="178">
        <f t="shared" si="534"/>
        <v>0</v>
      </c>
      <c r="K415" s="178">
        <f t="shared" si="534"/>
        <v>0</v>
      </c>
      <c r="L415" s="178">
        <f t="shared" si="534"/>
        <v>0</v>
      </c>
      <c r="M415" s="178">
        <f t="shared" si="534"/>
        <v>0</v>
      </c>
      <c r="N415" s="178">
        <f t="shared" si="534"/>
        <v>0</v>
      </c>
      <c r="O415" s="178">
        <f t="shared" si="534"/>
        <v>0</v>
      </c>
      <c r="P415" s="178">
        <f t="shared" si="534"/>
        <v>0</v>
      </c>
      <c r="Q415" s="178">
        <f t="shared" si="534"/>
        <v>0</v>
      </c>
      <c r="R415" s="178">
        <f t="shared" si="534"/>
        <v>0</v>
      </c>
      <c r="S415" s="178">
        <f t="shared" si="534"/>
        <v>0</v>
      </c>
      <c r="T415" s="178">
        <f t="shared" si="534"/>
        <v>0</v>
      </c>
      <c r="U415" s="178">
        <f t="shared" si="534"/>
        <v>0</v>
      </c>
      <c r="V415" s="178">
        <f t="shared" si="534"/>
        <v>0</v>
      </c>
      <c r="W415" s="178">
        <f t="shared" si="534"/>
        <v>0</v>
      </c>
      <c r="X415" s="178">
        <f t="shared" si="534"/>
        <v>0</v>
      </c>
      <c r="Y415" s="178">
        <f t="shared" si="534"/>
        <v>0</v>
      </c>
      <c r="Z415" s="178">
        <f t="shared" si="534"/>
        <v>0</v>
      </c>
      <c r="AA415" s="178">
        <f t="shared" si="534"/>
        <v>0</v>
      </c>
      <c r="AB415" s="178">
        <f t="shared" si="534"/>
        <v>0</v>
      </c>
      <c r="AC415" s="178">
        <f t="shared" si="534"/>
        <v>0</v>
      </c>
      <c r="AD415" s="178">
        <f t="shared" si="534"/>
        <v>0</v>
      </c>
      <c r="AE415" s="178">
        <f>AE177+AE184+AE191+AE198+AE205+AE212+AE219+AE226+AE240+AE247+AE254+AE261+AE268+AE275+AE282+AE289+AE296+AE303+AE310+AE317+AE324+AE331+AE338+AE345+AE352+AE359+AE366+AE373+AE380+AE387+AE394+AE401+AE233</f>
        <v>0</v>
      </c>
      <c r="AF415" s="178">
        <f t="shared" si="530"/>
        <v>0</v>
      </c>
      <c r="AG415" s="178">
        <f t="shared" si="530"/>
        <v>0</v>
      </c>
      <c r="AH415" s="178">
        <f t="shared" si="530"/>
        <v>0</v>
      </c>
      <c r="AI415" s="178">
        <f t="shared" si="534"/>
        <v>0</v>
      </c>
      <c r="AJ415" s="178">
        <f t="shared" si="534"/>
        <v>0</v>
      </c>
      <c r="AK415" s="178">
        <f t="shared" si="534"/>
        <v>0</v>
      </c>
      <c r="AL415" s="178">
        <f t="shared" si="534"/>
        <v>0</v>
      </c>
      <c r="AM415" s="178">
        <f t="shared" si="534"/>
        <v>0</v>
      </c>
      <c r="AN415" s="178">
        <f t="shared" si="534"/>
        <v>0</v>
      </c>
      <c r="AO415" s="178">
        <f t="shared" si="534"/>
        <v>0</v>
      </c>
      <c r="AP415" s="178">
        <f t="shared" si="534"/>
        <v>0</v>
      </c>
      <c r="AQ415" s="178">
        <f t="shared" si="534"/>
        <v>0</v>
      </c>
      <c r="AR415" s="178">
        <f t="shared" si="534"/>
        <v>0</v>
      </c>
      <c r="AS415" s="178">
        <f t="shared" si="534"/>
        <v>0</v>
      </c>
      <c r="AT415" s="178">
        <f t="shared" ref="AT415:BA418" si="535">AT177+AT184+AT191+AT198+AT205+AT212+AT219+AT226+AT240+AT247+AT254+AT261+AT268+AT275+AT282+AT289+AT296+AT303+AT310+AT317+AT324+AT331+AT338+AT345+AT352+AT359+AT366+AT373+AT380+AT387+AT394+AT401+AT408</f>
        <v>0</v>
      </c>
      <c r="AU415" s="178">
        <f t="shared" si="535"/>
        <v>0</v>
      </c>
      <c r="AV415" s="178">
        <f t="shared" si="535"/>
        <v>0</v>
      </c>
      <c r="AW415" s="178">
        <f t="shared" si="535"/>
        <v>0</v>
      </c>
      <c r="AX415" s="178">
        <f t="shared" si="535"/>
        <v>0</v>
      </c>
      <c r="AY415" s="178">
        <f t="shared" ref="AY415:AY417" si="536">AY177+AY184+AY191+AY198+AY205+AY212+AY219+AY226+AY240+AY247+AY254+AY261+AY268+AY275+AY282+AY289+AY296+AY303+AY310+AY317+AY324+AY331+AY338+AY345+AY352+AY359+AY366+AY373+AY380+AY387+AY394+AY401+AY408+AY233</f>
        <v>0</v>
      </c>
      <c r="AZ415" s="178">
        <f t="shared" si="535"/>
        <v>0</v>
      </c>
      <c r="BA415" s="178">
        <f t="shared" si="535"/>
        <v>0</v>
      </c>
      <c r="BB415" s="223"/>
    </row>
    <row r="416" spans="1:54" ht="46.8">
      <c r="A416" s="389"/>
      <c r="B416" s="390"/>
      <c r="C416" s="391"/>
      <c r="D416" s="166" t="s">
        <v>2</v>
      </c>
      <c r="E416" s="204">
        <f t="shared" si="532"/>
        <v>43957.101899999994</v>
      </c>
      <c r="F416" s="204">
        <f t="shared" si="532"/>
        <v>10957.099999999999</v>
      </c>
      <c r="G416" s="178">
        <f t="shared" ref="G416:G417" si="537">F416*100/E416</f>
        <v>24.926802556107546</v>
      </c>
      <c r="H416" s="178">
        <f t="shared" si="534"/>
        <v>0</v>
      </c>
      <c r="I416" s="178">
        <f t="shared" si="534"/>
        <v>0</v>
      </c>
      <c r="J416" s="178">
        <f t="shared" si="534"/>
        <v>0</v>
      </c>
      <c r="K416" s="178">
        <f t="shared" si="534"/>
        <v>0</v>
      </c>
      <c r="L416" s="178">
        <f t="shared" si="534"/>
        <v>0</v>
      </c>
      <c r="M416" s="178">
        <f t="shared" si="534"/>
        <v>0</v>
      </c>
      <c r="N416" s="178">
        <f t="shared" si="534"/>
        <v>0</v>
      </c>
      <c r="O416" s="178">
        <f t="shared" si="534"/>
        <v>0</v>
      </c>
      <c r="P416" s="178">
        <f t="shared" si="534"/>
        <v>0</v>
      </c>
      <c r="Q416" s="178">
        <f t="shared" si="534"/>
        <v>0</v>
      </c>
      <c r="R416" s="178">
        <f t="shared" si="534"/>
        <v>0</v>
      </c>
      <c r="S416" s="178">
        <f t="shared" si="534"/>
        <v>0</v>
      </c>
      <c r="T416" s="178">
        <f t="shared" si="534"/>
        <v>0</v>
      </c>
      <c r="U416" s="178">
        <f t="shared" si="534"/>
        <v>0</v>
      </c>
      <c r="V416" s="178">
        <f t="shared" si="534"/>
        <v>0</v>
      </c>
      <c r="W416" s="178">
        <f t="shared" si="534"/>
        <v>0</v>
      </c>
      <c r="X416" s="178">
        <f t="shared" si="534"/>
        <v>0</v>
      </c>
      <c r="Y416" s="178">
        <f t="shared" si="534"/>
        <v>0</v>
      </c>
      <c r="Z416" s="178">
        <f t="shared" si="534"/>
        <v>1179.0999999999999</v>
      </c>
      <c r="AA416" s="178">
        <f t="shared" si="534"/>
        <v>0</v>
      </c>
      <c r="AB416" s="178">
        <f t="shared" si="534"/>
        <v>0</v>
      </c>
      <c r="AC416" s="178">
        <f t="shared" si="534"/>
        <v>1179.0999999999999</v>
      </c>
      <c r="AD416" s="178">
        <f t="shared" si="534"/>
        <v>0</v>
      </c>
      <c r="AE416" s="178">
        <f t="shared" ref="AE416:AH417" si="538">AE178+AE185+AE192+AE199+AE206+AE213+AE220+AE227+AE241+AE248+AE255+AE262+AE269+AE276+AE283+AE290+AE297+AE304+AE311+AE318+AE325+AE332+AE339+AE346+AE353+AE360+AE367+AE374+AE381+AE388+AE395+AE402+AE234</f>
        <v>0</v>
      </c>
      <c r="AF416" s="178">
        <f t="shared" si="538"/>
        <v>0</v>
      </c>
      <c r="AG416" s="178">
        <f t="shared" si="538"/>
        <v>0</v>
      </c>
      <c r="AH416" s="178">
        <f t="shared" si="538"/>
        <v>0</v>
      </c>
      <c r="AI416" s="178">
        <f t="shared" si="534"/>
        <v>0</v>
      </c>
      <c r="AJ416" s="178">
        <f t="shared" si="534"/>
        <v>6302.1092199999994</v>
      </c>
      <c r="AK416" s="178">
        <f t="shared" si="534"/>
        <v>0</v>
      </c>
      <c r="AL416" s="178">
        <f t="shared" si="534"/>
        <v>0</v>
      </c>
      <c r="AM416" s="178">
        <f t="shared" si="534"/>
        <v>6302.1092199999994</v>
      </c>
      <c r="AN416" s="178">
        <f t="shared" si="534"/>
        <v>0</v>
      </c>
      <c r="AO416" s="178">
        <f t="shared" si="534"/>
        <v>3475.8907800000002</v>
      </c>
      <c r="AP416" s="178">
        <f t="shared" si="534"/>
        <v>0</v>
      </c>
      <c r="AQ416" s="178">
        <f t="shared" si="534"/>
        <v>0</v>
      </c>
      <c r="AR416" s="178">
        <f t="shared" si="534"/>
        <v>3475.8907800000002</v>
      </c>
      <c r="AS416" s="178">
        <f t="shared" si="534"/>
        <v>0</v>
      </c>
      <c r="AT416" s="178">
        <f t="shared" si="535"/>
        <v>0</v>
      </c>
      <c r="AU416" s="178">
        <f t="shared" si="535"/>
        <v>0</v>
      </c>
      <c r="AV416" s="178">
        <f t="shared" si="535"/>
        <v>0</v>
      </c>
      <c r="AW416" s="178">
        <f t="shared" si="535"/>
        <v>0</v>
      </c>
      <c r="AX416" s="178">
        <f t="shared" si="535"/>
        <v>0</v>
      </c>
      <c r="AY416" s="178">
        <f t="shared" si="536"/>
        <v>33000.001899999996</v>
      </c>
      <c r="AZ416" s="178">
        <f t="shared" si="535"/>
        <v>0</v>
      </c>
      <c r="BA416" s="178">
        <f t="shared" si="535"/>
        <v>0</v>
      </c>
      <c r="BB416" s="223"/>
    </row>
    <row r="417" spans="1:54" ht="15.6">
      <c r="A417" s="389"/>
      <c r="B417" s="390"/>
      <c r="C417" s="391"/>
      <c r="D417" s="171" t="s">
        <v>273</v>
      </c>
      <c r="E417" s="204">
        <f t="shared" si="532"/>
        <v>50909.530049999994</v>
      </c>
      <c r="F417" s="204">
        <f t="shared" si="532"/>
        <v>50667.636019999991</v>
      </c>
      <c r="G417" s="178">
        <f t="shared" si="537"/>
        <v>99.524855111091313</v>
      </c>
      <c r="H417" s="178">
        <f t="shared" si="534"/>
        <v>0</v>
      </c>
      <c r="I417" s="178">
        <f t="shared" si="534"/>
        <v>0</v>
      </c>
      <c r="J417" s="178">
        <f t="shared" si="534"/>
        <v>0</v>
      </c>
      <c r="K417" s="178">
        <f t="shared" si="534"/>
        <v>0</v>
      </c>
      <c r="L417" s="178">
        <f t="shared" si="534"/>
        <v>0</v>
      </c>
      <c r="M417" s="178">
        <f t="shared" si="534"/>
        <v>0</v>
      </c>
      <c r="N417" s="178">
        <f t="shared" si="534"/>
        <v>0</v>
      </c>
      <c r="O417" s="178">
        <f t="shared" si="534"/>
        <v>0</v>
      </c>
      <c r="P417" s="178">
        <f t="shared" si="534"/>
        <v>0</v>
      </c>
      <c r="Q417" s="178">
        <f t="shared" si="534"/>
        <v>6508.9405000000006</v>
      </c>
      <c r="R417" s="178">
        <f t="shared" si="534"/>
        <v>6508.9405000000006</v>
      </c>
      <c r="S417" s="178">
        <f t="shared" si="534"/>
        <v>0</v>
      </c>
      <c r="T417" s="178">
        <f t="shared" si="534"/>
        <v>628</v>
      </c>
      <c r="U417" s="178">
        <f t="shared" si="534"/>
        <v>628</v>
      </c>
      <c r="V417" s="178">
        <f t="shared" si="534"/>
        <v>0</v>
      </c>
      <c r="W417" s="178">
        <f t="shared" si="534"/>
        <v>7155.2645000000002</v>
      </c>
      <c r="X417" s="178">
        <f t="shared" si="534"/>
        <v>7155.2645000000002</v>
      </c>
      <c r="Y417" s="178">
        <f t="shared" si="534"/>
        <v>0</v>
      </c>
      <c r="Z417" s="178">
        <f t="shared" si="534"/>
        <v>7150.9389800000008</v>
      </c>
      <c r="AA417" s="178">
        <f t="shared" si="534"/>
        <v>7093.3586500000001</v>
      </c>
      <c r="AB417" s="178">
        <f t="shared" si="534"/>
        <v>283.32</v>
      </c>
      <c r="AC417" s="178">
        <f t="shared" si="534"/>
        <v>7150.9389800000008</v>
      </c>
      <c r="AD417" s="178">
        <f t="shared" si="534"/>
        <v>0</v>
      </c>
      <c r="AE417" s="178">
        <f t="shared" si="538"/>
        <v>18765.831180000001</v>
      </c>
      <c r="AF417" s="178">
        <f t="shared" si="538"/>
        <v>2930.4745400000002</v>
      </c>
      <c r="AG417" s="178">
        <f t="shared" si="538"/>
        <v>2930.4745400000002</v>
      </c>
      <c r="AH417" s="178">
        <f t="shared" si="538"/>
        <v>18765.831180000001</v>
      </c>
      <c r="AI417" s="178">
        <f t="shared" si="534"/>
        <v>0</v>
      </c>
      <c r="AJ417" s="178">
        <f t="shared" si="534"/>
        <v>13577.38384</v>
      </c>
      <c r="AK417" s="178">
        <f t="shared" si="534"/>
        <v>269.44799999999998</v>
      </c>
      <c r="AL417" s="178">
        <f t="shared" si="534"/>
        <v>269.44799999999998</v>
      </c>
      <c r="AM417" s="178">
        <f t="shared" si="534"/>
        <v>13577.38384</v>
      </c>
      <c r="AN417" s="178">
        <f t="shared" si="534"/>
        <v>0</v>
      </c>
      <c r="AO417" s="178">
        <f t="shared" si="534"/>
        <v>-3118.72298</v>
      </c>
      <c r="AP417" s="178">
        <f t="shared" si="534"/>
        <v>0</v>
      </c>
      <c r="AQ417" s="178">
        <f t="shared" si="534"/>
        <v>0</v>
      </c>
      <c r="AR417" s="178">
        <f t="shared" si="534"/>
        <v>-3118.72298</v>
      </c>
      <c r="AS417" s="178">
        <f t="shared" si="534"/>
        <v>0</v>
      </c>
      <c r="AT417" s="178">
        <f t="shared" si="535"/>
        <v>0</v>
      </c>
      <c r="AU417" s="178">
        <f t="shared" si="535"/>
        <v>0</v>
      </c>
      <c r="AV417" s="178">
        <f t="shared" si="535"/>
        <v>0</v>
      </c>
      <c r="AW417" s="178">
        <f t="shared" si="535"/>
        <v>0</v>
      </c>
      <c r="AX417" s="178">
        <f t="shared" si="535"/>
        <v>0</v>
      </c>
      <c r="AY417" s="178">
        <f t="shared" si="536"/>
        <v>241.89403000000016</v>
      </c>
      <c r="AZ417" s="178">
        <f t="shared" si="535"/>
        <v>0</v>
      </c>
      <c r="BA417" s="178">
        <f t="shared" si="535"/>
        <v>0</v>
      </c>
      <c r="BB417" s="201"/>
    </row>
    <row r="418" spans="1:54" ht="78">
      <c r="A418" s="389"/>
      <c r="B418" s="390"/>
      <c r="C418" s="391"/>
      <c r="D418" s="171" t="s">
        <v>279</v>
      </c>
      <c r="E418" s="204">
        <f t="shared" si="532"/>
        <v>0</v>
      </c>
      <c r="F418" s="204">
        <f t="shared" si="532"/>
        <v>0</v>
      </c>
      <c r="G418" s="178">
        <f t="shared" ref="G418:G420" si="539">G180+G187+G194+G201+G208+G215+G222+G229+G236+G243+G250+G257+G264+G271+G278+G285</f>
        <v>0</v>
      </c>
      <c r="H418" s="178">
        <f t="shared" si="534"/>
        <v>0</v>
      </c>
      <c r="I418" s="178">
        <f t="shared" si="534"/>
        <v>0</v>
      </c>
      <c r="J418" s="178">
        <f t="shared" si="534"/>
        <v>0</v>
      </c>
      <c r="K418" s="178">
        <f t="shared" si="534"/>
        <v>0</v>
      </c>
      <c r="L418" s="178">
        <f t="shared" si="534"/>
        <v>0</v>
      </c>
      <c r="M418" s="178">
        <f t="shared" si="534"/>
        <v>0</v>
      </c>
      <c r="N418" s="178">
        <f t="shared" si="534"/>
        <v>0</v>
      </c>
      <c r="O418" s="178">
        <f t="shared" si="534"/>
        <v>0</v>
      </c>
      <c r="P418" s="178">
        <f t="shared" si="534"/>
        <v>0</v>
      </c>
      <c r="Q418" s="178">
        <f t="shared" si="534"/>
        <v>0</v>
      </c>
      <c r="R418" s="178">
        <f t="shared" si="534"/>
        <v>0</v>
      </c>
      <c r="S418" s="178">
        <f t="shared" si="534"/>
        <v>0</v>
      </c>
      <c r="T418" s="178">
        <f t="shared" si="534"/>
        <v>0</v>
      </c>
      <c r="U418" s="178">
        <f t="shared" si="534"/>
        <v>0</v>
      </c>
      <c r="V418" s="178">
        <f t="shared" si="534"/>
        <v>0</v>
      </c>
      <c r="W418" s="178">
        <f t="shared" si="534"/>
        <v>0</v>
      </c>
      <c r="X418" s="178">
        <f t="shared" si="534"/>
        <v>0</v>
      </c>
      <c r="Y418" s="178">
        <f t="shared" si="534"/>
        <v>0</v>
      </c>
      <c r="Z418" s="178">
        <f t="shared" si="534"/>
        <v>0</v>
      </c>
      <c r="AA418" s="178">
        <f t="shared" si="534"/>
        <v>0</v>
      </c>
      <c r="AB418" s="178">
        <f t="shared" si="534"/>
        <v>0</v>
      </c>
      <c r="AC418" s="178">
        <f t="shared" si="534"/>
        <v>0</v>
      </c>
      <c r="AD418" s="178">
        <f t="shared" si="534"/>
        <v>0</v>
      </c>
      <c r="AE418" s="178">
        <f t="shared" si="534"/>
        <v>0</v>
      </c>
      <c r="AF418" s="178">
        <f t="shared" si="534"/>
        <v>0</v>
      </c>
      <c r="AG418" s="178">
        <f t="shared" si="534"/>
        <v>0</v>
      </c>
      <c r="AH418" s="178">
        <f t="shared" si="534"/>
        <v>0</v>
      </c>
      <c r="AI418" s="178">
        <f t="shared" si="534"/>
        <v>0</v>
      </c>
      <c r="AJ418" s="178">
        <f t="shared" si="534"/>
        <v>0</v>
      </c>
      <c r="AK418" s="178">
        <f t="shared" si="534"/>
        <v>0</v>
      </c>
      <c r="AL418" s="178">
        <f t="shared" si="534"/>
        <v>0</v>
      </c>
      <c r="AM418" s="178">
        <f t="shared" si="534"/>
        <v>0</v>
      </c>
      <c r="AN418" s="178">
        <f t="shared" si="534"/>
        <v>0</v>
      </c>
      <c r="AO418" s="178">
        <f t="shared" si="534"/>
        <v>0</v>
      </c>
      <c r="AP418" s="178">
        <f t="shared" si="534"/>
        <v>0</v>
      </c>
      <c r="AQ418" s="178">
        <f t="shared" si="534"/>
        <v>0</v>
      </c>
      <c r="AR418" s="178">
        <f t="shared" si="534"/>
        <v>0</v>
      </c>
      <c r="AS418" s="178">
        <f t="shared" si="534"/>
        <v>0</v>
      </c>
      <c r="AT418" s="178">
        <f t="shared" si="535"/>
        <v>0</v>
      </c>
      <c r="AU418" s="178">
        <f t="shared" si="535"/>
        <v>0</v>
      </c>
      <c r="AV418" s="178">
        <f t="shared" si="535"/>
        <v>0</v>
      </c>
      <c r="AW418" s="178">
        <f t="shared" si="535"/>
        <v>0</v>
      </c>
      <c r="AX418" s="178">
        <f t="shared" si="535"/>
        <v>0</v>
      </c>
      <c r="AY418" s="178">
        <f t="shared" si="535"/>
        <v>0</v>
      </c>
      <c r="AZ418" s="178">
        <f t="shared" si="535"/>
        <v>0</v>
      </c>
      <c r="BA418" s="178">
        <f t="shared" si="535"/>
        <v>0</v>
      </c>
      <c r="BB418" s="223"/>
    </row>
    <row r="419" spans="1:54" ht="15.6">
      <c r="A419" s="389"/>
      <c r="B419" s="390"/>
      <c r="C419" s="391"/>
      <c r="D419" s="171" t="s">
        <v>274</v>
      </c>
      <c r="E419" s="204">
        <f t="shared" ref="E419:F420" si="540">E181+E188+E195+E202+E209+E216+E223+E230+E244+E251+E258+E265+E272+E279+E286+E293+E300+E307+E314+E321+E328+E335+E342+E349+E356+E363+E370+E377+E384+E391+E398+E405</f>
        <v>0</v>
      </c>
      <c r="F419" s="204">
        <f t="shared" si="540"/>
        <v>0</v>
      </c>
      <c r="G419" s="178">
        <f t="shared" si="539"/>
        <v>0</v>
      </c>
      <c r="H419" s="178">
        <f t="shared" si="534"/>
        <v>0</v>
      </c>
      <c r="I419" s="178">
        <f t="shared" si="534"/>
        <v>0</v>
      </c>
      <c r="J419" s="178">
        <f t="shared" si="534"/>
        <v>0</v>
      </c>
      <c r="K419" s="178">
        <f t="shared" si="534"/>
        <v>0</v>
      </c>
      <c r="L419" s="178">
        <f t="shared" si="534"/>
        <v>0</v>
      </c>
      <c r="M419" s="178">
        <f t="shared" si="534"/>
        <v>0</v>
      </c>
      <c r="N419" s="178">
        <f t="shared" si="534"/>
        <v>0</v>
      </c>
      <c r="O419" s="178">
        <f t="shared" si="534"/>
        <v>0</v>
      </c>
      <c r="P419" s="178">
        <f t="shared" si="534"/>
        <v>0</v>
      </c>
      <c r="Q419" s="178">
        <f t="shared" si="534"/>
        <v>0</v>
      </c>
      <c r="R419" s="178">
        <f t="shared" si="534"/>
        <v>0</v>
      </c>
      <c r="S419" s="178">
        <f t="shared" si="534"/>
        <v>0</v>
      </c>
      <c r="T419" s="178">
        <f t="shared" si="534"/>
        <v>0</v>
      </c>
      <c r="U419" s="178">
        <f t="shared" si="534"/>
        <v>0</v>
      </c>
      <c r="V419" s="178">
        <f t="shared" si="534"/>
        <v>0</v>
      </c>
      <c r="W419" s="178">
        <f t="shared" si="534"/>
        <v>0</v>
      </c>
      <c r="X419" s="178">
        <f t="shared" si="534"/>
        <v>0</v>
      </c>
      <c r="Y419" s="178">
        <f t="shared" si="534"/>
        <v>0</v>
      </c>
      <c r="Z419" s="178">
        <f t="shared" si="534"/>
        <v>0</v>
      </c>
      <c r="AA419" s="178">
        <f t="shared" si="534"/>
        <v>0</v>
      </c>
      <c r="AB419" s="178">
        <f t="shared" si="534"/>
        <v>0</v>
      </c>
      <c r="AC419" s="178">
        <f t="shared" si="534"/>
        <v>0</v>
      </c>
      <c r="AD419" s="178">
        <f t="shared" si="534"/>
        <v>0</v>
      </c>
      <c r="AE419" s="178">
        <f t="shared" si="534"/>
        <v>0</v>
      </c>
      <c r="AF419" s="178">
        <f t="shared" si="534"/>
        <v>0</v>
      </c>
      <c r="AG419" s="178">
        <f t="shared" si="534"/>
        <v>0</v>
      </c>
      <c r="AH419" s="178">
        <f t="shared" si="534"/>
        <v>0</v>
      </c>
      <c r="AI419" s="178">
        <f t="shared" si="534"/>
        <v>0</v>
      </c>
      <c r="AJ419" s="178">
        <f t="shared" si="534"/>
        <v>0</v>
      </c>
      <c r="AK419" s="178">
        <f t="shared" si="534"/>
        <v>0</v>
      </c>
      <c r="AL419" s="178">
        <f t="shared" si="534"/>
        <v>0</v>
      </c>
      <c r="AM419" s="178">
        <f t="shared" si="534"/>
        <v>0</v>
      </c>
      <c r="AN419" s="178">
        <f t="shared" si="534"/>
        <v>0</v>
      </c>
      <c r="AO419" s="178">
        <f t="shared" si="534"/>
        <v>0</v>
      </c>
      <c r="AP419" s="178">
        <f t="shared" si="534"/>
        <v>0</v>
      </c>
      <c r="AQ419" s="178">
        <f t="shared" si="534"/>
        <v>0</v>
      </c>
      <c r="AR419" s="178">
        <f t="shared" si="534"/>
        <v>0</v>
      </c>
      <c r="AS419" s="178">
        <f t="shared" si="534"/>
        <v>0</v>
      </c>
      <c r="AT419" s="178">
        <f t="shared" ref="AT419:BA420" si="541">AT181+AT188+AT195+AT202+AT209+AT216+AT223+AT230+AT244+AT251+AT258+AT265+AT272+AT279+AT286+AT293+AT300+AT307+AT314+AT321+AT328+AT335+AT342+AT349+AT356+AT363+AT370+AT377+AT384+AT391+AT398+AT405</f>
        <v>0</v>
      </c>
      <c r="AU419" s="178">
        <f t="shared" si="541"/>
        <v>0</v>
      </c>
      <c r="AV419" s="178">
        <f t="shared" si="541"/>
        <v>0</v>
      </c>
      <c r="AW419" s="178">
        <f t="shared" si="541"/>
        <v>0</v>
      </c>
      <c r="AX419" s="178">
        <f t="shared" si="541"/>
        <v>0</v>
      </c>
      <c r="AY419" s="178">
        <f t="shared" si="541"/>
        <v>0</v>
      </c>
      <c r="AZ419" s="178">
        <f t="shared" si="541"/>
        <v>0</v>
      </c>
      <c r="BA419" s="178">
        <f t="shared" si="541"/>
        <v>0</v>
      </c>
      <c r="BB419" s="223"/>
    </row>
    <row r="420" spans="1:54" ht="31.2">
      <c r="A420" s="392"/>
      <c r="B420" s="393"/>
      <c r="C420" s="394"/>
      <c r="D420" s="150" t="s">
        <v>43</v>
      </c>
      <c r="E420" s="204">
        <f t="shared" si="540"/>
        <v>0</v>
      </c>
      <c r="F420" s="204">
        <f t="shared" si="449"/>
        <v>0</v>
      </c>
      <c r="G420" s="178">
        <f t="shared" si="539"/>
        <v>0</v>
      </c>
      <c r="H420" s="178">
        <f t="shared" si="534"/>
        <v>0</v>
      </c>
      <c r="I420" s="178">
        <f t="shared" si="534"/>
        <v>0</v>
      </c>
      <c r="J420" s="178">
        <f t="shared" si="534"/>
        <v>0</v>
      </c>
      <c r="K420" s="178">
        <f t="shared" si="534"/>
        <v>0</v>
      </c>
      <c r="L420" s="178">
        <f t="shared" si="534"/>
        <v>0</v>
      </c>
      <c r="M420" s="178">
        <f t="shared" si="534"/>
        <v>0</v>
      </c>
      <c r="N420" s="178">
        <f t="shared" si="534"/>
        <v>0</v>
      </c>
      <c r="O420" s="178">
        <f t="shared" si="534"/>
        <v>0</v>
      </c>
      <c r="P420" s="178">
        <f t="shared" si="534"/>
        <v>0</v>
      </c>
      <c r="Q420" s="178">
        <f t="shared" si="534"/>
        <v>0</v>
      </c>
      <c r="R420" s="178">
        <f t="shared" si="534"/>
        <v>0</v>
      </c>
      <c r="S420" s="178">
        <f t="shared" si="534"/>
        <v>0</v>
      </c>
      <c r="T420" s="178">
        <f t="shared" si="534"/>
        <v>0</v>
      </c>
      <c r="U420" s="178">
        <f t="shared" si="534"/>
        <v>0</v>
      </c>
      <c r="V420" s="178">
        <f t="shared" si="534"/>
        <v>0</v>
      </c>
      <c r="W420" s="178">
        <f t="shared" si="534"/>
        <v>0</v>
      </c>
      <c r="X420" s="178">
        <f t="shared" si="534"/>
        <v>0</v>
      </c>
      <c r="Y420" s="178">
        <f t="shared" si="534"/>
        <v>0</v>
      </c>
      <c r="Z420" s="178">
        <f t="shared" si="534"/>
        <v>0</v>
      </c>
      <c r="AA420" s="178">
        <f t="shared" si="534"/>
        <v>0</v>
      </c>
      <c r="AB420" s="178">
        <f t="shared" si="534"/>
        <v>0</v>
      </c>
      <c r="AC420" s="178">
        <f t="shared" si="534"/>
        <v>0</v>
      </c>
      <c r="AD420" s="178">
        <f t="shared" si="534"/>
        <v>0</v>
      </c>
      <c r="AE420" s="178">
        <f t="shared" si="534"/>
        <v>0</v>
      </c>
      <c r="AF420" s="178">
        <f t="shared" si="534"/>
        <v>0</v>
      </c>
      <c r="AG420" s="178">
        <f t="shared" si="534"/>
        <v>0</v>
      </c>
      <c r="AH420" s="178">
        <f t="shared" si="534"/>
        <v>0</v>
      </c>
      <c r="AI420" s="178">
        <f t="shared" si="534"/>
        <v>0</v>
      </c>
      <c r="AJ420" s="178">
        <f t="shared" si="534"/>
        <v>0</v>
      </c>
      <c r="AK420" s="178">
        <f t="shared" si="534"/>
        <v>0</v>
      </c>
      <c r="AL420" s="178">
        <f t="shared" si="534"/>
        <v>0</v>
      </c>
      <c r="AM420" s="178">
        <f t="shared" si="534"/>
        <v>0</v>
      </c>
      <c r="AN420" s="178">
        <f t="shared" si="534"/>
        <v>0</v>
      </c>
      <c r="AO420" s="178">
        <f t="shared" si="534"/>
        <v>0</v>
      </c>
      <c r="AP420" s="178">
        <f t="shared" si="534"/>
        <v>0</v>
      </c>
      <c r="AQ420" s="178">
        <f t="shared" si="534"/>
        <v>0</v>
      </c>
      <c r="AR420" s="178">
        <f t="shared" si="534"/>
        <v>0</v>
      </c>
      <c r="AS420" s="178">
        <f t="shared" si="534"/>
        <v>0</v>
      </c>
      <c r="AT420" s="178">
        <f t="shared" si="541"/>
        <v>0</v>
      </c>
      <c r="AU420" s="178">
        <f t="shared" si="541"/>
        <v>0</v>
      </c>
      <c r="AV420" s="178">
        <f t="shared" si="541"/>
        <v>0</v>
      </c>
      <c r="AW420" s="178">
        <f t="shared" si="541"/>
        <v>0</v>
      </c>
      <c r="AX420" s="178">
        <f t="shared" si="541"/>
        <v>0</v>
      </c>
      <c r="AY420" s="178">
        <f t="shared" si="541"/>
        <v>0</v>
      </c>
      <c r="AZ420" s="178">
        <f t="shared" si="541"/>
        <v>0</v>
      </c>
      <c r="BA420" s="178">
        <f t="shared" si="541"/>
        <v>0</v>
      </c>
      <c r="BB420" s="223"/>
    </row>
    <row r="421" spans="1:54">
      <c r="A421" s="386" t="s">
        <v>327</v>
      </c>
      <c r="B421" s="405"/>
      <c r="C421" s="405"/>
      <c r="D421" s="405"/>
      <c r="E421" s="405"/>
      <c r="F421" s="405"/>
      <c r="G421" s="405"/>
      <c r="H421" s="405"/>
      <c r="I421" s="405"/>
      <c r="J421" s="405"/>
      <c r="K421" s="405"/>
      <c r="L421" s="405"/>
      <c r="M421" s="405"/>
      <c r="N421" s="405"/>
      <c r="O421" s="405"/>
      <c r="P421" s="405"/>
      <c r="Q421" s="405"/>
      <c r="R421" s="405"/>
      <c r="S421" s="405"/>
      <c r="T421" s="405"/>
      <c r="U421" s="405"/>
      <c r="V421" s="405"/>
      <c r="W421" s="405"/>
      <c r="X421" s="405"/>
      <c r="Y421" s="405"/>
      <c r="Z421" s="405"/>
      <c r="AA421" s="405"/>
      <c r="AB421" s="405"/>
      <c r="AC421" s="405"/>
      <c r="AD421" s="405"/>
      <c r="AE421" s="405"/>
      <c r="AF421" s="405"/>
      <c r="AG421" s="405"/>
      <c r="AH421" s="405"/>
      <c r="AI421" s="405"/>
      <c r="AJ421" s="405"/>
      <c r="AK421" s="405"/>
      <c r="AL421" s="405"/>
      <c r="AM421" s="405"/>
      <c r="AN421" s="405"/>
      <c r="AO421" s="405"/>
      <c r="AP421" s="405"/>
      <c r="AQ421" s="405"/>
      <c r="AR421" s="405"/>
      <c r="AS421" s="405"/>
      <c r="AT421" s="405"/>
      <c r="AU421" s="405"/>
      <c r="AV421" s="405"/>
      <c r="AW421" s="405"/>
      <c r="AX421" s="405"/>
      <c r="AY421" s="405"/>
      <c r="AZ421" s="405"/>
      <c r="BA421" s="405"/>
      <c r="BB421" s="405"/>
    </row>
    <row r="422" spans="1:54" ht="15.6">
      <c r="A422" s="312" t="s">
        <v>16</v>
      </c>
      <c r="B422" s="314" t="s">
        <v>326</v>
      </c>
      <c r="C422" s="314" t="s">
        <v>338</v>
      </c>
      <c r="D422" s="159" t="s">
        <v>41</v>
      </c>
      <c r="E422" s="210">
        <f>H422+K422+N422+Q422+T422+W422+Z422+AE422+AJ422+AO422+AT422+AY422</f>
        <v>430.37</v>
      </c>
      <c r="F422" s="210">
        <f>L422+O422+R422+U422+X422+AC422+AH422+AM422+AR422+AW422+AZ422</f>
        <v>299.34532999999999</v>
      </c>
      <c r="G422" s="156">
        <f>F422/E422</f>
        <v>0.69555343076887322</v>
      </c>
      <c r="H422" s="173"/>
      <c r="I422" s="173"/>
      <c r="J422" s="173"/>
      <c r="K422" s="173">
        <f>K423+K424+K425+K427+K428</f>
        <v>0</v>
      </c>
      <c r="L422" s="173">
        <f t="shared" ref="L422:AY422" si="542">L423+L424+L425+L427+L428</f>
        <v>0</v>
      </c>
      <c r="M422" s="173"/>
      <c r="N422" s="173">
        <f t="shared" si="542"/>
        <v>0</v>
      </c>
      <c r="O422" s="173">
        <f t="shared" si="542"/>
        <v>0</v>
      </c>
      <c r="P422" s="173"/>
      <c r="Q422" s="173">
        <f t="shared" si="542"/>
        <v>0</v>
      </c>
      <c r="R422" s="173">
        <f t="shared" si="542"/>
        <v>0</v>
      </c>
      <c r="S422" s="173"/>
      <c r="T422" s="173">
        <f t="shared" si="542"/>
        <v>0</v>
      </c>
      <c r="U422" s="173">
        <f t="shared" si="542"/>
        <v>0</v>
      </c>
      <c r="V422" s="173"/>
      <c r="W422" s="173">
        <f t="shared" si="542"/>
        <v>65.5</v>
      </c>
      <c r="X422" s="173">
        <f t="shared" si="542"/>
        <v>65.5</v>
      </c>
      <c r="Y422" s="173"/>
      <c r="Z422" s="173">
        <f t="shared" si="542"/>
        <v>0</v>
      </c>
      <c r="AA422" s="173">
        <f t="shared" si="542"/>
        <v>0</v>
      </c>
      <c r="AB422" s="173">
        <f t="shared" si="542"/>
        <v>0</v>
      </c>
      <c r="AC422" s="173">
        <f t="shared" si="542"/>
        <v>0</v>
      </c>
      <c r="AD422" s="173"/>
      <c r="AE422" s="173">
        <f t="shared" si="542"/>
        <v>0</v>
      </c>
      <c r="AF422" s="173">
        <f t="shared" si="542"/>
        <v>0</v>
      </c>
      <c r="AG422" s="173">
        <f t="shared" si="542"/>
        <v>0</v>
      </c>
      <c r="AH422" s="173">
        <f t="shared" si="542"/>
        <v>0</v>
      </c>
      <c r="AI422" s="173"/>
      <c r="AJ422" s="178">
        <f t="shared" si="542"/>
        <v>133.62970000000001</v>
      </c>
      <c r="AK422" s="178">
        <f t="shared" si="542"/>
        <v>0</v>
      </c>
      <c r="AL422" s="178">
        <f t="shared" si="542"/>
        <v>0</v>
      </c>
      <c r="AM422" s="178">
        <f t="shared" si="542"/>
        <v>133.62970000000001</v>
      </c>
      <c r="AN422" s="173"/>
      <c r="AO422" s="173">
        <f t="shared" si="542"/>
        <v>0</v>
      </c>
      <c r="AP422" s="173">
        <f t="shared" si="542"/>
        <v>0</v>
      </c>
      <c r="AQ422" s="173">
        <f t="shared" si="542"/>
        <v>0</v>
      </c>
      <c r="AR422" s="173">
        <f t="shared" si="542"/>
        <v>0</v>
      </c>
      <c r="AS422" s="173"/>
      <c r="AT422" s="173">
        <f t="shared" si="542"/>
        <v>100.21563</v>
      </c>
      <c r="AU422" s="173">
        <f t="shared" si="542"/>
        <v>5.47</v>
      </c>
      <c r="AV422" s="173">
        <f t="shared" si="542"/>
        <v>0</v>
      </c>
      <c r="AW422" s="173">
        <f t="shared" si="542"/>
        <v>100.21563</v>
      </c>
      <c r="AX422" s="173"/>
      <c r="AY422" s="173">
        <f t="shared" si="542"/>
        <v>131.02467000000001</v>
      </c>
      <c r="AZ422" s="173">
        <f>AZ423+AZ424+AZ425+AZ427+AZ428</f>
        <v>0</v>
      </c>
      <c r="BA422" s="173"/>
      <c r="BB422" s="222"/>
    </row>
    <row r="423" spans="1:54" ht="31.2">
      <c r="A423" s="313"/>
      <c r="B423" s="315"/>
      <c r="C423" s="315"/>
      <c r="D423" s="157" t="s">
        <v>37</v>
      </c>
      <c r="E423" s="210">
        <f t="shared" ref="E423" si="543">H423+K423+N423+Q423+T423+W423+Z423+AE423+AJ423+AO423+AT423+AY423</f>
        <v>0</v>
      </c>
      <c r="F423" s="210">
        <f t="shared" ref="F423:F427" si="544">L423+O423+R423+U423+X423+AC423+AH423+AM423+AR423+AW423+AZ423</f>
        <v>0</v>
      </c>
      <c r="G423" s="156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8"/>
      <c r="AK423" s="178"/>
      <c r="AL423" s="178"/>
      <c r="AM423" s="178"/>
      <c r="AN423" s="173"/>
      <c r="AO423" s="173"/>
      <c r="AP423" s="173"/>
      <c r="AQ423" s="173"/>
      <c r="AR423" s="173"/>
      <c r="AS423" s="173"/>
      <c r="AT423" s="173"/>
      <c r="AU423" s="173"/>
      <c r="AV423" s="173"/>
      <c r="AW423" s="173"/>
      <c r="AX423" s="173"/>
      <c r="AY423" s="173"/>
      <c r="AZ423" s="173"/>
      <c r="BA423" s="173"/>
      <c r="BB423" s="222"/>
    </row>
    <row r="424" spans="1:54" ht="31.2">
      <c r="A424" s="313"/>
      <c r="B424" s="315"/>
      <c r="C424" s="315"/>
      <c r="D424" s="158" t="s">
        <v>2</v>
      </c>
      <c r="E424" s="210">
        <f>H424+K424+N424+Q424+T424+W424+Z424+AE424+AJ424+AO424+AT424+AY424</f>
        <v>346.7</v>
      </c>
      <c r="F424" s="210">
        <f t="shared" si="544"/>
        <v>299.34532999999999</v>
      </c>
      <c r="G424" s="156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>
        <v>65.5</v>
      </c>
      <c r="X424" s="173">
        <v>65.5</v>
      </c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  <c r="AJ424" s="178">
        <v>133.62970000000001</v>
      </c>
      <c r="AK424" s="178"/>
      <c r="AL424" s="178"/>
      <c r="AM424" s="178">
        <v>133.62970000000001</v>
      </c>
      <c r="AN424" s="173"/>
      <c r="AO424" s="173"/>
      <c r="AP424" s="173"/>
      <c r="AQ424" s="173"/>
      <c r="AR424" s="173"/>
      <c r="AS424" s="173"/>
      <c r="AT424" s="178">
        <v>100.21563</v>
      </c>
      <c r="AU424" s="173"/>
      <c r="AV424" s="173"/>
      <c r="AW424" s="173">
        <v>100.21563</v>
      </c>
      <c r="AX424" s="173"/>
      <c r="AY424" s="179">
        <v>47.354669999999999</v>
      </c>
      <c r="AZ424" s="173"/>
      <c r="BA424" s="173"/>
      <c r="BB424" s="222"/>
    </row>
    <row r="425" spans="1:54" ht="15.6">
      <c r="A425" s="313"/>
      <c r="B425" s="315"/>
      <c r="C425" s="315"/>
      <c r="D425" s="221" t="s">
        <v>273</v>
      </c>
      <c r="E425" s="210">
        <f>H425+K425+N425+Q425+T425+W425+Z425+AE425+AJ425+AO425+AT425+AY425</f>
        <v>83.67</v>
      </c>
      <c r="F425" s="210">
        <f t="shared" si="544"/>
        <v>0</v>
      </c>
      <c r="G425" s="156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  <c r="AJ425" s="178"/>
      <c r="AK425" s="178"/>
      <c r="AL425" s="178"/>
      <c r="AM425" s="178"/>
      <c r="AN425" s="173"/>
      <c r="AO425" s="173"/>
      <c r="AP425" s="173"/>
      <c r="AQ425" s="173"/>
      <c r="AR425" s="173"/>
      <c r="AS425" s="173"/>
      <c r="AT425" s="173"/>
      <c r="AU425" s="173">
        <v>5.47</v>
      </c>
      <c r="AV425" s="173"/>
      <c r="AW425" s="173"/>
      <c r="AX425" s="173"/>
      <c r="AY425" s="173">
        <v>83.67</v>
      </c>
      <c r="AZ425" s="173"/>
      <c r="BA425" s="173"/>
      <c r="BB425" s="222"/>
    </row>
    <row r="426" spans="1:54" ht="78">
      <c r="A426" s="313"/>
      <c r="B426" s="315"/>
      <c r="C426" s="315"/>
      <c r="D426" s="221" t="s">
        <v>279</v>
      </c>
      <c r="E426" s="210">
        <f t="shared" ref="E426:F431" si="545">H426+K426+N426+Q426+T426+W426+Z426+AE426+AJ426+AO426+AT426+AY426</f>
        <v>0</v>
      </c>
      <c r="F426" s="210">
        <f t="shared" si="544"/>
        <v>0</v>
      </c>
      <c r="G426" s="156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8"/>
      <c r="AK426" s="178"/>
      <c r="AL426" s="178"/>
      <c r="AM426" s="178"/>
      <c r="AN426" s="173"/>
      <c r="AO426" s="173"/>
      <c r="AP426" s="173"/>
      <c r="AQ426" s="173"/>
      <c r="AR426" s="173"/>
      <c r="AS426" s="173"/>
      <c r="AT426" s="173"/>
      <c r="AU426" s="173"/>
      <c r="AV426" s="173"/>
      <c r="AW426" s="173"/>
      <c r="AX426" s="173"/>
      <c r="AY426" s="173"/>
      <c r="AZ426" s="173"/>
      <c r="BA426" s="173"/>
      <c r="BB426" s="222"/>
    </row>
    <row r="427" spans="1:54" ht="15.6">
      <c r="A427" s="313"/>
      <c r="B427" s="315"/>
      <c r="C427" s="315"/>
      <c r="D427" s="221" t="s">
        <v>274</v>
      </c>
      <c r="E427" s="210">
        <f t="shared" si="545"/>
        <v>0</v>
      </c>
      <c r="F427" s="210">
        <f t="shared" si="544"/>
        <v>0</v>
      </c>
      <c r="G427" s="156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8"/>
      <c r="AK427" s="178"/>
      <c r="AL427" s="178"/>
      <c r="AM427" s="178"/>
      <c r="AN427" s="173"/>
      <c r="AO427" s="173"/>
      <c r="AP427" s="173"/>
      <c r="AQ427" s="173"/>
      <c r="AR427" s="173"/>
      <c r="AS427" s="173"/>
      <c r="AT427" s="173"/>
      <c r="AU427" s="173"/>
      <c r="AV427" s="173"/>
      <c r="AW427" s="173"/>
      <c r="AX427" s="173"/>
      <c r="AY427" s="173"/>
      <c r="AZ427" s="173"/>
      <c r="BA427" s="173"/>
      <c r="BB427" s="222"/>
    </row>
    <row r="428" spans="1:54" ht="31.2">
      <c r="A428" s="313"/>
      <c r="B428" s="315"/>
      <c r="C428" s="315"/>
      <c r="D428" s="153" t="s">
        <v>43</v>
      </c>
      <c r="E428" s="210">
        <f t="shared" si="545"/>
        <v>0</v>
      </c>
      <c r="F428" s="210">
        <f t="shared" si="545"/>
        <v>0</v>
      </c>
      <c r="G428" s="148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8"/>
      <c r="AK428" s="178"/>
      <c r="AL428" s="178"/>
      <c r="AM428" s="178"/>
      <c r="AN428" s="173"/>
      <c r="AO428" s="173"/>
      <c r="AP428" s="173"/>
      <c r="AQ428" s="173"/>
      <c r="AR428" s="173"/>
      <c r="AS428" s="173"/>
      <c r="AT428" s="173"/>
      <c r="AU428" s="173"/>
      <c r="AV428" s="173"/>
      <c r="AW428" s="173"/>
      <c r="AX428" s="173"/>
      <c r="AY428" s="173"/>
      <c r="AZ428" s="173"/>
      <c r="BA428" s="173"/>
      <c r="BB428" s="223"/>
    </row>
    <row r="429" spans="1:54" ht="15.6">
      <c r="A429" s="312" t="s">
        <v>361</v>
      </c>
      <c r="B429" s="314" t="s">
        <v>328</v>
      </c>
      <c r="C429" s="314" t="s">
        <v>338</v>
      </c>
      <c r="D429" s="159" t="s">
        <v>41</v>
      </c>
      <c r="E429" s="210">
        <f t="shared" si="545"/>
        <v>513.34249999999997</v>
      </c>
      <c r="F429" s="210">
        <f>I429+L429+O429+R429+U429+X429+AC429+AH429+AM429+AR429+AW429+AZ429</f>
        <v>278.34155999999996</v>
      </c>
      <c r="G429" s="156">
        <f>F429/E429</f>
        <v>0.54221413578653621</v>
      </c>
      <c r="H429" s="173"/>
      <c r="I429" s="173"/>
      <c r="J429" s="173"/>
      <c r="K429" s="178">
        <f>K430+K431+K432+K434+K435</f>
        <v>88.21754</v>
      </c>
      <c r="L429" s="178">
        <f t="shared" ref="L429:AZ429" si="546">L430+L431+L432+L434+L435</f>
        <v>88.21754</v>
      </c>
      <c r="M429" s="173">
        <f>L429/K429*100</f>
        <v>100</v>
      </c>
      <c r="N429" s="178">
        <f t="shared" si="546"/>
        <v>44.871349999999993</v>
      </c>
      <c r="O429" s="173">
        <f t="shared" si="546"/>
        <v>44.87135</v>
      </c>
      <c r="P429" s="173">
        <f>O429/N429*100</f>
        <v>100.00000000000003</v>
      </c>
      <c r="Q429" s="178">
        <f t="shared" si="546"/>
        <v>30.524909999999998</v>
      </c>
      <c r="R429" s="178">
        <f t="shared" si="546"/>
        <v>30.524909999999998</v>
      </c>
      <c r="S429" s="173"/>
      <c r="T429" s="178">
        <f t="shared" si="546"/>
        <v>25.404699999999998</v>
      </c>
      <c r="U429" s="178">
        <f t="shared" si="546"/>
        <v>25.404699999999998</v>
      </c>
      <c r="V429" s="173"/>
      <c r="W429" s="173">
        <f t="shared" si="546"/>
        <v>0</v>
      </c>
      <c r="X429" s="173">
        <f t="shared" si="546"/>
        <v>0</v>
      </c>
      <c r="Y429" s="173"/>
      <c r="Z429" s="178">
        <f t="shared" si="546"/>
        <v>13.88152</v>
      </c>
      <c r="AA429" s="178">
        <f t="shared" si="546"/>
        <v>0</v>
      </c>
      <c r="AB429" s="178">
        <f t="shared" si="546"/>
        <v>0</v>
      </c>
      <c r="AC429" s="178">
        <f t="shared" si="546"/>
        <v>13.88152</v>
      </c>
      <c r="AD429" s="178"/>
      <c r="AE429" s="178">
        <f t="shared" si="546"/>
        <v>0</v>
      </c>
      <c r="AF429" s="173">
        <f t="shared" si="546"/>
        <v>0</v>
      </c>
      <c r="AG429" s="173">
        <f t="shared" si="546"/>
        <v>0</v>
      </c>
      <c r="AH429" s="173">
        <f t="shared" si="546"/>
        <v>0</v>
      </c>
      <c r="AI429" s="173"/>
      <c r="AJ429" s="178">
        <f t="shared" si="546"/>
        <v>2.8739899999999996</v>
      </c>
      <c r="AK429" s="178">
        <f t="shared" si="546"/>
        <v>0</v>
      </c>
      <c r="AL429" s="178">
        <f t="shared" si="546"/>
        <v>0</v>
      </c>
      <c r="AM429" s="178">
        <f t="shared" si="546"/>
        <v>2.8739899999999996</v>
      </c>
      <c r="AN429" s="173"/>
      <c r="AO429" s="178">
        <f t="shared" si="546"/>
        <v>32.536659999999998</v>
      </c>
      <c r="AP429" s="173">
        <f t="shared" si="546"/>
        <v>0</v>
      </c>
      <c r="AQ429" s="173">
        <f t="shared" si="546"/>
        <v>0</v>
      </c>
      <c r="AR429" s="178">
        <f t="shared" si="546"/>
        <v>32.536659999999998</v>
      </c>
      <c r="AS429" s="178"/>
      <c r="AT429" s="178">
        <f t="shared" si="546"/>
        <v>40.030889999999999</v>
      </c>
      <c r="AU429" s="173">
        <f t="shared" si="546"/>
        <v>0</v>
      </c>
      <c r="AV429" s="173">
        <f t="shared" si="546"/>
        <v>0</v>
      </c>
      <c r="AW429" s="173">
        <f t="shared" si="546"/>
        <v>40.030889999999999</v>
      </c>
      <c r="AX429" s="173"/>
      <c r="AY429" s="178">
        <f t="shared" si="546"/>
        <v>235.00094000000001</v>
      </c>
      <c r="AZ429" s="173">
        <f t="shared" si="546"/>
        <v>0</v>
      </c>
      <c r="BA429" s="173"/>
      <c r="BB429" s="222"/>
    </row>
    <row r="430" spans="1:54" ht="31.2">
      <c r="A430" s="313"/>
      <c r="B430" s="315"/>
      <c r="C430" s="315"/>
      <c r="D430" s="157" t="s">
        <v>37</v>
      </c>
      <c r="E430" s="210">
        <f>H430+K430+N430+Q430+T430+W430+Z430+AE430+AJ430+AO430+AT430+AY430</f>
        <v>0</v>
      </c>
      <c r="F430" s="210">
        <f t="shared" ref="F430:F435" si="547">I430+L430+O430+R430+U430+X430+AA430+AF430+AK430+AP430+AU430+AZ430</f>
        <v>0</v>
      </c>
      <c r="G430" s="156"/>
      <c r="H430" s="173"/>
      <c r="I430" s="173"/>
      <c r="J430" s="173"/>
      <c r="K430" s="173"/>
      <c r="L430" s="173"/>
      <c r="M430" s="173"/>
      <c r="N430" s="178"/>
      <c r="O430" s="173"/>
      <c r="P430" s="173"/>
      <c r="Q430" s="178"/>
      <c r="R430" s="173"/>
      <c r="S430" s="173"/>
      <c r="T430" s="178"/>
      <c r="U430" s="178"/>
      <c r="V430" s="173"/>
      <c r="W430" s="173"/>
      <c r="X430" s="173"/>
      <c r="Y430" s="173"/>
      <c r="Z430" s="178"/>
      <c r="AA430" s="178"/>
      <c r="AB430" s="178"/>
      <c r="AC430" s="178"/>
      <c r="AD430" s="178"/>
      <c r="AE430" s="178"/>
      <c r="AF430" s="173"/>
      <c r="AG430" s="173"/>
      <c r="AH430" s="173"/>
      <c r="AI430" s="173"/>
      <c r="AJ430" s="178"/>
      <c r="AK430" s="178"/>
      <c r="AL430" s="178"/>
      <c r="AM430" s="178"/>
      <c r="AN430" s="173"/>
      <c r="AO430" s="173"/>
      <c r="AP430" s="173"/>
      <c r="AQ430" s="173"/>
      <c r="AR430" s="178"/>
      <c r="AS430" s="178"/>
      <c r="AT430" s="178"/>
      <c r="AU430" s="173"/>
      <c r="AV430" s="173"/>
      <c r="AW430" s="173"/>
      <c r="AX430" s="173"/>
      <c r="AY430" s="178"/>
      <c r="AZ430" s="173"/>
      <c r="BA430" s="173"/>
      <c r="BB430" s="222"/>
    </row>
    <row r="431" spans="1:54" ht="31.2">
      <c r="A431" s="313"/>
      <c r="B431" s="315"/>
      <c r="C431" s="315"/>
      <c r="D431" s="158" t="s">
        <v>2</v>
      </c>
      <c r="E431" s="210">
        <f t="shared" si="545"/>
        <v>169.2</v>
      </c>
      <c r="F431" s="210">
        <f>I431+L431+O431+R431+U431+X431+AC431+AH431+AM431+AR431+AW431+AZ431</f>
        <v>169.2</v>
      </c>
      <c r="G431" s="156"/>
      <c r="H431" s="173"/>
      <c r="I431" s="173"/>
      <c r="J431" s="173"/>
      <c r="K431" s="178">
        <f>56.4+28.67951</f>
        <v>85.079509999999999</v>
      </c>
      <c r="L431" s="178">
        <f>56.4+28.67951</f>
        <v>85.079509999999999</v>
      </c>
      <c r="M431" s="173"/>
      <c r="N431" s="178">
        <f>56.4-12.50451</f>
        <v>43.895489999999995</v>
      </c>
      <c r="O431" s="178">
        <v>43.895490000000002</v>
      </c>
      <c r="P431" s="173"/>
      <c r="Q431" s="178"/>
      <c r="R431" s="173"/>
      <c r="S431" s="173"/>
      <c r="T431" s="178">
        <v>25.404699999999998</v>
      </c>
      <c r="U431" s="178">
        <v>25.404699999999998</v>
      </c>
      <c r="V431" s="173"/>
      <c r="W431" s="178"/>
      <c r="X431" s="173"/>
      <c r="Y431" s="173"/>
      <c r="Z431" s="178">
        <v>13.88152</v>
      </c>
      <c r="AA431" s="178"/>
      <c r="AB431" s="178"/>
      <c r="AC431" s="178">
        <v>13.88152</v>
      </c>
      <c r="AD431" s="178"/>
      <c r="AE431" s="178"/>
      <c r="AF431" s="173"/>
      <c r="AG431" s="173"/>
      <c r="AH431" s="173"/>
      <c r="AI431" s="173"/>
      <c r="AJ431" s="178">
        <f>14.8203-13.88152</f>
        <v>0.9387799999999995</v>
      </c>
      <c r="AK431" s="178"/>
      <c r="AL431" s="178"/>
      <c r="AM431" s="178">
        <f>14.8203-13.88152</f>
        <v>0.9387799999999995</v>
      </c>
      <c r="AN431" s="173"/>
      <c r="AO431" s="178"/>
      <c r="AP431" s="173"/>
      <c r="AQ431" s="173"/>
      <c r="AR431" s="178"/>
      <c r="AS431" s="178"/>
      <c r="AT431" s="178"/>
      <c r="AU431" s="173"/>
      <c r="AV431" s="173"/>
      <c r="AW431" s="173"/>
      <c r="AX431" s="173"/>
      <c r="AY431" s="178"/>
      <c r="AZ431" s="173"/>
      <c r="BA431" s="173"/>
      <c r="BB431" s="222"/>
    </row>
    <row r="432" spans="1:54" ht="15.6">
      <c r="A432" s="313"/>
      <c r="B432" s="315"/>
      <c r="C432" s="315"/>
      <c r="D432" s="221" t="s">
        <v>273</v>
      </c>
      <c r="E432" s="210">
        <f>H432+K432+N432+Q432+T432+W432+Z432+AE432+AJ432+AO432+AT432+AY432</f>
        <v>344.14250000000004</v>
      </c>
      <c r="F432" s="210">
        <f>H432+L432+O432+R432+U432+X432+AC432+AH432+AM432+AR432+AW432+AZ432</f>
        <v>109.14156</v>
      </c>
      <c r="G432" s="156"/>
      <c r="H432" s="173"/>
      <c r="I432" s="173"/>
      <c r="J432" s="173"/>
      <c r="K432" s="178">
        <v>3.1380300000000001</v>
      </c>
      <c r="L432" s="178">
        <v>3.1380300000000001</v>
      </c>
      <c r="M432" s="173"/>
      <c r="N432" s="178">
        <v>0.97585999999999995</v>
      </c>
      <c r="O432" s="178">
        <v>0.97585999999999995</v>
      </c>
      <c r="P432" s="173"/>
      <c r="Q432" s="178">
        <v>30.524909999999998</v>
      </c>
      <c r="R432" s="178">
        <v>30.524909999999998</v>
      </c>
      <c r="S432" s="173"/>
      <c r="T432" s="195"/>
      <c r="U432" s="173"/>
      <c r="V432" s="173"/>
      <c r="W432" s="173"/>
      <c r="X432" s="173"/>
      <c r="Y432" s="173"/>
      <c r="Z432" s="195"/>
      <c r="AA432" s="178"/>
      <c r="AB432" s="178"/>
      <c r="AC432" s="178"/>
      <c r="AD432" s="178"/>
      <c r="AE432" s="178"/>
      <c r="AF432" s="173"/>
      <c r="AG432" s="173"/>
      <c r="AH432" s="173"/>
      <c r="AI432" s="173"/>
      <c r="AJ432" s="178">
        <v>1.9352100000000001</v>
      </c>
      <c r="AK432" s="178"/>
      <c r="AL432" s="178"/>
      <c r="AM432" s="178">
        <v>1.9352100000000001</v>
      </c>
      <c r="AN432" s="173"/>
      <c r="AO432" s="178">
        <v>32.536659999999998</v>
      </c>
      <c r="AP432" s="173"/>
      <c r="AQ432" s="173"/>
      <c r="AR432" s="178">
        <v>32.536659999999998</v>
      </c>
      <c r="AS432" s="178"/>
      <c r="AT432" s="178">
        <f>36.89286+3.13803</f>
        <v>40.030889999999999</v>
      </c>
      <c r="AU432" s="173"/>
      <c r="AV432" s="173"/>
      <c r="AW432" s="178">
        <f>36.89286+3.13803</f>
        <v>40.030889999999999</v>
      </c>
      <c r="AX432" s="173"/>
      <c r="AY432" s="178">
        <f>238.13897-3.13803</f>
        <v>235.00094000000001</v>
      </c>
      <c r="AZ432" s="173"/>
      <c r="BA432" s="173"/>
      <c r="BB432" s="222"/>
    </row>
    <row r="433" spans="1:54" ht="78">
      <c r="A433" s="313"/>
      <c r="B433" s="315"/>
      <c r="C433" s="315"/>
      <c r="D433" s="221" t="s">
        <v>279</v>
      </c>
      <c r="E433" s="210">
        <f t="shared" ref="E433:F442" si="548">H433+K433+N433+Q433+T433+W433+Z433+AE433+AJ433+AO433+AT433+AY433</f>
        <v>0</v>
      </c>
      <c r="F433" s="210">
        <f t="shared" si="547"/>
        <v>0</v>
      </c>
      <c r="G433" s="156"/>
      <c r="H433" s="173"/>
      <c r="I433" s="173"/>
      <c r="J433" s="173"/>
      <c r="K433" s="173"/>
      <c r="L433" s="173"/>
      <c r="M433" s="173"/>
      <c r="N433" s="173"/>
      <c r="O433" s="173"/>
      <c r="P433" s="173"/>
      <c r="Q433" s="178"/>
      <c r="R433" s="173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  <c r="AJ433" s="173"/>
      <c r="AK433" s="173"/>
      <c r="AL433" s="173"/>
      <c r="AM433" s="173"/>
      <c r="AN433" s="173"/>
      <c r="AO433" s="173"/>
      <c r="AP433" s="173"/>
      <c r="AQ433" s="173"/>
      <c r="AR433" s="173"/>
      <c r="AS433" s="173"/>
      <c r="AT433" s="173"/>
      <c r="AU433" s="173"/>
      <c r="AV433" s="173"/>
      <c r="AW433" s="173"/>
      <c r="AX433" s="173"/>
      <c r="AY433" s="173"/>
      <c r="AZ433" s="173"/>
      <c r="BA433" s="173"/>
      <c r="BB433" s="222"/>
    </row>
    <row r="434" spans="1:54" ht="15.6">
      <c r="A434" s="313"/>
      <c r="B434" s="315"/>
      <c r="C434" s="315"/>
      <c r="D434" s="221" t="s">
        <v>274</v>
      </c>
      <c r="E434" s="210">
        <f t="shared" si="548"/>
        <v>0</v>
      </c>
      <c r="F434" s="210">
        <f t="shared" si="547"/>
        <v>0</v>
      </c>
      <c r="G434" s="156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73"/>
      <c r="AN434" s="173"/>
      <c r="AO434" s="173"/>
      <c r="AP434" s="173"/>
      <c r="AQ434" s="173"/>
      <c r="AR434" s="173"/>
      <c r="AS434" s="173"/>
      <c r="AT434" s="173"/>
      <c r="AU434" s="173"/>
      <c r="AV434" s="173"/>
      <c r="AW434" s="173"/>
      <c r="AX434" s="173"/>
      <c r="AY434" s="173"/>
      <c r="AZ434" s="173"/>
      <c r="BA434" s="173"/>
      <c r="BB434" s="222"/>
    </row>
    <row r="435" spans="1:54" ht="31.2">
      <c r="A435" s="313"/>
      <c r="B435" s="315"/>
      <c r="C435" s="315"/>
      <c r="D435" s="153" t="s">
        <v>43</v>
      </c>
      <c r="E435" s="210">
        <f t="shared" si="548"/>
        <v>0</v>
      </c>
      <c r="F435" s="210">
        <f t="shared" si="547"/>
        <v>0</v>
      </c>
      <c r="G435" s="156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3"/>
      <c r="AK435" s="173"/>
      <c r="AL435" s="173"/>
      <c r="AM435" s="173"/>
      <c r="AN435" s="173"/>
      <c r="AO435" s="173"/>
      <c r="AP435" s="173"/>
      <c r="AQ435" s="173"/>
      <c r="AR435" s="173"/>
      <c r="AS435" s="173"/>
      <c r="AT435" s="173"/>
      <c r="AU435" s="173"/>
      <c r="AV435" s="173"/>
      <c r="AW435" s="173"/>
      <c r="AX435" s="173"/>
      <c r="AY435" s="173"/>
      <c r="AZ435" s="173"/>
      <c r="BA435" s="173"/>
      <c r="BB435" s="223"/>
    </row>
    <row r="436" spans="1:54" ht="15.6">
      <c r="A436" s="312" t="s">
        <v>362</v>
      </c>
      <c r="B436" s="314" t="s">
        <v>329</v>
      </c>
      <c r="C436" s="314" t="s">
        <v>338</v>
      </c>
      <c r="D436" s="159" t="s">
        <v>41</v>
      </c>
      <c r="E436" s="210">
        <f t="shared" si="548"/>
        <v>161.2193</v>
      </c>
      <c r="F436" s="210">
        <f>I436+L436+O436+R436+U436+X436+AC436+AH436+AM436+AR436+AW436+AZ436</f>
        <v>120.91446000000001</v>
      </c>
      <c r="G436" s="186">
        <f>F436/E436</f>
        <v>0.7499999069590304</v>
      </c>
      <c r="H436" s="173"/>
      <c r="I436" s="173"/>
      <c r="J436" s="173"/>
      <c r="K436" s="173">
        <f>K437+K438+K439+K441+K442</f>
        <v>0</v>
      </c>
      <c r="L436" s="173">
        <f t="shared" ref="L436:AZ436" si="549">L437+L438+L439+L441+L442</f>
        <v>0</v>
      </c>
      <c r="M436" s="173"/>
      <c r="N436" s="178">
        <f t="shared" si="549"/>
        <v>40.304819999999999</v>
      </c>
      <c r="O436" s="178">
        <f t="shared" si="549"/>
        <v>40.304819999999999</v>
      </c>
      <c r="P436" s="178"/>
      <c r="Q436" s="178">
        <f t="shared" si="549"/>
        <v>20.15241</v>
      </c>
      <c r="R436" s="178">
        <f t="shared" si="549"/>
        <v>20.15241</v>
      </c>
      <c r="S436" s="178"/>
      <c r="T436" s="178">
        <f t="shared" si="549"/>
        <v>20.15241</v>
      </c>
      <c r="U436" s="178">
        <f t="shared" si="549"/>
        <v>20.15241</v>
      </c>
      <c r="V436" s="173"/>
      <c r="W436" s="173">
        <f t="shared" si="549"/>
        <v>0</v>
      </c>
      <c r="X436" s="173">
        <f t="shared" si="549"/>
        <v>0</v>
      </c>
      <c r="Y436" s="173"/>
      <c r="Z436" s="173">
        <f t="shared" si="549"/>
        <v>0</v>
      </c>
      <c r="AA436" s="173">
        <f t="shared" si="549"/>
        <v>0</v>
      </c>
      <c r="AB436" s="173">
        <f t="shared" si="549"/>
        <v>0</v>
      </c>
      <c r="AC436" s="173">
        <f t="shared" si="549"/>
        <v>0</v>
      </c>
      <c r="AD436" s="173"/>
      <c r="AE436" s="173">
        <f t="shared" si="549"/>
        <v>0</v>
      </c>
      <c r="AF436" s="173">
        <f t="shared" si="549"/>
        <v>0</v>
      </c>
      <c r="AG436" s="173">
        <f t="shared" si="549"/>
        <v>0</v>
      </c>
      <c r="AH436" s="173">
        <f t="shared" si="549"/>
        <v>0</v>
      </c>
      <c r="AI436" s="173"/>
      <c r="AJ436" s="173">
        <f t="shared" si="549"/>
        <v>0</v>
      </c>
      <c r="AK436" s="173">
        <f t="shared" si="549"/>
        <v>0</v>
      </c>
      <c r="AL436" s="173">
        <f t="shared" si="549"/>
        <v>0</v>
      </c>
      <c r="AM436" s="173">
        <f t="shared" si="549"/>
        <v>0</v>
      </c>
      <c r="AN436" s="173"/>
      <c r="AO436" s="178">
        <f t="shared" si="549"/>
        <v>20.15241</v>
      </c>
      <c r="AP436" s="178">
        <f t="shared" si="549"/>
        <v>0</v>
      </c>
      <c r="AQ436" s="178">
        <f t="shared" si="549"/>
        <v>0</v>
      </c>
      <c r="AR436" s="178">
        <f t="shared" si="549"/>
        <v>20.15241</v>
      </c>
      <c r="AS436" s="173"/>
      <c r="AT436" s="178">
        <f t="shared" si="549"/>
        <v>20.15241</v>
      </c>
      <c r="AU436" s="173">
        <f t="shared" si="549"/>
        <v>0</v>
      </c>
      <c r="AV436" s="173">
        <f t="shared" si="549"/>
        <v>0</v>
      </c>
      <c r="AW436" s="178">
        <f t="shared" si="549"/>
        <v>20.15241</v>
      </c>
      <c r="AX436" s="173"/>
      <c r="AY436" s="178">
        <f t="shared" si="549"/>
        <v>40.304839999999999</v>
      </c>
      <c r="AZ436" s="173">
        <f t="shared" si="549"/>
        <v>0</v>
      </c>
      <c r="BA436" s="173"/>
      <c r="BB436" s="222"/>
    </row>
    <row r="437" spans="1:54" ht="31.2">
      <c r="A437" s="313"/>
      <c r="B437" s="315"/>
      <c r="C437" s="315"/>
      <c r="D437" s="157" t="s">
        <v>37</v>
      </c>
      <c r="E437" s="210">
        <f t="shared" si="548"/>
        <v>0</v>
      </c>
      <c r="F437" s="210">
        <f t="shared" si="548"/>
        <v>0</v>
      </c>
      <c r="G437" s="156"/>
      <c r="H437" s="173"/>
      <c r="I437" s="173"/>
      <c r="J437" s="173"/>
      <c r="K437" s="173"/>
      <c r="L437" s="173"/>
      <c r="M437" s="173"/>
      <c r="N437" s="178"/>
      <c r="O437" s="178"/>
      <c r="P437" s="178"/>
      <c r="Q437" s="178"/>
      <c r="R437" s="173"/>
      <c r="S437" s="173"/>
      <c r="T437" s="173"/>
      <c r="U437" s="173"/>
      <c r="V437" s="173"/>
      <c r="W437" s="173"/>
      <c r="X437" s="173"/>
      <c r="Y437" s="173"/>
      <c r="Z437" s="173"/>
      <c r="AA437" s="173"/>
      <c r="AB437" s="173"/>
      <c r="AC437" s="173"/>
      <c r="AD437" s="173"/>
      <c r="AE437" s="173"/>
      <c r="AF437" s="173"/>
      <c r="AG437" s="173"/>
      <c r="AH437" s="173"/>
      <c r="AI437" s="173"/>
      <c r="AJ437" s="173"/>
      <c r="AK437" s="173"/>
      <c r="AL437" s="173"/>
      <c r="AM437" s="173"/>
      <c r="AN437" s="173"/>
      <c r="AO437" s="178"/>
      <c r="AP437" s="178"/>
      <c r="AQ437" s="178"/>
      <c r="AR437" s="178"/>
      <c r="AS437" s="173"/>
      <c r="AT437" s="178"/>
      <c r="AU437" s="173"/>
      <c r="AV437" s="173"/>
      <c r="AW437" s="178"/>
      <c r="AX437" s="173"/>
      <c r="AY437" s="178"/>
      <c r="AZ437" s="173"/>
      <c r="BA437" s="173"/>
      <c r="BB437" s="222"/>
    </row>
    <row r="438" spans="1:54" ht="31.2">
      <c r="A438" s="313"/>
      <c r="B438" s="315"/>
      <c r="C438" s="315"/>
      <c r="D438" s="158" t="s">
        <v>2</v>
      </c>
      <c r="E438" s="210">
        <f t="shared" si="548"/>
        <v>0</v>
      </c>
      <c r="F438" s="210">
        <f t="shared" si="548"/>
        <v>0</v>
      </c>
      <c r="G438" s="156"/>
      <c r="H438" s="173"/>
      <c r="I438" s="173"/>
      <c r="J438" s="173"/>
      <c r="K438" s="173"/>
      <c r="L438" s="173"/>
      <c r="M438" s="173"/>
      <c r="N438" s="178"/>
      <c r="O438" s="178"/>
      <c r="P438" s="178"/>
      <c r="Q438" s="178"/>
      <c r="R438" s="173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  <c r="AJ438" s="173"/>
      <c r="AK438" s="173"/>
      <c r="AL438" s="173"/>
      <c r="AM438" s="173"/>
      <c r="AN438" s="173"/>
      <c r="AO438" s="178"/>
      <c r="AP438" s="178"/>
      <c r="AQ438" s="178"/>
      <c r="AR438" s="178"/>
      <c r="AS438" s="173"/>
      <c r="AT438" s="178"/>
      <c r="AU438" s="173"/>
      <c r="AV438" s="173"/>
      <c r="AW438" s="178"/>
      <c r="AX438" s="173"/>
      <c r="AY438" s="178"/>
      <c r="AZ438" s="173"/>
      <c r="BA438" s="173"/>
      <c r="BB438" s="222"/>
    </row>
    <row r="439" spans="1:54" ht="15.6">
      <c r="A439" s="313"/>
      <c r="B439" s="315"/>
      <c r="C439" s="315"/>
      <c r="D439" s="221" t="s">
        <v>273</v>
      </c>
      <c r="E439" s="210">
        <f>H439+K439+N439+Q439+T439+W439+Z439+AE439+AJ439+AO439+AT439+AY439</f>
        <v>161.2193</v>
      </c>
      <c r="F439" s="210">
        <f>I439+L439+O439+R439+U439+X439+AC439+AH439+AM439+AR439+AW439+AZ439</f>
        <v>120.91446000000001</v>
      </c>
      <c r="G439" s="156"/>
      <c r="H439" s="173"/>
      <c r="I439" s="173"/>
      <c r="J439" s="173"/>
      <c r="K439" s="173"/>
      <c r="L439" s="173"/>
      <c r="M439" s="173"/>
      <c r="N439" s="178">
        <v>40.304819999999999</v>
      </c>
      <c r="O439" s="178">
        <v>40.304819999999999</v>
      </c>
      <c r="P439" s="178"/>
      <c r="Q439" s="178">
        <v>20.15241</v>
      </c>
      <c r="R439" s="178">
        <v>20.15241</v>
      </c>
      <c r="S439" s="173"/>
      <c r="T439" s="178">
        <v>20.15241</v>
      </c>
      <c r="U439" s="178">
        <v>20.15241</v>
      </c>
      <c r="V439" s="178"/>
      <c r="W439" s="178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  <c r="AN439" s="173"/>
      <c r="AO439" s="178">
        <v>20.15241</v>
      </c>
      <c r="AP439" s="178"/>
      <c r="AQ439" s="178"/>
      <c r="AR439" s="178">
        <v>20.15241</v>
      </c>
      <c r="AS439" s="173"/>
      <c r="AT439" s="178">
        <v>20.15241</v>
      </c>
      <c r="AU439" s="173"/>
      <c r="AV439" s="173"/>
      <c r="AW439" s="178">
        <v>20.15241</v>
      </c>
      <c r="AX439" s="173"/>
      <c r="AY439" s="178">
        <v>40.304839999999999</v>
      </c>
      <c r="AZ439" s="173"/>
      <c r="BA439" s="173"/>
      <c r="BB439" s="222"/>
    </row>
    <row r="440" spans="1:54" ht="78">
      <c r="A440" s="313"/>
      <c r="B440" s="315"/>
      <c r="C440" s="315"/>
      <c r="D440" s="221" t="s">
        <v>279</v>
      </c>
      <c r="E440" s="210">
        <f t="shared" ref="E440:E445" si="550">H440+K440+N440+Q440+T440+W440+Z440+AE440+AJ440+AO440+AT440+AY440</f>
        <v>0</v>
      </c>
      <c r="F440" s="210">
        <f t="shared" si="548"/>
        <v>0</v>
      </c>
      <c r="G440" s="156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  <c r="AN440" s="173"/>
      <c r="AO440" s="173"/>
      <c r="AP440" s="173"/>
      <c r="AQ440" s="173"/>
      <c r="AR440" s="173"/>
      <c r="AS440" s="173"/>
      <c r="AT440" s="178"/>
      <c r="AU440" s="173"/>
      <c r="AV440" s="173"/>
      <c r="AW440" s="178"/>
      <c r="AX440" s="173"/>
      <c r="AY440" s="173"/>
      <c r="AZ440" s="173"/>
      <c r="BA440" s="173"/>
      <c r="BB440" s="222"/>
    </row>
    <row r="441" spans="1:54" ht="15.6">
      <c r="A441" s="313"/>
      <c r="B441" s="315"/>
      <c r="C441" s="315"/>
      <c r="D441" s="221" t="s">
        <v>274</v>
      </c>
      <c r="E441" s="210">
        <f t="shared" si="550"/>
        <v>0</v>
      </c>
      <c r="F441" s="210">
        <f t="shared" si="548"/>
        <v>0</v>
      </c>
      <c r="G441" s="156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  <c r="AG441" s="173"/>
      <c r="AH441" s="173"/>
      <c r="AI441" s="173"/>
      <c r="AJ441" s="173"/>
      <c r="AK441" s="173"/>
      <c r="AL441" s="173"/>
      <c r="AM441" s="173"/>
      <c r="AN441" s="173"/>
      <c r="AO441" s="173"/>
      <c r="AP441" s="173"/>
      <c r="AQ441" s="173"/>
      <c r="AR441" s="173"/>
      <c r="AS441" s="173"/>
      <c r="AT441" s="178"/>
      <c r="AU441" s="173"/>
      <c r="AV441" s="173"/>
      <c r="AW441" s="178"/>
      <c r="AX441" s="173"/>
      <c r="AY441" s="173"/>
      <c r="AZ441" s="173"/>
      <c r="BA441" s="173"/>
      <c r="BB441" s="222"/>
    </row>
    <row r="442" spans="1:54" ht="31.2">
      <c r="A442" s="313"/>
      <c r="B442" s="315"/>
      <c r="C442" s="315"/>
      <c r="D442" s="153" t="s">
        <v>43</v>
      </c>
      <c r="E442" s="210">
        <f t="shared" si="550"/>
        <v>0</v>
      </c>
      <c r="F442" s="210">
        <f t="shared" si="548"/>
        <v>0</v>
      </c>
      <c r="G442" s="156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73"/>
      <c r="AT442" s="178"/>
      <c r="AU442" s="173"/>
      <c r="AV442" s="173"/>
      <c r="AW442" s="178"/>
      <c r="AX442" s="173"/>
      <c r="AY442" s="173"/>
      <c r="AZ442" s="173"/>
      <c r="BA442" s="173"/>
      <c r="BB442" s="223"/>
    </row>
    <row r="443" spans="1:54" ht="15.6">
      <c r="A443" s="312" t="s">
        <v>363</v>
      </c>
      <c r="B443" s="314" t="s">
        <v>330</v>
      </c>
      <c r="C443" s="314" t="s">
        <v>338</v>
      </c>
      <c r="D443" s="159" t="s">
        <v>41</v>
      </c>
      <c r="E443" s="210">
        <f t="shared" si="550"/>
        <v>335.00091999999995</v>
      </c>
      <c r="F443" s="210">
        <f>I443+L443+O443+R443+U443+X443+AC443+AH443+AM443+AR443+AW443+AZ443</f>
        <v>335.00091999999995</v>
      </c>
      <c r="G443" s="156">
        <f>F443/E443</f>
        <v>1</v>
      </c>
      <c r="H443" s="173"/>
      <c r="I443" s="173"/>
      <c r="J443" s="173"/>
      <c r="K443" s="178">
        <f>K444+K445+K446+K448+K449</f>
        <v>37.222230000000003</v>
      </c>
      <c r="L443" s="178">
        <f t="shared" ref="L443:AZ443" si="551">L444+L445+L446+L448+L449</f>
        <v>37.222230000000003</v>
      </c>
      <c r="M443" s="173">
        <f>L443/K443*100</f>
        <v>100</v>
      </c>
      <c r="N443" s="178">
        <f t="shared" si="551"/>
        <v>37.222230000000003</v>
      </c>
      <c r="O443" s="178">
        <f t="shared" si="551"/>
        <v>37.222230000000003</v>
      </c>
      <c r="P443" s="173">
        <f>O443/N443*100</f>
        <v>100</v>
      </c>
      <c r="Q443" s="179">
        <f t="shared" si="551"/>
        <v>37.222230000000003</v>
      </c>
      <c r="R443" s="178">
        <f t="shared" si="551"/>
        <v>37.222230000000003</v>
      </c>
      <c r="S443" s="173"/>
      <c r="T443" s="178">
        <f t="shared" si="551"/>
        <v>37.222229999999996</v>
      </c>
      <c r="U443" s="178">
        <f t="shared" si="551"/>
        <v>37.222230000000003</v>
      </c>
      <c r="V443" s="173"/>
      <c r="W443" s="178">
        <f t="shared" si="551"/>
        <v>37.22</v>
      </c>
      <c r="X443" s="173">
        <f t="shared" si="551"/>
        <v>37.22</v>
      </c>
      <c r="Y443" s="173"/>
      <c r="Z443" s="178">
        <f t="shared" si="551"/>
        <v>37.224460000000001</v>
      </c>
      <c r="AA443" s="178">
        <f t="shared" si="551"/>
        <v>0</v>
      </c>
      <c r="AB443" s="178">
        <f t="shared" si="551"/>
        <v>0</v>
      </c>
      <c r="AC443" s="178">
        <f t="shared" si="551"/>
        <v>37.224460000000001</v>
      </c>
      <c r="AD443" s="173"/>
      <c r="AE443" s="178">
        <f t="shared" si="551"/>
        <v>37.224460000000001</v>
      </c>
      <c r="AF443" s="178">
        <f t="shared" si="551"/>
        <v>0</v>
      </c>
      <c r="AG443" s="178">
        <f t="shared" si="551"/>
        <v>0</v>
      </c>
      <c r="AH443" s="178">
        <f t="shared" si="551"/>
        <v>37.224460000000001</v>
      </c>
      <c r="AI443" s="173"/>
      <c r="AJ443" s="173">
        <f t="shared" si="551"/>
        <v>37.22</v>
      </c>
      <c r="AK443" s="173">
        <f t="shared" si="551"/>
        <v>0</v>
      </c>
      <c r="AL443" s="173">
        <f t="shared" si="551"/>
        <v>0</v>
      </c>
      <c r="AM443" s="173">
        <f t="shared" si="551"/>
        <v>37.22</v>
      </c>
      <c r="AN443" s="173"/>
      <c r="AO443" s="178">
        <f t="shared" si="551"/>
        <v>0</v>
      </c>
      <c r="AP443" s="173">
        <f t="shared" si="551"/>
        <v>0</v>
      </c>
      <c r="AQ443" s="173">
        <f t="shared" si="551"/>
        <v>0</v>
      </c>
      <c r="AR443" s="173">
        <f t="shared" si="551"/>
        <v>0</v>
      </c>
      <c r="AS443" s="173"/>
      <c r="AT443" s="178">
        <f t="shared" si="551"/>
        <v>37.223079999999996</v>
      </c>
      <c r="AU443" s="173">
        <f t="shared" si="551"/>
        <v>0</v>
      </c>
      <c r="AV443" s="173">
        <f t="shared" si="551"/>
        <v>0</v>
      </c>
      <c r="AW443" s="178">
        <f t="shared" si="551"/>
        <v>37.223079999999996</v>
      </c>
      <c r="AX443" s="173"/>
      <c r="AY443" s="173">
        <f t="shared" si="551"/>
        <v>0</v>
      </c>
      <c r="AZ443" s="173">
        <f t="shared" si="551"/>
        <v>0</v>
      </c>
      <c r="BA443" s="173"/>
      <c r="BB443" s="222"/>
    </row>
    <row r="444" spans="1:54" ht="31.2">
      <c r="A444" s="313"/>
      <c r="B444" s="315"/>
      <c r="C444" s="315"/>
      <c r="D444" s="157" t="s">
        <v>37</v>
      </c>
      <c r="E444" s="210">
        <f t="shared" si="550"/>
        <v>0</v>
      </c>
      <c r="F444" s="210">
        <f t="shared" ref="F444:F446" si="552">I444+L444+O444+R444+U444+X444+AC444+AH444+AM444+AR444+AW444+AZ444</f>
        <v>0</v>
      </c>
      <c r="G444" s="156"/>
      <c r="H444" s="173"/>
      <c r="I444" s="173"/>
      <c r="J444" s="173"/>
      <c r="K444" s="173"/>
      <c r="L444" s="173"/>
      <c r="M444" s="173"/>
      <c r="N444" s="173"/>
      <c r="O444" s="173"/>
      <c r="P444" s="173"/>
      <c r="Q444" s="179"/>
      <c r="R444" s="173"/>
      <c r="S444" s="173"/>
      <c r="T444" s="178"/>
      <c r="U444" s="178"/>
      <c r="V444" s="173"/>
      <c r="W444" s="173"/>
      <c r="X444" s="173"/>
      <c r="Y444" s="173"/>
      <c r="Z444" s="178"/>
      <c r="AA444" s="178"/>
      <c r="AB444" s="178"/>
      <c r="AC444" s="178"/>
      <c r="AD444" s="173"/>
      <c r="AE444" s="178"/>
      <c r="AF444" s="178"/>
      <c r="AG444" s="178"/>
      <c r="AH444" s="178"/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3"/>
      <c r="AT444" s="178"/>
      <c r="AU444" s="173"/>
      <c r="AV444" s="173"/>
      <c r="AW444" s="178"/>
      <c r="AX444" s="173"/>
      <c r="AY444" s="173"/>
      <c r="AZ444" s="173"/>
      <c r="BA444" s="173"/>
      <c r="BB444" s="222"/>
    </row>
    <row r="445" spans="1:54" ht="31.2">
      <c r="A445" s="313"/>
      <c r="B445" s="315"/>
      <c r="C445" s="315"/>
      <c r="D445" s="158" t="s">
        <v>2</v>
      </c>
      <c r="E445" s="210">
        <f t="shared" si="550"/>
        <v>0</v>
      </c>
      <c r="F445" s="210">
        <f t="shared" si="552"/>
        <v>0</v>
      </c>
      <c r="G445" s="156"/>
      <c r="H445" s="173"/>
      <c r="I445" s="173"/>
      <c r="J445" s="173"/>
      <c r="K445" s="173"/>
      <c r="L445" s="173"/>
      <c r="M445" s="173"/>
      <c r="N445" s="173"/>
      <c r="O445" s="173"/>
      <c r="P445" s="173"/>
      <c r="Q445" s="179"/>
      <c r="R445" s="173"/>
      <c r="S445" s="173"/>
      <c r="T445" s="178"/>
      <c r="U445" s="178"/>
      <c r="V445" s="173"/>
      <c r="W445" s="173"/>
      <c r="X445" s="173"/>
      <c r="Y445" s="173"/>
      <c r="Z445" s="178"/>
      <c r="AA445" s="178"/>
      <c r="AB445" s="178"/>
      <c r="AC445" s="178"/>
      <c r="AD445" s="173"/>
      <c r="AE445" s="178"/>
      <c r="AF445" s="178"/>
      <c r="AG445" s="178"/>
      <c r="AH445" s="178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3"/>
      <c r="AT445" s="178"/>
      <c r="AU445" s="173"/>
      <c r="AV445" s="173"/>
      <c r="AW445" s="178"/>
      <c r="AX445" s="173"/>
      <c r="AY445" s="173"/>
      <c r="AZ445" s="173"/>
      <c r="BA445" s="173"/>
      <c r="BB445" s="222"/>
    </row>
    <row r="446" spans="1:54" ht="15.6">
      <c r="A446" s="313"/>
      <c r="B446" s="315"/>
      <c r="C446" s="315"/>
      <c r="D446" s="221" t="s">
        <v>273</v>
      </c>
      <c r="E446" s="210">
        <f>H446+K446+N446+Q446+T446+W446+Z446+AE446+AJ446+AO446+AT446+AY446</f>
        <v>335.00091999999995</v>
      </c>
      <c r="F446" s="210">
        <f t="shared" si="552"/>
        <v>335.00091999999995</v>
      </c>
      <c r="G446" s="204"/>
      <c r="H446" s="173"/>
      <c r="I446" s="173"/>
      <c r="J446" s="173"/>
      <c r="K446" s="178">
        <v>37.222230000000003</v>
      </c>
      <c r="L446" s="178">
        <v>37.222230000000003</v>
      </c>
      <c r="M446" s="173"/>
      <c r="N446" s="178">
        <v>37.222230000000003</v>
      </c>
      <c r="O446" s="178">
        <v>37.222230000000003</v>
      </c>
      <c r="P446" s="173"/>
      <c r="Q446" s="178">
        <v>37.222230000000003</v>
      </c>
      <c r="R446" s="178">
        <v>37.222230000000003</v>
      </c>
      <c r="S446" s="173"/>
      <c r="T446" s="178">
        <f>42.4-5.17777</f>
        <v>37.222229999999996</v>
      </c>
      <c r="U446" s="178">
        <v>37.222230000000003</v>
      </c>
      <c r="V446" s="173"/>
      <c r="W446" s="179">
        <v>37.22</v>
      </c>
      <c r="X446" s="173">
        <v>37.22</v>
      </c>
      <c r="Y446" s="173"/>
      <c r="Z446" s="178">
        <v>37.224460000000001</v>
      </c>
      <c r="AA446" s="178"/>
      <c r="AB446" s="178"/>
      <c r="AC446" s="178">
        <v>37.224460000000001</v>
      </c>
      <c r="AD446" s="173"/>
      <c r="AE446" s="178">
        <v>37.224460000000001</v>
      </c>
      <c r="AF446" s="178"/>
      <c r="AG446" s="178"/>
      <c r="AH446" s="178">
        <v>37.224460000000001</v>
      </c>
      <c r="AI446" s="173"/>
      <c r="AJ446" s="173">
        <v>37.22</v>
      </c>
      <c r="AK446" s="173"/>
      <c r="AL446" s="173"/>
      <c r="AM446" s="173">
        <v>37.22</v>
      </c>
      <c r="AN446" s="173"/>
      <c r="AO446" s="195"/>
      <c r="AP446" s="173"/>
      <c r="AQ446" s="173"/>
      <c r="AR446" s="173"/>
      <c r="AS446" s="173"/>
      <c r="AT446" s="178">
        <f>42.4-5.17692</f>
        <v>37.223079999999996</v>
      </c>
      <c r="AU446" s="173"/>
      <c r="AV446" s="173"/>
      <c r="AW446" s="178">
        <f>42.4-5.17692</f>
        <v>37.223079999999996</v>
      </c>
      <c r="AX446" s="173"/>
      <c r="AY446" s="209"/>
      <c r="AZ446" s="173"/>
      <c r="BA446" s="173"/>
      <c r="BB446" s="222"/>
    </row>
    <row r="447" spans="1:54" ht="78">
      <c r="A447" s="313"/>
      <c r="B447" s="315"/>
      <c r="C447" s="315"/>
      <c r="D447" s="221" t="s">
        <v>279</v>
      </c>
      <c r="E447" s="210">
        <f t="shared" ref="E447:F456" si="553">H447+K447+N447+Q447+T447+W447+Z447+AE447+AJ447+AO447+AT447+AY447</f>
        <v>0</v>
      </c>
      <c r="F447" s="210">
        <f t="shared" si="553"/>
        <v>0</v>
      </c>
      <c r="G447" s="156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8"/>
      <c r="AF447" s="178"/>
      <c r="AG447" s="178"/>
      <c r="AH447" s="178"/>
      <c r="AI447" s="173"/>
      <c r="AJ447" s="173"/>
      <c r="AK447" s="173"/>
      <c r="AL447" s="173"/>
      <c r="AM447" s="173"/>
      <c r="AN447" s="173"/>
      <c r="AO447" s="173"/>
      <c r="AP447" s="173"/>
      <c r="AQ447" s="173"/>
      <c r="AR447" s="173"/>
      <c r="AS447" s="173"/>
      <c r="AT447" s="173"/>
      <c r="AU447" s="173"/>
      <c r="AV447" s="173"/>
      <c r="AW447" s="173"/>
      <c r="AX447" s="173"/>
      <c r="AY447" s="173"/>
      <c r="AZ447" s="173"/>
      <c r="BA447" s="173"/>
      <c r="BB447" s="222"/>
    </row>
    <row r="448" spans="1:54" ht="15.6">
      <c r="A448" s="313"/>
      <c r="B448" s="315"/>
      <c r="C448" s="315"/>
      <c r="D448" s="221" t="s">
        <v>274</v>
      </c>
      <c r="E448" s="210">
        <f t="shared" si="553"/>
        <v>0</v>
      </c>
      <c r="F448" s="210">
        <f t="shared" si="553"/>
        <v>0</v>
      </c>
      <c r="G448" s="156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173"/>
      <c r="AT448" s="173"/>
      <c r="AU448" s="173"/>
      <c r="AV448" s="173"/>
      <c r="AW448" s="173"/>
      <c r="AX448" s="173"/>
      <c r="AY448" s="173"/>
      <c r="AZ448" s="173"/>
      <c r="BA448" s="173"/>
      <c r="BB448" s="222"/>
    </row>
    <row r="449" spans="1:54" ht="31.2">
      <c r="A449" s="313"/>
      <c r="B449" s="315"/>
      <c r="C449" s="315"/>
      <c r="D449" s="153" t="s">
        <v>43</v>
      </c>
      <c r="E449" s="210">
        <f t="shared" si="553"/>
        <v>0</v>
      </c>
      <c r="F449" s="210">
        <f t="shared" si="553"/>
        <v>0</v>
      </c>
      <c r="G449" s="156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  <c r="AN449" s="173"/>
      <c r="AO449" s="173"/>
      <c r="AP449" s="173"/>
      <c r="AQ449" s="173"/>
      <c r="AR449" s="173"/>
      <c r="AS449" s="173"/>
      <c r="AT449" s="173"/>
      <c r="AU449" s="173"/>
      <c r="AV449" s="173"/>
      <c r="AW449" s="173"/>
      <c r="AX449" s="173"/>
      <c r="AY449" s="173"/>
      <c r="AZ449" s="173"/>
      <c r="BA449" s="173"/>
      <c r="BB449" s="223"/>
    </row>
    <row r="450" spans="1:54" ht="15.6">
      <c r="A450" s="312" t="s">
        <v>364</v>
      </c>
      <c r="B450" s="314" t="s">
        <v>331</v>
      </c>
      <c r="C450" s="314" t="s">
        <v>338</v>
      </c>
      <c r="D450" s="159" t="s">
        <v>41</v>
      </c>
      <c r="E450" s="210">
        <f t="shared" si="553"/>
        <v>65.209999999999994</v>
      </c>
      <c r="F450" s="210">
        <f>AW450</f>
        <v>65.209999999999994</v>
      </c>
      <c r="G450" s="156">
        <f>F450/E450</f>
        <v>1</v>
      </c>
      <c r="H450" s="173"/>
      <c r="I450" s="173"/>
      <c r="J450" s="173"/>
      <c r="K450" s="173"/>
      <c r="L450" s="173"/>
      <c r="M450" s="173"/>
      <c r="N450" s="173">
        <f>N451+N452+N453+N455+N456</f>
        <v>0</v>
      </c>
      <c r="O450" s="173">
        <f t="shared" ref="O450:AZ450" si="554">O451+O452+O453+O455+O456</f>
        <v>0</v>
      </c>
      <c r="P450" s="173"/>
      <c r="Q450" s="173">
        <f t="shared" si="554"/>
        <v>0</v>
      </c>
      <c r="R450" s="173">
        <f t="shared" si="554"/>
        <v>0</v>
      </c>
      <c r="S450" s="173"/>
      <c r="T450" s="173">
        <f t="shared" si="554"/>
        <v>0</v>
      </c>
      <c r="U450" s="173">
        <f t="shared" si="554"/>
        <v>0</v>
      </c>
      <c r="V450" s="173"/>
      <c r="W450" s="173">
        <f t="shared" si="554"/>
        <v>0</v>
      </c>
      <c r="X450" s="173">
        <f t="shared" si="554"/>
        <v>0</v>
      </c>
      <c r="Y450" s="173"/>
      <c r="Z450" s="173">
        <f t="shared" si="554"/>
        <v>0</v>
      </c>
      <c r="AA450" s="173">
        <f t="shared" si="554"/>
        <v>0</v>
      </c>
      <c r="AB450" s="173">
        <f t="shared" si="554"/>
        <v>0</v>
      </c>
      <c r="AC450" s="173">
        <f t="shared" si="554"/>
        <v>0</v>
      </c>
      <c r="AD450" s="173"/>
      <c r="AE450" s="173">
        <f t="shared" si="554"/>
        <v>0</v>
      </c>
      <c r="AF450" s="173">
        <f t="shared" si="554"/>
        <v>0</v>
      </c>
      <c r="AG450" s="173">
        <f t="shared" si="554"/>
        <v>0</v>
      </c>
      <c r="AH450" s="173">
        <f t="shared" si="554"/>
        <v>0</v>
      </c>
      <c r="AI450" s="173"/>
      <c r="AJ450" s="173">
        <f t="shared" si="554"/>
        <v>0</v>
      </c>
      <c r="AK450" s="173">
        <f t="shared" si="554"/>
        <v>0</v>
      </c>
      <c r="AL450" s="173">
        <f t="shared" si="554"/>
        <v>0</v>
      </c>
      <c r="AM450" s="173">
        <f t="shared" si="554"/>
        <v>0</v>
      </c>
      <c r="AN450" s="173"/>
      <c r="AO450" s="173">
        <f t="shared" si="554"/>
        <v>0</v>
      </c>
      <c r="AP450" s="173">
        <f t="shared" si="554"/>
        <v>0</v>
      </c>
      <c r="AQ450" s="173">
        <f t="shared" si="554"/>
        <v>0</v>
      </c>
      <c r="AR450" s="173">
        <f t="shared" si="554"/>
        <v>0</v>
      </c>
      <c r="AS450" s="173"/>
      <c r="AT450" s="178">
        <f t="shared" si="554"/>
        <v>65.209999999999994</v>
      </c>
      <c r="AU450" s="178">
        <f t="shared" si="554"/>
        <v>0</v>
      </c>
      <c r="AV450" s="178">
        <f t="shared" si="554"/>
        <v>0</v>
      </c>
      <c r="AW450" s="178">
        <f t="shared" si="554"/>
        <v>65.209999999999994</v>
      </c>
      <c r="AX450" s="173">
        <f t="shared" si="554"/>
        <v>0</v>
      </c>
      <c r="AY450" s="173">
        <f t="shared" si="554"/>
        <v>0</v>
      </c>
      <c r="AZ450" s="173">
        <f t="shared" si="554"/>
        <v>0</v>
      </c>
      <c r="BA450" s="173"/>
      <c r="BB450" s="222"/>
    </row>
    <row r="451" spans="1:54" ht="31.2">
      <c r="A451" s="313"/>
      <c r="B451" s="315"/>
      <c r="C451" s="315"/>
      <c r="D451" s="157" t="s">
        <v>37</v>
      </c>
      <c r="E451" s="210">
        <f t="shared" si="553"/>
        <v>0</v>
      </c>
      <c r="F451" s="210">
        <f t="shared" si="553"/>
        <v>0</v>
      </c>
      <c r="G451" s="156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173"/>
      <c r="AT451" s="178"/>
      <c r="AU451" s="178"/>
      <c r="AV451" s="178"/>
      <c r="AW451" s="178"/>
      <c r="AX451" s="173"/>
      <c r="AY451" s="173"/>
      <c r="AZ451" s="173"/>
      <c r="BA451" s="173"/>
      <c r="BB451" s="222"/>
    </row>
    <row r="452" spans="1:54" ht="31.2">
      <c r="A452" s="313"/>
      <c r="B452" s="315"/>
      <c r="C452" s="315"/>
      <c r="D452" s="158" t="s">
        <v>2</v>
      </c>
      <c r="E452" s="210">
        <f t="shared" si="553"/>
        <v>0</v>
      </c>
      <c r="F452" s="210">
        <f t="shared" si="553"/>
        <v>0</v>
      </c>
      <c r="G452" s="156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  <c r="AN452" s="173"/>
      <c r="AO452" s="173"/>
      <c r="AP452" s="173"/>
      <c r="AQ452" s="173"/>
      <c r="AR452" s="173"/>
      <c r="AS452" s="173"/>
      <c r="AT452" s="178"/>
      <c r="AU452" s="178"/>
      <c r="AV452" s="178"/>
      <c r="AW452" s="178"/>
      <c r="AX452" s="173"/>
      <c r="AY452" s="173"/>
      <c r="AZ452" s="173"/>
      <c r="BA452" s="173"/>
      <c r="BB452" s="222"/>
    </row>
    <row r="453" spans="1:54" ht="15.6">
      <c r="A453" s="313"/>
      <c r="B453" s="315"/>
      <c r="C453" s="315"/>
      <c r="D453" s="221" t="s">
        <v>273</v>
      </c>
      <c r="E453" s="210">
        <f>H453+K453+N453+Q453+T453+W453+Z453+AE453+AJ453+AO453+AT453+AY453</f>
        <v>65.209999999999994</v>
      </c>
      <c r="F453" s="210">
        <f>AW453</f>
        <v>65.209999999999994</v>
      </c>
      <c r="G453" s="156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  <c r="AK453" s="173"/>
      <c r="AL453" s="173"/>
      <c r="AM453" s="173"/>
      <c r="AN453" s="173"/>
      <c r="AO453" s="173"/>
      <c r="AP453" s="173"/>
      <c r="AQ453" s="173"/>
      <c r="AR453" s="173"/>
      <c r="AS453" s="173"/>
      <c r="AT453" s="178">
        <v>65.209999999999994</v>
      </c>
      <c r="AU453" s="178"/>
      <c r="AV453" s="178"/>
      <c r="AW453" s="178">
        <v>65.209999999999994</v>
      </c>
      <c r="AX453" s="173"/>
      <c r="AY453" s="173"/>
      <c r="AZ453" s="173"/>
      <c r="BA453" s="173"/>
      <c r="BB453" s="222"/>
    </row>
    <row r="454" spans="1:54" ht="78">
      <c r="A454" s="313"/>
      <c r="B454" s="315"/>
      <c r="C454" s="315"/>
      <c r="D454" s="221" t="s">
        <v>279</v>
      </c>
      <c r="E454" s="210">
        <f t="shared" ref="E454:F469" si="555">H454+K454+N454+Q454+T454+W454+Z454+AE454+AJ454+AO454+AT454+AY454</f>
        <v>0</v>
      </c>
      <c r="F454" s="210">
        <f t="shared" si="553"/>
        <v>0</v>
      </c>
      <c r="G454" s="156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73"/>
      <c r="AG454" s="173"/>
      <c r="AH454" s="173"/>
      <c r="AI454" s="173"/>
      <c r="AJ454" s="173"/>
      <c r="AK454" s="173"/>
      <c r="AL454" s="173"/>
      <c r="AM454" s="173"/>
      <c r="AN454" s="173"/>
      <c r="AO454" s="173"/>
      <c r="AP454" s="173"/>
      <c r="AQ454" s="173"/>
      <c r="AR454" s="173"/>
      <c r="AS454" s="173"/>
      <c r="AT454" s="173"/>
      <c r="AU454" s="173"/>
      <c r="AV454" s="173"/>
      <c r="AW454" s="173"/>
      <c r="AX454" s="173"/>
      <c r="AY454" s="173"/>
      <c r="AZ454" s="173"/>
      <c r="BA454" s="173"/>
      <c r="BB454" s="222"/>
    </row>
    <row r="455" spans="1:54" ht="15.6">
      <c r="A455" s="313"/>
      <c r="B455" s="315"/>
      <c r="C455" s="315"/>
      <c r="D455" s="221" t="s">
        <v>274</v>
      </c>
      <c r="E455" s="210">
        <f t="shared" si="555"/>
        <v>0</v>
      </c>
      <c r="F455" s="210">
        <f t="shared" si="553"/>
        <v>0</v>
      </c>
      <c r="G455" s="156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3"/>
      <c r="AU455" s="173"/>
      <c r="AV455" s="173"/>
      <c r="AW455" s="173"/>
      <c r="AX455" s="173"/>
      <c r="AY455" s="173"/>
      <c r="AZ455" s="173"/>
      <c r="BA455" s="173"/>
      <c r="BB455" s="222"/>
    </row>
    <row r="456" spans="1:54" ht="31.2">
      <c r="A456" s="313"/>
      <c r="B456" s="315"/>
      <c r="C456" s="315"/>
      <c r="D456" s="153" t="s">
        <v>43</v>
      </c>
      <c r="E456" s="210">
        <f t="shared" si="555"/>
        <v>0</v>
      </c>
      <c r="F456" s="210">
        <f t="shared" si="553"/>
        <v>0</v>
      </c>
      <c r="G456" s="156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3"/>
      <c r="AD456" s="173"/>
      <c r="AE456" s="173"/>
      <c r="AF456" s="173"/>
      <c r="AG456" s="173"/>
      <c r="AH456" s="173"/>
      <c r="AI456" s="173"/>
      <c r="AJ456" s="173"/>
      <c r="AK456" s="173"/>
      <c r="AL456" s="173"/>
      <c r="AM456" s="173"/>
      <c r="AN456" s="173"/>
      <c r="AO456" s="173"/>
      <c r="AP456" s="173"/>
      <c r="AQ456" s="173"/>
      <c r="AR456" s="173"/>
      <c r="AS456" s="173"/>
      <c r="AT456" s="173"/>
      <c r="AU456" s="173"/>
      <c r="AV456" s="173"/>
      <c r="AW456" s="173"/>
      <c r="AX456" s="173"/>
      <c r="AY456" s="173"/>
      <c r="AZ456" s="173"/>
      <c r="BA456" s="173"/>
      <c r="BB456" s="223"/>
    </row>
    <row r="457" spans="1:54" ht="15.6">
      <c r="A457" s="312" t="s">
        <v>365</v>
      </c>
      <c r="B457" s="314" t="s">
        <v>332</v>
      </c>
      <c r="C457" s="314" t="s">
        <v>338</v>
      </c>
      <c r="D457" s="159" t="s">
        <v>41</v>
      </c>
      <c r="E457" s="210">
        <f t="shared" si="555"/>
        <v>1429.3899999999999</v>
      </c>
      <c r="F457" s="210">
        <f>I457+L457+O457+R457+U457+X457+AC457+AH457+AM457+AR457+AW457+AZ457</f>
        <v>695.29878999999983</v>
      </c>
      <c r="G457" s="156">
        <f>F457/E457</f>
        <v>0.48643042836454703</v>
      </c>
      <c r="H457" s="178">
        <f>H460</f>
        <v>161.51367999999999</v>
      </c>
      <c r="I457" s="178">
        <f>I460</f>
        <v>161.51367999999999</v>
      </c>
      <c r="J457" s="173">
        <f>I457/H457*100</f>
        <v>100</v>
      </c>
      <c r="K457" s="173"/>
      <c r="L457" s="173"/>
      <c r="M457" s="173"/>
      <c r="N457" s="178">
        <f>N458+N459+N460+N462+N463</f>
        <v>63.922319999999999</v>
      </c>
      <c r="O457" s="178">
        <f t="shared" ref="O457:AZ457" si="556">O458+O459+O460+O462+O463</f>
        <v>63.922319999999999</v>
      </c>
      <c r="P457" s="178">
        <f>O457/N457*100</f>
        <v>100</v>
      </c>
      <c r="Q457" s="178">
        <f t="shared" si="556"/>
        <v>199.13324</v>
      </c>
      <c r="R457" s="178">
        <f t="shared" si="556"/>
        <v>199.13324</v>
      </c>
      <c r="S457" s="178"/>
      <c r="T457" s="178">
        <f t="shared" si="556"/>
        <v>0</v>
      </c>
      <c r="U457" s="173">
        <f t="shared" si="556"/>
        <v>0</v>
      </c>
      <c r="V457" s="173"/>
      <c r="W457" s="179">
        <f>W458+W459+W460+W462+W463</f>
        <v>60.27</v>
      </c>
      <c r="X457" s="173">
        <f t="shared" si="556"/>
        <v>60.27</v>
      </c>
      <c r="Y457" s="173"/>
      <c r="Z457" s="178">
        <f>Z458+Z459+Z460+Z461+Z462+Z463</f>
        <v>31.958970000000001</v>
      </c>
      <c r="AA457" s="178">
        <f t="shared" si="556"/>
        <v>0</v>
      </c>
      <c r="AB457" s="178">
        <f t="shared" si="556"/>
        <v>0</v>
      </c>
      <c r="AC457" s="178">
        <f t="shared" si="556"/>
        <v>31.958970000000001</v>
      </c>
      <c r="AD457" s="178"/>
      <c r="AE457" s="178">
        <f t="shared" si="556"/>
        <v>0</v>
      </c>
      <c r="AF457" s="173">
        <f t="shared" si="556"/>
        <v>0</v>
      </c>
      <c r="AG457" s="173">
        <f t="shared" si="556"/>
        <v>0</v>
      </c>
      <c r="AH457" s="173">
        <f t="shared" si="556"/>
        <v>0</v>
      </c>
      <c r="AI457" s="173"/>
      <c r="AJ457" s="173">
        <f t="shared" si="556"/>
        <v>0</v>
      </c>
      <c r="AK457" s="173">
        <f t="shared" si="556"/>
        <v>0</v>
      </c>
      <c r="AL457" s="173">
        <f t="shared" si="556"/>
        <v>0</v>
      </c>
      <c r="AM457" s="173">
        <f t="shared" si="556"/>
        <v>0</v>
      </c>
      <c r="AN457" s="173"/>
      <c r="AO457" s="178">
        <f t="shared" si="556"/>
        <v>120.50749999999999</v>
      </c>
      <c r="AP457" s="178">
        <f t="shared" si="556"/>
        <v>0</v>
      </c>
      <c r="AQ457" s="178">
        <f t="shared" si="556"/>
        <v>0</v>
      </c>
      <c r="AR457" s="178">
        <f t="shared" si="556"/>
        <v>120.50749999999999</v>
      </c>
      <c r="AS457" s="173"/>
      <c r="AT457" s="178">
        <f t="shared" si="556"/>
        <v>57.993079999999999</v>
      </c>
      <c r="AU457" s="173">
        <f t="shared" si="556"/>
        <v>0</v>
      </c>
      <c r="AV457" s="173">
        <f t="shared" si="556"/>
        <v>0</v>
      </c>
      <c r="AW457" s="178">
        <f t="shared" si="556"/>
        <v>57.993079999999999</v>
      </c>
      <c r="AX457" s="173"/>
      <c r="AY457" s="173">
        <f t="shared" si="556"/>
        <v>734.09121000000005</v>
      </c>
      <c r="AZ457" s="173">
        <f t="shared" si="556"/>
        <v>0</v>
      </c>
      <c r="BA457" s="173"/>
      <c r="BB457" s="222"/>
    </row>
    <row r="458" spans="1:54" ht="31.2">
      <c r="A458" s="313"/>
      <c r="B458" s="315"/>
      <c r="C458" s="315"/>
      <c r="D458" s="157" t="s">
        <v>37</v>
      </c>
      <c r="E458" s="210">
        <f t="shared" si="555"/>
        <v>0</v>
      </c>
      <c r="F458" s="210">
        <f t="shared" si="555"/>
        <v>0</v>
      </c>
      <c r="G458" s="156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8"/>
      <c r="AA458" s="178"/>
      <c r="AB458" s="178"/>
      <c r="AC458" s="178"/>
      <c r="AD458" s="178"/>
      <c r="AE458" s="178"/>
      <c r="AF458" s="173"/>
      <c r="AG458" s="173"/>
      <c r="AH458" s="173"/>
      <c r="AI458" s="173"/>
      <c r="AJ458" s="173"/>
      <c r="AK458" s="173"/>
      <c r="AL458" s="173"/>
      <c r="AM458" s="173"/>
      <c r="AN458" s="173"/>
      <c r="AO458" s="173"/>
      <c r="AP458" s="173"/>
      <c r="AQ458" s="173"/>
      <c r="AR458" s="173"/>
      <c r="AS458" s="173"/>
      <c r="AT458" s="173"/>
      <c r="AU458" s="173"/>
      <c r="AV458" s="173"/>
      <c r="AW458" s="173"/>
      <c r="AX458" s="173"/>
      <c r="AY458" s="173"/>
      <c r="AZ458" s="173"/>
      <c r="BA458" s="173"/>
      <c r="BB458" s="222"/>
    </row>
    <row r="459" spans="1:54" ht="31.2">
      <c r="A459" s="313"/>
      <c r="B459" s="315"/>
      <c r="C459" s="315"/>
      <c r="D459" s="158" t="s">
        <v>2</v>
      </c>
      <c r="E459" s="210">
        <f>H459+K459+N459+Q459+T459+W459+Z459+AE459+AJ459+AO459+AT459+AY459</f>
        <v>364.3</v>
      </c>
      <c r="F459" s="210">
        <f>I459+L459+O459+R459+U459+X459+AC459+AH459+AM459+AR459+AW459+AZ459</f>
        <v>364.3</v>
      </c>
      <c r="G459" s="156"/>
      <c r="H459" s="173"/>
      <c r="I459" s="173"/>
      <c r="J459" s="173"/>
      <c r="K459" s="173"/>
      <c r="L459" s="173"/>
      <c r="M459" s="173"/>
      <c r="N459" s="179">
        <v>63.922319999999999</v>
      </c>
      <c r="O459" s="179">
        <v>63.922319999999999</v>
      </c>
      <c r="P459" s="179"/>
      <c r="Q459" s="178">
        <v>199.13324</v>
      </c>
      <c r="R459" s="178">
        <v>199.13324</v>
      </c>
      <c r="S459" s="178"/>
      <c r="T459" s="178"/>
      <c r="U459" s="173"/>
      <c r="V459" s="173"/>
      <c r="W459" s="179">
        <v>60.27</v>
      </c>
      <c r="X459" s="173">
        <v>60.27</v>
      </c>
      <c r="Y459" s="173"/>
      <c r="Z459" s="178">
        <v>31.958970000000001</v>
      </c>
      <c r="AA459" s="178"/>
      <c r="AB459" s="178"/>
      <c r="AC459" s="178">
        <v>31.958970000000001</v>
      </c>
      <c r="AD459" s="178"/>
      <c r="AE459" s="178"/>
      <c r="AF459" s="173"/>
      <c r="AG459" s="173"/>
      <c r="AH459" s="173"/>
      <c r="AI459" s="173"/>
      <c r="AJ459" s="173"/>
      <c r="AK459" s="173"/>
      <c r="AL459" s="173"/>
      <c r="AM459" s="173"/>
      <c r="AN459" s="173"/>
      <c r="AO459" s="178"/>
      <c r="AP459" s="173"/>
      <c r="AQ459" s="173"/>
      <c r="AR459" s="173"/>
      <c r="AS459" s="173"/>
      <c r="AT459" s="178">
        <f>40.97444-31.95897</f>
        <v>9.0154700000000005</v>
      </c>
      <c r="AU459" s="173"/>
      <c r="AV459" s="173"/>
      <c r="AW459" s="178">
        <f>40.97444-31.95897</f>
        <v>9.0154700000000005</v>
      </c>
      <c r="AX459" s="173"/>
      <c r="AY459" s="173"/>
      <c r="AZ459" s="173"/>
      <c r="BA459" s="173"/>
      <c r="BB459" s="222"/>
    </row>
    <row r="460" spans="1:54" ht="15.6">
      <c r="A460" s="313"/>
      <c r="B460" s="315"/>
      <c r="C460" s="315"/>
      <c r="D460" s="221" t="s">
        <v>273</v>
      </c>
      <c r="E460" s="210">
        <f t="shared" si="555"/>
        <v>1065.0900000000001</v>
      </c>
      <c r="F460" s="210">
        <f>I460+L460+O460+R460+U460+X460+AC460+AH460+AM460+AR460+AW460+AZ460</f>
        <v>330.99878999999999</v>
      </c>
      <c r="G460" s="156"/>
      <c r="H460" s="179">
        <v>161.51367999999999</v>
      </c>
      <c r="I460" s="179">
        <v>161.51367999999999</v>
      </c>
      <c r="J460" s="173"/>
      <c r="K460" s="173"/>
      <c r="L460" s="173"/>
      <c r="M460" s="173"/>
      <c r="N460" s="179"/>
      <c r="O460" s="179"/>
      <c r="P460" s="179"/>
      <c r="Q460" s="179"/>
      <c r="R460" s="173"/>
      <c r="S460" s="173"/>
      <c r="T460" s="179"/>
      <c r="U460" s="173"/>
      <c r="V460" s="173"/>
      <c r="X460" s="173"/>
      <c r="Y460" s="173"/>
      <c r="Z460" s="178"/>
      <c r="AA460" s="178"/>
      <c r="AB460" s="178"/>
      <c r="AC460" s="178"/>
      <c r="AD460" s="178"/>
      <c r="AE460" s="178"/>
      <c r="AF460" s="173"/>
      <c r="AG460" s="173"/>
      <c r="AH460" s="173"/>
      <c r="AI460" s="173"/>
      <c r="AJ460" s="173"/>
      <c r="AK460" s="173"/>
      <c r="AL460" s="173"/>
      <c r="AM460" s="173"/>
      <c r="AN460" s="173"/>
      <c r="AO460" s="178">
        <v>120.50749999999999</v>
      </c>
      <c r="AP460" s="173"/>
      <c r="AQ460" s="173"/>
      <c r="AR460" s="178">
        <v>120.50749999999999</v>
      </c>
      <c r="AS460" s="173"/>
      <c r="AT460" s="178">
        <v>48.977609999999999</v>
      </c>
      <c r="AU460" s="173"/>
      <c r="AV460" s="173"/>
      <c r="AW460" s="178">
        <v>48.977609999999999</v>
      </c>
      <c r="AX460" s="173"/>
      <c r="AY460" s="178">
        <v>734.09121000000005</v>
      </c>
      <c r="AZ460" s="173"/>
      <c r="BA460" s="173"/>
      <c r="BB460" s="222"/>
    </row>
    <row r="461" spans="1:54" ht="78">
      <c r="A461" s="313"/>
      <c r="B461" s="315"/>
      <c r="C461" s="315"/>
      <c r="D461" s="221" t="s">
        <v>279</v>
      </c>
      <c r="E461" s="210">
        <f t="shared" si="555"/>
        <v>0</v>
      </c>
      <c r="F461" s="210">
        <f t="shared" si="555"/>
        <v>0</v>
      </c>
      <c r="G461" s="156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>
        <v>0</v>
      </c>
      <c r="AA461" s="173"/>
      <c r="AB461" s="173"/>
      <c r="AC461" s="173"/>
      <c r="AD461" s="173"/>
      <c r="AE461" s="173"/>
      <c r="AF461" s="173"/>
      <c r="AG461" s="173"/>
      <c r="AH461" s="173"/>
      <c r="AI461" s="173"/>
      <c r="AJ461" s="173"/>
      <c r="AK461" s="173"/>
      <c r="AL461" s="173"/>
      <c r="AM461" s="173"/>
      <c r="AN461" s="173"/>
      <c r="AO461" s="173"/>
      <c r="AP461" s="173"/>
      <c r="AQ461" s="173"/>
      <c r="AR461" s="173"/>
      <c r="AS461" s="173"/>
      <c r="AT461" s="173"/>
      <c r="AU461" s="173"/>
      <c r="AV461" s="173"/>
      <c r="AW461" s="173"/>
      <c r="AX461" s="173"/>
      <c r="AY461" s="173"/>
      <c r="AZ461" s="173"/>
      <c r="BA461" s="173"/>
      <c r="BB461" s="222"/>
    </row>
    <row r="462" spans="1:54" ht="15.6">
      <c r="A462" s="313"/>
      <c r="B462" s="315"/>
      <c r="C462" s="315"/>
      <c r="D462" s="221" t="s">
        <v>274</v>
      </c>
      <c r="E462" s="210">
        <f t="shared" si="555"/>
        <v>0</v>
      </c>
      <c r="F462" s="210">
        <f t="shared" si="555"/>
        <v>0</v>
      </c>
      <c r="G462" s="156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>
        <v>0</v>
      </c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  <c r="AN462" s="173"/>
      <c r="AO462" s="173"/>
      <c r="AP462" s="173"/>
      <c r="AQ462" s="173"/>
      <c r="AR462" s="173"/>
      <c r="AS462" s="173"/>
      <c r="AT462" s="173"/>
      <c r="AU462" s="173"/>
      <c r="AV462" s="173"/>
      <c r="AW462" s="173"/>
      <c r="AX462" s="173"/>
      <c r="AY462" s="173"/>
      <c r="AZ462" s="173"/>
      <c r="BA462" s="173"/>
      <c r="BB462" s="222"/>
    </row>
    <row r="463" spans="1:54" ht="31.2">
      <c r="A463" s="313"/>
      <c r="B463" s="315"/>
      <c r="C463" s="315"/>
      <c r="D463" s="153" t="s">
        <v>43</v>
      </c>
      <c r="E463" s="210">
        <f t="shared" si="555"/>
        <v>0</v>
      </c>
      <c r="F463" s="210">
        <f t="shared" si="555"/>
        <v>0</v>
      </c>
      <c r="G463" s="156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>
        <v>0</v>
      </c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  <c r="AN463" s="173"/>
      <c r="AO463" s="173"/>
      <c r="AP463" s="173"/>
      <c r="AQ463" s="173"/>
      <c r="AR463" s="173"/>
      <c r="AS463" s="173"/>
      <c r="AT463" s="173"/>
      <c r="AU463" s="173"/>
      <c r="AV463" s="173"/>
      <c r="AW463" s="173"/>
      <c r="AX463" s="173"/>
      <c r="AY463" s="173"/>
      <c r="AZ463" s="173"/>
      <c r="BA463" s="173"/>
      <c r="BB463" s="223"/>
    </row>
    <row r="464" spans="1:54" ht="15.6">
      <c r="A464" s="312" t="s">
        <v>392</v>
      </c>
      <c r="B464" s="314" t="s">
        <v>393</v>
      </c>
      <c r="C464" s="314" t="s">
        <v>324</v>
      </c>
      <c r="D464" s="159" t="s">
        <v>41</v>
      </c>
      <c r="E464" s="210">
        <f t="shared" si="555"/>
        <v>80.23039</v>
      </c>
      <c r="F464" s="210">
        <f>I464+L464+O464+R464+U464+X464+AC464+AH464+AM464+AR464+AW464+AZ464</f>
        <v>80.23039</v>
      </c>
      <c r="G464" s="156">
        <f>F464/E464</f>
        <v>1</v>
      </c>
      <c r="H464" s="173">
        <f>-H465+H466+H467</f>
        <v>0</v>
      </c>
      <c r="I464" s="173">
        <f t="shared" ref="I464" si="557">-I465+I466+I467</f>
        <v>0</v>
      </c>
      <c r="J464" s="173" t="e">
        <f>I464/H464*100</f>
        <v>#DIV/0!</v>
      </c>
      <c r="K464" s="173">
        <f t="shared" ref="K464:L464" si="558">-K465+K466+K467</f>
        <v>0</v>
      </c>
      <c r="L464" s="173">
        <f t="shared" si="558"/>
        <v>0</v>
      </c>
      <c r="M464" s="173" t="e">
        <f>L464/K464*100</f>
        <v>#DIV/0!</v>
      </c>
      <c r="N464" s="173">
        <f t="shared" ref="N464:O464" si="559">-N465+N466+N467</f>
        <v>0</v>
      </c>
      <c r="O464" s="173">
        <f t="shared" si="559"/>
        <v>0</v>
      </c>
      <c r="P464" s="173" t="e">
        <f>O464/N464*100</f>
        <v>#DIV/0!</v>
      </c>
      <c r="Q464" s="173">
        <f t="shared" ref="Q464:R464" si="560">-Q465+Q466+Q467</f>
        <v>0</v>
      </c>
      <c r="R464" s="173">
        <f t="shared" si="560"/>
        <v>0</v>
      </c>
      <c r="S464" s="173" t="e">
        <f>R464/Q464*100</f>
        <v>#DIV/0!</v>
      </c>
      <c r="T464" s="173">
        <f t="shared" ref="T464:U464" si="561">-T465+T466+T467</f>
        <v>0</v>
      </c>
      <c r="U464" s="173">
        <f t="shared" si="561"/>
        <v>0</v>
      </c>
      <c r="V464" s="173" t="e">
        <f>U464/T464*100</f>
        <v>#DIV/0!</v>
      </c>
      <c r="W464" s="173">
        <f t="shared" ref="W464:X464" si="562">-W465+W466+W467</f>
        <v>0</v>
      </c>
      <c r="X464" s="173">
        <f t="shared" si="562"/>
        <v>0</v>
      </c>
      <c r="Y464" s="173" t="e">
        <f>X464/W464*100</f>
        <v>#DIV/0!</v>
      </c>
      <c r="Z464" s="173">
        <f t="shared" ref="Z464:AC464" si="563">-Z465+Z466+Z467</f>
        <v>0</v>
      </c>
      <c r="AA464" s="173">
        <f t="shared" si="563"/>
        <v>0</v>
      </c>
      <c r="AB464" s="173">
        <f t="shared" si="563"/>
        <v>0</v>
      </c>
      <c r="AC464" s="173">
        <f t="shared" si="563"/>
        <v>0</v>
      </c>
      <c r="AD464" s="173" t="e">
        <f>AC464/Z464*100</f>
        <v>#DIV/0!</v>
      </c>
      <c r="AE464" s="173">
        <f t="shared" ref="AE464:AH464" si="564">-AE465+AE466+AE467</f>
        <v>0</v>
      </c>
      <c r="AF464" s="173">
        <f t="shared" si="564"/>
        <v>0</v>
      </c>
      <c r="AG464" s="173">
        <f t="shared" si="564"/>
        <v>0</v>
      </c>
      <c r="AH464" s="173">
        <f t="shared" si="564"/>
        <v>0</v>
      </c>
      <c r="AI464" s="173" t="e">
        <f>AH464/AE464*100</f>
        <v>#DIV/0!</v>
      </c>
      <c r="AJ464" s="178">
        <f t="shared" ref="AJ464:AM464" si="565">-AJ465+AJ466+AJ467</f>
        <v>80.23039</v>
      </c>
      <c r="AK464" s="173">
        <f t="shared" si="565"/>
        <v>0</v>
      </c>
      <c r="AL464" s="173">
        <f t="shared" si="565"/>
        <v>0</v>
      </c>
      <c r="AM464" s="178">
        <f t="shared" si="565"/>
        <v>80.23039</v>
      </c>
      <c r="AN464" s="173">
        <f>AM464/AJ464*100</f>
        <v>100</v>
      </c>
      <c r="AO464" s="173">
        <f t="shared" ref="AO464:AR464" si="566">-AO465+AO466+AO467</f>
        <v>0</v>
      </c>
      <c r="AP464" s="173">
        <f t="shared" si="566"/>
        <v>0</v>
      </c>
      <c r="AQ464" s="173">
        <f t="shared" si="566"/>
        <v>0</v>
      </c>
      <c r="AR464" s="173">
        <f t="shared" si="566"/>
        <v>0</v>
      </c>
      <c r="AS464" s="173" t="e">
        <f>AR464/AO464*100</f>
        <v>#DIV/0!</v>
      </c>
      <c r="AT464" s="173">
        <f t="shared" ref="AT464:AW464" si="567">-AT465+AT466+AT467</f>
        <v>0</v>
      </c>
      <c r="AU464" s="173">
        <f t="shared" si="567"/>
        <v>0</v>
      </c>
      <c r="AV464" s="173">
        <f t="shared" si="567"/>
        <v>0</v>
      </c>
      <c r="AW464" s="173">
        <f t="shared" si="567"/>
        <v>0</v>
      </c>
      <c r="AX464" s="173" t="e">
        <f>AW464/AT464*100</f>
        <v>#DIV/0!</v>
      </c>
      <c r="AY464" s="173">
        <f t="shared" ref="AY464:AZ464" si="568">-AY465+AY466+AY467</f>
        <v>0</v>
      </c>
      <c r="AZ464" s="173">
        <f t="shared" si="568"/>
        <v>0</v>
      </c>
      <c r="BA464" s="173" t="e">
        <f>AZ464/AY464*100</f>
        <v>#DIV/0!</v>
      </c>
      <c r="BB464" s="222"/>
    </row>
    <row r="465" spans="1:54" ht="31.2">
      <c r="A465" s="313"/>
      <c r="B465" s="315"/>
      <c r="C465" s="315"/>
      <c r="D465" s="157" t="s">
        <v>37</v>
      </c>
      <c r="E465" s="210">
        <f t="shared" si="555"/>
        <v>0</v>
      </c>
      <c r="F465" s="210">
        <f t="shared" si="555"/>
        <v>0</v>
      </c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173"/>
      <c r="AG465" s="173"/>
      <c r="AH465" s="173"/>
      <c r="AI465" s="173"/>
      <c r="AJ465" s="178"/>
      <c r="AK465" s="173"/>
      <c r="AL465" s="173"/>
      <c r="AM465" s="173"/>
      <c r="AN465" s="173"/>
      <c r="AO465" s="173"/>
      <c r="AP465" s="173"/>
      <c r="AQ465" s="173"/>
      <c r="AR465" s="173"/>
      <c r="AS465" s="173"/>
      <c r="AT465" s="173"/>
      <c r="AU465" s="173"/>
      <c r="AV465" s="173"/>
      <c r="AW465" s="173"/>
      <c r="AX465" s="173"/>
      <c r="AY465" s="173"/>
      <c r="AZ465" s="173"/>
      <c r="BA465" s="173"/>
      <c r="BB465" s="222"/>
    </row>
    <row r="466" spans="1:54" ht="31.2">
      <c r="A466" s="313"/>
      <c r="B466" s="315"/>
      <c r="C466" s="315"/>
      <c r="D466" s="158" t="s">
        <v>2</v>
      </c>
      <c r="E466" s="210">
        <f t="shared" si="555"/>
        <v>0</v>
      </c>
      <c r="F466" s="210">
        <f t="shared" si="555"/>
        <v>0</v>
      </c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8"/>
      <c r="AK466" s="173"/>
      <c r="AL466" s="173"/>
      <c r="AM466" s="173"/>
      <c r="AN466" s="173"/>
      <c r="AO466" s="173"/>
      <c r="AP466" s="173"/>
      <c r="AQ466" s="173"/>
      <c r="AR466" s="173"/>
      <c r="AS466" s="173"/>
      <c r="AT466" s="173"/>
      <c r="AU466" s="173"/>
      <c r="AV466" s="173"/>
      <c r="AW466" s="173"/>
      <c r="AX466" s="173"/>
      <c r="AY466" s="173"/>
      <c r="AZ466" s="173"/>
      <c r="BA466" s="173"/>
      <c r="BB466" s="222"/>
    </row>
    <row r="467" spans="1:54" ht="15.6">
      <c r="A467" s="313"/>
      <c r="B467" s="315"/>
      <c r="C467" s="315"/>
      <c r="D467" s="221" t="s">
        <v>273</v>
      </c>
      <c r="E467" s="210">
        <f t="shared" si="555"/>
        <v>80.23039</v>
      </c>
      <c r="F467" s="210">
        <f>I467+L467+O467+R467+U467+X467+AC467+AH467+AM467+AR467+AW467+AZ467</f>
        <v>80.23039</v>
      </c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8">
        <v>80.23039</v>
      </c>
      <c r="AK467" s="173"/>
      <c r="AL467" s="173"/>
      <c r="AM467" s="178">
        <v>80.23039</v>
      </c>
      <c r="AN467" s="173"/>
      <c r="AO467" s="173"/>
      <c r="AP467" s="173"/>
      <c r="AQ467" s="173"/>
      <c r="AR467" s="173"/>
      <c r="AS467" s="173"/>
      <c r="AT467" s="173"/>
      <c r="AU467" s="173"/>
      <c r="AV467" s="173"/>
      <c r="AW467" s="173"/>
      <c r="AX467" s="173"/>
      <c r="AY467" s="173"/>
      <c r="AZ467" s="173"/>
      <c r="BA467" s="173"/>
      <c r="BB467" s="222"/>
    </row>
    <row r="468" spans="1:54" ht="78">
      <c r="A468" s="313"/>
      <c r="B468" s="315"/>
      <c r="C468" s="315"/>
      <c r="D468" s="221" t="s">
        <v>279</v>
      </c>
      <c r="E468" s="210">
        <f t="shared" si="555"/>
        <v>0</v>
      </c>
      <c r="F468" s="210">
        <f t="shared" si="555"/>
        <v>0</v>
      </c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  <c r="AN468" s="173"/>
      <c r="AO468" s="173"/>
      <c r="AP468" s="173"/>
      <c r="AQ468" s="173"/>
      <c r="AR468" s="173"/>
      <c r="AS468" s="173"/>
      <c r="AT468" s="173"/>
      <c r="AU468" s="173"/>
      <c r="AV468" s="173"/>
      <c r="AW468" s="173"/>
      <c r="AX468" s="173"/>
      <c r="AY468" s="173"/>
      <c r="AZ468" s="173"/>
      <c r="BA468" s="173"/>
      <c r="BB468" s="222"/>
    </row>
    <row r="469" spans="1:54" ht="15.6">
      <c r="A469" s="313"/>
      <c r="B469" s="315"/>
      <c r="C469" s="315"/>
      <c r="D469" s="221" t="s">
        <v>274</v>
      </c>
      <c r="E469" s="210">
        <f t="shared" si="555"/>
        <v>0</v>
      </c>
      <c r="F469" s="210">
        <f t="shared" si="555"/>
        <v>0</v>
      </c>
      <c r="G469" s="173"/>
      <c r="H469" s="178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  <c r="AN469" s="173"/>
      <c r="AO469" s="173"/>
      <c r="AP469" s="173"/>
      <c r="AQ469" s="173"/>
      <c r="AR469" s="173"/>
      <c r="AS469" s="173"/>
      <c r="AT469" s="173"/>
      <c r="AU469" s="173"/>
      <c r="AV469" s="173"/>
      <c r="AW469" s="173"/>
      <c r="AX469" s="173"/>
      <c r="AY469" s="173"/>
      <c r="AZ469" s="173"/>
      <c r="BA469" s="173"/>
      <c r="BB469" s="222"/>
    </row>
    <row r="470" spans="1:54" ht="31.2">
      <c r="A470" s="313"/>
      <c r="B470" s="315"/>
      <c r="C470" s="315"/>
      <c r="D470" s="153" t="s">
        <v>43</v>
      </c>
      <c r="E470" s="210">
        <f t="shared" ref="E470:F477" si="569">H470+K470+N470+Q470+T470+W470+Z470+AE470+AJ470+AO470+AT470+AY470</f>
        <v>0</v>
      </c>
      <c r="F470" s="210">
        <f t="shared" si="569"/>
        <v>0</v>
      </c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  <c r="AN470" s="173"/>
      <c r="AO470" s="173"/>
      <c r="AP470" s="173"/>
      <c r="AQ470" s="173"/>
      <c r="AR470" s="173"/>
      <c r="AS470" s="173"/>
      <c r="AT470" s="173"/>
      <c r="AU470" s="173"/>
      <c r="AV470" s="173"/>
      <c r="AW470" s="173"/>
      <c r="AX470" s="173"/>
      <c r="AY470" s="173"/>
      <c r="AZ470" s="173"/>
      <c r="BA470" s="173"/>
      <c r="BB470" s="222"/>
    </row>
    <row r="471" spans="1:54" ht="15.6">
      <c r="A471" s="312" t="s">
        <v>520</v>
      </c>
      <c r="B471" s="314" t="s">
        <v>546</v>
      </c>
      <c r="C471" s="314" t="s">
        <v>324</v>
      </c>
      <c r="D471" s="159" t="s">
        <v>41</v>
      </c>
      <c r="E471" s="210">
        <f t="shared" si="569"/>
        <v>740</v>
      </c>
      <c r="F471" s="210">
        <f>I471+L471+O471+R471+U471+X471+AC471+AH471+AM471+AR471+AW471+AZ471</f>
        <v>0</v>
      </c>
      <c r="G471" s="156">
        <f>F471/E471</f>
        <v>0</v>
      </c>
      <c r="H471" s="173">
        <f>-H472+H473+H474</f>
        <v>0</v>
      </c>
      <c r="I471" s="173">
        <f t="shared" ref="I471" si="570">-I472+I473+I474</f>
        <v>0</v>
      </c>
      <c r="J471" s="173" t="e">
        <f>I471/H471*100</f>
        <v>#DIV/0!</v>
      </c>
      <c r="K471" s="173">
        <f t="shared" ref="K471:L471" si="571">-K472+K473+K474</f>
        <v>0</v>
      </c>
      <c r="L471" s="173">
        <f t="shared" si="571"/>
        <v>0</v>
      </c>
      <c r="M471" s="173" t="e">
        <f>L471/K471*100</f>
        <v>#DIV/0!</v>
      </c>
      <c r="N471" s="173">
        <f t="shared" ref="N471:O471" si="572">-N472+N473+N474</f>
        <v>0</v>
      </c>
      <c r="O471" s="173">
        <f t="shared" si="572"/>
        <v>0</v>
      </c>
      <c r="P471" s="173" t="e">
        <f>O471/N471*100</f>
        <v>#DIV/0!</v>
      </c>
      <c r="Q471" s="173">
        <f t="shared" ref="Q471:R471" si="573">-Q472+Q473+Q474</f>
        <v>0</v>
      </c>
      <c r="R471" s="173">
        <f t="shared" si="573"/>
        <v>0</v>
      </c>
      <c r="S471" s="173" t="e">
        <f>R471/Q471*100</f>
        <v>#DIV/0!</v>
      </c>
      <c r="T471" s="173">
        <f t="shared" ref="T471:U471" si="574">-T472+T473+T474</f>
        <v>0</v>
      </c>
      <c r="U471" s="173">
        <f t="shared" si="574"/>
        <v>0</v>
      </c>
      <c r="V471" s="173" t="e">
        <f>U471/T471*100</f>
        <v>#DIV/0!</v>
      </c>
      <c r="W471" s="173">
        <f t="shared" ref="W471:X471" si="575">-W472+W473+W474</f>
        <v>0</v>
      </c>
      <c r="X471" s="173">
        <f t="shared" si="575"/>
        <v>0</v>
      </c>
      <c r="Y471" s="173" t="e">
        <f>X471/W471*100</f>
        <v>#DIV/0!</v>
      </c>
      <c r="Z471" s="173">
        <f t="shared" ref="Z471:AC471" si="576">-Z472+Z473+Z474</f>
        <v>0</v>
      </c>
      <c r="AA471" s="173">
        <f t="shared" si="576"/>
        <v>0</v>
      </c>
      <c r="AB471" s="173">
        <f t="shared" si="576"/>
        <v>0</v>
      </c>
      <c r="AC471" s="173">
        <f t="shared" si="576"/>
        <v>0</v>
      </c>
      <c r="AD471" s="173" t="e">
        <f>AC471/Z471*100</f>
        <v>#DIV/0!</v>
      </c>
      <c r="AE471" s="173">
        <f t="shared" ref="AE471:AH471" si="577">-AE472+AE473+AE474</f>
        <v>0</v>
      </c>
      <c r="AF471" s="173">
        <f t="shared" si="577"/>
        <v>0</v>
      </c>
      <c r="AG471" s="173">
        <f t="shared" si="577"/>
        <v>0</v>
      </c>
      <c r="AH471" s="173">
        <f t="shared" si="577"/>
        <v>0</v>
      </c>
      <c r="AI471" s="173" t="e">
        <f>AH471/AE471*100</f>
        <v>#DIV/0!</v>
      </c>
      <c r="AJ471" s="178">
        <f t="shared" ref="AJ471:AM471" si="578">-AJ472+AJ473+AJ474</f>
        <v>0</v>
      </c>
      <c r="AK471" s="173">
        <f t="shared" si="578"/>
        <v>0</v>
      </c>
      <c r="AL471" s="173">
        <f t="shared" si="578"/>
        <v>0</v>
      </c>
      <c r="AM471" s="178">
        <f t="shared" si="578"/>
        <v>0</v>
      </c>
      <c r="AN471" s="173" t="e">
        <f>AM471/AJ471*100</f>
        <v>#DIV/0!</v>
      </c>
      <c r="AO471" s="173">
        <f t="shared" ref="AO471:AR471" si="579">-AO472+AO473+AO474</f>
        <v>0</v>
      </c>
      <c r="AP471" s="173">
        <f t="shared" si="579"/>
        <v>0</v>
      </c>
      <c r="AQ471" s="173">
        <f t="shared" si="579"/>
        <v>0</v>
      </c>
      <c r="AR471" s="173">
        <f t="shared" si="579"/>
        <v>0</v>
      </c>
      <c r="AS471" s="173" t="e">
        <f>AR471/AO471*100</f>
        <v>#DIV/0!</v>
      </c>
      <c r="AT471" s="173">
        <f t="shared" ref="AT471:AW471" si="580">-AT472+AT473+AT474</f>
        <v>0</v>
      </c>
      <c r="AU471" s="173">
        <f t="shared" si="580"/>
        <v>0</v>
      </c>
      <c r="AV471" s="173">
        <f t="shared" si="580"/>
        <v>0</v>
      </c>
      <c r="AW471" s="173">
        <f t="shared" si="580"/>
        <v>0</v>
      </c>
      <c r="AX471" s="173" t="e">
        <f>AW471/AT471*100</f>
        <v>#DIV/0!</v>
      </c>
      <c r="AY471" s="173">
        <f t="shared" ref="AY471:AZ471" si="581">-AY472+AY473+AY474</f>
        <v>740</v>
      </c>
      <c r="AZ471" s="173">
        <f t="shared" si="581"/>
        <v>0</v>
      </c>
      <c r="BA471" s="173">
        <f>AZ471/AY471*100</f>
        <v>0</v>
      </c>
      <c r="BB471" s="222"/>
    </row>
    <row r="472" spans="1:54" ht="31.2">
      <c r="A472" s="313"/>
      <c r="B472" s="315"/>
      <c r="C472" s="315"/>
      <c r="D472" s="157" t="s">
        <v>37</v>
      </c>
      <c r="E472" s="210">
        <f t="shared" si="569"/>
        <v>0</v>
      </c>
      <c r="F472" s="210">
        <f t="shared" si="569"/>
        <v>0</v>
      </c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8"/>
      <c r="AK472" s="173"/>
      <c r="AL472" s="173"/>
      <c r="AM472" s="173"/>
      <c r="AN472" s="173"/>
      <c r="AO472" s="173"/>
      <c r="AP472" s="173"/>
      <c r="AQ472" s="173"/>
      <c r="AR472" s="173"/>
      <c r="AS472" s="173"/>
      <c r="AT472" s="173"/>
      <c r="AU472" s="173"/>
      <c r="AV472" s="173"/>
      <c r="AW472" s="173"/>
      <c r="AX472" s="173"/>
      <c r="AY472" s="173"/>
      <c r="AZ472" s="173"/>
      <c r="BA472" s="173"/>
      <c r="BB472" s="222"/>
    </row>
    <row r="473" spans="1:54" ht="31.2">
      <c r="A473" s="313"/>
      <c r="B473" s="315"/>
      <c r="C473" s="315"/>
      <c r="D473" s="158" t="s">
        <v>2</v>
      </c>
      <c r="E473" s="210">
        <f t="shared" si="569"/>
        <v>0</v>
      </c>
      <c r="F473" s="210">
        <f t="shared" si="569"/>
        <v>0</v>
      </c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8"/>
      <c r="AK473" s="173"/>
      <c r="AL473" s="173"/>
      <c r="AM473" s="173"/>
      <c r="AN473" s="173"/>
      <c r="AO473" s="173"/>
      <c r="AP473" s="173"/>
      <c r="AQ473" s="173"/>
      <c r="AR473" s="173"/>
      <c r="AS473" s="173"/>
      <c r="AT473" s="173"/>
      <c r="AU473" s="173"/>
      <c r="AV473" s="173"/>
      <c r="AW473" s="173"/>
      <c r="AX473" s="173"/>
      <c r="AY473" s="173"/>
      <c r="AZ473" s="173"/>
      <c r="BA473" s="173"/>
      <c r="BB473" s="222"/>
    </row>
    <row r="474" spans="1:54" ht="15.6">
      <c r="A474" s="313"/>
      <c r="B474" s="315"/>
      <c r="C474" s="315"/>
      <c r="D474" s="221" t="s">
        <v>273</v>
      </c>
      <c r="E474" s="210">
        <f t="shared" si="569"/>
        <v>740</v>
      </c>
      <c r="F474" s="210">
        <f>I474+L474+O474+R474+U474+X474+AC474+AH474+AM474+AR474+AW474+AZ474</f>
        <v>0</v>
      </c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8"/>
      <c r="AK474" s="173"/>
      <c r="AL474" s="173"/>
      <c r="AM474" s="178"/>
      <c r="AN474" s="173"/>
      <c r="AO474" s="173"/>
      <c r="AP474" s="173"/>
      <c r="AQ474" s="173"/>
      <c r="AR474" s="173"/>
      <c r="AS474" s="173"/>
      <c r="AT474" s="173"/>
      <c r="AU474" s="173"/>
      <c r="AV474" s="173"/>
      <c r="AW474" s="173"/>
      <c r="AX474" s="173"/>
      <c r="AY474" s="173">
        <v>740</v>
      </c>
      <c r="AZ474" s="173"/>
      <c r="BA474" s="173"/>
      <c r="BB474" s="222"/>
    </row>
    <row r="475" spans="1:54" ht="78">
      <c r="A475" s="313"/>
      <c r="B475" s="315"/>
      <c r="C475" s="315"/>
      <c r="D475" s="221" t="s">
        <v>279</v>
      </c>
      <c r="E475" s="210">
        <f t="shared" si="569"/>
        <v>0</v>
      </c>
      <c r="F475" s="210">
        <f t="shared" si="569"/>
        <v>0</v>
      </c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173"/>
      <c r="AT475" s="173"/>
      <c r="AU475" s="173"/>
      <c r="AV475" s="173"/>
      <c r="AW475" s="173"/>
      <c r="AX475" s="173"/>
      <c r="AY475" s="173"/>
      <c r="AZ475" s="173"/>
      <c r="BA475" s="173"/>
      <c r="BB475" s="222"/>
    </row>
    <row r="476" spans="1:54" ht="15.6">
      <c r="A476" s="313"/>
      <c r="B476" s="315"/>
      <c r="C476" s="315"/>
      <c r="D476" s="221" t="s">
        <v>274</v>
      </c>
      <c r="E476" s="210">
        <f t="shared" si="569"/>
        <v>0</v>
      </c>
      <c r="F476" s="210">
        <f t="shared" si="569"/>
        <v>0</v>
      </c>
      <c r="G476" s="173"/>
      <c r="H476" s="178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3"/>
      <c r="AT476" s="173"/>
      <c r="AU476" s="173"/>
      <c r="AV476" s="173"/>
      <c r="AW476" s="173"/>
      <c r="AX476" s="173"/>
      <c r="AY476" s="173"/>
      <c r="AZ476" s="173"/>
      <c r="BA476" s="173"/>
      <c r="BB476" s="222"/>
    </row>
    <row r="477" spans="1:54" ht="31.2">
      <c r="A477" s="313"/>
      <c r="B477" s="315"/>
      <c r="C477" s="315"/>
      <c r="D477" s="153" t="s">
        <v>43</v>
      </c>
      <c r="E477" s="210">
        <f t="shared" si="569"/>
        <v>0</v>
      </c>
      <c r="F477" s="210">
        <f t="shared" si="569"/>
        <v>0</v>
      </c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3"/>
      <c r="AT477" s="173"/>
      <c r="AU477" s="173"/>
      <c r="AV477" s="173"/>
      <c r="AW477" s="173"/>
      <c r="AX477" s="173"/>
      <c r="AY477" s="173"/>
      <c r="AZ477" s="173"/>
      <c r="BA477" s="173"/>
      <c r="BB477" s="222"/>
    </row>
    <row r="478" spans="1:54" ht="15.6">
      <c r="A478" s="318" t="s">
        <v>333</v>
      </c>
      <c r="B478" s="319"/>
      <c r="C478" s="320"/>
      <c r="D478" s="159" t="s">
        <v>41</v>
      </c>
      <c r="E478" s="210">
        <f>H478+K478+N478+Q478+T478+W478+Z478+AE478+AJ478+AO478+AT478+AY478</f>
        <v>3754.7631099999999</v>
      </c>
      <c r="F478" s="210">
        <f>I478+L478+O478+R478+U478+X478+AC478+AH478+AM478+AR478+AW478+AZ478</f>
        <v>1874.3414499999999</v>
      </c>
      <c r="G478" s="156">
        <f>F478/E478</f>
        <v>0.49919033374118771</v>
      </c>
      <c r="H478" s="178">
        <f>H479+H480+H481+H483+H484</f>
        <v>161.51367999999999</v>
      </c>
      <c r="I478" s="178">
        <f t="shared" ref="I478" si="582">I479+I480+I481+I483+I484</f>
        <v>161.51367999999999</v>
      </c>
      <c r="J478" s="173">
        <f>I478/H478*100</f>
        <v>100</v>
      </c>
      <c r="K478" s="179">
        <f>K479+K480+K481+K483+K484</f>
        <v>125.43977000000001</v>
      </c>
      <c r="L478" s="179">
        <f t="shared" ref="L478:AZ478" si="583">L479+L480+L481+L483+L484</f>
        <v>125.43977000000001</v>
      </c>
      <c r="M478" s="173">
        <f>L478/K478*100</f>
        <v>100</v>
      </c>
      <c r="N478" s="178">
        <f t="shared" si="583"/>
        <v>186.32071999999999</v>
      </c>
      <c r="O478" s="178">
        <f t="shared" si="583"/>
        <v>186.32071999999999</v>
      </c>
      <c r="P478" s="178">
        <f>O478*100/N478</f>
        <v>100</v>
      </c>
      <c r="Q478" s="178">
        <f t="shared" si="583"/>
        <v>287.03278999999998</v>
      </c>
      <c r="R478" s="179">
        <f t="shared" si="583"/>
        <v>287.03278999999998</v>
      </c>
      <c r="S478" s="173">
        <f>R478*100/Q478</f>
        <v>100</v>
      </c>
      <c r="T478" s="178">
        <f t="shared" si="583"/>
        <v>82.779339999999991</v>
      </c>
      <c r="U478" s="178">
        <f t="shared" si="583"/>
        <v>82.779339999999991</v>
      </c>
      <c r="V478" s="173">
        <f t="shared" si="583"/>
        <v>0</v>
      </c>
      <c r="W478" s="179">
        <f>W479+W480+W481+W483+W484</f>
        <v>162.99</v>
      </c>
      <c r="X478" s="173">
        <f t="shared" si="583"/>
        <v>162.99</v>
      </c>
      <c r="Y478" s="173">
        <f t="shared" si="583"/>
        <v>0</v>
      </c>
      <c r="Z478" s="178">
        <f>Z479+Z480+Z481+Z483+Z484</f>
        <v>83.06495000000001</v>
      </c>
      <c r="AA478" s="178">
        <f t="shared" si="583"/>
        <v>0</v>
      </c>
      <c r="AB478" s="178">
        <f t="shared" si="583"/>
        <v>0</v>
      </c>
      <c r="AC478" s="178">
        <f t="shared" si="583"/>
        <v>83.06495000000001</v>
      </c>
      <c r="AD478" s="173">
        <f t="shared" si="583"/>
        <v>0</v>
      </c>
      <c r="AE478" s="178">
        <f t="shared" si="583"/>
        <v>37.224460000000001</v>
      </c>
      <c r="AF478" s="178">
        <f t="shared" si="583"/>
        <v>0</v>
      </c>
      <c r="AG478" s="178">
        <f t="shared" si="583"/>
        <v>0</v>
      </c>
      <c r="AH478" s="178">
        <f t="shared" si="583"/>
        <v>37.224460000000001</v>
      </c>
      <c r="AI478" s="173">
        <f>AH478*100/AE478</f>
        <v>100</v>
      </c>
      <c r="AJ478" s="178">
        <f t="shared" si="583"/>
        <v>253.95408000000003</v>
      </c>
      <c r="AK478" s="178">
        <f t="shared" si="583"/>
        <v>0</v>
      </c>
      <c r="AL478" s="178">
        <f t="shared" si="583"/>
        <v>0</v>
      </c>
      <c r="AM478" s="178">
        <f t="shared" si="583"/>
        <v>253.95408000000003</v>
      </c>
      <c r="AN478" s="178">
        <f t="shared" si="583"/>
        <v>0</v>
      </c>
      <c r="AO478" s="178">
        <f t="shared" si="583"/>
        <v>173.19657000000001</v>
      </c>
      <c r="AP478" s="173">
        <f t="shared" si="583"/>
        <v>0</v>
      </c>
      <c r="AQ478" s="173">
        <f t="shared" si="583"/>
        <v>0</v>
      </c>
      <c r="AR478" s="178">
        <f t="shared" si="583"/>
        <v>173.19657000000001</v>
      </c>
      <c r="AS478" s="173">
        <f t="shared" si="583"/>
        <v>0</v>
      </c>
      <c r="AT478" s="178">
        <f t="shared" si="583"/>
        <v>320.82508999999999</v>
      </c>
      <c r="AU478" s="178">
        <f t="shared" si="583"/>
        <v>5.47</v>
      </c>
      <c r="AV478" s="178">
        <f t="shared" si="583"/>
        <v>0</v>
      </c>
      <c r="AW478" s="178">
        <f t="shared" si="583"/>
        <v>320.82508999999999</v>
      </c>
      <c r="AX478" s="173">
        <f t="shared" si="583"/>
        <v>0</v>
      </c>
      <c r="AY478" s="178">
        <f>AY479+AY480+AY481+AY483+AY484</f>
        <v>1880.42166</v>
      </c>
      <c r="AZ478" s="173">
        <f t="shared" si="583"/>
        <v>0</v>
      </c>
      <c r="BA478" s="173"/>
      <c r="BB478" s="222"/>
    </row>
    <row r="479" spans="1:54" ht="31.2">
      <c r="A479" s="321"/>
      <c r="B479" s="322"/>
      <c r="C479" s="323"/>
      <c r="D479" s="157" t="s">
        <v>37</v>
      </c>
      <c r="E479" s="210">
        <f t="shared" ref="E479" si="584">H479+K479+N479+Q479+T479+W479+Z479+AE479+AJ479+AO479+AT479+AY479</f>
        <v>0</v>
      </c>
      <c r="F479" s="210">
        <f t="shared" ref="F479:F481" si="585">I479+L479+O479+R479+U479+X479+AC479+AH479+AM479+AR479+AW479+AZ479</f>
        <v>0</v>
      </c>
      <c r="G479" s="156"/>
      <c r="H479" s="178">
        <f>H423+H430+H437+H444+H451+H458+H465</f>
        <v>0</v>
      </c>
      <c r="I479" s="178">
        <f t="shared" ref="I479:AZ481" si="586">I423+I430+I437+I444+I451+I458+I465</f>
        <v>0</v>
      </c>
      <c r="J479" s="178">
        <f t="shared" si="586"/>
        <v>0</v>
      </c>
      <c r="K479" s="178">
        <f t="shared" si="586"/>
        <v>0</v>
      </c>
      <c r="L479" s="178">
        <f t="shared" si="586"/>
        <v>0</v>
      </c>
      <c r="M479" s="178">
        <f t="shared" si="586"/>
        <v>0</v>
      </c>
      <c r="N479" s="178">
        <f t="shared" si="586"/>
        <v>0</v>
      </c>
      <c r="O479" s="178">
        <f t="shared" si="586"/>
        <v>0</v>
      </c>
      <c r="P479" s="178">
        <f t="shared" si="586"/>
        <v>0</v>
      </c>
      <c r="Q479" s="178">
        <f t="shared" si="586"/>
        <v>0</v>
      </c>
      <c r="R479" s="178">
        <f t="shared" si="586"/>
        <v>0</v>
      </c>
      <c r="S479" s="178">
        <f t="shared" si="586"/>
        <v>0</v>
      </c>
      <c r="T479" s="178">
        <f t="shared" si="586"/>
        <v>0</v>
      </c>
      <c r="U479" s="178">
        <f t="shared" si="586"/>
        <v>0</v>
      </c>
      <c r="V479" s="178">
        <f t="shared" si="586"/>
        <v>0</v>
      </c>
      <c r="W479" s="178">
        <f t="shared" si="586"/>
        <v>0</v>
      </c>
      <c r="X479" s="178">
        <f t="shared" si="586"/>
        <v>0</v>
      </c>
      <c r="Y479" s="178">
        <f t="shared" si="586"/>
        <v>0</v>
      </c>
      <c r="Z479" s="178">
        <f t="shared" si="586"/>
        <v>0</v>
      </c>
      <c r="AA479" s="178">
        <f t="shared" si="586"/>
        <v>0</v>
      </c>
      <c r="AB479" s="178">
        <f t="shared" si="586"/>
        <v>0</v>
      </c>
      <c r="AC479" s="178">
        <f t="shared" si="586"/>
        <v>0</v>
      </c>
      <c r="AD479" s="178">
        <f t="shared" si="586"/>
        <v>0</v>
      </c>
      <c r="AE479" s="178">
        <f t="shared" si="586"/>
        <v>0</v>
      </c>
      <c r="AF479" s="178">
        <f t="shared" si="586"/>
        <v>0</v>
      </c>
      <c r="AG479" s="178">
        <f t="shared" si="586"/>
        <v>0</v>
      </c>
      <c r="AH479" s="178">
        <f t="shared" si="586"/>
        <v>0</v>
      </c>
      <c r="AI479" s="178">
        <f t="shared" si="586"/>
        <v>0</v>
      </c>
      <c r="AJ479" s="178">
        <f t="shared" si="586"/>
        <v>0</v>
      </c>
      <c r="AK479" s="178">
        <f t="shared" si="586"/>
        <v>0</v>
      </c>
      <c r="AL479" s="178">
        <f t="shared" si="586"/>
        <v>0</v>
      </c>
      <c r="AM479" s="178">
        <f t="shared" si="586"/>
        <v>0</v>
      </c>
      <c r="AN479" s="178">
        <f t="shared" si="586"/>
        <v>0</v>
      </c>
      <c r="AO479" s="178">
        <f t="shared" si="586"/>
        <v>0</v>
      </c>
      <c r="AP479" s="178">
        <f t="shared" si="586"/>
        <v>0</v>
      </c>
      <c r="AQ479" s="178">
        <f t="shared" si="586"/>
        <v>0</v>
      </c>
      <c r="AR479" s="178">
        <f t="shared" si="586"/>
        <v>0</v>
      </c>
      <c r="AS479" s="178">
        <f t="shared" si="586"/>
        <v>0</v>
      </c>
      <c r="AT479" s="178">
        <f t="shared" si="586"/>
        <v>0</v>
      </c>
      <c r="AU479" s="178">
        <f t="shared" si="586"/>
        <v>0</v>
      </c>
      <c r="AV479" s="178">
        <f t="shared" si="586"/>
        <v>0</v>
      </c>
      <c r="AW479" s="178">
        <f t="shared" si="586"/>
        <v>0</v>
      </c>
      <c r="AX479" s="178">
        <f t="shared" si="586"/>
        <v>0</v>
      </c>
      <c r="AY479" s="178">
        <f t="shared" si="586"/>
        <v>0</v>
      </c>
      <c r="AZ479" s="178">
        <f t="shared" si="586"/>
        <v>0</v>
      </c>
      <c r="BA479" s="173"/>
      <c r="BB479" s="222"/>
    </row>
    <row r="480" spans="1:54" ht="31.2">
      <c r="A480" s="321"/>
      <c r="B480" s="322"/>
      <c r="C480" s="323"/>
      <c r="D480" s="158" t="s">
        <v>2</v>
      </c>
      <c r="E480" s="210">
        <f>H480+K480+N480+Q480+T480+W480+Z480+AE480+AJ480+AO480+AT480+AY480</f>
        <v>880.2</v>
      </c>
      <c r="F480" s="210">
        <f t="shared" si="585"/>
        <v>832.8453300000001</v>
      </c>
      <c r="G480" s="156">
        <f t="shared" ref="G480:G481" si="587">F480/E480</f>
        <v>0.94620010224948881</v>
      </c>
      <c r="H480" s="178">
        <f>H424+H431+H438+H445+H452+H459+H466</f>
        <v>0</v>
      </c>
      <c r="I480" s="178">
        <f t="shared" si="586"/>
        <v>0</v>
      </c>
      <c r="J480" s="178">
        <f t="shared" si="586"/>
        <v>0</v>
      </c>
      <c r="K480" s="178">
        <f t="shared" si="586"/>
        <v>85.079509999999999</v>
      </c>
      <c r="L480" s="178">
        <f t="shared" si="586"/>
        <v>85.079509999999999</v>
      </c>
      <c r="M480" s="178">
        <f t="shared" si="586"/>
        <v>0</v>
      </c>
      <c r="N480" s="178">
        <f t="shared" si="586"/>
        <v>107.81780999999999</v>
      </c>
      <c r="O480" s="178">
        <f t="shared" si="586"/>
        <v>107.81781000000001</v>
      </c>
      <c r="P480" s="178">
        <f t="shared" si="586"/>
        <v>0</v>
      </c>
      <c r="Q480" s="178">
        <f t="shared" si="586"/>
        <v>199.13324</v>
      </c>
      <c r="R480" s="178">
        <f t="shared" si="586"/>
        <v>199.13324</v>
      </c>
      <c r="S480" s="178">
        <f t="shared" si="586"/>
        <v>0</v>
      </c>
      <c r="T480" s="178">
        <f t="shared" si="586"/>
        <v>25.404699999999998</v>
      </c>
      <c r="U480" s="178">
        <f t="shared" si="586"/>
        <v>25.404699999999998</v>
      </c>
      <c r="V480" s="178">
        <f t="shared" si="586"/>
        <v>0</v>
      </c>
      <c r="W480" s="178">
        <f t="shared" si="586"/>
        <v>125.77000000000001</v>
      </c>
      <c r="X480" s="178">
        <f t="shared" si="586"/>
        <v>125.77000000000001</v>
      </c>
      <c r="Y480" s="178">
        <f t="shared" si="586"/>
        <v>0</v>
      </c>
      <c r="Z480" s="178">
        <f t="shared" si="586"/>
        <v>45.840490000000003</v>
      </c>
      <c r="AA480" s="178">
        <f t="shared" si="586"/>
        <v>0</v>
      </c>
      <c r="AB480" s="178">
        <f t="shared" si="586"/>
        <v>0</v>
      </c>
      <c r="AC480" s="178">
        <f t="shared" si="586"/>
        <v>45.840490000000003</v>
      </c>
      <c r="AD480" s="178">
        <f t="shared" si="586"/>
        <v>0</v>
      </c>
      <c r="AE480" s="178">
        <f t="shared" si="586"/>
        <v>0</v>
      </c>
      <c r="AF480" s="178">
        <f t="shared" si="586"/>
        <v>0</v>
      </c>
      <c r="AG480" s="178">
        <f t="shared" si="586"/>
        <v>0</v>
      </c>
      <c r="AH480" s="178">
        <f t="shared" si="586"/>
        <v>0</v>
      </c>
      <c r="AI480" s="178">
        <f t="shared" si="586"/>
        <v>0</v>
      </c>
      <c r="AJ480" s="178">
        <f t="shared" si="586"/>
        <v>134.56848000000002</v>
      </c>
      <c r="AK480" s="178">
        <f t="shared" si="586"/>
        <v>0</v>
      </c>
      <c r="AL480" s="178">
        <f t="shared" si="586"/>
        <v>0</v>
      </c>
      <c r="AM480" s="178">
        <f t="shared" si="586"/>
        <v>134.56848000000002</v>
      </c>
      <c r="AN480" s="178">
        <f t="shared" si="586"/>
        <v>0</v>
      </c>
      <c r="AO480" s="178">
        <f t="shared" si="586"/>
        <v>0</v>
      </c>
      <c r="AP480" s="178">
        <f t="shared" si="586"/>
        <v>0</v>
      </c>
      <c r="AQ480" s="178">
        <f t="shared" si="586"/>
        <v>0</v>
      </c>
      <c r="AR480" s="178">
        <f t="shared" si="586"/>
        <v>0</v>
      </c>
      <c r="AS480" s="178">
        <f t="shared" si="586"/>
        <v>0</v>
      </c>
      <c r="AT480" s="178">
        <f t="shared" si="586"/>
        <v>109.2311</v>
      </c>
      <c r="AU480" s="178">
        <f t="shared" si="586"/>
        <v>0</v>
      </c>
      <c r="AV480" s="178">
        <f t="shared" si="586"/>
        <v>0</v>
      </c>
      <c r="AW480" s="178">
        <f t="shared" si="586"/>
        <v>109.2311</v>
      </c>
      <c r="AX480" s="178">
        <f t="shared" si="586"/>
        <v>0</v>
      </c>
      <c r="AY480" s="178">
        <f t="shared" si="586"/>
        <v>47.354669999999999</v>
      </c>
      <c r="AZ480" s="178">
        <f t="shared" si="586"/>
        <v>0</v>
      </c>
      <c r="BA480" s="173"/>
      <c r="BB480" s="222"/>
    </row>
    <row r="481" spans="1:54" ht="15.6">
      <c r="A481" s="321"/>
      <c r="B481" s="322"/>
      <c r="C481" s="323"/>
      <c r="D481" s="221" t="s">
        <v>273</v>
      </c>
      <c r="E481" s="210">
        <f>H481+K481+N481+Q481+T481+W481+Z481+AE481+AJ481+AO481+AT481+AY481</f>
        <v>2874.5631100000001</v>
      </c>
      <c r="F481" s="210">
        <f t="shared" si="585"/>
        <v>1041.49612</v>
      </c>
      <c r="G481" s="156">
        <f t="shared" si="587"/>
        <v>0.36231457795337813</v>
      </c>
      <c r="H481" s="178">
        <f>H425+H432+H439+H446+H453+H460+H467</f>
        <v>161.51367999999999</v>
      </c>
      <c r="I481" s="178">
        <f t="shared" si="586"/>
        <v>161.51367999999999</v>
      </c>
      <c r="J481" s="178">
        <f t="shared" si="586"/>
        <v>0</v>
      </c>
      <c r="K481" s="178">
        <f t="shared" si="586"/>
        <v>40.360260000000004</v>
      </c>
      <c r="L481" s="178">
        <f t="shared" si="586"/>
        <v>40.360260000000004</v>
      </c>
      <c r="M481" s="178">
        <f t="shared" si="586"/>
        <v>0</v>
      </c>
      <c r="N481" s="178">
        <f t="shared" si="586"/>
        <v>78.50291</v>
      </c>
      <c r="O481" s="178">
        <f t="shared" si="586"/>
        <v>78.50291</v>
      </c>
      <c r="P481" s="178">
        <f t="shared" si="586"/>
        <v>0</v>
      </c>
      <c r="Q481" s="178">
        <f t="shared" si="586"/>
        <v>87.899550000000005</v>
      </c>
      <c r="R481" s="178">
        <f t="shared" si="586"/>
        <v>87.899550000000005</v>
      </c>
      <c r="S481" s="178">
        <f t="shared" si="586"/>
        <v>0</v>
      </c>
      <c r="T481" s="178">
        <f t="shared" si="586"/>
        <v>57.374639999999999</v>
      </c>
      <c r="U481" s="178">
        <f t="shared" si="586"/>
        <v>57.374639999999999</v>
      </c>
      <c r="V481" s="178">
        <f t="shared" si="586"/>
        <v>0</v>
      </c>
      <c r="W481" s="178">
        <f t="shared" si="586"/>
        <v>37.22</v>
      </c>
      <c r="X481" s="178">
        <f t="shared" si="586"/>
        <v>37.22</v>
      </c>
      <c r="Y481" s="178">
        <f t="shared" si="586"/>
        <v>0</v>
      </c>
      <c r="Z481" s="178">
        <f t="shared" si="586"/>
        <v>37.224460000000001</v>
      </c>
      <c r="AA481" s="178">
        <f t="shared" si="586"/>
        <v>0</v>
      </c>
      <c r="AB481" s="178">
        <f t="shared" si="586"/>
        <v>0</v>
      </c>
      <c r="AC481" s="178">
        <f t="shared" si="586"/>
        <v>37.224460000000001</v>
      </c>
      <c r="AD481" s="178">
        <f t="shared" si="586"/>
        <v>0</v>
      </c>
      <c r="AE481" s="178">
        <f t="shared" si="586"/>
        <v>37.224460000000001</v>
      </c>
      <c r="AF481" s="178">
        <f t="shared" si="586"/>
        <v>0</v>
      </c>
      <c r="AG481" s="178">
        <f t="shared" si="586"/>
        <v>0</v>
      </c>
      <c r="AH481" s="178">
        <f t="shared" si="586"/>
        <v>37.224460000000001</v>
      </c>
      <c r="AI481" s="178">
        <f t="shared" si="586"/>
        <v>0</v>
      </c>
      <c r="AJ481" s="178">
        <f t="shared" si="586"/>
        <v>119.3856</v>
      </c>
      <c r="AK481" s="178">
        <f t="shared" si="586"/>
        <v>0</v>
      </c>
      <c r="AL481" s="178">
        <f t="shared" si="586"/>
        <v>0</v>
      </c>
      <c r="AM481" s="178">
        <f t="shared" si="586"/>
        <v>119.3856</v>
      </c>
      <c r="AN481" s="178">
        <f t="shared" si="586"/>
        <v>0</v>
      </c>
      <c r="AO481" s="178">
        <f t="shared" si="586"/>
        <v>173.19657000000001</v>
      </c>
      <c r="AP481" s="178">
        <f t="shared" si="586"/>
        <v>0</v>
      </c>
      <c r="AQ481" s="178">
        <f t="shared" si="586"/>
        <v>0</v>
      </c>
      <c r="AR481" s="178">
        <f t="shared" si="586"/>
        <v>173.19657000000001</v>
      </c>
      <c r="AS481" s="178">
        <f t="shared" si="586"/>
        <v>0</v>
      </c>
      <c r="AT481" s="178">
        <f t="shared" si="586"/>
        <v>211.59398999999999</v>
      </c>
      <c r="AU481" s="178">
        <f t="shared" si="586"/>
        <v>5.47</v>
      </c>
      <c r="AV481" s="178">
        <f t="shared" si="586"/>
        <v>0</v>
      </c>
      <c r="AW481" s="178">
        <f t="shared" si="586"/>
        <v>211.59398999999999</v>
      </c>
      <c r="AX481" s="178">
        <f t="shared" si="586"/>
        <v>0</v>
      </c>
      <c r="AY481" s="178">
        <f>AY425+AY432+AY439+AY446+AY453+AY460+AY467+AY474</f>
        <v>1833.06699</v>
      </c>
      <c r="AZ481" s="178">
        <f t="shared" ref="AZ481:BA481" si="588">AZ425+AZ432+AZ439+AZ446+AZ453+AZ460+AZ467+AZ474</f>
        <v>0</v>
      </c>
      <c r="BA481" s="178">
        <f t="shared" si="588"/>
        <v>0</v>
      </c>
      <c r="BB481" s="222"/>
    </row>
    <row r="482" spans="1:54" ht="78">
      <c r="A482" s="321"/>
      <c r="B482" s="322"/>
      <c r="C482" s="323"/>
      <c r="D482" s="221" t="s">
        <v>279</v>
      </c>
      <c r="E482" s="210">
        <f t="shared" ref="E482:F484" si="589">H482+K482+N482+Q482+T482+W482+Z482+AE482+AJ482+AO482+AT482+AY482</f>
        <v>0</v>
      </c>
      <c r="F482" s="210">
        <f t="shared" si="589"/>
        <v>0</v>
      </c>
      <c r="G482" s="156"/>
      <c r="H482" s="178">
        <f t="shared" ref="H482:AZ482" si="590">H426+H433+H440+H447+H454+H461+H468</f>
        <v>0</v>
      </c>
      <c r="I482" s="178">
        <f t="shared" si="590"/>
        <v>0</v>
      </c>
      <c r="J482" s="178">
        <f t="shared" si="590"/>
        <v>0</v>
      </c>
      <c r="K482" s="178">
        <f t="shared" si="590"/>
        <v>0</v>
      </c>
      <c r="L482" s="178">
        <f t="shared" si="590"/>
        <v>0</v>
      </c>
      <c r="M482" s="178">
        <f t="shared" si="590"/>
        <v>0</v>
      </c>
      <c r="N482" s="178">
        <f t="shared" si="590"/>
        <v>0</v>
      </c>
      <c r="O482" s="178">
        <f t="shared" si="590"/>
        <v>0</v>
      </c>
      <c r="P482" s="178">
        <f t="shared" si="590"/>
        <v>0</v>
      </c>
      <c r="Q482" s="178">
        <f t="shared" si="590"/>
        <v>0</v>
      </c>
      <c r="R482" s="178">
        <f t="shared" si="590"/>
        <v>0</v>
      </c>
      <c r="S482" s="178">
        <f t="shared" si="590"/>
        <v>0</v>
      </c>
      <c r="T482" s="178">
        <f t="shared" si="590"/>
        <v>0</v>
      </c>
      <c r="U482" s="178">
        <f t="shared" si="590"/>
        <v>0</v>
      </c>
      <c r="V482" s="178">
        <f t="shared" si="590"/>
        <v>0</v>
      </c>
      <c r="W482" s="178">
        <f t="shared" si="590"/>
        <v>0</v>
      </c>
      <c r="X482" s="178">
        <f t="shared" si="590"/>
        <v>0</v>
      </c>
      <c r="Y482" s="178">
        <f t="shared" si="590"/>
        <v>0</v>
      </c>
      <c r="Z482" s="178">
        <f t="shared" si="590"/>
        <v>0</v>
      </c>
      <c r="AA482" s="178">
        <f t="shared" si="590"/>
        <v>0</v>
      </c>
      <c r="AB482" s="178">
        <f t="shared" si="590"/>
        <v>0</v>
      </c>
      <c r="AC482" s="178">
        <f t="shared" si="590"/>
        <v>0</v>
      </c>
      <c r="AD482" s="178">
        <f t="shared" si="590"/>
        <v>0</v>
      </c>
      <c r="AE482" s="178">
        <f t="shared" si="590"/>
        <v>0</v>
      </c>
      <c r="AF482" s="178">
        <f t="shared" si="590"/>
        <v>0</v>
      </c>
      <c r="AG482" s="178">
        <f t="shared" si="590"/>
        <v>0</v>
      </c>
      <c r="AH482" s="178">
        <f t="shared" si="590"/>
        <v>0</v>
      </c>
      <c r="AI482" s="178">
        <f t="shared" si="590"/>
        <v>0</v>
      </c>
      <c r="AJ482" s="178">
        <f t="shared" si="590"/>
        <v>0</v>
      </c>
      <c r="AK482" s="178">
        <f t="shared" si="590"/>
        <v>0</v>
      </c>
      <c r="AL482" s="178">
        <f t="shared" si="590"/>
        <v>0</v>
      </c>
      <c r="AM482" s="178">
        <f t="shared" si="590"/>
        <v>0</v>
      </c>
      <c r="AN482" s="178">
        <f t="shared" si="590"/>
        <v>0</v>
      </c>
      <c r="AO482" s="178">
        <f t="shared" si="590"/>
        <v>0</v>
      </c>
      <c r="AP482" s="178">
        <f t="shared" si="590"/>
        <v>0</v>
      </c>
      <c r="AQ482" s="178">
        <f t="shared" si="590"/>
        <v>0</v>
      </c>
      <c r="AR482" s="178">
        <f t="shared" si="590"/>
        <v>0</v>
      </c>
      <c r="AS482" s="178">
        <f t="shared" si="590"/>
        <v>0</v>
      </c>
      <c r="AT482" s="178">
        <f t="shared" si="590"/>
        <v>0</v>
      </c>
      <c r="AU482" s="178">
        <f t="shared" si="590"/>
        <v>0</v>
      </c>
      <c r="AV482" s="178">
        <f t="shared" si="590"/>
        <v>0</v>
      </c>
      <c r="AW482" s="178">
        <f t="shared" si="590"/>
        <v>0</v>
      </c>
      <c r="AX482" s="178">
        <f t="shared" si="590"/>
        <v>0</v>
      </c>
      <c r="AY482" s="178">
        <f t="shared" si="590"/>
        <v>0</v>
      </c>
      <c r="AZ482" s="178">
        <f t="shared" si="590"/>
        <v>0</v>
      </c>
      <c r="BA482" s="173"/>
      <c r="BB482" s="222"/>
    </row>
    <row r="483" spans="1:54" ht="15.6">
      <c r="A483" s="321"/>
      <c r="B483" s="322"/>
      <c r="C483" s="323"/>
      <c r="D483" s="221" t="s">
        <v>274</v>
      </c>
      <c r="E483" s="210">
        <f t="shared" si="589"/>
        <v>0</v>
      </c>
      <c r="F483" s="210">
        <f t="shared" si="589"/>
        <v>0</v>
      </c>
      <c r="G483" s="156"/>
      <c r="H483" s="173">
        <f t="shared" ref="H483:AZ484" si="591">H427+H434+H441+H448+H455+H462</f>
        <v>0</v>
      </c>
      <c r="I483" s="173">
        <f t="shared" si="591"/>
        <v>0</v>
      </c>
      <c r="J483" s="173">
        <f t="shared" si="591"/>
        <v>0</v>
      </c>
      <c r="K483" s="173">
        <f t="shared" si="591"/>
        <v>0</v>
      </c>
      <c r="L483" s="173">
        <f t="shared" si="591"/>
        <v>0</v>
      </c>
      <c r="M483" s="173">
        <f t="shared" si="591"/>
        <v>0</v>
      </c>
      <c r="N483" s="173">
        <f t="shared" si="591"/>
        <v>0</v>
      </c>
      <c r="O483" s="173">
        <f t="shared" si="591"/>
        <v>0</v>
      </c>
      <c r="P483" s="173">
        <f t="shared" si="591"/>
        <v>0</v>
      </c>
      <c r="Q483" s="173">
        <f t="shared" si="591"/>
        <v>0</v>
      </c>
      <c r="R483" s="173">
        <f t="shared" si="591"/>
        <v>0</v>
      </c>
      <c r="S483" s="173">
        <f t="shared" si="591"/>
        <v>0</v>
      </c>
      <c r="T483" s="173">
        <f t="shared" si="591"/>
        <v>0</v>
      </c>
      <c r="U483" s="173">
        <f t="shared" si="591"/>
        <v>0</v>
      </c>
      <c r="V483" s="173">
        <f t="shared" si="591"/>
        <v>0</v>
      </c>
      <c r="W483" s="173">
        <f t="shared" si="591"/>
        <v>0</v>
      </c>
      <c r="X483" s="173">
        <f t="shared" si="591"/>
        <v>0</v>
      </c>
      <c r="Y483" s="173">
        <f t="shared" si="591"/>
        <v>0</v>
      </c>
      <c r="Z483" s="173">
        <f t="shared" si="591"/>
        <v>0</v>
      </c>
      <c r="AA483" s="173">
        <f t="shared" si="591"/>
        <v>0</v>
      </c>
      <c r="AB483" s="173">
        <f t="shared" si="591"/>
        <v>0</v>
      </c>
      <c r="AC483" s="173">
        <f t="shared" si="591"/>
        <v>0</v>
      </c>
      <c r="AD483" s="173">
        <f t="shared" si="591"/>
        <v>0</v>
      </c>
      <c r="AE483" s="173">
        <f t="shared" si="591"/>
        <v>0</v>
      </c>
      <c r="AF483" s="173">
        <f t="shared" si="591"/>
        <v>0</v>
      </c>
      <c r="AG483" s="173">
        <f t="shared" si="591"/>
        <v>0</v>
      </c>
      <c r="AH483" s="173">
        <f t="shared" si="591"/>
        <v>0</v>
      </c>
      <c r="AI483" s="173">
        <f t="shared" si="591"/>
        <v>0</v>
      </c>
      <c r="AJ483" s="173">
        <f t="shared" si="591"/>
        <v>0</v>
      </c>
      <c r="AK483" s="173">
        <f t="shared" si="591"/>
        <v>0</v>
      </c>
      <c r="AL483" s="173">
        <f t="shared" si="591"/>
        <v>0</v>
      </c>
      <c r="AM483" s="173">
        <f t="shared" si="591"/>
        <v>0</v>
      </c>
      <c r="AN483" s="173">
        <f t="shared" si="591"/>
        <v>0</v>
      </c>
      <c r="AO483" s="173">
        <f t="shared" si="591"/>
        <v>0</v>
      </c>
      <c r="AP483" s="173">
        <f t="shared" si="591"/>
        <v>0</v>
      </c>
      <c r="AQ483" s="173">
        <f t="shared" si="591"/>
        <v>0</v>
      </c>
      <c r="AR483" s="173">
        <f t="shared" si="591"/>
        <v>0</v>
      </c>
      <c r="AS483" s="173">
        <f t="shared" si="591"/>
        <v>0</v>
      </c>
      <c r="AT483" s="173">
        <f t="shared" si="591"/>
        <v>0</v>
      </c>
      <c r="AU483" s="173">
        <f t="shared" si="591"/>
        <v>0</v>
      </c>
      <c r="AV483" s="173">
        <f t="shared" si="591"/>
        <v>0</v>
      </c>
      <c r="AW483" s="173">
        <f t="shared" si="591"/>
        <v>0</v>
      </c>
      <c r="AX483" s="173">
        <f t="shared" si="591"/>
        <v>0</v>
      </c>
      <c r="AY483" s="173">
        <f t="shared" si="591"/>
        <v>0</v>
      </c>
      <c r="AZ483" s="173">
        <f t="shared" si="591"/>
        <v>0</v>
      </c>
      <c r="BA483" s="173"/>
      <c r="BB483" s="222"/>
    </row>
    <row r="484" spans="1:54" ht="31.2">
      <c r="A484" s="321"/>
      <c r="B484" s="322"/>
      <c r="C484" s="323"/>
      <c r="D484" s="153" t="s">
        <v>43</v>
      </c>
      <c r="E484" s="210">
        <f t="shared" si="589"/>
        <v>0</v>
      </c>
      <c r="F484" s="210">
        <f t="shared" si="589"/>
        <v>0</v>
      </c>
      <c r="G484" s="156"/>
      <c r="H484" s="173">
        <f t="shared" si="591"/>
        <v>0</v>
      </c>
      <c r="I484" s="173">
        <f t="shared" si="591"/>
        <v>0</v>
      </c>
      <c r="J484" s="173">
        <f t="shared" si="591"/>
        <v>0</v>
      </c>
      <c r="K484" s="173">
        <f t="shared" si="591"/>
        <v>0</v>
      </c>
      <c r="L484" s="173">
        <f t="shared" si="591"/>
        <v>0</v>
      </c>
      <c r="M484" s="173">
        <f t="shared" si="591"/>
        <v>0</v>
      </c>
      <c r="N484" s="173">
        <f t="shared" si="591"/>
        <v>0</v>
      </c>
      <c r="O484" s="173">
        <f t="shared" si="591"/>
        <v>0</v>
      </c>
      <c r="P484" s="173">
        <f t="shared" si="591"/>
        <v>0</v>
      </c>
      <c r="Q484" s="173">
        <f t="shared" si="591"/>
        <v>0</v>
      </c>
      <c r="R484" s="173">
        <f t="shared" si="591"/>
        <v>0</v>
      </c>
      <c r="S484" s="173">
        <f t="shared" si="591"/>
        <v>0</v>
      </c>
      <c r="T484" s="173">
        <f t="shared" si="591"/>
        <v>0</v>
      </c>
      <c r="U484" s="173">
        <f t="shared" si="591"/>
        <v>0</v>
      </c>
      <c r="V484" s="173">
        <f t="shared" si="591"/>
        <v>0</v>
      </c>
      <c r="W484" s="173">
        <f t="shared" si="591"/>
        <v>0</v>
      </c>
      <c r="X484" s="173">
        <f t="shared" si="591"/>
        <v>0</v>
      </c>
      <c r="Y484" s="173">
        <f t="shared" si="591"/>
        <v>0</v>
      </c>
      <c r="Z484" s="173">
        <f t="shared" si="591"/>
        <v>0</v>
      </c>
      <c r="AA484" s="173">
        <f t="shared" si="591"/>
        <v>0</v>
      </c>
      <c r="AB484" s="173">
        <f t="shared" si="591"/>
        <v>0</v>
      </c>
      <c r="AC484" s="173">
        <f t="shared" si="591"/>
        <v>0</v>
      </c>
      <c r="AD484" s="173">
        <f t="shared" si="591"/>
        <v>0</v>
      </c>
      <c r="AE484" s="173">
        <f t="shared" si="591"/>
        <v>0</v>
      </c>
      <c r="AF484" s="173">
        <f t="shared" si="591"/>
        <v>0</v>
      </c>
      <c r="AG484" s="173">
        <f t="shared" si="591"/>
        <v>0</v>
      </c>
      <c r="AH484" s="173">
        <f t="shared" si="591"/>
        <v>0</v>
      </c>
      <c r="AI484" s="173">
        <f t="shared" si="591"/>
        <v>0</v>
      </c>
      <c r="AJ484" s="173">
        <f t="shared" si="591"/>
        <v>0</v>
      </c>
      <c r="AK484" s="173">
        <f t="shared" si="591"/>
        <v>0</v>
      </c>
      <c r="AL484" s="173">
        <f t="shared" si="591"/>
        <v>0</v>
      </c>
      <c r="AM484" s="173">
        <f t="shared" si="591"/>
        <v>0</v>
      </c>
      <c r="AN484" s="173">
        <f t="shared" si="591"/>
        <v>0</v>
      </c>
      <c r="AO484" s="173">
        <f t="shared" si="591"/>
        <v>0</v>
      </c>
      <c r="AP484" s="173">
        <f t="shared" si="591"/>
        <v>0</v>
      </c>
      <c r="AQ484" s="173">
        <f t="shared" si="591"/>
        <v>0</v>
      </c>
      <c r="AR484" s="173">
        <f t="shared" si="591"/>
        <v>0</v>
      </c>
      <c r="AS484" s="173">
        <f t="shared" si="591"/>
        <v>0</v>
      </c>
      <c r="AT484" s="173">
        <f t="shared" si="591"/>
        <v>0</v>
      </c>
      <c r="AU484" s="173">
        <f t="shared" si="591"/>
        <v>0</v>
      </c>
      <c r="AV484" s="173">
        <f t="shared" si="591"/>
        <v>0</v>
      </c>
      <c r="AW484" s="173">
        <f t="shared" si="591"/>
        <v>0</v>
      </c>
      <c r="AX484" s="173">
        <f t="shared" si="591"/>
        <v>0</v>
      </c>
      <c r="AY484" s="173">
        <f t="shared" si="591"/>
        <v>0</v>
      </c>
      <c r="AZ484" s="173">
        <f t="shared" si="591"/>
        <v>0</v>
      </c>
      <c r="BA484" s="173"/>
      <c r="BB484" s="223"/>
    </row>
    <row r="485" spans="1:54">
      <c r="A485" s="406" t="s">
        <v>334</v>
      </c>
      <c r="B485" s="407"/>
      <c r="C485" s="407"/>
      <c r="D485" s="407"/>
      <c r="E485" s="407"/>
      <c r="F485" s="407"/>
      <c r="G485" s="407"/>
      <c r="H485" s="407"/>
      <c r="I485" s="407"/>
      <c r="J485" s="407"/>
      <c r="K485" s="407"/>
      <c r="L485" s="407"/>
      <c r="M485" s="407"/>
      <c r="N485" s="407"/>
      <c r="O485" s="407"/>
      <c r="P485" s="407"/>
      <c r="Q485" s="407"/>
      <c r="R485" s="407"/>
      <c r="S485" s="407"/>
      <c r="T485" s="407"/>
      <c r="U485" s="407"/>
      <c r="V485" s="407"/>
      <c r="W485" s="407"/>
      <c r="X485" s="407"/>
      <c r="Y485" s="407"/>
      <c r="Z485" s="407"/>
      <c r="AA485" s="407"/>
      <c r="AB485" s="407"/>
      <c r="AC485" s="407"/>
      <c r="AD485" s="407"/>
      <c r="AE485" s="407"/>
      <c r="AF485" s="407"/>
      <c r="AG485" s="407"/>
      <c r="AH485" s="407"/>
      <c r="AI485" s="407"/>
      <c r="AJ485" s="407"/>
      <c r="AK485" s="407"/>
      <c r="AL485" s="407"/>
      <c r="AM485" s="407"/>
      <c r="AN485" s="407"/>
      <c r="AO485" s="407"/>
      <c r="AP485" s="407"/>
      <c r="AQ485" s="407"/>
      <c r="AR485" s="407"/>
      <c r="AS485" s="407"/>
      <c r="AT485" s="407"/>
      <c r="AU485" s="407"/>
      <c r="AV485" s="407"/>
      <c r="AW485" s="407"/>
      <c r="AX485" s="407"/>
      <c r="AY485" s="407"/>
      <c r="AZ485" s="407"/>
      <c r="BA485" s="407"/>
      <c r="BB485" s="407"/>
    </row>
    <row r="486" spans="1:54" ht="15.6">
      <c r="A486" s="312" t="s">
        <v>94</v>
      </c>
      <c r="B486" s="314" t="s">
        <v>337</v>
      </c>
      <c r="C486" s="314" t="s">
        <v>338</v>
      </c>
      <c r="D486" s="159" t="s">
        <v>41</v>
      </c>
      <c r="E486" s="209">
        <f t="shared" ref="E486:E488" si="592">H486+K486+N486+Q486+T486+W486+Z486+AE486+AJ486+AO486+AT486+AY486</f>
        <v>140547.37300000002</v>
      </c>
      <c r="F486" s="209">
        <f>I486+L486+O486+R486+U486+X486+AC486+AH486+AM486+AR486+AW486+AZ486</f>
        <v>138747.33300000001</v>
      </c>
      <c r="G486" s="178">
        <f>F486*100/E486</f>
        <v>98.719264571384045</v>
      </c>
      <c r="H486" s="173">
        <f>H487+H488+H489+H491+H492</f>
        <v>28634.25</v>
      </c>
      <c r="I486" s="173">
        <f t="shared" ref="I486:AZ486" si="593">I487+I488+I489+I491+I492</f>
        <v>28634.25</v>
      </c>
      <c r="J486" s="173">
        <f>I486*100/H486</f>
        <v>100</v>
      </c>
      <c r="K486" s="173">
        <f t="shared" si="593"/>
        <v>36640.06</v>
      </c>
      <c r="L486" s="173">
        <f t="shared" si="593"/>
        <v>36640.06</v>
      </c>
      <c r="M486" s="173">
        <f>L486*100/K486</f>
        <v>100</v>
      </c>
      <c r="N486" s="173">
        <f t="shared" si="593"/>
        <v>0</v>
      </c>
      <c r="O486" s="173">
        <f t="shared" si="593"/>
        <v>0</v>
      </c>
      <c r="P486" s="173"/>
      <c r="Q486" s="173">
        <f t="shared" si="593"/>
        <v>9999.9999999999982</v>
      </c>
      <c r="R486" s="173">
        <f t="shared" si="593"/>
        <v>9999.9999999999982</v>
      </c>
      <c r="S486" s="173">
        <f>R486*100/Q486</f>
        <v>100</v>
      </c>
      <c r="T486" s="173">
        <f t="shared" si="593"/>
        <v>0</v>
      </c>
      <c r="U486" s="173">
        <f t="shared" si="593"/>
        <v>0</v>
      </c>
      <c r="V486" s="173"/>
      <c r="W486" s="173">
        <f t="shared" si="593"/>
        <v>0</v>
      </c>
      <c r="X486" s="173">
        <f t="shared" si="593"/>
        <v>0</v>
      </c>
      <c r="Y486" s="173"/>
      <c r="Z486" s="173">
        <f t="shared" si="593"/>
        <v>0</v>
      </c>
      <c r="AA486" s="173">
        <f t="shared" si="593"/>
        <v>0</v>
      </c>
      <c r="AB486" s="173">
        <f t="shared" si="593"/>
        <v>0</v>
      </c>
      <c r="AC486" s="173">
        <f t="shared" si="593"/>
        <v>0</v>
      </c>
      <c r="AD486" s="173"/>
      <c r="AE486" s="178">
        <f t="shared" si="593"/>
        <v>3371.0129999999999</v>
      </c>
      <c r="AF486" s="178">
        <f t="shared" si="593"/>
        <v>0</v>
      </c>
      <c r="AG486" s="178">
        <f t="shared" si="593"/>
        <v>0</v>
      </c>
      <c r="AH486" s="178">
        <f t="shared" si="593"/>
        <v>3371.0129999999999</v>
      </c>
      <c r="AI486" s="173"/>
      <c r="AJ486" s="173">
        <f t="shared" si="593"/>
        <v>0</v>
      </c>
      <c r="AK486" s="173">
        <f t="shared" si="593"/>
        <v>0</v>
      </c>
      <c r="AL486" s="173">
        <f t="shared" si="593"/>
        <v>0</v>
      </c>
      <c r="AM486" s="173">
        <f t="shared" si="593"/>
        <v>0</v>
      </c>
      <c r="AN486" s="173"/>
      <c r="AO486" s="173">
        <f t="shared" si="593"/>
        <v>36942.51</v>
      </c>
      <c r="AP486" s="173">
        <f t="shared" si="593"/>
        <v>0</v>
      </c>
      <c r="AQ486" s="173">
        <f t="shared" si="593"/>
        <v>0</v>
      </c>
      <c r="AR486" s="173">
        <f t="shared" si="593"/>
        <v>36942.51</v>
      </c>
      <c r="AS486" s="173"/>
      <c r="AT486" s="173">
        <f t="shared" si="593"/>
        <v>23159.5</v>
      </c>
      <c r="AU486" s="173">
        <f t="shared" si="593"/>
        <v>0</v>
      </c>
      <c r="AV486" s="173">
        <f t="shared" si="593"/>
        <v>0</v>
      </c>
      <c r="AW486" s="173">
        <f t="shared" si="593"/>
        <v>23159.5</v>
      </c>
      <c r="AX486" s="173"/>
      <c r="AY486" s="173">
        <f t="shared" si="593"/>
        <v>1800.0400000000009</v>
      </c>
      <c r="AZ486" s="173">
        <f t="shared" si="593"/>
        <v>0</v>
      </c>
      <c r="BA486" s="173"/>
      <c r="BB486" s="222"/>
    </row>
    <row r="487" spans="1:54" ht="31.2">
      <c r="A487" s="313"/>
      <c r="B487" s="315"/>
      <c r="C487" s="315"/>
      <c r="D487" s="157" t="s">
        <v>37</v>
      </c>
      <c r="E487" s="209">
        <f t="shared" si="592"/>
        <v>0</v>
      </c>
      <c r="F487" s="209">
        <f t="shared" ref="F487:F489" si="594">I487+L487+O487+R487+U487+X487+AC487+AH487+AM487+AR487+AW487+AZ487</f>
        <v>0</v>
      </c>
      <c r="G487" s="178"/>
      <c r="H487" s="173">
        <f>H501+H508+H515+H522+H529+H536+H543+H550+H557</f>
        <v>0</v>
      </c>
      <c r="I487" s="173">
        <f t="shared" ref="I487:AZ487" si="595">I501+I508+I515+I522+I529+I536+I543+I550+I557</f>
        <v>0</v>
      </c>
      <c r="J487" s="173"/>
      <c r="K487" s="173">
        <f t="shared" si="595"/>
        <v>0</v>
      </c>
      <c r="L487" s="173">
        <f t="shared" si="595"/>
        <v>0</v>
      </c>
      <c r="M487" s="173"/>
      <c r="N487" s="173">
        <f t="shared" si="595"/>
        <v>0</v>
      </c>
      <c r="O487" s="173">
        <f t="shared" si="595"/>
        <v>0</v>
      </c>
      <c r="P487" s="173"/>
      <c r="Q487" s="173">
        <f t="shared" si="595"/>
        <v>0</v>
      </c>
      <c r="R487" s="173">
        <f t="shared" si="595"/>
        <v>0</v>
      </c>
      <c r="S487" s="173"/>
      <c r="T487" s="173">
        <f t="shared" si="595"/>
        <v>0</v>
      </c>
      <c r="U487" s="173">
        <f t="shared" si="595"/>
        <v>0</v>
      </c>
      <c r="V487" s="173"/>
      <c r="W487" s="173">
        <f t="shared" si="595"/>
        <v>0</v>
      </c>
      <c r="X487" s="173">
        <f t="shared" si="595"/>
        <v>0</v>
      </c>
      <c r="Y487" s="173"/>
      <c r="Z487" s="173">
        <f t="shared" si="595"/>
        <v>0</v>
      </c>
      <c r="AA487" s="173">
        <f t="shared" si="595"/>
        <v>0</v>
      </c>
      <c r="AB487" s="173">
        <f t="shared" si="595"/>
        <v>0</v>
      </c>
      <c r="AC487" s="173">
        <f t="shared" si="595"/>
        <v>0</v>
      </c>
      <c r="AD487" s="173"/>
      <c r="AE487" s="178">
        <f t="shared" si="595"/>
        <v>0</v>
      </c>
      <c r="AF487" s="178">
        <f t="shared" si="595"/>
        <v>0</v>
      </c>
      <c r="AG487" s="178">
        <f t="shared" si="595"/>
        <v>0</v>
      </c>
      <c r="AH487" s="178">
        <f t="shared" si="595"/>
        <v>0</v>
      </c>
      <c r="AI487" s="173"/>
      <c r="AJ487" s="173">
        <f t="shared" si="595"/>
        <v>0</v>
      </c>
      <c r="AK487" s="173">
        <f t="shared" si="595"/>
        <v>0</v>
      </c>
      <c r="AL487" s="173">
        <f t="shared" si="595"/>
        <v>0</v>
      </c>
      <c r="AM487" s="173">
        <f t="shared" si="595"/>
        <v>0</v>
      </c>
      <c r="AN487" s="173"/>
      <c r="AO487" s="173">
        <f t="shared" si="595"/>
        <v>0</v>
      </c>
      <c r="AP487" s="173">
        <f t="shared" si="595"/>
        <v>0</v>
      </c>
      <c r="AQ487" s="173">
        <f t="shared" si="595"/>
        <v>0</v>
      </c>
      <c r="AR487" s="173">
        <f t="shared" si="595"/>
        <v>0</v>
      </c>
      <c r="AS487" s="173"/>
      <c r="AT487" s="173">
        <f t="shared" si="595"/>
        <v>0</v>
      </c>
      <c r="AU487" s="173">
        <f t="shared" si="595"/>
        <v>0</v>
      </c>
      <c r="AV487" s="173">
        <f t="shared" si="595"/>
        <v>0</v>
      </c>
      <c r="AW487" s="173">
        <f t="shared" si="595"/>
        <v>0</v>
      </c>
      <c r="AX487" s="173"/>
      <c r="AY487" s="173">
        <f t="shared" si="595"/>
        <v>0</v>
      </c>
      <c r="AZ487" s="173">
        <f t="shared" si="595"/>
        <v>0</v>
      </c>
      <c r="BA487" s="173"/>
      <c r="BB487" s="222"/>
    </row>
    <row r="488" spans="1:54" ht="31.2">
      <c r="A488" s="313"/>
      <c r="B488" s="315"/>
      <c r="C488" s="315"/>
      <c r="D488" s="158" t="s">
        <v>2</v>
      </c>
      <c r="E488" s="209">
        <f t="shared" si="592"/>
        <v>0</v>
      </c>
      <c r="F488" s="209">
        <f t="shared" si="594"/>
        <v>0</v>
      </c>
      <c r="G488" s="178"/>
      <c r="H488" s="173">
        <f t="shared" ref="H488:AZ492" si="596">H502+H509+H516+H523+H530+H537+H544+H551+H558</f>
        <v>0</v>
      </c>
      <c r="I488" s="173">
        <f t="shared" si="596"/>
        <v>0</v>
      </c>
      <c r="J488" s="173"/>
      <c r="K488" s="173">
        <f t="shared" si="596"/>
        <v>0</v>
      </c>
      <c r="L488" s="173">
        <f t="shared" si="596"/>
        <v>0</v>
      </c>
      <c r="M488" s="173"/>
      <c r="N488" s="173">
        <f t="shared" si="596"/>
        <v>0</v>
      </c>
      <c r="O488" s="173">
        <f t="shared" si="596"/>
        <v>0</v>
      </c>
      <c r="P488" s="173"/>
      <c r="Q488" s="173">
        <f t="shared" si="596"/>
        <v>0</v>
      </c>
      <c r="R488" s="173">
        <f t="shared" si="596"/>
        <v>0</v>
      </c>
      <c r="S488" s="173"/>
      <c r="T488" s="173">
        <f t="shared" si="596"/>
        <v>0</v>
      </c>
      <c r="U488" s="173">
        <f t="shared" si="596"/>
        <v>0</v>
      </c>
      <c r="V488" s="173"/>
      <c r="W488" s="173">
        <f t="shared" si="596"/>
        <v>0</v>
      </c>
      <c r="X488" s="173">
        <f t="shared" si="596"/>
        <v>0</v>
      </c>
      <c r="Y488" s="173"/>
      <c r="Z488" s="173">
        <f t="shared" si="596"/>
        <v>0</v>
      </c>
      <c r="AA488" s="173">
        <f t="shared" si="596"/>
        <v>0</v>
      </c>
      <c r="AB488" s="173">
        <f t="shared" si="596"/>
        <v>0</v>
      </c>
      <c r="AC488" s="173">
        <f t="shared" si="596"/>
        <v>0</v>
      </c>
      <c r="AD488" s="173"/>
      <c r="AE488" s="178">
        <f t="shared" si="596"/>
        <v>0</v>
      </c>
      <c r="AF488" s="178">
        <f t="shared" si="596"/>
        <v>0</v>
      </c>
      <c r="AG488" s="178">
        <f t="shared" si="596"/>
        <v>0</v>
      </c>
      <c r="AH488" s="178">
        <f t="shared" si="596"/>
        <v>0</v>
      </c>
      <c r="AI488" s="173"/>
      <c r="AJ488" s="173">
        <f t="shared" si="596"/>
        <v>0</v>
      </c>
      <c r="AK488" s="173">
        <f t="shared" si="596"/>
        <v>0</v>
      </c>
      <c r="AL488" s="173">
        <f t="shared" si="596"/>
        <v>0</v>
      </c>
      <c r="AM488" s="173">
        <f t="shared" si="596"/>
        <v>0</v>
      </c>
      <c r="AN488" s="173"/>
      <c r="AO488" s="173">
        <f t="shared" si="596"/>
        <v>0</v>
      </c>
      <c r="AP488" s="173">
        <f t="shared" si="596"/>
        <v>0</v>
      </c>
      <c r="AQ488" s="173">
        <f t="shared" si="596"/>
        <v>0</v>
      </c>
      <c r="AR488" s="173">
        <f t="shared" si="596"/>
        <v>0</v>
      </c>
      <c r="AS488" s="173"/>
      <c r="AT488" s="173">
        <f t="shared" si="596"/>
        <v>0</v>
      </c>
      <c r="AU488" s="173">
        <f t="shared" si="596"/>
        <v>0</v>
      </c>
      <c r="AV488" s="173">
        <f t="shared" si="596"/>
        <v>0</v>
      </c>
      <c r="AW488" s="173">
        <f t="shared" si="596"/>
        <v>0</v>
      </c>
      <c r="AX488" s="173"/>
      <c r="AY488" s="173">
        <f t="shared" si="596"/>
        <v>0</v>
      </c>
      <c r="AZ488" s="173">
        <f t="shared" si="596"/>
        <v>0</v>
      </c>
      <c r="BA488" s="173"/>
      <c r="BB488" s="182"/>
    </row>
    <row r="489" spans="1:54" ht="15.6">
      <c r="A489" s="313"/>
      <c r="B489" s="315"/>
      <c r="C489" s="315"/>
      <c r="D489" s="221" t="s">
        <v>273</v>
      </c>
      <c r="E489" s="209">
        <f>H489+K489+N489+Q489+T489+W489+Z489+AE489+AJ489+AO489+AT489+AY489</f>
        <v>140547.37300000002</v>
      </c>
      <c r="F489" s="209">
        <f t="shared" si="594"/>
        <v>138747.33300000001</v>
      </c>
      <c r="G489" s="178">
        <f>F489*100/E489</f>
        <v>98.719264571384045</v>
      </c>
      <c r="H489" s="173">
        <f t="shared" si="596"/>
        <v>28634.25</v>
      </c>
      <c r="I489" s="173">
        <f t="shared" si="596"/>
        <v>28634.25</v>
      </c>
      <c r="J489" s="173"/>
      <c r="K489" s="173">
        <f t="shared" si="596"/>
        <v>36640.06</v>
      </c>
      <c r="L489" s="173">
        <f t="shared" si="596"/>
        <v>36640.06</v>
      </c>
      <c r="M489" s="173">
        <f>L489*100/K489</f>
        <v>100</v>
      </c>
      <c r="N489" s="173">
        <f t="shared" si="596"/>
        <v>0</v>
      </c>
      <c r="O489" s="173">
        <f t="shared" si="596"/>
        <v>0</v>
      </c>
      <c r="P489" s="173"/>
      <c r="Q489" s="173">
        <f t="shared" si="596"/>
        <v>9999.9999999999982</v>
      </c>
      <c r="R489" s="173">
        <f t="shared" si="596"/>
        <v>9999.9999999999982</v>
      </c>
      <c r="S489" s="173">
        <f>R489*100/Q489</f>
        <v>100</v>
      </c>
      <c r="T489" s="173">
        <f t="shared" si="596"/>
        <v>0</v>
      </c>
      <c r="U489" s="173">
        <f t="shared" si="596"/>
        <v>0</v>
      </c>
      <c r="V489" s="173"/>
      <c r="W489" s="173">
        <f t="shared" si="596"/>
        <v>0</v>
      </c>
      <c r="X489" s="173">
        <f t="shared" si="596"/>
        <v>0</v>
      </c>
      <c r="Y489" s="173"/>
      <c r="Z489" s="173">
        <f t="shared" si="596"/>
        <v>0</v>
      </c>
      <c r="AA489" s="173">
        <f t="shared" si="596"/>
        <v>0</v>
      </c>
      <c r="AB489" s="173">
        <f t="shared" si="596"/>
        <v>0</v>
      </c>
      <c r="AC489" s="173">
        <f t="shared" si="596"/>
        <v>0</v>
      </c>
      <c r="AD489" s="173"/>
      <c r="AE489" s="178">
        <f t="shared" si="596"/>
        <v>3371.0129999999999</v>
      </c>
      <c r="AF489" s="178">
        <f t="shared" si="596"/>
        <v>0</v>
      </c>
      <c r="AG489" s="178">
        <f t="shared" si="596"/>
        <v>0</v>
      </c>
      <c r="AH489" s="178">
        <f t="shared" si="596"/>
        <v>3371.0129999999999</v>
      </c>
      <c r="AI489" s="173"/>
      <c r="AJ489" s="173">
        <f t="shared" si="596"/>
        <v>0</v>
      </c>
      <c r="AK489" s="173">
        <f t="shared" si="596"/>
        <v>0</v>
      </c>
      <c r="AL489" s="173">
        <f t="shared" si="596"/>
        <v>0</v>
      </c>
      <c r="AM489" s="173">
        <f t="shared" si="596"/>
        <v>0</v>
      </c>
      <c r="AN489" s="173"/>
      <c r="AO489" s="173">
        <f t="shared" si="596"/>
        <v>36942.51</v>
      </c>
      <c r="AP489" s="173">
        <f t="shared" si="596"/>
        <v>0</v>
      </c>
      <c r="AQ489" s="173">
        <f t="shared" si="596"/>
        <v>0</v>
      </c>
      <c r="AR489" s="173">
        <f t="shared" si="596"/>
        <v>36942.51</v>
      </c>
      <c r="AS489" s="173"/>
      <c r="AT489" s="173">
        <f>AT503+AT510+AT517+AT524+AT531+AT538+AT545+AT552+AT559+AT496</f>
        <v>23159.5</v>
      </c>
      <c r="AU489" s="173">
        <f t="shared" ref="AU489:AZ489" si="597">AU503+AU510+AU517+AU524+AU531+AU538+AU545+AU552+AU559+AU496</f>
        <v>0</v>
      </c>
      <c r="AV489" s="173">
        <f t="shared" si="597"/>
        <v>0</v>
      </c>
      <c r="AW489" s="173">
        <f t="shared" si="597"/>
        <v>23159.5</v>
      </c>
      <c r="AX489" s="173"/>
      <c r="AY489" s="173">
        <f t="shared" si="597"/>
        <v>1800.0400000000009</v>
      </c>
      <c r="AZ489" s="173">
        <f t="shared" si="597"/>
        <v>0</v>
      </c>
      <c r="BA489" s="173"/>
      <c r="BB489" s="182"/>
    </row>
    <row r="490" spans="1:54" ht="78">
      <c r="A490" s="313"/>
      <c r="B490" s="315"/>
      <c r="C490" s="315"/>
      <c r="D490" s="221" t="s">
        <v>279</v>
      </c>
      <c r="E490" s="209">
        <f t="shared" ref="E490:F495" si="598">H490+K490+N490+Q490+T490+W490+Z490+AE490+AJ490+AO490+AT490+AY490</f>
        <v>0</v>
      </c>
      <c r="F490" s="209">
        <f t="shared" si="598"/>
        <v>0</v>
      </c>
      <c r="G490" s="173"/>
      <c r="H490" s="173">
        <f t="shared" si="596"/>
        <v>0</v>
      </c>
      <c r="I490" s="173">
        <f t="shared" si="596"/>
        <v>0</v>
      </c>
      <c r="J490" s="173"/>
      <c r="K490" s="173">
        <f t="shared" si="596"/>
        <v>0</v>
      </c>
      <c r="L490" s="173">
        <f t="shared" si="596"/>
        <v>0</v>
      </c>
      <c r="M490" s="173"/>
      <c r="N490" s="173">
        <f t="shared" si="596"/>
        <v>0</v>
      </c>
      <c r="O490" s="173">
        <f t="shared" si="596"/>
        <v>0</v>
      </c>
      <c r="P490" s="173"/>
      <c r="Q490" s="173">
        <f t="shared" si="596"/>
        <v>0</v>
      </c>
      <c r="R490" s="173">
        <f t="shared" si="596"/>
        <v>0</v>
      </c>
      <c r="S490" s="173"/>
      <c r="T490" s="173">
        <f t="shared" si="596"/>
        <v>0</v>
      </c>
      <c r="U490" s="173">
        <f t="shared" si="596"/>
        <v>0</v>
      </c>
      <c r="V490" s="173"/>
      <c r="W490" s="173">
        <f t="shared" si="596"/>
        <v>0</v>
      </c>
      <c r="X490" s="173">
        <f t="shared" si="596"/>
        <v>0</v>
      </c>
      <c r="Y490" s="173"/>
      <c r="Z490" s="173">
        <f t="shared" si="596"/>
        <v>0</v>
      </c>
      <c r="AA490" s="173">
        <f t="shared" si="596"/>
        <v>0</v>
      </c>
      <c r="AB490" s="173">
        <f t="shared" si="596"/>
        <v>0</v>
      </c>
      <c r="AC490" s="173">
        <f t="shared" si="596"/>
        <v>0</v>
      </c>
      <c r="AD490" s="173"/>
      <c r="AE490" s="173">
        <f t="shared" si="596"/>
        <v>0</v>
      </c>
      <c r="AF490" s="173">
        <f t="shared" si="596"/>
        <v>0</v>
      </c>
      <c r="AG490" s="173">
        <f t="shared" si="596"/>
        <v>0</v>
      </c>
      <c r="AH490" s="173">
        <f t="shared" si="596"/>
        <v>0</v>
      </c>
      <c r="AI490" s="173"/>
      <c r="AJ490" s="173">
        <f t="shared" si="596"/>
        <v>0</v>
      </c>
      <c r="AK490" s="173">
        <f t="shared" si="596"/>
        <v>0</v>
      </c>
      <c r="AL490" s="173">
        <f t="shared" si="596"/>
        <v>0</v>
      </c>
      <c r="AM490" s="173">
        <f t="shared" si="596"/>
        <v>0</v>
      </c>
      <c r="AN490" s="173"/>
      <c r="AO490" s="173">
        <f t="shared" si="596"/>
        <v>0</v>
      </c>
      <c r="AP490" s="173">
        <f t="shared" si="596"/>
        <v>0</v>
      </c>
      <c r="AQ490" s="173">
        <f t="shared" si="596"/>
        <v>0</v>
      </c>
      <c r="AR490" s="173">
        <f t="shared" si="596"/>
        <v>0</v>
      </c>
      <c r="AS490" s="173"/>
      <c r="AT490" s="173">
        <f t="shared" si="596"/>
        <v>0</v>
      </c>
      <c r="AU490" s="173">
        <f t="shared" si="596"/>
        <v>0</v>
      </c>
      <c r="AV490" s="173">
        <f t="shared" si="596"/>
        <v>0</v>
      </c>
      <c r="AW490" s="173">
        <f t="shared" si="596"/>
        <v>0</v>
      </c>
      <c r="AX490" s="173"/>
      <c r="AY490" s="173">
        <f t="shared" si="596"/>
        <v>0</v>
      </c>
      <c r="AZ490" s="173">
        <f t="shared" si="596"/>
        <v>0</v>
      </c>
      <c r="BA490" s="173"/>
      <c r="BB490" s="182"/>
    </row>
    <row r="491" spans="1:54" ht="15.6">
      <c r="A491" s="313"/>
      <c r="B491" s="315"/>
      <c r="C491" s="315"/>
      <c r="D491" s="221" t="s">
        <v>274</v>
      </c>
      <c r="E491" s="209">
        <f t="shared" si="598"/>
        <v>0</v>
      </c>
      <c r="F491" s="209">
        <f t="shared" si="598"/>
        <v>0</v>
      </c>
      <c r="G491" s="173"/>
      <c r="H491" s="173">
        <f t="shared" si="596"/>
        <v>0</v>
      </c>
      <c r="I491" s="173">
        <f t="shared" si="596"/>
        <v>0</v>
      </c>
      <c r="J491" s="173"/>
      <c r="K491" s="173">
        <f t="shared" si="596"/>
        <v>0</v>
      </c>
      <c r="L491" s="173">
        <f t="shared" si="596"/>
        <v>0</v>
      </c>
      <c r="M491" s="173"/>
      <c r="N491" s="173">
        <f t="shared" si="596"/>
        <v>0</v>
      </c>
      <c r="O491" s="173">
        <f t="shared" si="596"/>
        <v>0</v>
      </c>
      <c r="P491" s="173"/>
      <c r="Q491" s="173">
        <f t="shared" si="596"/>
        <v>0</v>
      </c>
      <c r="R491" s="173">
        <f t="shared" si="596"/>
        <v>0</v>
      </c>
      <c r="S491" s="173"/>
      <c r="T491" s="173">
        <f t="shared" si="596"/>
        <v>0</v>
      </c>
      <c r="U491" s="173">
        <f t="shared" si="596"/>
        <v>0</v>
      </c>
      <c r="V491" s="173"/>
      <c r="W491" s="173">
        <f t="shared" si="596"/>
        <v>0</v>
      </c>
      <c r="X491" s="173">
        <f t="shared" si="596"/>
        <v>0</v>
      </c>
      <c r="Y491" s="173"/>
      <c r="Z491" s="173">
        <f t="shared" si="596"/>
        <v>0</v>
      </c>
      <c r="AA491" s="173">
        <f t="shared" si="596"/>
        <v>0</v>
      </c>
      <c r="AB491" s="173">
        <f t="shared" si="596"/>
        <v>0</v>
      </c>
      <c r="AC491" s="173">
        <f t="shared" si="596"/>
        <v>0</v>
      </c>
      <c r="AD491" s="173"/>
      <c r="AE491" s="173">
        <f t="shared" si="596"/>
        <v>0</v>
      </c>
      <c r="AF491" s="173">
        <f t="shared" si="596"/>
        <v>0</v>
      </c>
      <c r="AG491" s="173">
        <f t="shared" si="596"/>
        <v>0</v>
      </c>
      <c r="AH491" s="173">
        <f t="shared" si="596"/>
        <v>0</v>
      </c>
      <c r="AI491" s="173"/>
      <c r="AJ491" s="173">
        <f t="shared" si="596"/>
        <v>0</v>
      </c>
      <c r="AK491" s="173">
        <f t="shared" si="596"/>
        <v>0</v>
      </c>
      <c r="AL491" s="173">
        <f t="shared" si="596"/>
        <v>0</v>
      </c>
      <c r="AM491" s="173">
        <f t="shared" si="596"/>
        <v>0</v>
      </c>
      <c r="AN491" s="173"/>
      <c r="AO491" s="173">
        <f t="shared" si="596"/>
        <v>0</v>
      </c>
      <c r="AP491" s="173">
        <f t="shared" si="596"/>
        <v>0</v>
      </c>
      <c r="AQ491" s="173">
        <f t="shared" si="596"/>
        <v>0</v>
      </c>
      <c r="AR491" s="173">
        <f t="shared" si="596"/>
        <v>0</v>
      </c>
      <c r="AS491" s="173"/>
      <c r="AT491" s="173">
        <f t="shared" si="596"/>
        <v>0</v>
      </c>
      <c r="AU491" s="173">
        <f t="shared" si="596"/>
        <v>0</v>
      </c>
      <c r="AV491" s="173">
        <f t="shared" si="596"/>
        <v>0</v>
      </c>
      <c r="AW491" s="173">
        <f t="shared" si="596"/>
        <v>0</v>
      </c>
      <c r="AX491" s="173"/>
      <c r="AY491" s="173">
        <f t="shared" si="596"/>
        <v>0</v>
      </c>
      <c r="AZ491" s="173">
        <f t="shared" si="596"/>
        <v>0</v>
      </c>
      <c r="BA491" s="173"/>
      <c r="BB491" s="182"/>
    </row>
    <row r="492" spans="1:54" ht="31.2">
      <c r="A492" s="313"/>
      <c r="B492" s="315"/>
      <c r="C492" s="315"/>
      <c r="D492" s="153" t="s">
        <v>43</v>
      </c>
      <c r="E492" s="209">
        <f t="shared" si="598"/>
        <v>0</v>
      </c>
      <c r="F492" s="209">
        <f t="shared" si="598"/>
        <v>0</v>
      </c>
      <c r="G492" s="173"/>
      <c r="H492" s="173">
        <f t="shared" si="596"/>
        <v>0</v>
      </c>
      <c r="I492" s="173">
        <f t="shared" si="596"/>
        <v>0</v>
      </c>
      <c r="J492" s="173"/>
      <c r="K492" s="173">
        <f t="shared" si="596"/>
        <v>0</v>
      </c>
      <c r="L492" s="173">
        <f t="shared" si="596"/>
        <v>0</v>
      </c>
      <c r="M492" s="173"/>
      <c r="N492" s="173">
        <f t="shared" si="596"/>
        <v>0</v>
      </c>
      <c r="O492" s="173">
        <f t="shared" si="596"/>
        <v>0</v>
      </c>
      <c r="P492" s="173"/>
      <c r="Q492" s="173">
        <f t="shared" si="596"/>
        <v>0</v>
      </c>
      <c r="R492" s="173">
        <f t="shared" si="596"/>
        <v>0</v>
      </c>
      <c r="S492" s="173"/>
      <c r="T492" s="173">
        <f t="shared" si="596"/>
        <v>0</v>
      </c>
      <c r="U492" s="173">
        <f t="shared" si="596"/>
        <v>0</v>
      </c>
      <c r="V492" s="173"/>
      <c r="W492" s="173">
        <f t="shared" si="596"/>
        <v>0</v>
      </c>
      <c r="X492" s="173">
        <f t="shared" si="596"/>
        <v>0</v>
      </c>
      <c r="Y492" s="173"/>
      <c r="Z492" s="173">
        <f t="shared" si="596"/>
        <v>0</v>
      </c>
      <c r="AA492" s="173">
        <f t="shared" si="596"/>
        <v>0</v>
      </c>
      <c r="AB492" s="173">
        <f t="shared" si="596"/>
        <v>0</v>
      </c>
      <c r="AC492" s="173">
        <f t="shared" si="596"/>
        <v>0</v>
      </c>
      <c r="AD492" s="173"/>
      <c r="AE492" s="173">
        <f t="shared" si="596"/>
        <v>0</v>
      </c>
      <c r="AF492" s="173">
        <f t="shared" si="596"/>
        <v>0</v>
      </c>
      <c r="AG492" s="173">
        <f t="shared" si="596"/>
        <v>0</v>
      </c>
      <c r="AH492" s="173">
        <f t="shared" si="596"/>
        <v>0</v>
      </c>
      <c r="AI492" s="173"/>
      <c r="AJ492" s="173">
        <f t="shared" si="596"/>
        <v>0</v>
      </c>
      <c r="AK492" s="173">
        <f t="shared" si="596"/>
        <v>0</v>
      </c>
      <c r="AL492" s="173">
        <f t="shared" si="596"/>
        <v>0</v>
      </c>
      <c r="AM492" s="173">
        <f t="shared" si="596"/>
        <v>0</v>
      </c>
      <c r="AN492" s="173"/>
      <c r="AO492" s="173">
        <f t="shared" si="596"/>
        <v>0</v>
      </c>
      <c r="AP492" s="173">
        <f t="shared" si="596"/>
        <v>0</v>
      </c>
      <c r="AQ492" s="173">
        <f t="shared" si="596"/>
        <v>0</v>
      </c>
      <c r="AR492" s="173">
        <f t="shared" si="596"/>
        <v>0</v>
      </c>
      <c r="AS492" s="173"/>
      <c r="AT492" s="173">
        <f t="shared" si="596"/>
        <v>0</v>
      </c>
      <c r="AU492" s="173">
        <f t="shared" si="596"/>
        <v>0</v>
      </c>
      <c r="AV492" s="173">
        <f t="shared" si="596"/>
        <v>0</v>
      </c>
      <c r="AW492" s="173">
        <f t="shared" si="596"/>
        <v>0</v>
      </c>
      <c r="AX492" s="173"/>
      <c r="AY492" s="173">
        <f t="shared" si="596"/>
        <v>0</v>
      </c>
      <c r="AZ492" s="173">
        <f t="shared" si="596"/>
        <v>0</v>
      </c>
      <c r="BA492" s="173"/>
      <c r="BB492" s="183"/>
    </row>
    <row r="493" spans="1:54" ht="15.6">
      <c r="A493" s="312"/>
      <c r="B493" s="314" t="s">
        <v>545</v>
      </c>
      <c r="C493" s="314" t="s">
        <v>338</v>
      </c>
      <c r="D493" s="159" t="s">
        <v>41</v>
      </c>
      <c r="E493" s="209">
        <f t="shared" si="598"/>
        <v>9954.0400000000009</v>
      </c>
      <c r="F493" s="209">
        <f>I493+L493+O493+R493+U493+X493+AC493+AH493+AM493+AR493+AW493+AZ493</f>
        <v>8154</v>
      </c>
      <c r="G493" s="178">
        <f>F493/E493*100</f>
        <v>81.916488179673777</v>
      </c>
      <c r="H493" s="173">
        <f>H494+H495+H496+H498+H499</f>
        <v>0</v>
      </c>
      <c r="I493" s="173">
        <f t="shared" ref="I493" si="599">I494+I495+I496+I498+I499</f>
        <v>0</v>
      </c>
      <c r="J493" s="173" t="e">
        <f>I493/H493*100</f>
        <v>#DIV/0!</v>
      </c>
      <c r="K493" s="173">
        <f t="shared" ref="K493:L493" si="600">K494+K495+K496+K498+K499</f>
        <v>0</v>
      </c>
      <c r="L493" s="173">
        <f t="shared" si="600"/>
        <v>0</v>
      </c>
      <c r="M493" s="173"/>
      <c r="N493" s="173">
        <f t="shared" ref="N493:O493" si="601">N494+N495+N496+N498+N499</f>
        <v>0</v>
      </c>
      <c r="O493" s="173">
        <f t="shared" si="601"/>
        <v>0</v>
      </c>
      <c r="P493" s="173"/>
      <c r="Q493" s="173">
        <f t="shared" ref="Q493:U493" si="602">Q494+Q495+Q496+Q498+Q499</f>
        <v>0</v>
      </c>
      <c r="R493" s="173">
        <f t="shared" si="602"/>
        <v>0</v>
      </c>
      <c r="S493" s="173">
        <f t="shared" si="602"/>
        <v>0</v>
      </c>
      <c r="T493" s="173">
        <f t="shared" si="602"/>
        <v>0</v>
      </c>
      <c r="U493" s="173">
        <f t="shared" si="602"/>
        <v>0</v>
      </c>
      <c r="V493" s="173"/>
      <c r="W493" s="173">
        <f t="shared" ref="W493:X493" si="603">W494+W495+W496+W498+W499</f>
        <v>0</v>
      </c>
      <c r="X493" s="173">
        <f t="shared" si="603"/>
        <v>0</v>
      </c>
      <c r="Y493" s="173"/>
      <c r="Z493" s="173">
        <f t="shared" ref="Z493:AC493" si="604">Z494+Z495+Z496+Z498+Z499</f>
        <v>0</v>
      </c>
      <c r="AA493" s="173">
        <f t="shared" si="604"/>
        <v>0</v>
      </c>
      <c r="AB493" s="173">
        <f t="shared" si="604"/>
        <v>0</v>
      </c>
      <c r="AC493" s="173">
        <f t="shared" si="604"/>
        <v>0</v>
      </c>
      <c r="AD493" s="173"/>
      <c r="AE493" s="173">
        <f t="shared" ref="AE493:AH493" si="605">AE494+AE495+AE496+AE498+AE499</f>
        <v>0</v>
      </c>
      <c r="AF493" s="173">
        <f t="shared" si="605"/>
        <v>0</v>
      </c>
      <c r="AG493" s="173">
        <f t="shared" si="605"/>
        <v>0</v>
      </c>
      <c r="AH493" s="173">
        <f t="shared" si="605"/>
        <v>0</v>
      </c>
      <c r="AI493" s="173"/>
      <c r="AJ493" s="173">
        <f t="shared" ref="AJ493:AM493" si="606">AJ494+AJ495+AJ496+AJ498+AJ499</f>
        <v>0</v>
      </c>
      <c r="AK493" s="173">
        <f t="shared" si="606"/>
        <v>0</v>
      </c>
      <c r="AL493" s="173">
        <f t="shared" si="606"/>
        <v>0</v>
      </c>
      <c r="AM493" s="173">
        <f t="shared" si="606"/>
        <v>0</v>
      </c>
      <c r="AN493" s="173"/>
      <c r="AO493" s="173">
        <f t="shared" ref="AO493:AR493" si="607">AO494+AO495+AO496+AO498+AO499</f>
        <v>0</v>
      </c>
      <c r="AP493" s="173">
        <f t="shared" si="607"/>
        <v>0</v>
      </c>
      <c r="AQ493" s="173">
        <f t="shared" si="607"/>
        <v>0</v>
      </c>
      <c r="AR493" s="173">
        <f t="shared" si="607"/>
        <v>0</v>
      </c>
      <c r="AS493" s="173"/>
      <c r="AT493" s="173">
        <f t="shared" ref="AT493:AW493" si="608">AT494+AT495+AT496+AT498+AT499</f>
        <v>8154</v>
      </c>
      <c r="AU493" s="173">
        <f t="shared" si="608"/>
        <v>0</v>
      </c>
      <c r="AV493" s="173">
        <f t="shared" si="608"/>
        <v>0</v>
      </c>
      <c r="AW493" s="173">
        <f t="shared" si="608"/>
        <v>8154</v>
      </c>
      <c r="AX493" s="173"/>
      <c r="AY493" s="173">
        <f t="shared" ref="AY493:AZ493" si="609">AY494+AY495+AY496+AY498+AY499</f>
        <v>1800.0400000000009</v>
      </c>
      <c r="AZ493" s="173">
        <f t="shared" si="609"/>
        <v>0</v>
      </c>
      <c r="BA493" s="173"/>
      <c r="BB493" s="182"/>
    </row>
    <row r="494" spans="1:54" ht="31.2">
      <c r="A494" s="313"/>
      <c r="B494" s="315"/>
      <c r="C494" s="315"/>
      <c r="D494" s="157" t="s">
        <v>37</v>
      </c>
      <c r="E494" s="209">
        <f t="shared" si="598"/>
        <v>0</v>
      </c>
      <c r="F494" s="209">
        <f t="shared" ref="F494:F499" si="610">I494+L494+O494+R494+U494+X494+AC494+AH494+AM494+AR494+AW494+AZ494</f>
        <v>0</v>
      </c>
      <c r="G494" s="178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  <c r="AG494" s="173"/>
      <c r="AH494" s="173"/>
      <c r="AI494" s="173"/>
      <c r="AJ494" s="173"/>
      <c r="AK494" s="173"/>
      <c r="AL494" s="173"/>
      <c r="AM494" s="173"/>
      <c r="AN494" s="173"/>
      <c r="AO494" s="173"/>
      <c r="AP494" s="173"/>
      <c r="AQ494" s="173"/>
      <c r="AR494" s="173"/>
      <c r="AS494" s="173"/>
      <c r="AT494" s="173"/>
      <c r="AU494" s="173"/>
      <c r="AV494" s="173"/>
      <c r="AW494" s="173"/>
      <c r="AX494" s="173"/>
      <c r="AY494" s="173"/>
      <c r="AZ494" s="173"/>
      <c r="BA494" s="173"/>
      <c r="BB494" s="182"/>
    </row>
    <row r="495" spans="1:54" ht="31.2">
      <c r="A495" s="313"/>
      <c r="B495" s="315"/>
      <c r="C495" s="315"/>
      <c r="D495" s="158" t="s">
        <v>2</v>
      </c>
      <c r="E495" s="209">
        <f t="shared" si="598"/>
        <v>0</v>
      </c>
      <c r="F495" s="209">
        <f t="shared" si="610"/>
        <v>0</v>
      </c>
      <c r="G495" s="178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  <c r="AN495" s="173"/>
      <c r="AO495" s="173"/>
      <c r="AP495" s="173"/>
      <c r="AQ495" s="173"/>
      <c r="AR495" s="173"/>
      <c r="AS495" s="173"/>
      <c r="AT495" s="173"/>
      <c r="AU495" s="173"/>
      <c r="AV495" s="173"/>
      <c r="AW495" s="173"/>
      <c r="AX495" s="173"/>
      <c r="AY495" s="173"/>
      <c r="AZ495" s="173"/>
      <c r="BA495" s="173"/>
      <c r="BB495" s="182"/>
    </row>
    <row r="496" spans="1:54" ht="15.6">
      <c r="A496" s="313"/>
      <c r="B496" s="315"/>
      <c r="C496" s="315"/>
      <c r="D496" s="221" t="s">
        <v>273</v>
      </c>
      <c r="E496" s="209">
        <f>H496+K496+N496+Q496+T496+W496+Z496+AE496+AJ496+AO496+AT496+AY496</f>
        <v>9954.0400000000009</v>
      </c>
      <c r="F496" s="209">
        <f t="shared" si="610"/>
        <v>8154</v>
      </c>
      <c r="G496" s="178">
        <f>F496/E496*100</f>
        <v>81.916488179673777</v>
      </c>
      <c r="H496" s="173"/>
      <c r="I496" s="173"/>
      <c r="J496" s="173" t="e">
        <f>I496/H496*100</f>
        <v>#DIV/0!</v>
      </c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3"/>
      <c r="AT496" s="173">
        <v>8154</v>
      </c>
      <c r="AU496" s="173"/>
      <c r="AV496" s="173"/>
      <c r="AW496" s="173">
        <v>8154</v>
      </c>
      <c r="AX496" s="173"/>
      <c r="AY496" s="173">
        <f>9954.04-8154</f>
        <v>1800.0400000000009</v>
      </c>
      <c r="AZ496" s="173"/>
      <c r="BA496" s="173"/>
      <c r="BB496" s="182"/>
    </row>
    <row r="497" spans="1:54" ht="78">
      <c r="A497" s="313"/>
      <c r="B497" s="315"/>
      <c r="C497" s="315"/>
      <c r="D497" s="221" t="s">
        <v>279</v>
      </c>
      <c r="E497" s="209">
        <f t="shared" ref="E497:E502" si="611">H497+K497+N497+Q497+T497+W497+Z497+AE497+AJ497+AO497+AT497+AY497</f>
        <v>0</v>
      </c>
      <c r="F497" s="209">
        <f t="shared" si="610"/>
        <v>0</v>
      </c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  <c r="AN497" s="173"/>
      <c r="AO497" s="173"/>
      <c r="AP497" s="173"/>
      <c r="AQ497" s="173"/>
      <c r="AR497" s="173"/>
      <c r="AS497" s="173"/>
      <c r="AT497" s="173"/>
      <c r="AU497" s="173"/>
      <c r="AV497" s="173"/>
      <c r="AW497" s="173"/>
      <c r="AX497" s="173"/>
      <c r="AY497" s="173"/>
      <c r="AZ497" s="173"/>
      <c r="BA497" s="173"/>
      <c r="BB497" s="182"/>
    </row>
    <row r="498" spans="1:54" ht="15.6">
      <c r="A498" s="313"/>
      <c r="B498" s="315"/>
      <c r="C498" s="315"/>
      <c r="D498" s="221" t="s">
        <v>274</v>
      </c>
      <c r="E498" s="209">
        <f t="shared" si="611"/>
        <v>0</v>
      </c>
      <c r="F498" s="209">
        <f t="shared" si="610"/>
        <v>0</v>
      </c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173"/>
      <c r="AT498" s="173"/>
      <c r="AU498" s="173"/>
      <c r="AV498" s="173"/>
      <c r="AW498" s="173"/>
      <c r="AX498" s="173"/>
      <c r="AY498" s="173"/>
      <c r="AZ498" s="173"/>
      <c r="BA498" s="173"/>
      <c r="BB498" s="182"/>
    </row>
    <row r="499" spans="1:54" ht="31.2">
      <c r="A499" s="313"/>
      <c r="B499" s="315"/>
      <c r="C499" s="315"/>
      <c r="D499" s="153" t="s">
        <v>43</v>
      </c>
      <c r="E499" s="209">
        <f t="shared" si="611"/>
        <v>0</v>
      </c>
      <c r="F499" s="209">
        <f t="shared" si="610"/>
        <v>0</v>
      </c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173"/>
      <c r="AT499" s="173"/>
      <c r="AU499" s="173"/>
      <c r="AV499" s="173"/>
      <c r="AW499" s="173"/>
      <c r="AX499" s="173"/>
      <c r="AY499" s="173"/>
      <c r="AZ499" s="173"/>
      <c r="BA499" s="173"/>
      <c r="BB499" s="183"/>
    </row>
    <row r="500" spans="1:54" ht="15.6">
      <c r="A500" s="312"/>
      <c r="B500" s="314" t="s">
        <v>339</v>
      </c>
      <c r="C500" s="314" t="s">
        <v>338</v>
      </c>
      <c r="D500" s="159" t="s">
        <v>41</v>
      </c>
      <c r="E500" s="209">
        <f t="shared" si="611"/>
        <v>19356.7</v>
      </c>
      <c r="F500" s="209">
        <f>I500+L500+O500+R500+U500+X500+AC500+AH500+AM500+AR500+AW500+AZ500</f>
        <v>19356.7</v>
      </c>
      <c r="G500" s="173">
        <f>F500/E500*100</f>
        <v>100</v>
      </c>
      <c r="H500" s="173">
        <f>H501+H502+H503+H505+H506</f>
        <v>4351.2</v>
      </c>
      <c r="I500" s="173">
        <f t="shared" ref="I500:AZ500" si="612">I501+I502+I503+I505+I506</f>
        <v>4351.2</v>
      </c>
      <c r="J500" s="173">
        <f>I500/H500*100</f>
        <v>100</v>
      </c>
      <c r="K500" s="173">
        <f t="shared" si="612"/>
        <v>0</v>
      </c>
      <c r="L500" s="173">
        <f t="shared" si="612"/>
        <v>0</v>
      </c>
      <c r="M500" s="173"/>
      <c r="N500" s="173">
        <f t="shared" si="612"/>
        <v>0</v>
      </c>
      <c r="O500" s="173">
        <f t="shared" si="612"/>
        <v>0</v>
      </c>
      <c r="P500" s="173"/>
      <c r="Q500" s="173">
        <f t="shared" si="612"/>
        <v>0</v>
      </c>
      <c r="R500" s="173">
        <f t="shared" si="612"/>
        <v>0</v>
      </c>
      <c r="S500" s="173">
        <f t="shared" si="612"/>
        <v>0</v>
      </c>
      <c r="T500" s="173">
        <f t="shared" si="612"/>
        <v>0</v>
      </c>
      <c r="U500" s="173">
        <f t="shared" si="612"/>
        <v>0</v>
      </c>
      <c r="V500" s="173"/>
      <c r="W500" s="173">
        <f t="shared" si="612"/>
        <v>0</v>
      </c>
      <c r="X500" s="173">
        <f t="shared" si="612"/>
        <v>0</v>
      </c>
      <c r="Y500" s="173"/>
      <c r="Z500" s="173">
        <f t="shared" si="612"/>
        <v>0</v>
      </c>
      <c r="AA500" s="173">
        <f t="shared" si="612"/>
        <v>0</v>
      </c>
      <c r="AB500" s="173">
        <f t="shared" si="612"/>
        <v>0</v>
      </c>
      <c r="AC500" s="173">
        <f t="shared" si="612"/>
        <v>0</v>
      </c>
      <c r="AD500" s="173"/>
      <c r="AE500" s="173">
        <f t="shared" si="612"/>
        <v>0</v>
      </c>
      <c r="AF500" s="173">
        <f t="shared" si="612"/>
        <v>0</v>
      </c>
      <c r="AG500" s="173">
        <f t="shared" si="612"/>
        <v>0</v>
      </c>
      <c r="AH500" s="173">
        <f t="shared" si="612"/>
        <v>0</v>
      </c>
      <c r="AI500" s="173"/>
      <c r="AJ500" s="173">
        <f t="shared" si="612"/>
        <v>0</v>
      </c>
      <c r="AK500" s="173">
        <f t="shared" si="612"/>
        <v>0</v>
      </c>
      <c r="AL500" s="173">
        <f t="shared" si="612"/>
        <v>0</v>
      </c>
      <c r="AM500" s="173">
        <f t="shared" si="612"/>
        <v>0</v>
      </c>
      <c r="AN500" s="173"/>
      <c r="AO500" s="173">
        <f t="shared" si="612"/>
        <v>0</v>
      </c>
      <c r="AP500" s="173">
        <f t="shared" si="612"/>
        <v>0</v>
      </c>
      <c r="AQ500" s="173">
        <f t="shared" si="612"/>
        <v>0</v>
      </c>
      <c r="AR500" s="173">
        <f t="shared" si="612"/>
        <v>0</v>
      </c>
      <c r="AS500" s="173"/>
      <c r="AT500" s="173">
        <f t="shared" si="612"/>
        <v>15005.5</v>
      </c>
      <c r="AU500" s="173">
        <f t="shared" si="612"/>
        <v>0</v>
      </c>
      <c r="AV500" s="173">
        <f t="shared" si="612"/>
        <v>0</v>
      </c>
      <c r="AW500" s="173">
        <f t="shared" si="612"/>
        <v>15005.5</v>
      </c>
      <c r="AX500" s="173"/>
      <c r="AY500" s="173">
        <f t="shared" si="612"/>
        <v>0</v>
      </c>
      <c r="AZ500" s="173">
        <f t="shared" si="612"/>
        <v>0</v>
      </c>
      <c r="BA500" s="173"/>
      <c r="BB500" s="182"/>
    </row>
    <row r="501" spans="1:54" ht="31.2">
      <c r="A501" s="313"/>
      <c r="B501" s="315"/>
      <c r="C501" s="315"/>
      <c r="D501" s="157" t="s">
        <v>37</v>
      </c>
      <c r="E501" s="209">
        <f t="shared" si="611"/>
        <v>0</v>
      </c>
      <c r="F501" s="209">
        <f t="shared" ref="F501:F562" si="613">I501+L501+O501+R501+U501+X501+AC501+AH501+AM501+AR501+AW501+AZ501</f>
        <v>0</v>
      </c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  <c r="BB501" s="182"/>
    </row>
    <row r="502" spans="1:54" ht="31.2">
      <c r="A502" s="313"/>
      <c r="B502" s="315"/>
      <c r="C502" s="315"/>
      <c r="D502" s="158" t="s">
        <v>2</v>
      </c>
      <c r="E502" s="209">
        <f t="shared" si="611"/>
        <v>0</v>
      </c>
      <c r="F502" s="209">
        <f t="shared" si="613"/>
        <v>0</v>
      </c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  <c r="BB502" s="182"/>
    </row>
    <row r="503" spans="1:54" ht="15.6">
      <c r="A503" s="313"/>
      <c r="B503" s="315"/>
      <c r="C503" s="315"/>
      <c r="D503" s="221" t="s">
        <v>273</v>
      </c>
      <c r="E503" s="209">
        <f>H503+K503+N503+Q503+T503+W503+Z503+AE503+AJ503+AO503+AT503+AY503</f>
        <v>19356.7</v>
      </c>
      <c r="F503" s="209">
        <f t="shared" si="613"/>
        <v>19356.7</v>
      </c>
      <c r="G503" s="173">
        <f>F503/E503*100</f>
        <v>100</v>
      </c>
      <c r="H503" s="173">
        <v>4351.2</v>
      </c>
      <c r="I503" s="173">
        <v>4351.2</v>
      </c>
      <c r="J503" s="173">
        <f>I503/H503*100</f>
        <v>100</v>
      </c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>
        <v>15005.5</v>
      </c>
      <c r="AU503" s="173"/>
      <c r="AV503" s="173"/>
      <c r="AW503" s="173">
        <v>15005.5</v>
      </c>
      <c r="AX503" s="173"/>
      <c r="AY503" s="173"/>
      <c r="AZ503" s="173"/>
      <c r="BA503" s="173"/>
      <c r="BB503" s="182"/>
    </row>
    <row r="504" spans="1:54" ht="78">
      <c r="A504" s="313"/>
      <c r="B504" s="315"/>
      <c r="C504" s="315"/>
      <c r="D504" s="221" t="s">
        <v>279</v>
      </c>
      <c r="E504" s="209">
        <f t="shared" ref="E504:E509" si="614">H504+K504+N504+Q504+T504+W504+Z504+AE504+AJ504+AO504+AT504+AY504</f>
        <v>0</v>
      </c>
      <c r="F504" s="209">
        <f t="shared" si="613"/>
        <v>0</v>
      </c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  <c r="AK504" s="173"/>
      <c r="AL504" s="173"/>
      <c r="AM504" s="173"/>
      <c r="AN504" s="173"/>
      <c r="AO504" s="173"/>
      <c r="AP504" s="173"/>
      <c r="AQ504" s="173"/>
      <c r="AR504" s="173"/>
      <c r="AS504" s="173"/>
      <c r="AT504" s="173"/>
      <c r="AU504" s="173"/>
      <c r="AV504" s="173"/>
      <c r="AW504" s="173"/>
      <c r="AX504" s="173"/>
      <c r="AY504" s="173"/>
      <c r="AZ504" s="173"/>
      <c r="BA504" s="173"/>
      <c r="BB504" s="182"/>
    </row>
    <row r="505" spans="1:54" ht="15.6">
      <c r="A505" s="313"/>
      <c r="B505" s="315"/>
      <c r="C505" s="315"/>
      <c r="D505" s="221" t="s">
        <v>274</v>
      </c>
      <c r="E505" s="209">
        <f t="shared" si="614"/>
        <v>0</v>
      </c>
      <c r="F505" s="209">
        <f t="shared" si="613"/>
        <v>0</v>
      </c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173"/>
      <c r="AM505" s="173"/>
      <c r="AN505" s="173"/>
      <c r="AO505" s="173"/>
      <c r="AP505" s="173"/>
      <c r="AQ505" s="173"/>
      <c r="AR505" s="173"/>
      <c r="AS505" s="173"/>
      <c r="AT505" s="173"/>
      <c r="AU505" s="173"/>
      <c r="AV505" s="173"/>
      <c r="AW505" s="173"/>
      <c r="AX505" s="173"/>
      <c r="AY505" s="173"/>
      <c r="AZ505" s="173"/>
      <c r="BA505" s="173"/>
      <c r="BB505" s="182"/>
    </row>
    <row r="506" spans="1:54" ht="31.2">
      <c r="A506" s="313"/>
      <c r="B506" s="315"/>
      <c r="C506" s="315"/>
      <c r="D506" s="153" t="s">
        <v>43</v>
      </c>
      <c r="E506" s="209">
        <f t="shared" si="614"/>
        <v>0</v>
      </c>
      <c r="F506" s="209">
        <f t="shared" si="613"/>
        <v>0</v>
      </c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  <c r="AK506" s="173"/>
      <c r="AL506" s="173"/>
      <c r="AM506" s="173"/>
      <c r="AN506" s="173"/>
      <c r="AO506" s="173"/>
      <c r="AP506" s="173"/>
      <c r="AQ506" s="173"/>
      <c r="AR506" s="173"/>
      <c r="AS506" s="173"/>
      <c r="AT506" s="173"/>
      <c r="AU506" s="173"/>
      <c r="AV506" s="173"/>
      <c r="AW506" s="173"/>
      <c r="AX506" s="173"/>
      <c r="AY506" s="173"/>
      <c r="AZ506" s="173"/>
      <c r="BA506" s="173"/>
      <c r="BB506" s="183"/>
    </row>
    <row r="507" spans="1:54" ht="15.6">
      <c r="A507" s="312"/>
      <c r="B507" s="314" t="s">
        <v>340</v>
      </c>
      <c r="C507" s="314" t="s">
        <v>338</v>
      </c>
      <c r="D507" s="159" t="s">
        <v>41</v>
      </c>
      <c r="E507" s="209">
        <f t="shared" si="614"/>
        <v>12551.376520000002</v>
      </c>
      <c r="F507" s="209">
        <f t="shared" si="613"/>
        <v>12551.376520000002</v>
      </c>
      <c r="G507" s="173">
        <f>F507/E507*100</f>
        <v>100</v>
      </c>
      <c r="H507" s="173">
        <f>H508+H509+H510+H2964</f>
        <v>2209.0100000000002</v>
      </c>
      <c r="I507" s="173">
        <f>I508+I509+I510+I2964</f>
        <v>2209.0100000000002</v>
      </c>
      <c r="J507" s="173">
        <f>I507/H507*100</f>
        <v>100</v>
      </c>
      <c r="K507" s="173">
        <f>K508+K509+K510+K2964</f>
        <v>3310.19</v>
      </c>
      <c r="L507" s="173">
        <f>L508+L509+L510+L2964</f>
        <v>3310.19</v>
      </c>
      <c r="M507" s="173"/>
      <c r="N507" s="173">
        <f>N508+N509+N510+N2964</f>
        <v>0</v>
      </c>
      <c r="O507" s="173">
        <f>O508+O509+O510+O2964</f>
        <v>0</v>
      </c>
      <c r="P507" s="173"/>
      <c r="Q507" s="173">
        <f>Q508+Q509+Q510+Q2964</f>
        <v>1999.9999999999995</v>
      </c>
      <c r="R507" s="173">
        <f>R508+R509+R510+R2964</f>
        <v>1999.9999999999995</v>
      </c>
      <c r="S507" s="173">
        <f>R507*100/Q507</f>
        <v>100</v>
      </c>
      <c r="T507" s="173">
        <f>T508+T509+T510+T2964</f>
        <v>0</v>
      </c>
      <c r="U507" s="173">
        <f>U508+U509+U510+U2964</f>
        <v>0</v>
      </c>
      <c r="V507" s="173"/>
      <c r="W507" s="173">
        <f>W508+W509+W510+W2964</f>
        <v>0</v>
      </c>
      <c r="X507" s="173">
        <f>X508+X509+X510+X2964</f>
        <v>0</v>
      </c>
      <c r="Y507" s="173"/>
      <c r="Z507" s="173">
        <f>Z508+Z509+Z510+Z2964</f>
        <v>0</v>
      </c>
      <c r="AA507" s="173">
        <f>AA508+AA509+AA510+AA2964</f>
        <v>0</v>
      </c>
      <c r="AB507" s="173">
        <f>AB508+AB509+AB510+AB2964</f>
        <v>0</v>
      </c>
      <c r="AC507" s="173">
        <f>AC508+AC509+AC510+AC2964</f>
        <v>0</v>
      </c>
      <c r="AD507" s="173"/>
      <c r="AE507" s="173">
        <f>AE508+AE509+AE510+AE2964</f>
        <v>0</v>
      </c>
      <c r="AF507" s="173">
        <f>AF508+AF509+AF510+AF2964</f>
        <v>0</v>
      </c>
      <c r="AG507" s="173">
        <f>AG508+AG509+AG510+AG2964</f>
        <v>0</v>
      </c>
      <c r="AH507" s="173">
        <f>AH508+AH509+AH510+AH2964</f>
        <v>0</v>
      </c>
      <c r="AI507" s="173"/>
      <c r="AJ507" s="173">
        <f>AJ508+AJ509+AJ510+AJ2964</f>
        <v>0</v>
      </c>
      <c r="AK507" s="173">
        <f>AK508+AK509+AK510+AK2964</f>
        <v>0</v>
      </c>
      <c r="AL507" s="173">
        <f>AL508+AL509+AL510+AL2964</f>
        <v>0</v>
      </c>
      <c r="AM507" s="173">
        <f>AM508+AM509+AM510+AM2964</f>
        <v>0</v>
      </c>
      <c r="AN507" s="173"/>
      <c r="AO507" s="178">
        <f>AO508+AO509+AO510+AO2964</f>
        <v>5032.17652</v>
      </c>
      <c r="AP507" s="173">
        <f>AP508+AP509+AP510+AP2964</f>
        <v>0</v>
      </c>
      <c r="AQ507" s="173">
        <f>AQ508+AQ509+AQ510+AQ2964</f>
        <v>0</v>
      </c>
      <c r="AR507" s="178">
        <f>AR508+AR509+AR510+AR2964</f>
        <v>5032.17652</v>
      </c>
      <c r="AS507" s="173"/>
      <c r="AT507" s="173">
        <f t="shared" ref="AT507:AZ507" si="615">AT508+AT509+AT510+AT2964</f>
        <v>0</v>
      </c>
      <c r="AU507" s="173">
        <f t="shared" si="615"/>
        <v>0</v>
      </c>
      <c r="AV507" s="173">
        <f t="shared" si="615"/>
        <v>0</v>
      </c>
      <c r="AW507" s="173">
        <f t="shared" si="615"/>
        <v>0</v>
      </c>
      <c r="AX507" s="173">
        <f t="shared" si="615"/>
        <v>0</v>
      </c>
      <c r="AY507" s="173">
        <f t="shared" si="615"/>
        <v>0</v>
      </c>
      <c r="AZ507" s="173">
        <f t="shared" si="615"/>
        <v>0</v>
      </c>
      <c r="BA507" s="173"/>
      <c r="BB507" s="182"/>
    </row>
    <row r="508" spans="1:54" ht="31.2">
      <c r="A508" s="313"/>
      <c r="B508" s="315"/>
      <c r="C508" s="315"/>
      <c r="D508" s="157" t="s">
        <v>37</v>
      </c>
      <c r="E508" s="209">
        <f t="shared" si="614"/>
        <v>0</v>
      </c>
      <c r="F508" s="209">
        <f t="shared" si="613"/>
        <v>0</v>
      </c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  <c r="AA508" s="173"/>
      <c r="AB508" s="173"/>
      <c r="AC508" s="173"/>
      <c r="AD508" s="173"/>
      <c r="AE508" s="173"/>
      <c r="AF508" s="173"/>
      <c r="AG508" s="173"/>
      <c r="AH508" s="173"/>
      <c r="AI508" s="173"/>
      <c r="AJ508" s="173"/>
      <c r="AK508" s="173"/>
      <c r="AL508" s="173"/>
      <c r="AM508" s="173"/>
      <c r="AN508" s="173"/>
      <c r="AO508" s="173"/>
      <c r="AP508" s="173"/>
      <c r="AQ508" s="173"/>
      <c r="AR508" s="173"/>
      <c r="AS508" s="173"/>
      <c r="AT508" s="173"/>
      <c r="AU508" s="173"/>
      <c r="AV508" s="173"/>
      <c r="AW508" s="173"/>
      <c r="AX508" s="173"/>
      <c r="AY508" s="173"/>
      <c r="AZ508" s="173"/>
      <c r="BA508" s="173"/>
      <c r="BB508" s="182"/>
    </row>
    <row r="509" spans="1:54" ht="31.2">
      <c r="A509" s="313"/>
      <c r="B509" s="315"/>
      <c r="C509" s="315"/>
      <c r="D509" s="158" t="s">
        <v>2</v>
      </c>
      <c r="E509" s="209">
        <f t="shared" si="614"/>
        <v>0</v>
      </c>
      <c r="F509" s="209">
        <f t="shared" si="613"/>
        <v>0</v>
      </c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  <c r="AA509" s="173"/>
      <c r="AB509" s="173"/>
      <c r="AC509" s="173"/>
      <c r="AD509" s="173"/>
      <c r="AE509" s="173"/>
      <c r="AF509" s="173"/>
      <c r="AG509" s="173"/>
      <c r="AH509" s="173"/>
      <c r="AI509" s="173"/>
      <c r="AJ509" s="173"/>
      <c r="AK509" s="173"/>
      <c r="AL509" s="173"/>
      <c r="AM509" s="173"/>
      <c r="AN509" s="173"/>
      <c r="AO509" s="173"/>
      <c r="AP509" s="173"/>
      <c r="AQ509" s="173"/>
      <c r="AR509" s="173"/>
      <c r="AS509" s="173"/>
      <c r="AT509" s="173"/>
      <c r="AU509" s="173"/>
      <c r="AV509" s="173"/>
      <c r="AW509" s="173"/>
      <c r="AX509" s="173"/>
      <c r="AY509" s="173"/>
      <c r="AZ509" s="173"/>
      <c r="BA509" s="173"/>
      <c r="BB509" s="182"/>
    </row>
    <row r="510" spans="1:54" ht="15.6">
      <c r="A510" s="313"/>
      <c r="B510" s="315"/>
      <c r="C510" s="315"/>
      <c r="D510" s="221" t="s">
        <v>273</v>
      </c>
      <c r="E510" s="209">
        <f>H510+K510+N510+Q510+T510+W510+Z510+AE510+AJ510+AO510+AT510+AY510</f>
        <v>12551.376520000002</v>
      </c>
      <c r="F510" s="209">
        <f t="shared" si="613"/>
        <v>12551.376520000002</v>
      </c>
      <c r="G510" s="173">
        <f>F510/E510*100</f>
        <v>100</v>
      </c>
      <c r="H510" s="187">
        <v>2209.0100000000002</v>
      </c>
      <c r="I510" s="173">
        <v>2209.0100000000002</v>
      </c>
      <c r="J510" s="173">
        <f>I510/H510*100</f>
        <v>100</v>
      </c>
      <c r="K510" s="173">
        <v>3310.19</v>
      </c>
      <c r="L510" s="173">
        <v>3310.19</v>
      </c>
      <c r="M510" s="173"/>
      <c r="N510" s="173"/>
      <c r="O510" s="173"/>
      <c r="P510" s="173"/>
      <c r="Q510" s="173">
        <f>7519.2-2209.01-3310.19</f>
        <v>1999.9999999999995</v>
      </c>
      <c r="R510" s="173">
        <f>7519.2-2209.01-3310.19</f>
        <v>1999.9999999999995</v>
      </c>
      <c r="S510" s="173">
        <f>R510*100/Q510</f>
        <v>100</v>
      </c>
      <c r="T510" s="173"/>
      <c r="U510" s="173"/>
      <c r="V510" s="173"/>
      <c r="W510" s="173"/>
      <c r="X510" s="173"/>
      <c r="Y510" s="173"/>
      <c r="Z510" s="173"/>
      <c r="AA510" s="173"/>
      <c r="AB510" s="173"/>
      <c r="AC510" s="173"/>
      <c r="AD510" s="173"/>
      <c r="AE510" s="173"/>
      <c r="AF510" s="173"/>
      <c r="AG510" s="173"/>
      <c r="AH510" s="173"/>
      <c r="AI510" s="173"/>
      <c r="AJ510" s="173"/>
      <c r="AK510" s="173"/>
      <c r="AL510" s="173"/>
      <c r="AM510" s="173"/>
      <c r="AN510" s="173"/>
      <c r="AO510" s="178">
        <v>5032.17652</v>
      </c>
      <c r="AP510" s="173"/>
      <c r="AQ510" s="173"/>
      <c r="AR510" s="178">
        <v>5032.17652</v>
      </c>
      <c r="AS510" s="173"/>
      <c r="AT510" s="173"/>
      <c r="AU510" s="173"/>
      <c r="AV510" s="173"/>
      <c r="AW510" s="173"/>
      <c r="AX510" s="173"/>
      <c r="AY510" s="173"/>
      <c r="AZ510" s="173"/>
      <c r="BA510" s="173"/>
      <c r="BB510" s="182"/>
    </row>
    <row r="511" spans="1:54" ht="78">
      <c r="A511" s="313"/>
      <c r="B511" s="315"/>
      <c r="C511" s="315"/>
      <c r="D511" s="221" t="s">
        <v>279</v>
      </c>
      <c r="E511" s="209">
        <f t="shared" ref="E511:E516" si="616">H511+K511+N511+Q511+T511+W511+Z511+AE511+AJ511+AO511+AT511+AY511</f>
        <v>0</v>
      </c>
      <c r="F511" s="209">
        <f t="shared" si="613"/>
        <v>0</v>
      </c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3"/>
      <c r="AK511" s="173"/>
      <c r="AL511" s="173"/>
      <c r="AM511" s="173"/>
      <c r="AN511" s="173"/>
      <c r="AO511" s="173"/>
      <c r="AP511" s="173"/>
      <c r="AQ511" s="173"/>
      <c r="AR511" s="173"/>
      <c r="AS511" s="173"/>
      <c r="AT511" s="173"/>
      <c r="AU511" s="173"/>
      <c r="AV511" s="173"/>
      <c r="AW511" s="173"/>
      <c r="AX511" s="173"/>
      <c r="AY511" s="173"/>
      <c r="AZ511" s="173"/>
      <c r="BA511" s="173"/>
      <c r="BB511" s="182"/>
    </row>
    <row r="512" spans="1:54" ht="15.6">
      <c r="A512" s="313"/>
      <c r="B512" s="315"/>
      <c r="C512" s="315"/>
      <c r="D512" s="221" t="s">
        <v>274</v>
      </c>
      <c r="E512" s="209">
        <f t="shared" si="616"/>
        <v>0</v>
      </c>
      <c r="F512" s="209">
        <f t="shared" si="613"/>
        <v>0</v>
      </c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  <c r="AA512" s="173"/>
      <c r="AB512" s="173"/>
      <c r="AC512" s="173"/>
      <c r="AD512" s="173"/>
      <c r="AE512" s="173"/>
      <c r="AF512" s="173"/>
      <c r="AG512" s="173"/>
      <c r="AH512" s="173"/>
      <c r="AI512" s="173"/>
      <c r="AJ512" s="173"/>
      <c r="AK512" s="173"/>
      <c r="AL512" s="173"/>
      <c r="AM512" s="173"/>
      <c r="AN512" s="173"/>
      <c r="AO512" s="173"/>
      <c r="AP512" s="173"/>
      <c r="AQ512" s="173"/>
      <c r="AR512" s="173"/>
      <c r="AS512" s="173"/>
      <c r="AT512" s="173"/>
      <c r="AU512" s="173"/>
      <c r="AV512" s="173"/>
      <c r="AW512" s="173"/>
      <c r="AX512" s="173"/>
      <c r="AY512" s="173"/>
      <c r="AZ512" s="173"/>
      <c r="BA512" s="173"/>
      <c r="BB512" s="182"/>
    </row>
    <row r="513" spans="1:54" ht="31.2">
      <c r="A513" s="313"/>
      <c r="B513" s="315"/>
      <c r="C513" s="315"/>
      <c r="D513" s="153" t="s">
        <v>43</v>
      </c>
      <c r="E513" s="209">
        <f t="shared" si="616"/>
        <v>0</v>
      </c>
      <c r="F513" s="209">
        <f t="shared" si="613"/>
        <v>0</v>
      </c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  <c r="AA513" s="173"/>
      <c r="AB513" s="173"/>
      <c r="AC513" s="173"/>
      <c r="AD513" s="173"/>
      <c r="AE513" s="173"/>
      <c r="AF513" s="173"/>
      <c r="AG513" s="173"/>
      <c r="AH513" s="173"/>
      <c r="AI513" s="173"/>
      <c r="AJ513" s="173"/>
      <c r="AK513" s="173"/>
      <c r="AL513" s="173"/>
      <c r="AM513" s="173"/>
      <c r="AN513" s="173"/>
      <c r="AO513" s="173"/>
      <c r="AP513" s="173"/>
      <c r="AQ513" s="173"/>
      <c r="AR513" s="173"/>
      <c r="AS513" s="173"/>
      <c r="AT513" s="173"/>
      <c r="AU513" s="173"/>
      <c r="AV513" s="173"/>
      <c r="AW513" s="173"/>
      <c r="AX513" s="173"/>
      <c r="AY513" s="173"/>
      <c r="AZ513" s="173"/>
      <c r="BA513" s="173"/>
      <c r="BB513" s="183"/>
    </row>
    <row r="514" spans="1:54" ht="15.6">
      <c r="A514" s="312"/>
      <c r="B514" s="314" t="s">
        <v>341</v>
      </c>
      <c r="C514" s="314" t="s">
        <v>338</v>
      </c>
      <c r="D514" s="159" t="s">
        <v>41</v>
      </c>
      <c r="E514" s="209">
        <f t="shared" si="616"/>
        <v>9790.8686099999995</v>
      </c>
      <c r="F514" s="209">
        <f t="shared" si="613"/>
        <v>9790.8686099999995</v>
      </c>
      <c r="G514" s="173">
        <f>F514/E514*100</f>
        <v>100</v>
      </c>
      <c r="H514" s="173">
        <f>H515+H516+H517+H519+H520</f>
        <v>2677</v>
      </c>
      <c r="I514" s="173">
        <f t="shared" ref="I514:AZ514" si="617">I515+I516+I517+I519+I520</f>
        <v>2677</v>
      </c>
      <c r="J514" s="173">
        <f>I514/H514*100</f>
        <v>100</v>
      </c>
      <c r="K514" s="173">
        <f t="shared" si="617"/>
        <v>3425.9799999999996</v>
      </c>
      <c r="L514" s="173">
        <f t="shared" si="617"/>
        <v>3425.9799999999996</v>
      </c>
      <c r="M514" s="173">
        <f>L514/K514*100</f>
        <v>100</v>
      </c>
      <c r="N514" s="173">
        <f t="shared" si="617"/>
        <v>0</v>
      </c>
      <c r="O514" s="173">
        <f t="shared" si="617"/>
        <v>0</v>
      </c>
      <c r="P514" s="173"/>
      <c r="Q514" s="173">
        <f t="shared" si="617"/>
        <v>0</v>
      </c>
      <c r="R514" s="173">
        <f t="shared" si="617"/>
        <v>0</v>
      </c>
      <c r="S514" s="173"/>
      <c r="T514" s="173">
        <f t="shared" si="617"/>
        <v>0</v>
      </c>
      <c r="U514" s="173">
        <f t="shared" si="617"/>
        <v>0</v>
      </c>
      <c r="V514" s="173"/>
      <c r="W514" s="173">
        <f t="shared" si="617"/>
        <v>0</v>
      </c>
      <c r="X514" s="173">
        <f t="shared" si="617"/>
        <v>0</v>
      </c>
      <c r="Y514" s="173"/>
      <c r="Z514" s="173">
        <f t="shared" si="617"/>
        <v>0</v>
      </c>
      <c r="AA514" s="173">
        <f t="shared" si="617"/>
        <v>0</v>
      </c>
      <c r="AB514" s="173">
        <f t="shared" si="617"/>
        <v>0</v>
      </c>
      <c r="AC514" s="173">
        <f t="shared" si="617"/>
        <v>0</v>
      </c>
      <c r="AD514" s="173"/>
      <c r="AE514" s="173">
        <f t="shared" si="617"/>
        <v>0</v>
      </c>
      <c r="AF514" s="173">
        <f t="shared" si="617"/>
        <v>0</v>
      </c>
      <c r="AG514" s="173">
        <f t="shared" si="617"/>
        <v>0</v>
      </c>
      <c r="AH514" s="173">
        <f t="shared" si="617"/>
        <v>0</v>
      </c>
      <c r="AI514" s="173"/>
      <c r="AJ514" s="173">
        <f t="shared" si="617"/>
        <v>0</v>
      </c>
      <c r="AK514" s="173">
        <f t="shared" si="617"/>
        <v>0</v>
      </c>
      <c r="AL514" s="173">
        <f t="shared" si="617"/>
        <v>0</v>
      </c>
      <c r="AM514" s="173">
        <f t="shared" si="617"/>
        <v>0</v>
      </c>
      <c r="AN514" s="173"/>
      <c r="AO514" s="178">
        <f t="shared" si="617"/>
        <v>3687.88861</v>
      </c>
      <c r="AP514" s="173">
        <f t="shared" si="617"/>
        <v>0</v>
      </c>
      <c r="AQ514" s="173">
        <f t="shared" si="617"/>
        <v>0</v>
      </c>
      <c r="AR514" s="178">
        <f t="shared" si="617"/>
        <v>3687.88861</v>
      </c>
      <c r="AS514" s="173"/>
      <c r="AT514" s="173">
        <f t="shared" si="617"/>
        <v>0</v>
      </c>
      <c r="AU514" s="173">
        <f t="shared" si="617"/>
        <v>0</v>
      </c>
      <c r="AV514" s="173">
        <f t="shared" si="617"/>
        <v>0</v>
      </c>
      <c r="AW514" s="173">
        <f t="shared" si="617"/>
        <v>0</v>
      </c>
      <c r="AX514" s="173"/>
      <c r="AY514" s="173">
        <f t="shared" si="617"/>
        <v>0</v>
      </c>
      <c r="AZ514" s="173">
        <f t="shared" si="617"/>
        <v>0</v>
      </c>
      <c r="BA514" s="173"/>
      <c r="BB514" s="182"/>
    </row>
    <row r="515" spans="1:54" ht="31.2">
      <c r="A515" s="313"/>
      <c r="B515" s="315"/>
      <c r="C515" s="315"/>
      <c r="D515" s="157" t="s">
        <v>37</v>
      </c>
      <c r="E515" s="209">
        <f t="shared" si="616"/>
        <v>0</v>
      </c>
      <c r="F515" s="209">
        <f t="shared" si="613"/>
        <v>0</v>
      </c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3"/>
      <c r="AK515" s="173"/>
      <c r="AL515" s="173"/>
      <c r="AM515" s="173"/>
      <c r="AN515" s="173"/>
      <c r="AO515" s="178"/>
      <c r="AP515" s="173"/>
      <c r="AQ515" s="173"/>
      <c r="AR515" s="173"/>
      <c r="AS515" s="173"/>
      <c r="AT515" s="173"/>
      <c r="AU515" s="173"/>
      <c r="AV515" s="173"/>
      <c r="AW515" s="173"/>
      <c r="AX515" s="173"/>
      <c r="AY515" s="173"/>
      <c r="AZ515" s="173"/>
      <c r="BA515" s="173"/>
      <c r="BB515" s="182"/>
    </row>
    <row r="516" spans="1:54" ht="31.2">
      <c r="A516" s="313"/>
      <c r="B516" s="315"/>
      <c r="C516" s="315"/>
      <c r="D516" s="158" t="s">
        <v>2</v>
      </c>
      <c r="E516" s="209">
        <f t="shared" si="616"/>
        <v>0</v>
      </c>
      <c r="F516" s="209">
        <f t="shared" si="613"/>
        <v>0</v>
      </c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  <c r="AA516" s="173"/>
      <c r="AB516" s="173"/>
      <c r="AC516" s="173"/>
      <c r="AD516" s="173"/>
      <c r="AE516" s="173"/>
      <c r="AF516" s="173"/>
      <c r="AG516" s="173"/>
      <c r="AH516" s="173"/>
      <c r="AI516" s="173"/>
      <c r="AJ516" s="173"/>
      <c r="AK516" s="173"/>
      <c r="AL516" s="173"/>
      <c r="AM516" s="173"/>
      <c r="AN516" s="173"/>
      <c r="AO516" s="178"/>
      <c r="AP516" s="173"/>
      <c r="AQ516" s="173"/>
      <c r="AR516" s="173"/>
      <c r="AS516" s="173"/>
      <c r="AT516" s="173"/>
      <c r="AU516" s="173"/>
      <c r="AV516" s="173"/>
      <c r="AW516" s="173"/>
      <c r="AX516" s="173"/>
      <c r="AY516" s="173"/>
      <c r="AZ516" s="173"/>
      <c r="BA516" s="173"/>
      <c r="BB516" s="182"/>
    </row>
    <row r="517" spans="1:54" ht="15.6">
      <c r="A517" s="313"/>
      <c r="B517" s="315"/>
      <c r="C517" s="315"/>
      <c r="D517" s="221" t="s">
        <v>273</v>
      </c>
      <c r="E517" s="209">
        <f>H517+K517+N517+Q517+T517+W517+Z517+AE517+AJ517+AO517+AT517+AY517</f>
        <v>9790.8686099999995</v>
      </c>
      <c r="F517" s="209">
        <f t="shared" si="613"/>
        <v>9790.8686099999995</v>
      </c>
      <c r="G517" s="173">
        <f>F517/E517*100</f>
        <v>100</v>
      </c>
      <c r="H517" s="173">
        <v>2677</v>
      </c>
      <c r="I517" s="173">
        <v>2677</v>
      </c>
      <c r="J517" s="173">
        <f>I517/H517*100</f>
        <v>100</v>
      </c>
      <c r="K517" s="179">
        <f>6102.98-2677</f>
        <v>3425.9799999999996</v>
      </c>
      <c r="L517" s="179">
        <f>6102.98-2677</f>
        <v>3425.9799999999996</v>
      </c>
      <c r="M517" s="173">
        <f>L517/K517*100</f>
        <v>100</v>
      </c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173"/>
      <c r="AG517" s="173"/>
      <c r="AH517" s="173"/>
      <c r="AI517" s="173"/>
      <c r="AJ517" s="173"/>
      <c r="AK517" s="173"/>
      <c r="AL517" s="173"/>
      <c r="AM517" s="173"/>
      <c r="AN517" s="173"/>
      <c r="AO517" s="178">
        <v>3687.88861</v>
      </c>
      <c r="AP517" s="173"/>
      <c r="AQ517" s="173"/>
      <c r="AR517" s="178">
        <v>3687.88861</v>
      </c>
      <c r="AS517" s="173"/>
      <c r="AT517" s="173"/>
      <c r="AU517" s="173"/>
      <c r="AV517" s="173"/>
      <c r="AW517" s="173"/>
      <c r="AX517" s="173"/>
      <c r="AY517" s="173"/>
      <c r="AZ517" s="173"/>
      <c r="BA517" s="173"/>
      <c r="BB517" s="182"/>
    </row>
    <row r="518" spans="1:54" ht="78">
      <c r="A518" s="313"/>
      <c r="B518" s="315"/>
      <c r="C518" s="315"/>
      <c r="D518" s="221" t="s">
        <v>279</v>
      </c>
      <c r="E518" s="209">
        <f t="shared" ref="E518:E523" si="618">H518+K518+N518+Q518+T518+W518+Z518+AE518+AJ518+AO518+AT518+AY518</f>
        <v>0</v>
      </c>
      <c r="F518" s="209">
        <f t="shared" si="613"/>
        <v>0</v>
      </c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  <c r="AK518" s="173"/>
      <c r="AL518" s="173"/>
      <c r="AM518" s="173"/>
      <c r="AN518" s="173"/>
      <c r="AO518" s="173"/>
      <c r="AP518" s="173"/>
      <c r="AQ518" s="173"/>
      <c r="AR518" s="173"/>
      <c r="AS518" s="173"/>
      <c r="AT518" s="173"/>
      <c r="AU518" s="173"/>
      <c r="AV518" s="173"/>
      <c r="AW518" s="173"/>
      <c r="AX518" s="173"/>
      <c r="AY518" s="173"/>
      <c r="AZ518" s="173"/>
      <c r="BA518" s="173"/>
      <c r="BB518" s="182"/>
    </row>
    <row r="519" spans="1:54" ht="15.6">
      <c r="A519" s="313"/>
      <c r="B519" s="315"/>
      <c r="C519" s="315"/>
      <c r="D519" s="221" t="s">
        <v>274</v>
      </c>
      <c r="E519" s="209">
        <f t="shared" si="618"/>
        <v>0</v>
      </c>
      <c r="F519" s="209">
        <f t="shared" si="613"/>
        <v>0</v>
      </c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73"/>
      <c r="AN519" s="173"/>
      <c r="AO519" s="173"/>
      <c r="AP519" s="173"/>
      <c r="AQ519" s="173"/>
      <c r="AR519" s="173"/>
      <c r="AS519" s="173"/>
      <c r="AT519" s="173"/>
      <c r="AU519" s="173"/>
      <c r="AV519" s="173"/>
      <c r="AW519" s="173"/>
      <c r="AX519" s="173"/>
      <c r="AY519" s="173"/>
      <c r="AZ519" s="173"/>
      <c r="BA519" s="173"/>
      <c r="BB519" s="182"/>
    </row>
    <row r="520" spans="1:54" ht="31.2">
      <c r="A520" s="313"/>
      <c r="B520" s="315"/>
      <c r="C520" s="315"/>
      <c r="D520" s="153" t="s">
        <v>43</v>
      </c>
      <c r="E520" s="209">
        <f t="shared" si="618"/>
        <v>0</v>
      </c>
      <c r="F520" s="209">
        <f t="shared" si="613"/>
        <v>0</v>
      </c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  <c r="AL520" s="173"/>
      <c r="AM520" s="173"/>
      <c r="AN520" s="173"/>
      <c r="AO520" s="173"/>
      <c r="AP520" s="173"/>
      <c r="AQ520" s="173"/>
      <c r="AR520" s="173"/>
      <c r="AS520" s="173"/>
      <c r="AT520" s="173"/>
      <c r="AU520" s="173"/>
      <c r="AV520" s="173"/>
      <c r="AW520" s="173"/>
      <c r="AX520" s="173"/>
      <c r="AY520" s="173"/>
      <c r="AZ520" s="173"/>
      <c r="BA520" s="173"/>
      <c r="BB520" s="183"/>
    </row>
    <row r="521" spans="1:54" ht="15.6">
      <c r="A521" s="312"/>
      <c r="B521" s="314" t="s">
        <v>342</v>
      </c>
      <c r="C521" s="314"/>
      <c r="D521" s="159" t="s">
        <v>41</v>
      </c>
      <c r="E521" s="209">
        <f t="shared" si="618"/>
        <v>1030.93</v>
      </c>
      <c r="F521" s="209">
        <f t="shared" si="613"/>
        <v>1030.93</v>
      </c>
      <c r="G521" s="173">
        <f>F521/E521*100</f>
        <v>100</v>
      </c>
      <c r="H521" s="173">
        <f>H522+H523+H524+H526+H527</f>
        <v>518</v>
      </c>
      <c r="I521" s="173">
        <f t="shared" ref="I521:AZ521" si="619">I522+I523+I524+I526+I527</f>
        <v>518</v>
      </c>
      <c r="J521" s="173">
        <f>I521/H521*100</f>
        <v>100</v>
      </c>
      <c r="K521" s="173">
        <f t="shared" si="619"/>
        <v>512.93000000000006</v>
      </c>
      <c r="L521" s="173">
        <f t="shared" si="619"/>
        <v>512.93000000000006</v>
      </c>
      <c r="M521" s="173">
        <f>L521/K521*100</f>
        <v>100</v>
      </c>
      <c r="N521" s="173">
        <f t="shared" si="619"/>
        <v>0</v>
      </c>
      <c r="O521" s="173">
        <f t="shared" si="619"/>
        <v>0</v>
      </c>
      <c r="P521" s="173"/>
      <c r="Q521" s="173">
        <f t="shared" si="619"/>
        <v>0</v>
      </c>
      <c r="R521" s="173">
        <f t="shared" si="619"/>
        <v>0</v>
      </c>
      <c r="S521" s="173"/>
      <c r="T521" s="173">
        <f t="shared" si="619"/>
        <v>0</v>
      </c>
      <c r="U521" s="173">
        <f t="shared" si="619"/>
        <v>0</v>
      </c>
      <c r="V521" s="173"/>
      <c r="W521" s="173">
        <f t="shared" si="619"/>
        <v>0</v>
      </c>
      <c r="X521" s="173">
        <f t="shared" si="619"/>
        <v>0</v>
      </c>
      <c r="Y521" s="173"/>
      <c r="Z521" s="173">
        <f t="shared" si="619"/>
        <v>0</v>
      </c>
      <c r="AA521" s="173">
        <f t="shared" si="619"/>
        <v>0</v>
      </c>
      <c r="AB521" s="173">
        <f t="shared" si="619"/>
        <v>0</v>
      </c>
      <c r="AC521" s="173">
        <f t="shared" si="619"/>
        <v>0</v>
      </c>
      <c r="AD521" s="173"/>
      <c r="AE521" s="173">
        <f t="shared" si="619"/>
        <v>0</v>
      </c>
      <c r="AF521" s="173">
        <f t="shared" si="619"/>
        <v>0</v>
      </c>
      <c r="AG521" s="173">
        <f t="shared" si="619"/>
        <v>0</v>
      </c>
      <c r="AH521" s="173">
        <f t="shared" si="619"/>
        <v>0</v>
      </c>
      <c r="AI521" s="173"/>
      <c r="AJ521" s="173">
        <f t="shared" si="619"/>
        <v>0</v>
      </c>
      <c r="AK521" s="173">
        <f t="shared" si="619"/>
        <v>0</v>
      </c>
      <c r="AL521" s="173">
        <f t="shared" si="619"/>
        <v>0</v>
      </c>
      <c r="AM521" s="173">
        <f t="shared" si="619"/>
        <v>0</v>
      </c>
      <c r="AN521" s="173"/>
      <c r="AO521" s="173">
        <f t="shared" si="619"/>
        <v>0</v>
      </c>
      <c r="AP521" s="173">
        <f t="shared" si="619"/>
        <v>0</v>
      </c>
      <c r="AQ521" s="173">
        <f t="shared" si="619"/>
        <v>0</v>
      </c>
      <c r="AR521" s="173">
        <f t="shared" si="619"/>
        <v>0</v>
      </c>
      <c r="AS521" s="173"/>
      <c r="AT521" s="173">
        <f t="shared" si="619"/>
        <v>0</v>
      </c>
      <c r="AU521" s="173">
        <f t="shared" si="619"/>
        <v>0</v>
      </c>
      <c r="AV521" s="173">
        <f t="shared" si="619"/>
        <v>0</v>
      </c>
      <c r="AW521" s="173">
        <f t="shared" si="619"/>
        <v>0</v>
      </c>
      <c r="AX521" s="173"/>
      <c r="AY521" s="173">
        <f t="shared" si="619"/>
        <v>0</v>
      </c>
      <c r="AZ521" s="173">
        <f t="shared" si="619"/>
        <v>0</v>
      </c>
      <c r="BA521" s="173"/>
      <c r="BB521" s="182"/>
    </row>
    <row r="522" spans="1:54" ht="31.2">
      <c r="A522" s="313"/>
      <c r="B522" s="315"/>
      <c r="C522" s="315"/>
      <c r="D522" s="157" t="s">
        <v>37</v>
      </c>
      <c r="E522" s="209">
        <f t="shared" si="618"/>
        <v>0</v>
      </c>
      <c r="F522" s="209">
        <f t="shared" si="613"/>
        <v>0</v>
      </c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  <c r="AG522" s="173"/>
      <c r="AH522" s="173"/>
      <c r="AI522" s="173"/>
      <c r="AJ522" s="173"/>
      <c r="AK522" s="173"/>
      <c r="AL522" s="173"/>
      <c r="AM522" s="173"/>
      <c r="AN522" s="173"/>
      <c r="AO522" s="173"/>
      <c r="AP522" s="173"/>
      <c r="AQ522" s="173"/>
      <c r="AR522" s="173"/>
      <c r="AS522" s="173"/>
      <c r="AT522" s="173"/>
      <c r="AU522" s="173"/>
      <c r="AV522" s="173"/>
      <c r="AW522" s="173"/>
      <c r="AX522" s="173"/>
      <c r="AY522" s="173"/>
      <c r="AZ522" s="173"/>
      <c r="BA522" s="173"/>
      <c r="BB522" s="182"/>
    </row>
    <row r="523" spans="1:54" ht="31.2">
      <c r="A523" s="313"/>
      <c r="B523" s="315"/>
      <c r="C523" s="315"/>
      <c r="D523" s="158" t="s">
        <v>2</v>
      </c>
      <c r="E523" s="209">
        <f t="shared" si="618"/>
        <v>0</v>
      </c>
      <c r="F523" s="209">
        <f t="shared" si="613"/>
        <v>0</v>
      </c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  <c r="AK523" s="173"/>
      <c r="AL523" s="173"/>
      <c r="AM523" s="173"/>
      <c r="AN523" s="173"/>
      <c r="AO523" s="173"/>
      <c r="AP523" s="173"/>
      <c r="AQ523" s="173"/>
      <c r="AR523" s="173"/>
      <c r="AS523" s="173"/>
      <c r="AT523" s="173"/>
      <c r="AU523" s="173"/>
      <c r="AV523" s="173"/>
      <c r="AW523" s="173"/>
      <c r="AX523" s="173"/>
      <c r="AY523" s="173"/>
      <c r="AZ523" s="173"/>
      <c r="BA523" s="173"/>
      <c r="BB523" s="182"/>
    </row>
    <row r="524" spans="1:54" ht="15.6">
      <c r="A524" s="313"/>
      <c r="B524" s="315"/>
      <c r="C524" s="315"/>
      <c r="D524" s="221" t="s">
        <v>273</v>
      </c>
      <c r="E524" s="209">
        <f>H524+K524+N524+Q524+T524+W524+Z524+AE524+AJ524+AO524+AT524+AY524</f>
        <v>1030.93</v>
      </c>
      <c r="F524" s="209">
        <f t="shared" si="613"/>
        <v>1030.93</v>
      </c>
      <c r="G524" s="173"/>
      <c r="H524" s="173">
        <v>518</v>
      </c>
      <c r="I524" s="173">
        <v>518</v>
      </c>
      <c r="J524" s="173"/>
      <c r="K524" s="173">
        <f>1030.93-518</f>
        <v>512.93000000000006</v>
      </c>
      <c r="L524" s="173">
        <f>1030.93-518</f>
        <v>512.93000000000006</v>
      </c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3"/>
      <c r="AJ524" s="173"/>
      <c r="AK524" s="173"/>
      <c r="AL524" s="173"/>
      <c r="AM524" s="173"/>
      <c r="AN524" s="173"/>
      <c r="AO524" s="173"/>
      <c r="AP524" s="173"/>
      <c r="AQ524" s="173"/>
      <c r="AR524" s="173"/>
      <c r="AS524" s="173"/>
      <c r="AT524" s="173"/>
      <c r="AU524" s="173"/>
      <c r="AV524" s="173"/>
      <c r="AW524" s="173"/>
      <c r="AX524" s="173"/>
      <c r="AY524" s="173"/>
      <c r="AZ524" s="173"/>
      <c r="BA524" s="173"/>
      <c r="BB524" s="182"/>
    </row>
    <row r="525" spans="1:54" ht="78">
      <c r="A525" s="313"/>
      <c r="B525" s="315"/>
      <c r="C525" s="315"/>
      <c r="D525" s="221" t="s">
        <v>279</v>
      </c>
      <c r="E525" s="209">
        <f t="shared" ref="E525:E530" si="620">H525+K525+N525+Q525+T525+W525+Z525+AE525+AJ525+AO525+AT525+AY525</f>
        <v>0</v>
      </c>
      <c r="F525" s="209">
        <f t="shared" si="613"/>
        <v>0</v>
      </c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  <c r="AA525" s="173"/>
      <c r="AB525" s="173"/>
      <c r="AC525" s="173"/>
      <c r="AD525" s="173"/>
      <c r="AE525" s="173"/>
      <c r="AF525" s="173"/>
      <c r="AG525" s="173"/>
      <c r="AH525" s="173"/>
      <c r="AI525" s="173"/>
      <c r="AJ525" s="173"/>
      <c r="AK525" s="173"/>
      <c r="AL525" s="173"/>
      <c r="AM525" s="173"/>
      <c r="AN525" s="173"/>
      <c r="AO525" s="173"/>
      <c r="AP525" s="173"/>
      <c r="AQ525" s="173"/>
      <c r="AR525" s="173"/>
      <c r="AS525" s="173"/>
      <c r="AT525" s="173"/>
      <c r="AU525" s="173"/>
      <c r="AV525" s="173"/>
      <c r="AW525" s="173"/>
      <c r="AX525" s="173"/>
      <c r="AY525" s="173"/>
      <c r="AZ525" s="173"/>
      <c r="BA525" s="173"/>
      <c r="BB525" s="182"/>
    </row>
    <row r="526" spans="1:54" ht="15.6">
      <c r="A526" s="313"/>
      <c r="B526" s="315"/>
      <c r="C526" s="315"/>
      <c r="D526" s="221" t="s">
        <v>274</v>
      </c>
      <c r="E526" s="209">
        <f t="shared" si="620"/>
        <v>0</v>
      </c>
      <c r="F526" s="209">
        <f t="shared" si="613"/>
        <v>0</v>
      </c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  <c r="AG526" s="173"/>
      <c r="AH526" s="173"/>
      <c r="AI526" s="173"/>
      <c r="AJ526" s="173"/>
      <c r="AK526" s="173"/>
      <c r="AL526" s="173"/>
      <c r="AM526" s="173"/>
      <c r="AN526" s="173"/>
      <c r="AO526" s="173"/>
      <c r="AP526" s="173"/>
      <c r="AQ526" s="173"/>
      <c r="AR526" s="173"/>
      <c r="AS526" s="173"/>
      <c r="AT526" s="173"/>
      <c r="AU526" s="173"/>
      <c r="AV526" s="173"/>
      <c r="AW526" s="173"/>
      <c r="AX526" s="173"/>
      <c r="AY526" s="173"/>
      <c r="AZ526" s="173"/>
      <c r="BA526" s="173"/>
      <c r="BB526" s="182"/>
    </row>
    <row r="527" spans="1:54" ht="31.2">
      <c r="A527" s="313"/>
      <c r="B527" s="315"/>
      <c r="C527" s="315"/>
      <c r="D527" s="153" t="s">
        <v>43</v>
      </c>
      <c r="E527" s="209">
        <f t="shared" si="620"/>
        <v>0</v>
      </c>
      <c r="F527" s="209">
        <f t="shared" si="613"/>
        <v>0</v>
      </c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73"/>
      <c r="AN527" s="173"/>
      <c r="AO527" s="173"/>
      <c r="AP527" s="173"/>
      <c r="AQ527" s="173"/>
      <c r="AR527" s="173"/>
      <c r="AS527" s="173"/>
      <c r="AT527" s="173"/>
      <c r="AU527" s="173"/>
      <c r="AV527" s="173"/>
      <c r="AW527" s="173"/>
      <c r="AX527" s="173"/>
      <c r="AY527" s="173"/>
      <c r="AZ527" s="173"/>
      <c r="BA527" s="173"/>
      <c r="BB527" s="183"/>
    </row>
    <row r="528" spans="1:54" ht="15.6">
      <c r="A528" s="312"/>
      <c r="B528" s="314" t="s">
        <v>343</v>
      </c>
      <c r="C528" s="314"/>
      <c r="D528" s="159" t="s">
        <v>41</v>
      </c>
      <c r="E528" s="209">
        <f t="shared" si="620"/>
        <v>31640.446620000002</v>
      </c>
      <c r="F528" s="209">
        <f t="shared" si="613"/>
        <v>31640.446620000002</v>
      </c>
      <c r="G528" s="173">
        <f>F528/E528*100</f>
        <v>100</v>
      </c>
      <c r="H528" s="173">
        <f>H529+H530+H531+H533+H534</f>
        <v>7066</v>
      </c>
      <c r="I528" s="173">
        <f t="shared" ref="I528:AZ528" si="621">I529+I530+I531+I533+I534</f>
        <v>7066</v>
      </c>
      <c r="J528" s="173">
        <f>I528/H528*100</f>
        <v>100</v>
      </c>
      <c r="K528" s="173">
        <f t="shared" si="621"/>
        <v>6479.2</v>
      </c>
      <c r="L528" s="173">
        <f t="shared" si="621"/>
        <v>6479.2</v>
      </c>
      <c r="M528" s="173"/>
      <c r="N528" s="173">
        <f t="shared" si="621"/>
        <v>0</v>
      </c>
      <c r="O528" s="173">
        <f t="shared" si="621"/>
        <v>0</v>
      </c>
      <c r="P528" s="173"/>
      <c r="Q528" s="173">
        <f t="shared" si="621"/>
        <v>2000.0000000000009</v>
      </c>
      <c r="R528" s="173">
        <f t="shared" si="621"/>
        <v>2000.0000000000009</v>
      </c>
      <c r="S528" s="173">
        <f>R528*100/Q528</f>
        <v>100</v>
      </c>
      <c r="T528" s="173">
        <f t="shared" si="621"/>
        <v>0</v>
      </c>
      <c r="U528" s="173">
        <f t="shared" si="621"/>
        <v>0</v>
      </c>
      <c r="V528" s="173"/>
      <c r="W528" s="173">
        <f t="shared" si="621"/>
        <v>0</v>
      </c>
      <c r="X528" s="173">
        <f t="shared" si="621"/>
        <v>0</v>
      </c>
      <c r="Y528" s="173"/>
      <c r="Z528" s="173">
        <f t="shared" si="621"/>
        <v>0</v>
      </c>
      <c r="AA528" s="173">
        <f t="shared" si="621"/>
        <v>0</v>
      </c>
      <c r="AB528" s="173">
        <f t="shared" si="621"/>
        <v>0</v>
      </c>
      <c r="AC528" s="173">
        <f t="shared" si="621"/>
        <v>0</v>
      </c>
      <c r="AD528" s="173"/>
      <c r="AE528" s="173">
        <f t="shared" si="621"/>
        <v>0</v>
      </c>
      <c r="AF528" s="173">
        <f t="shared" si="621"/>
        <v>0</v>
      </c>
      <c r="AG528" s="173">
        <f t="shared" si="621"/>
        <v>0</v>
      </c>
      <c r="AH528" s="173">
        <f t="shared" si="621"/>
        <v>0</v>
      </c>
      <c r="AI528" s="173"/>
      <c r="AJ528" s="173">
        <f t="shared" si="621"/>
        <v>0</v>
      </c>
      <c r="AK528" s="173">
        <f t="shared" si="621"/>
        <v>0</v>
      </c>
      <c r="AL528" s="173">
        <f t="shared" si="621"/>
        <v>0</v>
      </c>
      <c r="AM528" s="173">
        <f t="shared" si="621"/>
        <v>0</v>
      </c>
      <c r="AN528" s="173"/>
      <c r="AO528" s="178">
        <f t="shared" si="621"/>
        <v>16095.24662</v>
      </c>
      <c r="AP528" s="173">
        <f t="shared" si="621"/>
        <v>0</v>
      </c>
      <c r="AQ528" s="173">
        <f t="shared" si="621"/>
        <v>0</v>
      </c>
      <c r="AR528" s="178">
        <f t="shared" si="621"/>
        <v>16095.24662</v>
      </c>
      <c r="AS528" s="173"/>
      <c r="AT528" s="173">
        <f t="shared" si="621"/>
        <v>0</v>
      </c>
      <c r="AU528" s="173">
        <f t="shared" si="621"/>
        <v>0</v>
      </c>
      <c r="AV528" s="173">
        <f t="shared" si="621"/>
        <v>0</v>
      </c>
      <c r="AW528" s="173">
        <f t="shared" si="621"/>
        <v>0</v>
      </c>
      <c r="AX528" s="173"/>
      <c r="AY528" s="173">
        <f t="shared" si="621"/>
        <v>0</v>
      </c>
      <c r="AZ528" s="173">
        <f t="shared" si="621"/>
        <v>0</v>
      </c>
      <c r="BA528" s="173"/>
      <c r="BB528" s="182"/>
    </row>
    <row r="529" spans="1:54" ht="31.2">
      <c r="A529" s="313"/>
      <c r="B529" s="315"/>
      <c r="C529" s="315"/>
      <c r="D529" s="157" t="s">
        <v>37</v>
      </c>
      <c r="E529" s="209">
        <f t="shared" si="620"/>
        <v>0</v>
      </c>
      <c r="F529" s="209">
        <f t="shared" si="613"/>
        <v>0</v>
      </c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73"/>
      <c r="AN529" s="173"/>
      <c r="AO529" s="178"/>
      <c r="AP529" s="173"/>
      <c r="AQ529" s="173"/>
      <c r="AR529" s="173"/>
      <c r="AS529" s="173"/>
      <c r="AT529" s="173"/>
      <c r="AU529" s="173"/>
      <c r="AV529" s="173"/>
      <c r="AW529" s="173"/>
      <c r="AX529" s="173"/>
      <c r="AY529" s="173"/>
      <c r="AZ529" s="173"/>
      <c r="BA529" s="173"/>
      <c r="BB529" s="182"/>
    </row>
    <row r="530" spans="1:54" ht="31.2">
      <c r="A530" s="313"/>
      <c r="B530" s="315"/>
      <c r="C530" s="315"/>
      <c r="D530" s="158" t="s">
        <v>2</v>
      </c>
      <c r="E530" s="209">
        <f t="shared" si="620"/>
        <v>0</v>
      </c>
      <c r="F530" s="209">
        <f t="shared" si="613"/>
        <v>0</v>
      </c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  <c r="AK530" s="173"/>
      <c r="AL530" s="173"/>
      <c r="AM530" s="173"/>
      <c r="AN530" s="173"/>
      <c r="AO530" s="178"/>
      <c r="AP530" s="173"/>
      <c r="AQ530" s="173"/>
      <c r="AR530" s="173"/>
      <c r="AS530" s="173"/>
      <c r="AT530" s="173"/>
      <c r="AU530" s="173"/>
      <c r="AV530" s="173"/>
      <c r="AW530" s="173"/>
      <c r="AX530" s="173"/>
      <c r="AY530" s="173"/>
      <c r="AZ530" s="173"/>
      <c r="BA530" s="173"/>
      <c r="BB530" s="182"/>
    </row>
    <row r="531" spans="1:54" ht="15.6">
      <c r="A531" s="313"/>
      <c r="B531" s="315"/>
      <c r="C531" s="315"/>
      <c r="D531" s="221" t="s">
        <v>273</v>
      </c>
      <c r="E531" s="209">
        <f>H531+K531+N531+Q531+T531+W531+Z531+AE531+AJ531+AO531+AT531+AY531</f>
        <v>31640.446620000002</v>
      </c>
      <c r="F531" s="209">
        <f t="shared" si="613"/>
        <v>31640.446620000002</v>
      </c>
      <c r="G531" s="173"/>
      <c r="H531" s="173">
        <v>7066</v>
      </c>
      <c r="I531" s="173">
        <v>7066</v>
      </c>
      <c r="J531" s="173"/>
      <c r="K531" s="173">
        <v>6479.2</v>
      </c>
      <c r="L531" s="173">
        <v>6479.2</v>
      </c>
      <c r="M531" s="173"/>
      <c r="N531" s="173"/>
      <c r="O531" s="173"/>
      <c r="P531" s="173"/>
      <c r="Q531" s="173">
        <f>15545.2-7066-6479.2</f>
        <v>2000.0000000000009</v>
      </c>
      <c r="R531" s="173">
        <f>15545.2-7066-6479.2</f>
        <v>2000.0000000000009</v>
      </c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  <c r="AK531" s="173"/>
      <c r="AL531" s="173"/>
      <c r="AM531" s="173"/>
      <c r="AN531" s="173"/>
      <c r="AO531" s="178">
        <v>16095.24662</v>
      </c>
      <c r="AP531" s="173"/>
      <c r="AQ531" s="173"/>
      <c r="AR531" s="178">
        <v>16095.24662</v>
      </c>
      <c r="AS531" s="173"/>
      <c r="AT531" s="173"/>
      <c r="AU531" s="173"/>
      <c r="AV531" s="173"/>
      <c r="AW531" s="173"/>
      <c r="AX531" s="173"/>
      <c r="AY531" s="173"/>
      <c r="AZ531" s="173"/>
      <c r="BA531" s="173"/>
      <c r="BB531" s="182"/>
    </row>
    <row r="532" spans="1:54" ht="78">
      <c r="A532" s="313"/>
      <c r="B532" s="315"/>
      <c r="C532" s="315"/>
      <c r="D532" s="221" t="s">
        <v>279</v>
      </c>
      <c r="E532" s="209">
        <f t="shared" ref="E532:E537" si="622">H532+K532+N532+Q532+T532+W532+Z532+AE532+AJ532+AO532+AT532+AY532</f>
        <v>0</v>
      </c>
      <c r="F532" s="209">
        <f t="shared" si="613"/>
        <v>0</v>
      </c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  <c r="AL532" s="173"/>
      <c r="AM532" s="173"/>
      <c r="AN532" s="173"/>
      <c r="AO532" s="178"/>
      <c r="AP532" s="173"/>
      <c r="AQ532" s="173"/>
      <c r="AR532" s="173"/>
      <c r="AS532" s="173"/>
      <c r="AT532" s="173"/>
      <c r="AU532" s="173"/>
      <c r="AV532" s="173"/>
      <c r="AW532" s="173"/>
      <c r="AX532" s="173"/>
      <c r="AY532" s="173"/>
      <c r="AZ532" s="173"/>
      <c r="BA532" s="173"/>
      <c r="BB532" s="182"/>
    </row>
    <row r="533" spans="1:54" ht="15.6">
      <c r="A533" s="313"/>
      <c r="B533" s="315"/>
      <c r="C533" s="315"/>
      <c r="D533" s="221" t="s">
        <v>274</v>
      </c>
      <c r="E533" s="209">
        <f t="shared" si="622"/>
        <v>0</v>
      </c>
      <c r="F533" s="209">
        <f t="shared" si="613"/>
        <v>0</v>
      </c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173"/>
      <c r="AM533" s="173"/>
      <c r="AN533" s="173"/>
      <c r="AO533" s="173"/>
      <c r="AP533" s="173"/>
      <c r="AQ533" s="173"/>
      <c r="AR533" s="173"/>
      <c r="AS533" s="173"/>
      <c r="AT533" s="173"/>
      <c r="AU533" s="173"/>
      <c r="AV533" s="173"/>
      <c r="AW533" s="173"/>
      <c r="AX533" s="173"/>
      <c r="AY533" s="173"/>
      <c r="AZ533" s="173"/>
      <c r="BA533" s="173"/>
      <c r="BB533" s="182"/>
    </row>
    <row r="534" spans="1:54" ht="31.2">
      <c r="A534" s="313"/>
      <c r="B534" s="315"/>
      <c r="C534" s="315"/>
      <c r="D534" s="153" t="s">
        <v>43</v>
      </c>
      <c r="E534" s="209">
        <f t="shared" si="622"/>
        <v>0</v>
      </c>
      <c r="F534" s="209">
        <f t="shared" si="613"/>
        <v>0</v>
      </c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  <c r="AN534" s="173"/>
      <c r="AO534" s="173"/>
      <c r="AP534" s="173"/>
      <c r="AQ534" s="173"/>
      <c r="AR534" s="173"/>
      <c r="AS534" s="173"/>
      <c r="AT534" s="173"/>
      <c r="AU534" s="173"/>
      <c r="AV534" s="173"/>
      <c r="AW534" s="173"/>
      <c r="AX534" s="173"/>
      <c r="AY534" s="173"/>
      <c r="AZ534" s="173"/>
      <c r="BA534" s="173"/>
      <c r="BB534" s="183"/>
    </row>
    <row r="535" spans="1:54" ht="15.6">
      <c r="A535" s="312"/>
      <c r="B535" s="314" t="s">
        <v>344</v>
      </c>
      <c r="C535" s="314"/>
      <c r="D535" s="159" t="s">
        <v>41</v>
      </c>
      <c r="E535" s="209">
        <f t="shared" si="622"/>
        <v>12752.44757</v>
      </c>
      <c r="F535" s="209">
        <f t="shared" si="613"/>
        <v>12752.44757</v>
      </c>
      <c r="G535" s="173">
        <f>F535/E535*100</f>
        <v>100</v>
      </c>
      <c r="H535" s="173">
        <f>H536+H537+H538+H540+H541</f>
        <v>3653</v>
      </c>
      <c r="I535" s="173">
        <f t="shared" ref="I535:AZ535" si="623">I536+I537+I538+I540+I541</f>
        <v>3653</v>
      </c>
      <c r="J535" s="173">
        <f>I535/H535*100</f>
        <v>100</v>
      </c>
      <c r="K535" s="173">
        <f t="shared" si="623"/>
        <v>3866.5600000000004</v>
      </c>
      <c r="L535" s="173">
        <f t="shared" si="623"/>
        <v>3866.5600000000004</v>
      </c>
      <c r="M535" s="173">
        <f>L535/K535*100</f>
        <v>100</v>
      </c>
      <c r="N535" s="173">
        <f t="shared" si="623"/>
        <v>0</v>
      </c>
      <c r="O535" s="173">
        <f t="shared" si="623"/>
        <v>0</v>
      </c>
      <c r="P535" s="173"/>
      <c r="Q535" s="173">
        <f t="shared" si="623"/>
        <v>0</v>
      </c>
      <c r="R535" s="173">
        <f t="shared" si="623"/>
        <v>0</v>
      </c>
      <c r="S535" s="173"/>
      <c r="T535" s="173">
        <f t="shared" si="623"/>
        <v>0</v>
      </c>
      <c r="U535" s="173">
        <f t="shared" si="623"/>
        <v>0</v>
      </c>
      <c r="V535" s="173"/>
      <c r="W535" s="173">
        <f t="shared" si="623"/>
        <v>0</v>
      </c>
      <c r="X535" s="173">
        <f t="shared" si="623"/>
        <v>0</v>
      </c>
      <c r="Y535" s="173"/>
      <c r="Z535" s="173">
        <f t="shared" si="623"/>
        <v>0</v>
      </c>
      <c r="AA535" s="173">
        <f t="shared" si="623"/>
        <v>0</v>
      </c>
      <c r="AB535" s="173">
        <f t="shared" si="623"/>
        <v>0</v>
      </c>
      <c r="AC535" s="173">
        <f t="shared" si="623"/>
        <v>0</v>
      </c>
      <c r="AD535" s="173"/>
      <c r="AE535" s="173">
        <f t="shared" si="623"/>
        <v>0</v>
      </c>
      <c r="AF535" s="173">
        <f t="shared" si="623"/>
        <v>0</v>
      </c>
      <c r="AG535" s="173">
        <f t="shared" si="623"/>
        <v>0</v>
      </c>
      <c r="AH535" s="173">
        <f t="shared" si="623"/>
        <v>0</v>
      </c>
      <c r="AI535" s="173"/>
      <c r="AJ535" s="173">
        <f t="shared" si="623"/>
        <v>0</v>
      </c>
      <c r="AK535" s="173">
        <f t="shared" si="623"/>
        <v>0</v>
      </c>
      <c r="AL535" s="173">
        <f t="shared" si="623"/>
        <v>0</v>
      </c>
      <c r="AM535" s="173">
        <f t="shared" si="623"/>
        <v>0</v>
      </c>
      <c r="AN535" s="173"/>
      <c r="AO535" s="178">
        <f t="shared" si="623"/>
        <v>5232.8875699999999</v>
      </c>
      <c r="AP535" s="173">
        <f t="shared" si="623"/>
        <v>0</v>
      </c>
      <c r="AQ535" s="173">
        <f t="shared" si="623"/>
        <v>0</v>
      </c>
      <c r="AR535" s="178">
        <f t="shared" si="623"/>
        <v>5232.8875699999999</v>
      </c>
      <c r="AS535" s="173"/>
      <c r="AT535" s="173">
        <f t="shared" si="623"/>
        <v>0</v>
      </c>
      <c r="AU535" s="173">
        <f t="shared" si="623"/>
        <v>0</v>
      </c>
      <c r="AV535" s="173">
        <f t="shared" si="623"/>
        <v>0</v>
      </c>
      <c r="AW535" s="173">
        <f t="shared" si="623"/>
        <v>0</v>
      </c>
      <c r="AX535" s="173"/>
      <c r="AY535" s="173">
        <f t="shared" si="623"/>
        <v>0</v>
      </c>
      <c r="AZ535" s="173">
        <f t="shared" si="623"/>
        <v>0</v>
      </c>
      <c r="BA535" s="173"/>
      <c r="BB535" s="182"/>
    </row>
    <row r="536" spans="1:54" ht="31.2">
      <c r="A536" s="313"/>
      <c r="B536" s="315"/>
      <c r="C536" s="315"/>
      <c r="D536" s="157" t="s">
        <v>37</v>
      </c>
      <c r="E536" s="209">
        <f t="shared" si="622"/>
        <v>0</v>
      </c>
      <c r="F536" s="209">
        <f t="shared" si="613"/>
        <v>0</v>
      </c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  <c r="AK536" s="173"/>
      <c r="AL536" s="173"/>
      <c r="AM536" s="173"/>
      <c r="AN536" s="173"/>
      <c r="AO536" s="178"/>
      <c r="AP536" s="173"/>
      <c r="AQ536" s="173"/>
      <c r="AR536" s="173"/>
      <c r="AS536" s="173"/>
      <c r="AT536" s="173"/>
      <c r="AU536" s="173"/>
      <c r="AV536" s="173"/>
      <c r="AW536" s="173"/>
      <c r="AX536" s="173"/>
      <c r="AY536" s="173"/>
      <c r="AZ536" s="173"/>
      <c r="BA536" s="173"/>
      <c r="BB536" s="182"/>
    </row>
    <row r="537" spans="1:54" ht="31.2">
      <c r="A537" s="313"/>
      <c r="B537" s="315"/>
      <c r="C537" s="315"/>
      <c r="D537" s="158" t="s">
        <v>2</v>
      </c>
      <c r="E537" s="209">
        <f t="shared" si="622"/>
        <v>0</v>
      </c>
      <c r="F537" s="209">
        <f t="shared" si="613"/>
        <v>0</v>
      </c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  <c r="AN537" s="173"/>
      <c r="AO537" s="178"/>
      <c r="AP537" s="173"/>
      <c r="AQ537" s="173"/>
      <c r="AR537" s="173"/>
      <c r="AS537" s="173"/>
      <c r="AT537" s="173"/>
      <c r="AU537" s="173"/>
      <c r="AV537" s="173"/>
      <c r="AW537" s="173"/>
      <c r="AX537" s="173"/>
      <c r="AY537" s="173"/>
      <c r="AZ537" s="173"/>
      <c r="BA537" s="173"/>
      <c r="BB537" s="182"/>
    </row>
    <row r="538" spans="1:54" ht="15.6">
      <c r="A538" s="313"/>
      <c r="B538" s="315"/>
      <c r="C538" s="315"/>
      <c r="D538" s="221" t="s">
        <v>273</v>
      </c>
      <c r="E538" s="209">
        <f>H538+K538+N538+Q538+T538+W538+Z538+AE538+AJ538+AO538+AT538+AY538</f>
        <v>12752.44757</v>
      </c>
      <c r="F538" s="209">
        <f t="shared" si="613"/>
        <v>12752.44757</v>
      </c>
      <c r="G538" s="173"/>
      <c r="H538" s="173">
        <v>3653</v>
      </c>
      <c r="I538" s="173">
        <v>3653</v>
      </c>
      <c r="J538" s="173"/>
      <c r="K538" s="173">
        <f>7519.56-3653</f>
        <v>3866.5600000000004</v>
      </c>
      <c r="L538" s="173">
        <f>7519.56-3653</f>
        <v>3866.5600000000004</v>
      </c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  <c r="AK538" s="173"/>
      <c r="AL538" s="173"/>
      <c r="AM538" s="173"/>
      <c r="AN538" s="173"/>
      <c r="AO538" s="178">
        <v>5232.8875699999999</v>
      </c>
      <c r="AP538" s="173"/>
      <c r="AQ538" s="173"/>
      <c r="AR538" s="178">
        <v>5232.8875699999999</v>
      </c>
      <c r="AS538" s="173"/>
      <c r="AT538" s="173"/>
      <c r="AU538" s="173"/>
      <c r="AV538" s="173"/>
      <c r="AW538" s="173"/>
      <c r="AX538" s="173"/>
      <c r="AY538" s="173"/>
      <c r="AZ538" s="173"/>
      <c r="BA538" s="173"/>
      <c r="BB538" s="182"/>
    </row>
    <row r="539" spans="1:54" ht="78">
      <c r="A539" s="313"/>
      <c r="B539" s="315"/>
      <c r="C539" s="315"/>
      <c r="D539" s="221" t="s">
        <v>279</v>
      </c>
      <c r="E539" s="209">
        <f t="shared" ref="E539:E544" si="624">H539+K539+N539+Q539+T539+W539+Z539+AE539+AJ539+AO539+AT539+AY539</f>
        <v>0</v>
      </c>
      <c r="F539" s="209">
        <f t="shared" si="613"/>
        <v>0</v>
      </c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173"/>
      <c r="AN539" s="173"/>
      <c r="AO539" s="173"/>
      <c r="AP539" s="173"/>
      <c r="AQ539" s="173"/>
      <c r="AR539" s="173"/>
      <c r="AS539" s="173"/>
      <c r="AT539" s="173"/>
      <c r="AU539" s="173"/>
      <c r="AV539" s="173"/>
      <c r="AW539" s="173"/>
      <c r="AX539" s="173"/>
      <c r="AY539" s="173"/>
      <c r="AZ539" s="173"/>
      <c r="BA539" s="173"/>
      <c r="BB539" s="182"/>
    </row>
    <row r="540" spans="1:54" ht="15.6">
      <c r="A540" s="313"/>
      <c r="B540" s="315"/>
      <c r="C540" s="315"/>
      <c r="D540" s="221" t="s">
        <v>274</v>
      </c>
      <c r="E540" s="209">
        <f t="shared" si="624"/>
        <v>0</v>
      </c>
      <c r="F540" s="209">
        <f t="shared" si="613"/>
        <v>0</v>
      </c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  <c r="AK540" s="173"/>
      <c r="AL540" s="173"/>
      <c r="AM540" s="173"/>
      <c r="AN540" s="173"/>
      <c r="AO540" s="173"/>
      <c r="AP540" s="173"/>
      <c r="AQ540" s="173"/>
      <c r="AR540" s="173"/>
      <c r="AS540" s="173"/>
      <c r="AT540" s="173"/>
      <c r="AU540" s="173"/>
      <c r="AV540" s="173"/>
      <c r="AW540" s="173"/>
      <c r="AX540" s="173"/>
      <c r="AY540" s="173"/>
      <c r="AZ540" s="173"/>
      <c r="BA540" s="173"/>
      <c r="BB540" s="182"/>
    </row>
    <row r="541" spans="1:54" ht="31.2">
      <c r="A541" s="313"/>
      <c r="B541" s="315"/>
      <c r="C541" s="315"/>
      <c r="D541" s="153" t="s">
        <v>43</v>
      </c>
      <c r="E541" s="209">
        <f t="shared" si="624"/>
        <v>0</v>
      </c>
      <c r="F541" s="209">
        <f t="shared" si="613"/>
        <v>0</v>
      </c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  <c r="AG541" s="173"/>
      <c r="AH541" s="173"/>
      <c r="AI541" s="173"/>
      <c r="AJ541" s="173"/>
      <c r="AK541" s="173"/>
      <c r="AL541" s="173"/>
      <c r="AM541" s="173"/>
      <c r="AN541" s="173"/>
      <c r="AO541" s="173"/>
      <c r="AP541" s="173"/>
      <c r="AQ541" s="173"/>
      <c r="AR541" s="173"/>
      <c r="AS541" s="173"/>
      <c r="AT541" s="173"/>
      <c r="AU541" s="173"/>
      <c r="AV541" s="173"/>
      <c r="AW541" s="173"/>
      <c r="AX541" s="173"/>
      <c r="AY541" s="173"/>
      <c r="AZ541" s="173"/>
      <c r="BA541" s="173"/>
      <c r="BB541" s="183"/>
    </row>
    <row r="542" spans="1:54" ht="15.6">
      <c r="A542" s="312"/>
      <c r="B542" s="314" t="s">
        <v>345</v>
      </c>
      <c r="C542" s="314"/>
      <c r="D542" s="159" t="s">
        <v>41</v>
      </c>
      <c r="E542" s="209">
        <f t="shared" si="624"/>
        <v>19142.099999999999</v>
      </c>
      <c r="F542" s="209">
        <f t="shared" si="613"/>
        <v>19142.099999999999</v>
      </c>
      <c r="G542" s="173">
        <f>F542/E542*100</f>
        <v>100</v>
      </c>
      <c r="H542" s="173">
        <f>H543+H544+H545+H547+H548</f>
        <v>4450.04</v>
      </c>
      <c r="I542" s="173">
        <f t="shared" ref="I542:AZ542" si="625">I543+I544+I545+I547+I548</f>
        <v>4450.04</v>
      </c>
      <c r="J542" s="173">
        <f>I542/H542*100</f>
        <v>100</v>
      </c>
      <c r="K542" s="173">
        <f t="shared" si="625"/>
        <v>10692.06</v>
      </c>
      <c r="L542" s="173">
        <f t="shared" si="625"/>
        <v>10692.06</v>
      </c>
      <c r="M542" s="173">
        <f>L542/K542*100</f>
        <v>100</v>
      </c>
      <c r="N542" s="173">
        <f t="shared" si="625"/>
        <v>0</v>
      </c>
      <c r="O542" s="173">
        <f t="shared" si="625"/>
        <v>0</v>
      </c>
      <c r="P542" s="173"/>
      <c r="Q542" s="173">
        <f t="shared" si="625"/>
        <v>3999.9999999999982</v>
      </c>
      <c r="R542" s="173">
        <f t="shared" si="625"/>
        <v>3999.9999999999982</v>
      </c>
      <c r="S542" s="173">
        <f>R542*100/Q542</f>
        <v>100</v>
      </c>
      <c r="T542" s="173">
        <f t="shared" si="625"/>
        <v>0</v>
      </c>
      <c r="U542" s="173">
        <f t="shared" si="625"/>
        <v>0</v>
      </c>
      <c r="V542" s="173"/>
      <c r="W542" s="173">
        <f t="shared" si="625"/>
        <v>0</v>
      </c>
      <c r="X542" s="173">
        <f t="shared" si="625"/>
        <v>0</v>
      </c>
      <c r="Y542" s="173"/>
      <c r="Z542" s="173">
        <f t="shared" si="625"/>
        <v>0</v>
      </c>
      <c r="AA542" s="173">
        <f t="shared" si="625"/>
        <v>0</v>
      </c>
      <c r="AB542" s="173">
        <f t="shared" si="625"/>
        <v>0</v>
      </c>
      <c r="AC542" s="173">
        <f t="shared" si="625"/>
        <v>0</v>
      </c>
      <c r="AD542" s="173"/>
      <c r="AE542" s="173">
        <f t="shared" si="625"/>
        <v>0</v>
      </c>
      <c r="AF542" s="173">
        <f t="shared" si="625"/>
        <v>0</v>
      </c>
      <c r="AG542" s="173">
        <f t="shared" si="625"/>
        <v>0</v>
      </c>
      <c r="AH542" s="173">
        <f t="shared" si="625"/>
        <v>0</v>
      </c>
      <c r="AI542" s="173"/>
      <c r="AJ542" s="173">
        <f t="shared" si="625"/>
        <v>0</v>
      </c>
      <c r="AK542" s="173">
        <f t="shared" si="625"/>
        <v>0</v>
      </c>
      <c r="AL542" s="173">
        <f t="shared" si="625"/>
        <v>0</v>
      </c>
      <c r="AM542" s="173">
        <f t="shared" si="625"/>
        <v>0</v>
      </c>
      <c r="AN542" s="173"/>
      <c r="AO542" s="173">
        <f t="shared" si="625"/>
        <v>0</v>
      </c>
      <c r="AP542" s="173">
        <f t="shared" si="625"/>
        <v>0</v>
      </c>
      <c r="AQ542" s="173">
        <f t="shared" si="625"/>
        <v>0</v>
      </c>
      <c r="AR542" s="173">
        <f t="shared" si="625"/>
        <v>0</v>
      </c>
      <c r="AS542" s="173"/>
      <c r="AT542" s="173">
        <f t="shared" si="625"/>
        <v>0</v>
      </c>
      <c r="AU542" s="173">
        <f t="shared" si="625"/>
        <v>0</v>
      </c>
      <c r="AV542" s="173">
        <f t="shared" si="625"/>
        <v>0</v>
      </c>
      <c r="AW542" s="173">
        <f t="shared" si="625"/>
        <v>0</v>
      </c>
      <c r="AX542" s="173"/>
      <c r="AY542" s="173">
        <f t="shared" si="625"/>
        <v>0</v>
      </c>
      <c r="AZ542" s="173">
        <f t="shared" si="625"/>
        <v>0</v>
      </c>
      <c r="BA542" s="173"/>
      <c r="BB542" s="182"/>
    </row>
    <row r="543" spans="1:54" ht="31.2">
      <c r="A543" s="313"/>
      <c r="B543" s="315"/>
      <c r="C543" s="315"/>
      <c r="D543" s="157" t="s">
        <v>37</v>
      </c>
      <c r="E543" s="209">
        <f t="shared" si="624"/>
        <v>0</v>
      </c>
      <c r="F543" s="209">
        <f t="shared" si="613"/>
        <v>0</v>
      </c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  <c r="AG543" s="173"/>
      <c r="AH543" s="173"/>
      <c r="AI543" s="173"/>
      <c r="AJ543" s="173"/>
      <c r="AK543" s="173"/>
      <c r="AL543" s="173"/>
      <c r="AM543" s="173"/>
      <c r="AN543" s="173"/>
      <c r="AO543" s="173"/>
      <c r="AP543" s="173"/>
      <c r="AQ543" s="173"/>
      <c r="AR543" s="173"/>
      <c r="AS543" s="173"/>
      <c r="AT543" s="173"/>
      <c r="AU543" s="173"/>
      <c r="AV543" s="173"/>
      <c r="AW543" s="173"/>
      <c r="AX543" s="173"/>
      <c r="AY543" s="173"/>
      <c r="AZ543" s="173"/>
      <c r="BA543" s="173"/>
      <c r="BB543" s="182"/>
    </row>
    <row r="544" spans="1:54" ht="31.2">
      <c r="A544" s="313"/>
      <c r="B544" s="315"/>
      <c r="C544" s="315"/>
      <c r="D544" s="158" t="s">
        <v>2</v>
      </c>
      <c r="E544" s="209">
        <f t="shared" si="624"/>
        <v>0</v>
      </c>
      <c r="F544" s="209">
        <f t="shared" si="613"/>
        <v>0</v>
      </c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  <c r="AJ544" s="173"/>
      <c r="AK544" s="173"/>
      <c r="AL544" s="173"/>
      <c r="AM544" s="173"/>
      <c r="AN544" s="173"/>
      <c r="AO544" s="173"/>
      <c r="AP544" s="173"/>
      <c r="AQ544" s="173"/>
      <c r="AR544" s="173"/>
      <c r="AS544" s="173"/>
      <c r="AT544" s="173"/>
      <c r="AU544" s="173"/>
      <c r="AV544" s="173"/>
      <c r="AW544" s="173"/>
      <c r="AX544" s="173"/>
      <c r="AY544" s="173"/>
      <c r="AZ544" s="173"/>
      <c r="BA544" s="173"/>
      <c r="BB544" s="182"/>
    </row>
    <row r="545" spans="1:54" ht="15.6">
      <c r="A545" s="313"/>
      <c r="B545" s="315"/>
      <c r="C545" s="315"/>
      <c r="D545" s="221" t="s">
        <v>273</v>
      </c>
      <c r="E545" s="209">
        <f>H545+K545+N545+Q545+T545+W545+Z545+AE545+AJ545+AO545+AT545+AY545</f>
        <v>19142.099999999999</v>
      </c>
      <c r="F545" s="209">
        <f t="shared" si="613"/>
        <v>19142.099999999999</v>
      </c>
      <c r="G545" s="173"/>
      <c r="H545" s="173">
        <v>4450.04</v>
      </c>
      <c r="I545" s="173">
        <v>4450.04</v>
      </c>
      <c r="J545" s="173"/>
      <c r="K545" s="173">
        <v>10692.06</v>
      </c>
      <c r="L545" s="173">
        <v>10692.06</v>
      </c>
      <c r="M545" s="173"/>
      <c r="N545" s="173"/>
      <c r="O545" s="173"/>
      <c r="P545" s="173"/>
      <c r="Q545" s="173">
        <f>19142.1-4450.04-10692.06</f>
        <v>3999.9999999999982</v>
      </c>
      <c r="R545" s="173">
        <f>19142.1-4450.04-10692.06</f>
        <v>3999.9999999999982</v>
      </c>
      <c r="S545" s="173"/>
      <c r="T545" s="173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  <c r="AG545" s="173"/>
      <c r="AH545" s="173"/>
      <c r="AI545" s="173"/>
      <c r="AJ545" s="173"/>
      <c r="AK545" s="173"/>
      <c r="AL545" s="173"/>
      <c r="AM545" s="173"/>
      <c r="AN545" s="173"/>
      <c r="AO545" s="173"/>
      <c r="AP545" s="173"/>
      <c r="AQ545" s="173"/>
      <c r="AR545" s="173"/>
      <c r="AS545" s="173"/>
      <c r="AT545" s="173"/>
      <c r="AU545" s="173"/>
      <c r="AV545" s="173"/>
      <c r="AW545" s="173"/>
      <c r="AX545" s="173"/>
      <c r="AY545" s="173"/>
      <c r="AZ545" s="173"/>
      <c r="BA545" s="173"/>
      <c r="BB545" s="182"/>
    </row>
    <row r="546" spans="1:54" ht="78">
      <c r="A546" s="313"/>
      <c r="B546" s="315"/>
      <c r="C546" s="315"/>
      <c r="D546" s="221" t="s">
        <v>279</v>
      </c>
      <c r="E546" s="209">
        <f t="shared" ref="E546:E551" si="626">H546+K546+N546+Q546+T546+W546+Z546+AE546+AJ546+AO546+AT546+AY546</f>
        <v>0</v>
      </c>
      <c r="F546" s="209">
        <f t="shared" si="613"/>
        <v>0</v>
      </c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  <c r="AG546" s="173"/>
      <c r="AH546" s="173"/>
      <c r="AI546" s="173"/>
      <c r="AJ546" s="173"/>
      <c r="AK546" s="173"/>
      <c r="AL546" s="173"/>
      <c r="AM546" s="173"/>
      <c r="AN546" s="173"/>
      <c r="AO546" s="173"/>
      <c r="AP546" s="173"/>
      <c r="AQ546" s="173"/>
      <c r="AR546" s="173"/>
      <c r="AS546" s="173"/>
      <c r="AT546" s="173"/>
      <c r="AU546" s="173"/>
      <c r="AV546" s="173"/>
      <c r="AW546" s="173"/>
      <c r="AX546" s="173"/>
      <c r="AY546" s="173"/>
      <c r="AZ546" s="173"/>
      <c r="BA546" s="173"/>
      <c r="BB546" s="182"/>
    </row>
    <row r="547" spans="1:54" ht="15.6">
      <c r="A547" s="313"/>
      <c r="B547" s="315"/>
      <c r="C547" s="315"/>
      <c r="D547" s="221" t="s">
        <v>274</v>
      </c>
      <c r="E547" s="209">
        <f t="shared" si="626"/>
        <v>0</v>
      </c>
      <c r="F547" s="209">
        <f t="shared" si="613"/>
        <v>0</v>
      </c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3"/>
      <c r="AK547" s="173"/>
      <c r="AL547" s="173"/>
      <c r="AM547" s="173"/>
      <c r="AN547" s="173"/>
      <c r="AO547" s="173"/>
      <c r="AP547" s="173"/>
      <c r="AQ547" s="173"/>
      <c r="AR547" s="173"/>
      <c r="AS547" s="173"/>
      <c r="AT547" s="173"/>
      <c r="AU547" s="173"/>
      <c r="AV547" s="173"/>
      <c r="AW547" s="173"/>
      <c r="AX547" s="173"/>
      <c r="AY547" s="173"/>
      <c r="AZ547" s="173"/>
      <c r="BA547" s="173"/>
      <c r="BB547" s="182"/>
    </row>
    <row r="548" spans="1:54" ht="31.2">
      <c r="A548" s="313"/>
      <c r="B548" s="315"/>
      <c r="C548" s="315"/>
      <c r="D548" s="153" t="s">
        <v>43</v>
      </c>
      <c r="E548" s="209">
        <f t="shared" si="626"/>
        <v>0</v>
      </c>
      <c r="F548" s="209">
        <f t="shared" si="613"/>
        <v>0</v>
      </c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  <c r="AG548" s="173"/>
      <c r="AH548" s="173"/>
      <c r="AI548" s="173"/>
      <c r="AJ548" s="173"/>
      <c r="AK548" s="173"/>
      <c r="AL548" s="173"/>
      <c r="AM548" s="173"/>
      <c r="AN548" s="173"/>
      <c r="AO548" s="173"/>
      <c r="AP548" s="173"/>
      <c r="AQ548" s="173"/>
      <c r="AR548" s="173"/>
      <c r="AS548" s="173"/>
      <c r="AT548" s="173"/>
      <c r="AU548" s="173"/>
      <c r="AV548" s="173"/>
      <c r="AW548" s="173"/>
      <c r="AX548" s="173"/>
      <c r="AY548" s="173"/>
      <c r="AZ548" s="173"/>
      <c r="BA548" s="173"/>
      <c r="BB548" s="183"/>
    </row>
    <row r="549" spans="1:54" ht="15.6">
      <c r="A549" s="312"/>
      <c r="B549" s="314" t="s">
        <v>346</v>
      </c>
      <c r="C549" s="314"/>
      <c r="D549" s="159" t="s">
        <v>41</v>
      </c>
      <c r="E549" s="209">
        <f t="shared" si="626"/>
        <v>23328.463679999997</v>
      </c>
      <c r="F549" s="209">
        <f t="shared" si="613"/>
        <v>23328.463679999997</v>
      </c>
      <c r="G549" s="178">
        <f>F549/E549*100</f>
        <v>100</v>
      </c>
      <c r="H549" s="173">
        <f>H550+H551+H552+H554+H555</f>
        <v>2710</v>
      </c>
      <c r="I549" s="173">
        <f t="shared" ref="I549:AZ549" si="627">I550+I551+I552+I554+I555</f>
        <v>2710</v>
      </c>
      <c r="J549" s="173">
        <f>I549/H549*100</f>
        <v>100</v>
      </c>
      <c r="K549" s="173">
        <f t="shared" si="627"/>
        <v>8353.14</v>
      </c>
      <c r="L549" s="173">
        <f t="shared" si="627"/>
        <v>8353.14</v>
      </c>
      <c r="M549" s="173">
        <f>L549/K549*100</f>
        <v>100</v>
      </c>
      <c r="N549" s="173">
        <f t="shared" si="627"/>
        <v>0</v>
      </c>
      <c r="O549" s="173">
        <f t="shared" si="627"/>
        <v>0</v>
      </c>
      <c r="P549" s="173"/>
      <c r="Q549" s="173">
        <f t="shared" si="627"/>
        <v>2000</v>
      </c>
      <c r="R549" s="173">
        <f t="shared" si="627"/>
        <v>2000</v>
      </c>
      <c r="S549" s="173">
        <f>R549*100/Q549</f>
        <v>100</v>
      </c>
      <c r="T549" s="173">
        <f t="shared" si="627"/>
        <v>0</v>
      </c>
      <c r="U549" s="173">
        <f t="shared" si="627"/>
        <v>0</v>
      </c>
      <c r="V549" s="173"/>
      <c r="W549" s="173">
        <f t="shared" si="627"/>
        <v>0</v>
      </c>
      <c r="X549" s="173">
        <f t="shared" si="627"/>
        <v>0</v>
      </c>
      <c r="Y549" s="173"/>
      <c r="Z549" s="173">
        <f t="shared" si="627"/>
        <v>0</v>
      </c>
      <c r="AA549" s="173">
        <f t="shared" si="627"/>
        <v>0</v>
      </c>
      <c r="AB549" s="173">
        <f t="shared" si="627"/>
        <v>0</v>
      </c>
      <c r="AC549" s="173">
        <f t="shared" si="627"/>
        <v>0</v>
      </c>
      <c r="AD549" s="173"/>
      <c r="AE549" s="178">
        <f t="shared" si="627"/>
        <v>3371.0129999999999</v>
      </c>
      <c r="AF549" s="178">
        <f t="shared" si="627"/>
        <v>0</v>
      </c>
      <c r="AG549" s="178">
        <f t="shared" si="627"/>
        <v>0</v>
      </c>
      <c r="AH549" s="178">
        <f t="shared" si="627"/>
        <v>3371.0129999999999</v>
      </c>
      <c r="AI549" s="173"/>
      <c r="AJ549" s="173">
        <f t="shared" si="627"/>
        <v>0</v>
      </c>
      <c r="AK549" s="173">
        <f t="shared" si="627"/>
        <v>0</v>
      </c>
      <c r="AL549" s="173">
        <f t="shared" si="627"/>
        <v>0</v>
      </c>
      <c r="AM549" s="173">
        <f t="shared" si="627"/>
        <v>0</v>
      </c>
      <c r="AN549" s="173"/>
      <c r="AO549" s="178">
        <f t="shared" si="627"/>
        <v>6894.3106799999996</v>
      </c>
      <c r="AP549" s="173">
        <f t="shared" si="627"/>
        <v>0</v>
      </c>
      <c r="AQ549" s="173">
        <f t="shared" si="627"/>
        <v>0</v>
      </c>
      <c r="AR549" s="178">
        <f t="shared" si="627"/>
        <v>6894.3106799999996</v>
      </c>
      <c r="AS549" s="173"/>
      <c r="AT549" s="173">
        <f t="shared" si="627"/>
        <v>0</v>
      </c>
      <c r="AU549" s="173">
        <f t="shared" si="627"/>
        <v>0</v>
      </c>
      <c r="AV549" s="173">
        <f t="shared" si="627"/>
        <v>0</v>
      </c>
      <c r="AW549" s="173">
        <f t="shared" si="627"/>
        <v>0</v>
      </c>
      <c r="AX549" s="173"/>
      <c r="AY549" s="173">
        <f t="shared" si="627"/>
        <v>0</v>
      </c>
      <c r="AZ549" s="173">
        <f t="shared" si="627"/>
        <v>0</v>
      </c>
      <c r="BA549" s="173"/>
      <c r="BB549" s="182"/>
    </row>
    <row r="550" spans="1:54" ht="31.2">
      <c r="A550" s="313"/>
      <c r="B550" s="315"/>
      <c r="C550" s="315"/>
      <c r="D550" s="157" t="s">
        <v>37</v>
      </c>
      <c r="E550" s="209">
        <f t="shared" si="626"/>
        <v>0</v>
      </c>
      <c r="F550" s="209">
        <f t="shared" si="613"/>
        <v>0</v>
      </c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8"/>
      <c r="AF550" s="178"/>
      <c r="AG550" s="178"/>
      <c r="AH550" s="178"/>
      <c r="AI550" s="173"/>
      <c r="AJ550" s="173"/>
      <c r="AK550" s="173"/>
      <c r="AL550" s="173"/>
      <c r="AM550" s="173"/>
      <c r="AN550" s="173"/>
      <c r="AO550" s="178"/>
      <c r="AP550" s="173"/>
      <c r="AQ550" s="173"/>
      <c r="AR550" s="173"/>
      <c r="AS550" s="173"/>
      <c r="AT550" s="173"/>
      <c r="AU550" s="173"/>
      <c r="AV550" s="173"/>
      <c r="AW550" s="173"/>
      <c r="AX550" s="173"/>
      <c r="AY550" s="173"/>
      <c r="AZ550" s="173"/>
      <c r="BA550" s="173"/>
      <c r="BB550" s="182"/>
    </row>
    <row r="551" spans="1:54" ht="31.2">
      <c r="A551" s="313"/>
      <c r="B551" s="315"/>
      <c r="C551" s="315"/>
      <c r="D551" s="158" t="s">
        <v>2</v>
      </c>
      <c r="E551" s="209">
        <f t="shared" si="626"/>
        <v>0</v>
      </c>
      <c r="F551" s="209">
        <f t="shared" si="613"/>
        <v>0</v>
      </c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8"/>
      <c r="AF551" s="178"/>
      <c r="AG551" s="178"/>
      <c r="AH551" s="178"/>
      <c r="AI551" s="173"/>
      <c r="AJ551" s="173"/>
      <c r="AK551" s="173"/>
      <c r="AL551" s="173"/>
      <c r="AM551" s="173"/>
      <c r="AN551" s="173"/>
      <c r="AO551" s="178"/>
      <c r="AP551" s="173"/>
      <c r="AQ551" s="173"/>
      <c r="AR551" s="173"/>
      <c r="AS551" s="173"/>
      <c r="AT551" s="173"/>
      <c r="AU551" s="173"/>
      <c r="AV551" s="173"/>
      <c r="AW551" s="173"/>
      <c r="AX551" s="173"/>
      <c r="AY551" s="173"/>
      <c r="AZ551" s="173"/>
      <c r="BA551" s="173"/>
      <c r="BB551" s="182"/>
    </row>
    <row r="552" spans="1:54" ht="15.6">
      <c r="A552" s="313"/>
      <c r="B552" s="315"/>
      <c r="C552" s="315"/>
      <c r="D552" s="221" t="s">
        <v>273</v>
      </c>
      <c r="E552" s="209">
        <f>H552+K552+N552+Q552+T552+W552+Z552+AE552+AJ552+AO552+AT552+AY552</f>
        <v>23328.463679999997</v>
      </c>
      <c r="F552" s="209">
        <f t="shared" si="613"/>
        <v>23328.463679999997</v>
      </c>
      <c r="G552" s="173"/>
      <c r="H552" s="179">
        <v>2710</v>
      </c>
      <c r="I552" s="173">
        <v>2710</v>
      </c>
      <c r="J552" s="173"/>
      <c r="K552" s="173">
        <v>8353.14</v>
      </c>
      <c r="L552" s="173">
        <v>8353.14</v>
      </c>
      <c r="M552" s="173"/>
      <c r="N552" s="173"/>
      <c r="O552" s="173"/>
      <c r="P552" s="173"/>
      <c r="Q552" s="173">
        <f>13063.14-2710-8353.14</f>
        <v>2000</v>
      </c>
      <c r="R552" s="173">
        <f>13063.14-2710-8353.14</f>
        <v>2000</v>
      </c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8">
        <v>3371.0129999999999</v>
      </c>
      <c r="AF552" s="178"/>
      <c r="AG552" s="178"/>
      <c r="AH552" s="178">
        <v>3371.0129999999999</v>
      </c>
      <c r="AI552" s="173"/>
      <c r="AJ552" s="173"/>
      <c r="AK552" s="173"/>
      <c r="AL552" s="173"/>
      <c r="AM552" s="173"/>
      <c r="AN552" s="173"/>
      <c r="AO552" s="178">
        <v>6894.3106799999996</v>
      </c>
      <c r="AP552" s="173"/>
      <c r="AQ552" s="173"/>
      <c r="AR552" s="178">
        <v>6894.3106799999996</v>
      </c>
      <c r="AS552" s="173"/>
      <c r="AT552" s="173"/>
      <c r="AU552" s="173"/>
      <c r="AV552" s="173"/>
      <c r="AW552" s="173"/>
      <c r="AX552" s="173"/>
      <c r="AY552" s="173"/>
      <c r="AZ552" s="173"/>
      <c r="BA552" s="173"/>
      <c r="BB552" s="182"/>
    </row>
    <row r="553" spans="1:54" ht="78">
      <c r="A553" s="313"/>
      <c r="B553" s="315"/>
      <c r="C553" s="315"/>
      <c r="D553" s="221" t="s">
        <v>279</v>
      </c>
      <c r="E553" s="209">
        <f t="shared" ref="E553:E558" si="628">H553+K553+N553+Q553+T553+W553+Z553+AE553+AJ553+AO553+AT553+AY553</f>
        <v>0</v>
      </c>
      <c r="F553" s="209">
        <f t="shared" si="613"/>
        <v>0</v>
      </c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  <c r="AN553" s="173"/>
      <c r="AO553" s="173"/>
      <c r="AP553" s="173"/>
      <c r="AQ553" s="173"/>
      <c r="AR553" s="173"/>
      <c r="AS553" s="173"/>
      <c r="AT553" s="173"/>
      <c r="AU553" s="173"/>
      <c r="AV553" s="173"/>
      <c r="AW553" s="173"/>
      <c r="AX553" s="173"/>
      <c r="AY553" s="173"/>
      <c r="AZ553" s="173"/>
      <c r="BA553" s="173"/>
      <c r="BB553" s="182"/>
    </row>
    <row r="554" spans="1:54" ht="15.6">
      <c r="A554" s="313"/>
      <c r="B554" s="315"/>
      <c r="C554" s="315"/>
      <c r="D554" s="221" t="s">
        <v>274</v>
      </c>
      <c r="E554" s="209">
        <f t="shared" si="628"/>
        <v>0</v>
      </c>
      <c r="F554" s="209">
        <f t="shared" si="613"/>
        <v>0</v>
      </c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  <c r="AN554" s="173"/>
      <c r="AO554" s="173"/>
      <c r="AP554" s="173"/>
      <c r="AQ554" s="173"/>
      <c r="AR554" s="173"/>
      <c r="AS554" s="173"/>
      <c r="AT554" s="173"/>
      <c r="AU554" s="173"/>
      <c r="AV554" s="173"/>
      <c r="AW554" s="173"/>
      <c r="AX554" s="173"/>
      <c r="AY554" s="173"/>
      <c r="AZ554" s="173"/>
      <c r="BA554" s="173"/>
      <c r="BB554" s="182"/>
    </row>
    <row r="555" spans="1:54" ht="31.2">
      <c r="A555" s="313"/>
      <c r="B555" s="315"/>
      <c r="C555" s="315"/>
      <c r="D555" s="153" t="s">
        <v>43</v>
      </c>
      <c r="E555" s="209">
        <f t="shared" si="628"/>
        <v>0</v>
      </c>
      <c r="F555" s="209">
        <f t="shared" si="613"/>
        <v>0</v>
      </c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3"/>
      <c r="AK555" s="173"/>
      <c r="AL555" s="173"/>
      <c r="AM555" s="173"/>
      <c r="AN555" s="173"/>
      <c r="AO555" s="173"/>
      <c r="AP555" s="173"/>
      <c r="AQ555" s="173"/>
      <c r="AR555" s="173"/>
      <c r="AS555" s="173"/>
      <c r="AT555" s="173"/>
      <c r="AU555" s="173"/>
      <c r="AV555" s="173"/>
      <c r="AW555" s="173"/>
      <c r="AX555" s="173"/>
      <c r="AY555" s="173"/>
      <c r="AZ555" s="173"/>
      <c r="BA555" s="173"/>
      <c r="BB555" s="183"/>
    </row>
    <row r="556" spans="1:54" ht="15.6">
      <c r="A556" s="312"/>
      <c r="B556" s="314" t="s">
        <v>347</v>
      </c>
      <c r="C556" s="314"/>
      <c r="D556" s="159" t="s">
        <v>41</v>
      </c>
      <c r="E556" s="209">
        <f t="shared" si="628"/>
        <v>1000</v>
      </c>
      <c r="F556" s="209">
        <f t="shared" si="613"/>
        <v>1000</v>
      </c>
      <c r="G556" s="173">
        <f>F556/E556*100</f>
        <v>100</v>
      </c>
      <c r="H556" s="173">
        <f>H557+H558+H559+H561+H562</f>
        <v>1000</v>
      </c>
      <c r="I556" s="173">
        <f t="shared" ref="I556:AZ556" si="629">I557+I558+I559+I561+I562</f>
        <v>1000</v>
      </c>
      <c r="J556" s="173">
        <f>I556/H556*100</f>
        <v>100</v>
      </c>
      <c r="K556" s="173">
        <f t="shared" si="629"/>
        <v>0</v>
      </c>
      <c r="L556" s="173">
        <f t="shared" si="629"/>
        <v>0</v>
      </c>
      <c r="M556" s="173"/>
      <c r="N556" s="173">
        <f t="shared" si="629"/>
        <v>0</v>
      </c>
      <c r="O556" s="173">
        <f t="shared" si="629"/>
        <v>0</v>
      </c>
      <c r="P556" s="173"/>
      <c r="Q556" s="173">
        <f t="shared" si="629"/>
        <v>0</v>
      </c>
      <c r="R556" s="173">
        <f t="shared" si="629"/>
        <v>0</v>
      </c>
      <c r="S556" s="173"/>
      <c r="T556" s="173">
        <f t="shared" si="629"/>
        <v>0</v>
      </c>
      <c r="U556" s="173">
        <f t="shared" si="629"/>
        <v>0</v>
      </c>
      <c r="V556" s="173"/>
      <c r="W556" s="173">
        <f t="shared" si="629"/>
        <v>0</v>
      </c>
      <c r="X556" s="173">
        <f t="shared" si="629"/>
        <v>0</v>
      </c>
      <c r="Y556" s="173"/>
      <c r="Z556" s="173">
        <f t="shared" si="629"/>
        <v>0</v>
      </c>
      <c r="AA556" s="173">
        <f t="shared" si="629"/>
        <v>0</v>
      </c>
      <c r="AB556" s="173">
        <f t="shared" si="629"/>
        <v>0</v>
      </c>
      <c r="AC556" s="173">
        <f t="shared" si="629"/>
        <v>0</v>
      </c>
      <c r="AD556" s="173"/>
      <c r="AE556" s="173">
        <f t="shared" si="629"/>
        <v>0</v>
      </c>
      <c r="AF556" s="173">
        <f t="shared" si="629"/>
        <v>0</v>
      </c>
      <c r="AG556" s="173">
        <f t="shared" si="629"/>
        <v>0</v>
      </c>
      <c r="AH556" s="173">
        <f t="shared" si="629"/>
        <v>0</v>
      </c>
      <c r="AI556" s="173"/>
      <c r="AJ556" s="173">
        <f t="shared" si="629"/>
        <v>0</v>
      </c>
      <c r="AK556" s="173">
        <f t="shared" si="629"/>
        <v>0</v>
      </c>
      <c r="AL556" s="173">
        <f t="shared" si="629"/>
        <v>0</v>
      </c>
      <c r="AM556" s="173">
        <f t="shared" si="629"/>
        <v>0</v>
      </c>
      <c r="AN556" s="173"/>
      <c r="AO556" s="173">
        <f t="shared" si="629"/>
        <v>0</v>
      </c>
      <c r="AP556" s="173">
        <f t="shared" si="629"/>
        <v>0</v>
      </c>
      <c r="AQ556" s="173">
        <f t="shared" si="629"/>
        <v>0</v>
      </c>
      <c r="AR556" s="173">
        <f t="shared" si="629"/>
        <v>0</v>
      </c>
      <c r="AS556" s="173"/>
      <c r="AT556" s="173">
        <f t="shared" si="629"/>
        <v>0</v>
      </c>
      <c r="AU556" s="173">
        <f t="shared" si="629"/>
        <v>0</v>
      </c>
      <c r="AV556" s="173">
        <f t="shared" si="629"/>
        <v>0</v>
      </c>
      <c r="AW556" s="173">
        <f t="shared" si="629"/>
        <v>0</v>
      </c>
      <c r="AX556" s="173"/>
      <c r="AY556" s="173">
        <f t="shared" si="629"/>
        <v>0</v>
      </c>
      <c r="AZ556" s="173">
        <f t="shared" si="629"/>
        <v>0</v>
      </c>
      <c r="BA556" s="173"/>
      <c r="BB556" s="182"/>
    </row>
    <row r="557" spans="1:54" ht="31.2">
      <c r="A557" s="313"/>
      <c r="B557" s="315"/>
      <c r="C557" s="315"/>
      <c r="D557" s="157" t="s">
        <v>37</v>
      </c>
      <c r="E557" s="209">
        <f t="shared" si="628"/>
        <v>0</v>
      </c>
      <c r="F557" s="209">
        <f t="shared" si="613"/>
        <v>0</v>
      </c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  <c r="AG557" s="173"/>
      <c r="AH557" s="173"/>
      <c r="AI557" s="173"/>
      <c r="AJ557" s="173"/>
      <c r="AK557" s="173"/>
      <c r="AL557" s="173"/>
      <c r="AM557" s="173"/>
      <c r="AN557" s="173"/>
      <c r="AO557" s="173"/>
      <c r="AP557" s="173"/>
      <c r="AQ557" s="173"/>
      <c r="AR557" s="173"/>
      <c r="AS557" s="173"/>
      <c r="AT557" s="173"/>
      <c r="AU557" s="173"/>
      <c r="AV557" s="173"/>
      <c r="AW557" s="173"/>
      <c r="AX557" s="173"/>
      <c r="AY557" s="173"/>
      <c r="AZ557" s="173"/>
      <c r="BA557" s="173"/>
      <c r="BB557" s="182"/>
    </row>
    <row r="558" spans="1:54" ht="31.2">
      <c r="A558" s="313"/>
      <c r="B558" s="315"/>
      <c r="C558" s="315"/>
      <c r="D558" s="158" t="s">
        <v>2</v>
      </c>
      <c r="E558" s="209">
        <f t="shared" si="628"/>
        <v>0</v>
      </c>
      <c r="F558" s="209">
        <f t="shared" si="613"/>
        <v>0</v>
      </c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  <c r="AA558" s="173"/>
      <c r="AB558" s="173"/>
      <c r="AC558" s="173"/>
      <c r="AD558" s="173"/>
      <c r="AE558" s="173"/>
      <c r="AF558" s="173"/>
      <c r="AG558" s="173"/>
      <c r="AH558" s="173"/>
      <c r="AI558" s="173"/>
      <c r="AJ558" s="173"/>
      <c r="AK558" s="173"/>
      <c r="AL558" s="173"/>
      <c r="AM558" s="173"/>
      <c r="AN558" s="173"/>
      <c r="AO558" s="173"/>
      <c r="AP558" s="173"/>
      <c r="AQ558" s="173"/>
      <c r="AR558" s="173"/>
      <c r="AS558" s="173"/>
      <c r="AT558" s="173"/>
      <c r="AU558" s="173"/>
      <c r="AV558" s="173"/>
      <c r="AW558" s="173"/>
      <c r="AX558" s="173"/>
      <c r="AY558" s="173"/>
      <c r="AZ558" s="173"/>
      <c r="BA558" s="173"/>
      <c r="BB558" s="182"/>
    </row>
    <row r="559" spans="1:54" ht="15.6">
      <c r="A559" s="313"/>
      <c r="B559" s="315"/>
      <c r="C559" s="315"/>
      <c r="D559" s="221" t="s">
        <v>273</v>
      </c>
      <c r="E559" s="209">
        <f>H559+K559+N559+Q559+T559+W559+Z559+AE559+AJ559+AO559+AT559+AY559</f>
        <v>1000</v>
      </c>
      <c r="F559" s="209">
        <f t="shared" si="613"/>
        <v>1000</v>
      </c>
      <c r="G559" s="173"/>
      <c r="H559" s="173">
        <v>1000</v>
      </c>
      <c r="I559" s="173">
        <v>1000</v>
      </c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  <c r="AA559" s="173"/>
      <c r="AB559" s="173"/>
      <c r="AC559" s="173"/>
      <c r="AD559" s="173"/>
      <c r="AE559" s="173"/>
      <c r="AF559" s="173"/>
      <c r="AG559" s="173"/>
      <c r="AH559" s="173"/>
      <c r="AI559" s="173"/>
      <c r="AJ559" s="173"/>
      <c r="AK559" s="173"/>
      <c r="AL559" s="173"/>
      <c r="AM559" s="173"/>
      <c r="AN559" s="173"/>
      <c r="AO559" s="173"/>
      <c r="AP559" s="173"/>
      <c r="AQ559" s="173"/>
      <c r="AR559" s="173"/>
      <c r="AS559" s="173"/>
      <c r="AT559" s="173"/>
      <c r="AU559" s="173"/>
      <c r="AV559" s="173"/>
      <c r="AW559" s="173"/>
      <c r="AX559" s="173"/>
      <c r="AY559" s="173"/>
      <c r="AZ559" s="173"/>
      <c r="BA559" s="173"/>
      <c r="BB559" s="182"/>
    </row>
    <row r="560" spans="1:54" ht="78">
      <c r="A560" s="313"/>
      <c r="B560" s="315"/>
      <c r="C560" s="315"/>
      <c r="D560" s="221" t="s">
        <v>279</v>
      </c>
      <c r="E560" s="209">
        <f t="shared" ref="E560:E635" si="630">H560+K560+N560+Q560+T560+W560+Z560+AE560+AJ560+AO560+AT560+AY560</f>
        <v>0</v>
      </c>
      <c r="F560" s="209">
        <f t="shared" si="613"/>
        <v>0</v>
      </c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  <c r="AG560" s="173"/>
      <c r="AH560" s="173"/>
      <c r="AI560" s="173"/>
      <c r="AJ560" s="173"/>
      <c r="AK560" s="173"/>
      <c r="AL560" s="173"/>
      <c r="AM560" s="173"/>
      <c r="AN560" s="173"/>
      <c r="AO560" s="173"/>
      <c r="AP560" s="173"/>
      <c r="AQ560" s="173"/>
      <c r="AR560" s="173"/>
      <c r="AS560" s="173"/>
      <c r="AT560" s="173"/>
      <c r="AU560" s="173"/>
      <c r="AV560" s="173"/>
      <c r="AW560" s="173"/>
      <c r="AX560" s="173"/>
      <c r="AY560" s="173"/>
      <c r="AZ560" s="173"/>
      <c r="BA560" s="173"/>
      <c r="BB560" s="182"/>
    </row>
    <row r="561" spans="1:54" ht="15.6">
      <c r="A561" s="313"/>
      <c r="B561" s="315"/>
      <c r="C561" s="315"/>
      <c r="D561" s="221" t="s">
        <v>274</v>
      </c>
      <c r="E561" s="209">
        <f t="shared" si="630"/>
        <v>0</v>
      </c>
      <c r="F561" s="209">
        <f t="shared" si="613"/>
        <v>0</v>
      </c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  <c r="AG561" s="173"/>
      <c r="AH561" s="173"/>
      <c r="AI561" s="173"/>
      <c r="AJ561" s="173"/>
      <c r="AK561" s="173"/>
      <c r="AL561" s="173"/>
      <c r="AM561" s="173"/>
      <c r="AN561" s="173"/>
      <c r="AO561" s="173"/>
      <c r="AP561" s="173"/>
      <c r="AQ561" s="173"/>
      <c r="AR561" s="173"/>
      <c r="AS561" s="173"/>
      <c r="AT561" s="173"/>
      <c r="AU561" s="173"/>
      <c r="AV561" s="173"/>
      <c r="AW561" s="173"/>
      <c r="AX561" s="173"/>
      <c r="AY561" s="173"/>
      <c r="AZ561" s="173"/>
      <c r="BA561" s="173"/>
      <c r="BB561" s="182"/>
    </row>
    <row r="562" spans="1:54" ht="31.2">
      <c r="A562" s="313"/>
      <c r="B562" s="315"/>
      <c r="C562" s="315"/>
      <c r="D562" s="153" t="s">
        <v>43</v>
      </c>
      <c r="E562" s="209">
        <f t="shared" si="630"/>
        <v>0</v>
      </c>
      <c r="F562" s="209">
        <f t="shared" si="613"/>
        <v>0</v>
      </c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  <c r="AG562" s="173"/>
      <c r="AH562" s="173"/>
      <c r="AI562" s="173"/>
      <c r="AJ562" s="173"/>
      <c r="AK562" s="173"/>
      <c r="AL562" s="173"/>
      <c r="AM562" s="173"/>
      <c r="AN562" s="173"/>
      <c r="AO562" s="173"/>
      <c r="AP562" s="173"/>
      <c r="AQ562" s="173"/>
      <c r="AR562" s="173"/>
      <c r="AS562" s="173"/>
      <c r="AT562" s="173"/>
      <c r="AU562" s="173"/>
      <c r="AV562" s="173"/>
      <c r="AW562" s="173"/>
      <c r="AX562" s="173"/>
      <c r="AY562" s="173"/>
      <c r="AZ562" s="173"/>
      <c r="BA562" s="173"/>
      <c r="BB562" s="183"/>
    </row>
    <row r="563" spans="1:54" ht="15.6">
      <c r="A563" s="312" t="s">
        <v>459</v>
      </c>
      <c r="B563" s="314" t="s">
        <v>460</v>
      </c>
      <c r="C563" s="314" t="s">
        <v>338</v>
      </c>
      <c r="D563" s="159" t="s">
        <v>41</v>
      </c>
      <c r="E563" s="209">
        <f t="shared" si="630"/>
        <v>44049.210000000006</v>
      </c>
      <c r="F563" s="209">
        <f>I563+L563+O563+R563+U563+X563+AC563+AH563+AM563+AR563+AW563+AZ563</f>
        <v>44049.210000000006</v>
      </c>
      <c r="G563" s="156">
        <f>F563/E563</f>
        <v>1</v>
      </c>
      <c r="H563" s="173">
        <f>H564+H565+H566+H568+H569</f>
        <v>0</v>
      </c>
      <c r="I563" s="173">
        <f t="shared" ref="I563" si="631">I564+I565+I566+I568+I569</f>
        <v>0</v>
      </c>
      <c r="J563" s="173"/>
      <c r="K563" s="173">
        <f t="shared" ref="K563:L563" si="632">K564+K565+K566+K568+K569</f>
        <v>0</v>
      </c>
      <c r="L563" s="173">
        <f t="shared" si="632"/>
        <v>0</v>
      </c>
      <c r="M563" s="173"/>
      <c r="N563" s="173">
        <f t="shared" ref="N563:O563" si="633">N564+N565+N566+N568+N569</f>
        <v>0</v>
      </c>
      <c r="O563" s="173">
        <f t="shared" si="633"/>
        <v>0</v>
      </c>
      <c r="P563" s="173"/>
      <c r="Q563" s="173">
        <f t="shared" ref="Q563:R563" si="634">Q564+Q565+Q566+Q568+Q569</f>
        <v>0</v>
      </c>
      <c r="R563" s="173">
        <f t="shared" si="634"/>
        <v>0</v>
      </c>
      <c r="S563" s="173"/>
      <c r="T563" s="173">
        <f t="shared" ref="T563:U563" si="635">T564+T565+T566+T568+T569</f>
        <v>23018.420000000002</v>
      </c>
      <c r="U563" s="173">
        <f t="shared" si="635"/>
        <v>23018.420000000002</v>
      </c>
      <c r="V563" s="173"/>
      <c r="W563" s="173">
        <f t="shared" ref="W563:X563" si="636">W564+W565+W566+W568+W569</f>
        <v>0</v>
      </c>
      <c r="X563" s="173">
        <f t="shared" si="636"/>
        <v>0</v>
      </c>
      <c r="Y563" s="173"/>
      <c r="Z563" s="173">
        <f t="shared" ref="Z563:AC563" si="637">Z564+Z565+Z566+Z568+Z569</f>
        <v>0</v>
      </c>
      <c r="AA563" s="173">
        <f t="shared" si="637"/>
        <v>0</v>
      </c>
      <c r="AB563" s="173">
        <f t="shared" si="637"/>
        <v>0</v>
      </c>
      <c r="AC563" s="173">
        <f t="shared" si="637"/>
        <v>0</v>
      </c>
      <c r="AD563" s="173"/>
      <c r="AE563" s="178">
        <f t="shared" ref="AE563:AH563" si="638">AE564+AE565+AE566+AE568+AE569</f>
        <v>21030.790000000005</v>
      </c>
      <c r="AF563" s="178">
        <f t="shared" si="638"/>
        <v>0</v>
      </c>
      <c r="AG563" s="178">
        <f t="shared" si="638"/>
        <v>0</v>
      </c>
      <c r="AH563" s="178">
        <f t="shared" si="638"/>
        <v>21030.790000000005</v>
      </c>
      <c r="AI563" s="173"/>
      <c r="AJ563" s="173">
        <f t="shared" ref="AJ563:AM563" si="639">AJ564+AJ565+AJ566+AJ568+AJ569</f>
        <v>0</v>
      </c>
      <c r="AK563" s="173">
        <f t="shared" si="639"/>
        <v>0</v>
      </c>
      <c r="AL563" s="173">
        <f t="shared" si="639"/>
        <v>0</v>
      </c>
      <c r="AM563" s="173">
        <f t="shared" si="639"/>
        <v>0</v>
      </c>
      <c r="AN563" s="173"/>
      <c r="AO563" s="173">
        <f t="shared" ref="AO563:AR563" si="640">AO564+AO565+AO566+AO568+AO569</f>
        <v>0</v>
      </c>
      <c r="AP563" s="173">
        <f t="shared" si="640"/>
        <v>0</v>
      </c>
      <c r="AQ563" s="173">
        <f t="shared" si="640"/>
        <v>0</v>
      </c>
      <c r="AR563" s="173">
        <f t="shared" si="640"/>
        <v>0</v>
      </c>
      <c r="AS563" s="173"/>
      <c r="AT563" s="173">
        <f t="shared" ref="AT563:AW563" si="641">AT564+AT565+AT566+AT568+AT569</f>
        <v>0</v>
      </c>
      <c r="AU563" s="173">
        <f t="shared" si="641"/>
        <v>0</v>
      </c>
      <c r="AV563" s="173">
        <f t="shared" si="641"/>
        <v>0</v>
      </c>
      <c r="AW563" s="173">
        <f t="shared" si="641"/>
        <v>0</v>
      </c>
      <c r="AX563" s="173"/>
      <c r="AY563" s="173">
        <f t="shared" ref="AY563:AZ563" si="642">AY564+AY565+AY566+AY568+AY569</f>
        <v>0</v>
      </c>
      <c r="AZ563" s="173">
        <f t="shared" si="642"/>
        <v>0</v>
      </c>
      <c r="BA563" s="173"/>
      <c r="BB563" s="222"/>
    </row>
    <row r="564" spans="1:54" ht="31.2">
      <c r="A564" s="313"/>
      <c r="B564" s="315"/>
      <c r="C564" s="315"/>
      <c r="D564" s="157" t="s">
        <v>37</v>
      </c>
      <c r="E564" s="209">
        <f t="shared" si="630"/>
        <v>0</v>
      </c>
      <c r="F564" s="209">
        <f t="shared" ref="F564:F566" si="643">I564+L564+O564+R564+U564+X564+AC564+AH564+AM564+AR564+AW564+AZ564</f>
        <v>0</v>
      </c>
      <c r="G564" s="173"/>
      <c r="H564" s="173">
        <f>H571+H578+H585+H592+H599+H606+H613+H620+H627</f>
        <v>0</v>
      </c>
      <c r="I564" s="173">
        <f t="shared" ref="I564:AZ564" si="644">I571+I578+I585+I592+I599+I606+I613+I620+I627</f>
        <v>0</v>
      </c>
      <c r="J564" s="173"/>
      <c r="K564" s="173">
        <f t="shared" si="644"/>
        <v>0</v>
      </c>
      <c r="L564" s="173">
        <f t="shared" si="644"/>
        <v>0</v>
      </c>
      <c r="M564" s="173"/>
      <c r="N564" s="173">
        <f t="shared" si="644"/>
        <v>0</v>
      </c>
      <c r="O564" s="173">
        <f t="shared" si="644"/>
        <v>0</v>
      </c>
      <c r="P564" s="173"/>
      <c r="Q564" s="173">
        <f t="shared" si="644"/>
        <v>0</v>
      </c>
      <c r="R564" s="173">
        <f t="shared" si="644"/>
        <v>0</v>
      </c>
      <c r="S564" s="173">
        <f t="shared" si="644"/>
        <v>0</v>
      </c>
      <c r="T564" s="173">
        <f t="shared" si="644"/>
        <v>0</v>
      </c>
      <c r="U564" s="173">
        <f t="shared" si="644"/>
        <v>0</v>
      </c>
      <c r="V564" s="173"/>
      <c r="W564" s="173">
        <f t="shared" si="644"/>
        <v>0</v>
      </c>
      <c r="X564" s="173">
        <f t="shared" si="644"/>
        <v>0</v>
      </c>
      <c r="Y564" s="173"/>
      <c r="Z564" s="173">
        <f t="shared" si="644"/>
        <v>0</v>
      </c>
      <c r="AA564" s="173">
        <f t="shared" si="644"/>
        <v>0</v>
      </c>
      <c r="AB564" s="173">
        <f t="shared" si="644"/>
        <v>0</v>
      </c>
      <c r="AC564" s="173">
        <f t="shared" si="644"/>
        <v>0</v>
      </c>
      <c r="AD564" s="173"/>
      <c r="AE564" s="178">
        <f t="shared" si="644"/>
        <v>0</v>
      </c>
      <c r="AF564" s="178">
        <f t="shared" si="644"/>
        <v>0</v>
      </c>
      <c r="AG564" s="178">
        <f t="shared" si="644"/>
        <v>0</v>
      </c>
      <c r="AH564" s="178">
        <f t="shared" si="644"/>
        <v>0</v>
      </c>
      <c r="AI564" s="173"/>
      <c r="AJ564" s="173">
        <f t="shared" si="644"/>
        <v>0</v>
      </c>
      <c r="AK564" s="173">
        <f t="shared" si="644"/>
        <v>0</v>
      </c>
      <c r="AL564" s="173">
        <f t="shared" si="644"/>
        <v>0</v>
      </c>
      <c r="AM564" s="173">
        <f t="shared" si="644"/>
        <v>0</v>
      </c>
      <c r="AN564" s="173">
        <f t="shared" si="644"/>
        <v>0</v>
      </c>
      <c r="AO564" s="173">
        <f t="shared" si="644"/>
        <v>0</v>
      </c>
      <c r="AP564" s="173">
        <f t="shared" si="644"/>
        <v>0</v>
      </c>
      <c r="AQ564" s="173">
        <f t="shared" si="644"/>
        <v>0</v>
      </c>
      <c r="AR564" s="173">
        <f t="shared" si="644"/>
        <v>0</v>
      </c>
      <c r="AS564" s="173"/>
      <c r="AT564" s="173">
        <f t="shared" si="644"/>
        <v>0</v>
      </c>
      <c r="AU564" s="173">
        <f t="shared" si="644"/>
        <v>0</v>
      </c>
      <c r="AV564" s="173">
        <f t="shared" si="644"/>
        <v>0</v>
      </c>
      <c r="AW564" s="173">
        <f t="shared" si="644"/>
        <v>0</v>
      </c>
      <c r="AX564" s="173"/>
      <c r="AY564" s="173">
        <f t="shared" si="644"/>
        <v>0</v>
      </c>
      <c r="AZ564" s="173">
        <f t="shared" si="644"/>
        <v>0</v>
      </c>
      <c r="BA564" s="173"/>
      <c r="BB564" s="222"/>
    </row>
    <row r="565" spans="1:54" ht="31.2">
      <c r="A565" s="313"/>
      <c r="B565" s="315"/>
      <c r="C565" s="315"/>
      <c r="D565" s="158" t="s">
        <v>2</v>
      </c>
      <c r="E565" s="209">
        <f t="shared" si="630"/>
        <v>0</v>
      </c>
      <c r="F565" s="209">
        <f t="shared" si="643"/>
        <v>0</v>
      </c>
      <c r="G565" s="173"/>
      <c r="H565" s="173">
        <f t="shared" ref="H565:AZ569" si="645">H572+H579+H586+H593+H600+H607+H614+H621+H628</f>
        <v>0</v>
      </c>
      <c r="I565" s="173">
        <f t="shared" si="645"/>
        <v>0</v>
      </c>
      <c r="J565" s="173"/>
      <c r="K565" s="173">
        <f t="shared" si="645"/>
        <v>0</v>
      </c>
      <c r="L565" s="173">
        <f t="shared" si="645"/>
        <v>0</v>
      </c>
      <c r="M565" s="173"/>
      <c r="N565" s="173">
        <f t="shared" si="645"/>
        <v>0</v>
      </c>
      <c r="O565" s="173">
        <f t="shared" si="645"/>
        <v>0</v>
      </c>
      <c r="P565" s="173"/>
      <c r="Q565" s="173">
        <f t="shared" si="645"/>
        <v>0</v>
      </c>
      <c r="R565" s="173">
        <f t="shared" si="645"/>
        <v>0</v>
      </c>
      <c r="S565" s="173">
        <f t="shared" si="645"/>
        <v>0</v>
      </c>
      <c r="T565" s="173">
        <f t="shared" si="645"/>
        <v>0</v>
      </c>
      <c r="U565" s="173">
        <f t="shared" si="645"/>
        <v>0</v>
      </c>
      <c r="V565" s="173"/>
      <c r="W565" s="173">
        <f t="shared" si="645"/>
        <v>0</v>
      </c>
      <c r="X565" s="173">
        <f t="shared" si="645"/>
        <v>0</v>
      </c>
      <c r="Y565" s="173"/>
      <c r="Z565" s="173">
        <f t="shared" si="645"/>
        <v>0</v>
      </c>
      <c r="AA565" s="173">
        <f t="shared" si="645"/>
        <v>0</v>
      </c>
      <c r="AB565" s="173">
        <f t="shared" si="645"/>
        <v>0</v>
      </c>
      <c r="AC565" s="173">
        <f t="shared" si="645"/>
        <v>0</v>
      </c>
      <c r="AD565" s="173"/>
      <c r="AE565" s="178">
        <f t="shared" si="645"/>
        <v>0</v>
      </c>
      <c r="AF565" s="178">
        <f t="shared" si="645"/>
        <v>0</v>
      </c>
      <c r="AG565" s="178">
        <f t="shared" si="645"/>
        <v>0</v>
      </c>
      <c r="AH565" s="178">
        <f t="shared" si="645"/>
        <v>0</v>
      </c>
      <c r="AI565" s="173"/>
      <c r="AJ565" s="173">
        <f t="shared" si="645"/>
        <v>0</v>
      </c>
      <c r="AK565" s="173">
        <f t="shared" si="645"/>
        <v>0</v>
      </c>
      <c r="AL565" s="173">
        <f t="shared" si="645"/>
        <v>0</v>
      </c>
      <c r="AM565" s="173">
        <f t="shared" si="645"/>
        <v>0</v>
      </c>
      <c r="AN565" s="173">
        <f t="shared" si="645"/>
        <v>0</v>
      </c>
      <c r="AO565" s="173">
        <f t="shared" si="645"/>
        <v>0</v>
      </c>
      <c r="AP565" s="173">
        <f t="shared" si="645"/>
        <v>0</v>
      </c>
      <c r="AQ565" s="173">
        <f t="shared" si="645"/>
        <v>0</v>
      </c>
      <c r="AR565" s="173">
        <f t="shared" si="645"/>
        <v>0</v>
      </c>
      <c r="AS565" s="173"/>
      <c r="AT565" s="173">
        <f t="shared" si="645"/>
        <v>0</v>
      </c>
      <c r="AU565" s="173">
        <f t="shared" si="645"/>
        <v>0</v>
      </c>
      <c r="AV565" s="173">
        <f t="shared" si="645"/>
        <v>0</v>
      </c>
      <c r="AW565" s="173">
        <f t="shared" si="645"/>
        <v>0</v>
      </c>
      <c r="AX565" s="173"/>
      <c r="AY565" s="173">
        <f t="shared" si="645"/>
        <v>0</v>
      </c>
      <c r="AZ565" s="173">
        <f t="shared" si="645"/>
        <v>0</v>
      </c>
      <c r="BA565" s="173"/>
      <c r="BB565" s="182"/>
    </row>
    <row r="566" spans="1:54" ht="15.6">
      <c r="A566" s="313"/>
      <c r="B566" s="315"/>
      <c r="C566" s="315"/>
      <c r="D566" s="221" t="s">
        <v>273</v>
      </c>
      <c r="E566" s="209">
        <f>H566+K566+N566+Q566+T566+W566+Z566+AE566+AJ566+AO566+AT566+AY566</f>
        <v>44049.210000000006</v>
      </c>
      <c r="F566" s="209">
        <f t="shared" si="643"/>
        <v>44049.210000000006</v>
      </c>
      <c r="G566" s="173"/>
      <c r="H566" s="173">
        <f t="shared" si="645"/>
        <v>0</v>
      </c>
      <c r="I566" s="173">
        <f t="shared" si="645"/>
        <v>0</v>
      </c>
      <c r="J566" s="173"/>
      <c r="K566" s="173">
        <f t="shared" si="645"/>
        <v>0</v>
      </c>
      <c r="L566" s="173">
        <f t="shared" si="645"/>
        <v>0</v>
      </c>
      <c r="M566" s="173"/>
      <c r="N566" s="173">
        <f t="shared" si="645"/>
        <v>0</v>
      </c>
      <c r="O566" s="173">
        <f t="shared" si="645"/>
        <v>0</v>
      </c>
      <c r="P566" s="173"/>
      <c r="Q566" s="173">
        <f t="shared" si="645"/>
        <v>0</v>
      </c>
      <c r="R566" s="173">
        <f t="shared" si="645"/>
        <v>0</v>
      </c>
      <c r="S566" s="173">
        <f t="shared" si="645"/>
        <v>0</v>
      </c>
      <c r="T566" s="173">
        <f t="shared" si="645"/>
        <v>23018.420000000002</v>
      </c>
      <c r="U566" s="173">
        <f t="shared" si="645"/>
        <v>23018.420000000002</v>
      </c>
      <c r="V566" s="173"/>
      <c r="W566" s="173">
        <f t="shared" si="645"/>
        <v>0</v>
      </c>
      <c r="X566" s="173">
        <f t="shared" si="645"/>
        <v>0</v>
      </c>
      <c r="Y566" s="173"/>
      <c r="Z566" s="173">
        <f t="shared" si="645"/>
        <v>0</v>
      </c>
      <c r="AA566" s="173">
        <f t="shared" si="645"/>
        <v>0</v>
      </c>
      <c r="AB566" s="173">
        <f t="shared" si="645"/>
        <v>0</v>
      </c>
      <c r="AC566" s="173">
        <f t="shared" si="645"/>
        <v>0</v>
      </c>
      <c r="AD566" s="173"/>
      <c r="AE566" s="178">
        <f t="shared" si="645"/>
        <v>21030.790000000005</v>
      </c>
      <c r="AF566" s="178">
        <f t="shared" si="645"/>
        <v>0</v>
      </c>
      <c r="AG566" s="178">
        <f t="shared" si="645"/>
        <v>0</v>
      </c>
      <c r="AH566" s="178">
        <f t="shared" si="645"/>
        <v>21030.790000000005</v>
      </c>
      <c r="AI566" s="173"/>
      <c r="AJ566" s="173">
        <f t="shared" si="645"/>
        <v>0</v>
      </c>
      <c r="AK566" s="173">
        <f t="shared" si="645"/>
        <v>0</v>
      </c>
      <c r="AL566" s="173">
        <f t="shared" si="645"/>
        <v>0</v>
      </c>
      <c r="AM566" s="173">
        <f t="shared" si="645"/>
        <v>0</v>
      </c>
      <c r="AN566" s="173">
        <f t="shared" si="645"/>
        <v>0</v>
      </c>
      <c r="AO566" s="173">
        <f t="shared" si="645"/>
        <v>0</v>
      </c>
      <c r="AP566" s="173">
        <f t="shared" si="645"/>
        <v>0</v>
      </c>
      <c r="AQ566" s="173">
        <f t="shared" si="645"/>
        <v>0</v>
      </c>
      <c r="AR566" s="173">
        <f t="shared" si="645"/>
        <v>0</v>
      </c>
      <c r="AS566" s="173"/>
      <c r="AT566" s="173">
        <f t="shared" si="645"/>
        <v>0</v>
      </c>
      <c r="AU566" s="173">
        <f t="shared" si="645"/>
        <v>0</v>
      </c>
      <c r="AV566" s="173">
        <f t="shared" si="645"/>
        <v>0</v>
      </c>
      <c r="AW566" s="173">
        <f t="shared" si="645"/>
        <v>0</v>
      </c>
      <c r="AX566" s="173"/>
      <c r="AY566" s="173">
        <f t="shared" si="645"/>
        <v>0</v>
      </c>
      <c r="AZ566" s="173">
        <f t="shared" si="645"/>
        <v>0</v>
      </c>
      <c r="BA566" s="173"/>
      <c r="BB566" s="182"/>
    </row>
    <row r="567" spans="1:54" ht="78">
      <c r="A567" s="313"/>
      <c r="B567" s="315"/>
      <c r="C567" s="315"/>
      <c r="D567" s="221" t="s">
        <v>279</v>
      </c>
      <c r="E567" s="209">
        <f t="shared" ref="E567:F572" si="646">H567+K567+N567+Q567+T567+W567+Z567+AE567+AJ567+AO567+AT567+AY567</f>
        <v>0</v>
      </c>
      <c r="F567" s="209">
        <f t="shared" si="646"/>
        <v>0</v>
      </c>
      <c r="G567" s="173"/>
      <c r="H567" s="173">
        <f t="shared" si="645"/>
        <v>0</v>
      </c>
      <c r="I567" s="173">
        <f t="shared" si="645"/>
        <v>0</v>
      </c>
      <c r="J567" s="173"/>
      <c r="K567" s="173">
        <f t="shared" si="645"/>
        <v>0</v>
      </c>
      <c r="L567" s="173">
        <f t="shared" si="645"/>
        <v>0</v>
      </c>
      <c r="M567" s="173"/>
      <c r="N567" s="173">
        <f t="shared" si="645"/>
        <v>0</v>
      </c>
      <c r="O567" s="173">
        <f t="shared" si="645"/>
        <v>0</v>
      </c>
      <c r="P567" s="173"/>
      <c r="Q567" s="173">
        <f t="shared" si="645"/>
        <v>0</v>
      </c>
      <c r="R567" s="173">
        <f t="shared" si="645"/>
        <v>0</v>
      </c>
      <c r="S567" s="173">
        <f t="shared" si="645"/>
        <v>0</v>
      </c>
      <c r="T567" s="173">
        <f t="shared" si="645"/>
        <v>0</v>
      </c>
      <c r="U567" s="173">
        <f t="shared" si="645"/>
        <v>0</v>
      </c>
      <c r="V567" s="173"/>
      <c r="W567" s="173">
        <f t="shared" si="645"/>
        <v>0</v>
      </c>
      <c r="X567" s="173">
        <f t="shared" si="645"/>
        <v>0</v>
      </c>
      <c r="Y567" s="173"/>
      <c r="Z567" s="173">
        <f t="shared" si="645"/>
        <v>0</v>
      </c>
      <c r="AA567" s="173">
        <f t="shared" si="645"/>
        <v>0</v>
      </c>
      <c r="AB567" s="173">
        <f t="shared" si="645"/>
        <v>0</v>
      </c>
      <c r="AC567" s="173">
        <f t="shared" si="645"/>
        <v>0</v>
      </c>
      <c r="AD567" s="173"/>
      <c r="AE567" s="173">
        <f t="shared" si="645"/>
        <v>0</v>
      </c>
      <c r="AF567" s="173">
        <f t="shared" si="645"/>
        <v>0</v>
      </c>
      <c r="AG567" s="173">
        <f t="shared" si="645"/>
        <v>0</v>
      </c>
      <c r="AH567" s="173">
        <f t="shared" si="645"/>
        <v>0</v>
      </c>
      <c r="AI567" s="173"/>
      <c r="AJ567" s="173">
        <f t="shared" si="645"/>
        <v>0</v>
      </c>
      <c r="AK567" s="173">
        <f t="shared" si="645"/>
        <v>0</v>
      </c>
      <c r="AL567" s="173">
        <f t="shared" si="645"/>
        <v>0</v>
      </c>
      <c r="AM567" s="173">
        <f t="shared" si="645"/>
        <v>0</v>
      </c>
      <c r="AN567" s="173">
        <f t="shared" si="645"/>
        <v>0</v>
      </c>
      <c r="AO567" s="173">
        <f t="shared" si="645"/>
        <v>0</v>
      </c>
      <c r="AP567" s="173">
        <f t="shared" si="645"/>
        <v>0</v>
      </c>
      <c r="AQ567" s="173">
        <f t="shared" si="645"/>
        <v>0</v>
      </c>
      <c r="AR567" s="173">
        <f t="shared" si="645"/>
        <v>0</v>
      </c>
      <c r="AS567" s="173"/>
      <c r="AT567" s="173">
        <f t="shared" si="645"/>
        <v>0</v>
      </c>
      <c r="AU567" s="173">
        <f t="shared" si="645"/>
        <v>0</v>
      </c>
      <c r="AV567" s="173">
        <f t="shared" si="645"/>
        <v>0</v>
      </c>
      <c r="AW567" s="173">
        <f t="shared" si="645"/>
        <v>0</v>
      </c>
      <c r="AX567" s="173"/>
      <c r="AY567" s="173">
        <f t="shared" si="645"/>
        <v>0</v>
      </c>
      <c r="AZ567" s="173">
        <f t="shared" si="645"/>
        <v>0</v>
      </c>
      <c r="BA567" s="173"/>
      <c r="BB567" s="182"/>
    </row>
    <row r="568" spans="1:54" ht="15.6">
      <c r="A568" s="313"/>
      <c r="B568" s="315"/>
      <c r="C568" s="315"/>
      <c r="D568" s="221" t="s">
        <v>274</v>
      </c>
      <c r="E568" s="209">
        <f t="shared" si="646"/>
        <v>0</v>
      </c>
      <c r="F568" s="209">
        <f t="shared" si="646"/>
        <v>0</v>
      </c>
      <c r="G568" s="173"/>
      <c r="H568" s="173">
        <f t="shared" si="645"/>
        <v>0</v>
      </c>
      <c r="I568" s="173">
        <f t="shared" si="645"/>
        <v>0</v>
      </c>
      <c r="J568" s="173"/>
      <c r="K568" s="173">
        <f t="shared" si="645"/>
        <v>0</v>
      </c>
      <c r="L568" s="173">
        <f t="shared" si="645"/>
        <v>0</v>
      </c>
      <c r="M568" s="173"/>
      <c r="N568" s="173">
        <f t="shared" si="645"/>
        <v>0</v>
      </c>
      <c r="O568" s="173">
        <f t="shared" si="645"/>
        <v>0</v>
      </c>
      <c r="P568" s="173"/>
      <c r="Q568" s="173">
        <f t="shared" si="645"/>
        <v>0</v>
      </c>
      <c r="R568" s="173">
        <f t="shared" si="645"/>
        <v>0</v>
      </c>
      <c r="S568" s="173">
        <f t="shared" si="645"/>
        <v>0</v>
      </c>
      <c r="T568" s="173">
        <f t="shared" si="645"/>
        <v>0</v>
      </c>
      <c r="U568" s="173">
        <f t="shared" si="645"/>
        <v>0</v>
      </c>
      <c r="V568" s="173"/>
      <c r="W568" s="173">
        <f t="shared" si="645"/>
        <v>0</v>
      </c>
      <c r="X568" s="173">
        <f t="shared" si="645"/>
        <v>0</v>
      </c>
      <c r="Y568" s="173"/>
      <c r="Z568" s="173">
        <f t="shared" si="645"/>
        <v>0</v>
      </c>
      <c r="AA568" s="173">
        <f t="shared" si="645"/>
        <v>0</v>
      </c>
      <c r="AB568" s="173">
        <f t="shared" si="645"/>
        <v>0</v>
      </c>
      <c r="AC568" s="173">
        <f t="shared" si="645"/>
        <v>0</v>
      </c>
      <c r="AD568" s="173"/>
      <c r="AE568" s="173">
        <f t="shared" si="645"/>
        <v>0</v>
      </c>
      <c r="AF568" s="173">
        <f t="shared" si="645"/>
        <v>0</v>
      </c>
      <c r="AG568" s="173">
        <f t="shared" si="645"/>
        <v>0</v>
      </c>
      <c r="AH568" s="173">
        <f t="shared" si="645"/>
        <v>0</v>
      </c>
      <c r="AI568" s="173"/>
      <c r="AJ568" s="173">
        <f t="shared" si="645"/>
        <v>0</v>
      </c>
      <c r="AK568" s="173">
        <f t="shared" si="645"/>
        <v>0</v>
      </c>
      <c r="AL568" s="173">
        <f t="shared" si="645"/>
        <v>0</v>
      </c>
      <c r="AM568" s="173">
        <f t="shared" si="645"/>
        <v>0</v>
      </c>
      <c r="AN568" s="173">
        <f t="shared" si="645"/>
        <v>0</v>
      </c>
      <c r="AO568" s="173">
        <f t="shared" si="645"/>
        <v>0</v>
      </c>
      <c r="AP568" s="173">
        <f t="shared" si="645"/>
        <v>0</v>
      </c>
      <c r="AQ568" s="173">
        <f t="shared" si="645"/>
        <v>0</v>
      </c>
      <c r="AR568" s="173">
        <f t="shared" si="645"/>
        <v>0</v>
      </c>
      <c r="AS568" s="173"/>
      <c r="AT568" s="173">
        <f t="shared" si="645"/>
        <v>0</v>
      </c>
      <c r="AU568" s="173">
        <f t="shared" si="645"/>
        <v>0</v>
      </c>
      <c r="AV568" s="173">
        <f t="shared" si="645"/>
        <v>0</v>
      </c>
      <c r="AW568" s="173">
        <f t="shared" si="645"/>
        <v>0</v>
      </c>
      <c r="AX568" s="173"/>
      <c r="AY568" s="173">
        <f t="shared" si="645"/>
        <v>0</v>
      </c>
      <c r="AZ568" s="173">
        <f t="shared" si="645"/>
        <v>0</v>
      </c>
      <c r="BA568" s="173"/>
      <c r="BB568" s="182"/>
    </row>
    <row r="569" spans="1:54" ht="31.2">
      <c r="A569" s="313"/>
      <c r="B569" s="315"/>
      <c r="C569" s="315"/>
      <c r="D569" s="153" t="s">
        <v>43</v>
      </c>
      <c r="E569" s="209">
        <f t="shared" si="646"/>
        <v>0</v>
      </c>
      <c r="F569" s="209">
        <f t="shared" si="646"/>
        <v>0</v>
      </c>
      <c r="G569" s="173"/>
      <c r="H569" s="173">
        <f t="shared" si="645"/>
        <v>0</v>
      </c>
      <c r="I569" s="173">
        <f t="shared" si="645"/>
        <v>0</v>
      </c>
      <c r="J569" s="173"/>
      <c r="K569" s="173">
        <f t="shared" si="645"/>
        <v>0</v>
      </c>
      <c r="L569" s="173">
        <f t="shared" si="645"/>
        <v>0</v>
      </c>
      <c r="M569" s="173"/>
      <c r="N569" s="173">
        <f t="shared" si="645"/>
        <v>0</v>
      </c>
      <c r="O569" s="173">
        <f t="shared" si="645"/>
        <v>0</v>
      </c>
      <c r="P569" s="173"/>
      <c r="Q569" s="173">
        <f t="shared" si="645"/>
        <v>0</v>
      </c>
      <c r="R569" s="173">
        <f t="shared" si="645"/>
        <v>0</v>
      </c>
      <c r="S569" s="173">
        <f t="shared" si="645"/>
        <v>0</v>
      </c>
      <c r="T569" s="173">
        <f t="shared" si="645"/>
        <v>0</v>
      </c>
      <c r="U569" s="173">
        <f t="shared" si="645"/>
        <v>0</v>
      </c>
      <c r="V569" s="173"/>
      <c r="W569" s="173">
        <f t="shared" si="645"/>
        <v>0</v>
      </c>
      <c r="X569" s="173">
        <f t="shared" si="645"/>
        <v>0</v>
      </c>
      <c r="Y569" s="173"/>
      <c r="Z569" s="173">
        <f t="shared" si="645"/>
        <v>0</v>
      </c>
      <c r="AA569" s="173">
        <f t="shared" si="645"/>
        <v>0</v>
      </c>
      <c r="AB569" s="173">
        <f t="shared" si="645"/>
        <v>0</v>
      </c>
      <c r="AC569" s="173">
        <f t="shared" si="645"/>
        <v>0</v>
      </c>
      <c r="AD569" s="173"/>
      <c r="AE569" s="173">
        <f t="shared" si="645"/>
        <v>0</v>
      </c>
      <c r="AF569" s="173">
        <f t="shared" si="645"/>
        <v>0</v>
      </c>
      <c r="AG569" s="173">
        <f t="shared" si="645"/>
        <v>0</v>
      </c>
      <c r="AH569" s="173">
        <f t="shared" si="645"/>
        <v>0</v>
      </c>
      <c r="AI569" s="173"/>
      <c r="AJ569" s="173">
        <f t="shared" si="645"/>
        <v>0</v>
      </c>
      <c r="AK569" s="173">
        <f t="shared" si="645"/>
        <v>0</v>
      </c>
      <c r="AL569" s="173">
        <f t="shared" si="645"/>
        <v>0</v>
      </c>
      <c r="AM569" s="173">
        <f t="shared" si="645"/>
        <v>0</v>
      </c>
      <c r="AN569" s="173">
        <f t="shared" si="645"/>
        <v>0</v>
      </c>
      <c r="AO569" s="173">
        <f t="shared" si="645"/>
        <v>0</v>
      </c>
      <c r="AP569" s="173">
        <f t="shared" si="645"/>
        <v>0</v>
      </c>
      <c r="AQ569" s="173">
        <f t="shared" si="645"/>
        <v>0</v>
      </c>
      <c r="AR569" s="173">
        <f t="shared" si="645"/>
        <v>0</v>
      </c>
      <c r="AS569" s="173"/>
      <c r="AT569" s="173">
        <f t="shared" si="645"/>
        <v>0</v>
      </c>
      <c r="AU569" s="173">
        <f t="shared" si="645"/>
        <v>0</v>
      </c>
      <c r="AV569" s="173">
        <f t="shared" si="645"/>
        <v>0</v>
      </c>
      <c r="AW569" s="173">
        <f t="shared" si="645"/>
        <v>0</v>
      </c>
      <c r="AX569" s="173"/>
      <c r="AY569" s="173">
        <f t="shared" si="645"/>
        <v>0</v>
      </c>
      <c r="AZ569" s="173">
        <f t="shared" si="645"/>
        <v>0</v>
      </c>
      <c r="BA569" s="173"/>
      <c r="BB569" s="183"/>
    </row>
    <row r="570" spans="1:54" ht="15.6">
      <c r="A570" s="312"/>
      <c r="B570" s="314" t="s">
        <v>339</v>
      </c>
      <c r="C570" s="314" t="s">
        <v>338</v>
      </c>
      <c r="D570" s="159" t="s">
        <v>41</v>
      </c>
      <c r="E570" s="209">
        <f t="shared" si="646"/>
        <v>0</v>
      </c>
      <c r="F570" s="209">
        <f>I570+L570+O570+R570+U570+X570+AC570+AH570+AM570+AR570+AW570+AZ570</f>
        <v>0</v>
      </c>
      <c r="G570" s="173" t="e">
        <f>F570/E570*100</f>
        <v>#DIV/0!</v>
      </c>
      <c r="H570" s="173">
        <f>H571+H572+H573+H575+H576</f>
        <v>0</v>
      </c>
      <c r="I570" s="173">
        <f t="shared" ref="I570" si="647">I571+I572+I573+I575+I576</f>
        <v>0</v>
      </c>
      <c r="J570" s="173" t="e">
        <f>I570/H570*100</f>
        <v>#DIV/0!</v>
      </c>
      <c r="K570" s="173">
        <f t="shared" ref="K570:L570" si="648">K571+K572+K573+K575+K576</f>
        <v>0</v>
      </c>
      <c r="L570" s="173">
        <f t="shared" si="648"/>
        <v>0</v>
      </c>
      <c r="M570" s="173"/>
      <c r="N570" s="173">
        <f t="shared" ref="N570:O570" si="649">N571+N572+N573+N575+N576</f>
        <v>0</v>
      </c>
      <c r="O570" s="173">
        <f t="shared" si="649"/>
        <v>0</v>
      </c>
      <c r="P570" s="173"/>
      <c r="Q570" s="173">
        <f t="shared" ref="Q570:U570" si="650">Q571+Q572+Q573+Q575+Q576</f>
        <v>0</v>
      </c>
      <c r="R570" s="173">
        <f t="shared" si="650"/>
        <v>0</v>
      </c>
      <c r="S570" s="173">
        <f t="shared" si="650"/>
        <v>0</v>
      </c>
      <c r="T570" s="173">
        <f t="shared" si="650"/>
        <v>0</v>
      </c>
      <c r="U570" s="173">
        <f t="shared" si="650"/>
        <v>0</v>
      </c>
      <c r="V570" s="173"/>
      <c r="W570" s="173">
        <f t="shared" ref="W570:X570" si="651">W571+W572+W573+W575+W576</f>
        <v>0</v>
      </c>
      <c r="X570" s="173">
        <f t="shared" si="651"/>
        <v>0</v>
      </c>
      <c r="Y570" s="173"/>
      <c r="Z570" s="173">
        <f t="shared" ref="Z570:AC570" si="652">Z571+Z572+Z573+Z575+Z576</f>
        <v>0</v>
      </c>
      <c r="AA570" s="173">
        <f t="shared" si="652"/>
        <v>0</v>
      </c>
      <c r="AB570" s="173">
        <f t="shared" si="652"/>
        <v>0</v>
      </c>
      <c r="AC570" s="173">
        <f t="shared" si="652"/>
        <v>0</v>
      </c>
      <c r="AD570" s="173"/>
      <c r="AE570" s="173">
        <f t="shared" ref="AE570:AH570" si="653">AE571+AE572+AE573+AE575+AE576</f>
        <v>0</v>
      </c>
      <c r="AF570" s="173">
        <f t="shared" si="653"/>
        <v>0</v>
      </c>
      <c r="AG570" s="173">
        <f t="shared" si="653"/>
        <v>0</v>
      </c>
      <c r="AH570" s="173">
        <f t="shared" si="653"/>
        <v>0</v>
      </c>
      <c r="AI570" s="173"/>
      <c r="AJ570" s="173">
        <f t="shared" ref="AJ570:AM570" si="654">AJ571+AJ572+AJ573+AJ575+AJ576</f>
        <v>0</v>
      </c>
      <c r="AK570" s="173">
        <f t="shared" si="654"/>
        <v>0</v>
      </c>
      <c r="AL570" s="173">
        <f t="shared" si="654"/>
        <v>0</v>
      </c>
      <c r="AM570" s="173">
        <f t="shared" si="654"/>
        <v>0</v>
      </c>
      <c r="AN570" s="173"/>
      <c r="AO570" s="173">
        <f t="shared" ref="AO570:AR570" si="655">AO571+AO572+AO573+AO575+AO576</f>
        <v>0</v>
      </c>
      <c r="AP570" s="173">
        <f t="shared" si="655"/>
        <v>0</v>
      </c>
      <c r="AQ570" s="173">
        <f t="shared" si="655"/>
        <v>0</v>
      </c>
      <c r="AR570" s="173">
        <f t="shared" si="655"/>
        <v>0</v>
      </c>
      <c r="AS570" s="173"/>
      <c r="AT570" s="173">
        <f t="shared" ref="AT570:AW570" si="656">AT571+AT572+AT573+AT575+AT576</f>
        <v>0</v>
      </c>
      <c r="AU570" s="173">
        <f t="shared" si="656"/>
        <v>0</v>
      </c>
      <c r="AV570" s="173">
        <f t="shared" si="656"/>
        <v>0</v>
      </c>
      <c r="AW570" s="173">
        <f t="shared" si="656"/>
        <v>0</v>
      </c>
      <c r="AX570" s="173"/>
      <c r="AY570" s="173">
        <f t="shared" ref="AY570:AZ570" si="657">AY571+AY572+AY573+AY575+AY576</f>
        <v>0</v>
      </c>
      <c r="AZ570" s="173">
        <f t="shared" si="657"/>
        <v>0</v>
      </c>
      <c r="BA570" s="173"/>
      <c r="BB570" s="182"/>
    </row>
    <row r="571" spans="1:54" ht="31.2">
      <c r="A571" s="313"/>
      <c r="B571" s="315"/>
      <c r="C571" s="315"/>
      <c r="D571" s="157" t="s">
        <v>37</v>
      </c>
      <c r="E571" s="209">
        <f t="shared" si="646"/>
        <v>0</v>
      </c>
      <c r="F571" s="209">
        <f t="shared" ref="F571:F634" si="658">I571+L571+O571+R571+U571+X571+AC571+AH571+AM571+AR571+AW571+AZ571</f>
        <v>0</v>
      </c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  <c r="AK571" s="173"/>
      <c r="AL571" s="173"/>
      <c r="AM571" s="173"/>
      <c r="AN571" s="173"/>
      <c r="AO571" s="173"/>
      <c r="AP571" s="173"/>
      <c r="AQ571" s="173"/>
      <c r="AR571" s="173"/>
      <c r="AS571" s="173"/>
      <c r="AT571" s="173"/>
      <c r="AU571" s="173"/>
      <c r="AV571" s="173"/>
      <c r="AW571" s="173"/>
      <c r="AX571" s="173"/>
      <c r="AY571" s="173"/>
      <c r="AZ571" s="173"/>
      <c r="BA571" s="173"/>
      <c r="BB571" s="182"/>
    </row>
    <row r="572" spans="1:54" ht="31.2">
      <c r="A572" s="313"/>
      <c r="B572" s="315"/>
      <c r="C572" s="315"/>
      <c r="D572" s="158" t="s">
        <v>2</v>
      </c>
      <c r="E572" s="209">
        <f t="shared" si="646"/>
        <v>0</v>
      </c>
      <c r="F572" s="209">
        <f t="shared" si="658"/>
        <v>0</v>
      </c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  <c r="AA572" s="173"/>
      <c r="AB572" s="173"/>
      <c r="AC572" s="173"/>
      <c r="AD572" s="173"/>
      <c r="AE572" s="173"/>
      <c r="AF572" s="173"/>
      <c r="AG572" s="173"/>
      <c r="AH572" s="173"/>
      <c r="AI572" s="173"/>
      <c r="AJ572" s="173"/>
      <c r="AK572" s="173"/>
      <c r="AL572" s="173"/>
      <c r="AM572" s="173"/>
      <c r="AN572" s="173"/>
      <c r="AO572" s="173"/>
      <c r="AP572" s="173"/>
      <c r="AQ572" s="173"/>
      <c r="AR572" s="173"/>
      <c r="AS572" s="173"/>
      <c r="AT572" s="173"/>
      <c r="AU572" s="173"/>
      <c r="AV572" s="173"/>
      <c r="AW572" s="173"/>
      <c r="AX572" s="173"/>
      <c r="AY572" s="173"/>
      <c r="AZ572" s="173"/>
      <c r="BA572" s="173"/>
      <c r="BB572" s="182"/>
    </row>
    <row r="573" spans="1:54" ht="15.6">
      <c r="A573" s="313"/>
      <c r="B573" s="315"/>
      <c r="C573" s="315"/>
      <c r="D573" s="221" t="s">
        <v>273</v>
      </c>
      <c r="E573" s="209">
        <f>H573+K573+N573+Q573+T573+W573+Z573+AE573+AJ573+AO573+AT573+AY573</f>
        <v>0</v>
      </c>
      <c r="F573" s="209">
        <f t="shared" si="658"/>
        <v>0</v>
      </c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  <c r="AG573" s="173"/>
      <c r="AH573" s="173"/>
      <c r="AI573" s="173"/>
      <c r="AJ573" s="173"/>
      <c r="AK573" s="173"/>
      <c r="AL573" s="173"/>
      <c r="AM573" s="173"/>
      <c r="AN573" s="173"/>
      <c r="AO573" s="173"/>
      <c r="AP573" s="173"/>
      <c r="AQ573" s="173"/>
      <c r="AR573" s="173"/>
      <c r="AS573" s="173"/>
      <c r="AT573" s="173"/>
      <c r="AU573" s="173"/>
      <c r="AV573" s="173"/>
      <c r="AW573" s="173"/>
      <c r="AX573" s="173"/>
      <c r="AY573" s="173"/>
      <c r="AZ573" s="173"/>
      <c r="BA573" s="173"/>
      <c r="BB573" s="182"/>
    </row>
    <row r="574" spans="1:54" ht="78">
      <c r="A574" s="313"/>
      <c r="B574" s="315"/>
      <c r="C574" s="315"/>
      <c r="D574" s="221" t="s">
        <v>279</v>
      </c>
      <c r="E574" s="209">
        <f t="shared" ref="E574:E579" si="659">H574+K574+N574+Q574+T574+W574+Z574+AE574+AJ574+AO574+AT574+AY574</f>
        <v>0</v>
      </c>
      <c r="F574" s="209">
        <f t="shared" si="658"/>
        <v>0</v>
      </c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  <c r="AG574" s="173"/>
      <c r="AH574" s="173"/>
      <c r="AI574" s="173"/>
      <c r="AJ574" s="173"/>
      <c r="AK574" s="173"/>
      <c r="AL574" s="173"/>
      <c r="AM574" s="173"/>
      <c r="AN574" s="173"/>
      <c r="AO574" s="173"/>
      <c r="AP574" s="173"/>
      <c r="AQ574" s="173"/>
      <c r="AR574" s="173"/>
      <c r="AS574" s="173"/>
      <c r="AT574" s="173"/>
      <c r="AU574" s="173"/>
      <c r="AV574" s="173"/>
      <c r="AW574" s="173"/>
      <c r="AX574" s="173"/>
      <c r="AY574" s="173"/>
      <c r="AZ574" s="173"/>
      <c r="BA574" s="173"/>
      <c r="BB574" s="182"/>
    </row>
    <row r="575" spans="1:54" ht="15.6">
      <c r="A575" s="313"/>
      <c r="B575" s="315"/>
      <c r="C575" s="315"/>
      <c r="D575" s="221" t="s">
        <v>274</v>
      </c>
      <c r="E575" s="209">
        <f t="shared" si="659"/>
        <v>0</v>
      </c>
      <c r="F575" s="209">
        <f t="shared" si="658"/>
        <v>0</v>
      </c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  <c r="AG575" s="173"/>
      <c r="AH575" s="173"/>
      <c r="AI575" s="173"/>
      <c r="AJ575" s="173"/>
      <c r="AK575" s="173"/>
      <c r="AL575" s="173"/>
      <c r="AM575" s="173"/>
      <c r="AN575" s="173"/>
      <c r="AO575" s="173"/>
      <c r="AP575" s="173"/>
      <c r="AQ575" s="173"/>
      <c r="AR575" s="173"/>
      <c r="AS575" s="173"/>
      <c r="AT575" s="173"/>
      <c r="AU575" s="173"/>
      <c r="AV575" s="173"/>
      <c r="AW575" s="173"/>
      <c r="AX575" s="173"/>
      <c r="AY575" s="173"/>
      <c r="AZ575" s="173"/>
      <c r="BA575" s="173"/>
      <c r="BB575" s="182"/>
    </row>
    <row r="576" spans="1:54" ht="31.2">
      <c r="A576" s="313"/>
      <c r="B576" s="315"/>
      <c r="C576" s="315"/>
      <c r="D576" s="153" t="s">
        <v>43</v>
      </c>
      <c r="E576" s="209">
        <f t="shared" si="659"/>
        <v>0</v>
      </c>
      <c r="F576" s="209">
        <f t="shared" si="658"/>
        <v>0</v>
      </c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  <c r="AG576" s="173"/>
      <c r="AH576" s="173"/>
      <c r="AI576" s="173"/>
      <c r="AJ576" s="173"/>
      <c r="AK576" s="173"/>
      <c r="AL576" s="173"/>
      <c r="AM576" s="173"/>
      <c r="AN576" s="173"/>
      <c r="AO576" s="173"/>
      <c r="AP576" s="173"/>
      <c r="AQ576" s="173"/>
      <c r="AR576" s="173"/>
      <c r="AS576" s="173"/>
      <c r="AT576" s="173"/>
      <c r="AU576" s="173"/>
      <c r="AV576" s="173"/>
      <c r="AW576" s="173"/>
      <c r="AX576" s="173"/>
      <c r="AY576" s="173"/>
      <c r="AZ576" s="173"/>
      <c r="BA576" s="173"/>
      <c r="BB576" s="183"/>
    </row>
    <row r="577" spans="1:54" ht="15.6">
      <c r="A577" s="312"/>
      <c r="B577" s="314" t="s">
        <v>340</v>
      </c>
      <c r="C577" s="314" t="s">
        <v>338</v>
      </c>
      <c r="D577" s="159" t="s">
        <v>41</v>
      </c>
      <c r="E577" s="209">
        <f t="shared" si="659"/>
        <v>4468.9799999999996</v>
      </c>
      <c r="F577" s="209">
        <f t="shared" si="658"/>
        <v>4468.9799999999996</v>
      </c>
      <c r="G577" s="178">
        <f>F577/E577*100</f>
        <v>100</v>
      </c>
      <c r="H577" s="173">
        <f>H578+H579+H580+H3034</f>
        <v>0</v>
      </c>
      <c r="I577" s="173">
        <f>I578+I579+I580+I3034</f>
        <v>0</v>
      </c>
      <c r="J577" s="173" t="e">
        <f>I577/H577*100</f>
        <v>#DIV/0!</v>
      </c>
      <c r="K577" s="173">
        <f>K578+K579+K580+K3034</f>
        <v>0</v>
      </c>
      <c r="L577" s="173">
        <f>L578+L579+L580+L3034</f>
        <v>0</v>
      </c>
      <c r="M577" s="173"/>
      <c r="N577" s="173">
        <f>N578+N579+N580+N3034</f>
        <v>0</v>
      </c>
      <c r="O577" s="173">
        <f>O578+O579+O580+O3034</f>
        <v>0</v>
      </c>
      <c r="P577" s="173"/>
      <c r="Q577" s="173">
        <f>Q578+Q579+Q580+Q3034</f>
        <v>0</v>
      </c>
      <c r="R577" s="173">
        <f>R578+R579+R580+R3034</f>
        <v>0</v>
      </c>
      <c r="S577" s="173"/>
      <c r="T577" s="173">
        <f>T578+T579+T580+T3034</f>
        <v>2378.42</v>
      </c>
      <c r="U577" s="173">
        <f>U578+U579+U580+U3034</f>
        <v>2378.42</v>
      </c>
      <c r="V577" s="173"/>
      <c r="W577" s="173">
        <f>W578+W579+W580+W3034</f>
        <v>0</v>
      </c>
      <c r="X577" s="173">
        <f>X578+X579+X580+X3034</f>
        <v>0</v>
      </c>
      <c r="Y577" s="173"/>
      <c r="Z577" s="173">
        <f>Z578+Z579+Z580+Z3034</f>
        <v>0</v>
      </c>
      <c r="AA577" s="173">
        <f>AA578+AA579+AA580+AA3034</f>
        <v>0</v>
      </c>
      <c r="AB577" s="173">
        <f>AB578+AB579+AB580+AB3034</f>
        <v>0</v>
      </c>
      <c r="AC577" s="173">
        <f>AC578+AC579+AC580+AC3034</f>
        <v>0</v>
      </c>
      <c r="AD577" s="173"/>
      <c r="AE577" s="178">
        <f>AE578+AE579+AE580+AE3034</f>
        <v>2090.56</v>
      </c>
      <c r="AF577" s="178">
        <f>AF578+AF579+AF580+AF3034</f>
        <v>0</v>
      </c>
      <c r="AG577" s="178">
        <f>AG578+AG579+AG580+AG3034</f>
        <v>0</v>
      </c>
      <c r="AH577" s="178">
        <f>AH578+AH579+AH580+AH3034</f>
        <v>2090.56</v>
      </c>
      <c r="AI577" s="173"/>
      <c r="AJ577" s="173">
        <f>AJ578+AJ579+AJ580+AJ3034</f>
        <v>0</v>
      </c>
      <c r="AK577" s="173">
        <f>AK578+AK579+AK580+AK3034</f>
        <v>0</v>
      </c>
      <c r="AL577" s="173">
        <f>AL578+AL579+AL580+AL3034</f>
        <v>0</v>
      </c>
      <c r="AM577" s="173">
        <f>AM578+AM579+AM580+AM3034</f>
        <v>0</v>
      </c>
      <c r="AN577" s="173"/>
      <c r="AO577" s="173">
        <f>AO578+AO579+AO580+AO3034</f>
        <v>0</v>
      </c>
      <c r="AP577" s="173">
        <f>AP578+AP579+AP580+AP3034</f>
        <v>0</v>
      </c>
      <c r="AQ577" s="173">
        <f>AQ578+AQ579+AQ580+AQ3034</f>
        <v>0</v>
      </c>
      <c r="AR577" s="173">
        <f>AR578+AR579+AR580+AR3034</f>
        <v>0</v>
      </c>
      <c r="AS577" s="173"/>
      <c r="AT577" s="173">
        <f t="shared" ref="AT577:AZ577" si="660">AT578+AT579+AT580+AT3034</f>
        <v>0</v>
      </c>
      <c r="AU577" s="173">
        <f t="shared" si="660"/>
        <v>0</v>
      </c>
      <c r="AV577" s="173">
        <f t="shared" si="660"/>
        <v>0</v>
      </c>
      <c r="AW577" s="173">
        <f t="shared" si="660"/>
        <v>0</v>
      </c>
      <c r="AX577" s="173">
        <f t="shared" si="660"/>
        <v>0</v>
      </c>
      <c r="AY577" s="173">
        <f t="shared" si="660"/>
        <v>0</v>
      </c>
      <c r="AZ577" s="173">
        <f t="shared" si="660"/>
        <v>0</v>
      </c>
      <c r="BA577" s="173"/>
      <c r="BB577" s="182"/>
    </row>
    <row r="578" spans="1:54" ht="31.2">
      <c r="A578" s="313"/>
      <c r="B578" s="315"/>
      <c r="C578" s="315"/>
      <c r="D578" s="157" t="s">
        <v>37</v>
      </c>
      <c r="E578" s="209">
        <f t="shared" si="659"/>
        <v>0</v>
      </c>
      <c r="F578" s="209">
        <f t="shared" si="658"/>
        <v>0</v>
      </c>
      <c r="G578" s="178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8"/>
      <c r="AF578" s="178"/>
      <c r="AG578" s="178"/>
      <c r="AH578" s="178"/>
      <c r="AI578" s="173"/>
      <c r="AJ578" s="173"/>
      <c r="AK578" s="173"/>
      <c r="AL578" s="173"/>
      <c r="AM578" s="173"/>
      <c r="AN578" s="173"/>
      <c r="AO578" s="173"/>
      <c r="AP578" s="173"/>
      <c r="AQ578" s="173"/>
      <c r="AR578" s="173"/>
      <c r="AS578" s="173"/>
      <c r="AT578" s="173"/>
      <c r="AU578" s="173"/>
      <c r="AV578" s="173"/>
      <c r="AW578" s="173"/>
      <c r="AX578" s="173"/>
      <c r="AY578" s="173"/>
      <c r="AZ578" s="173"/>
      <c r="BA578" s="173"/>
      <c r="BB578" s="182"/>
    </row>
    <row r="579" spans="1:54" ht="31.2">
      <c r="A579" s="313"/>
      <c r="B579" s="315"/>
      <c r="C579" s="315"/>
      <c r="D579" s="158" t="s">
        <v>2</v>
      </c>
      <c r="E579" s="209">
        <f t="shared" si="659"/>
        <v>0</v>
      </c>
      <c r="F579" s="209">
        <f t="shared" si="658"/>
        <v>0</v>
      </c>
      <c r="G579" s="178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8"/>
      <c r="AF579" s="178"/>
      <c r="AG579" s="178"/>
      <c r="AH579" s="178"/>
      <c r="AI579" s="173"/>
      <c r="AJ579" s="173"/>
      <c r="AK579" s="173"/>
      <c r="AL579" s="173"/>
      <c r="AM579" s="173"/>
      <c r="AN579" s="173"/>
      <c r="AO579" s="173"/>
      <c r="AP579" s="173"/>
      <c r="AQ579" s="173"/>
      <c r="AR579" s="173"/>
      <c r="AS579" s="173"/>
      <c r="AT579" s="173"/>
      <c r="AU579" s="173"/>
      <c r="AV579" s="173"/>
      <c r="AW579" s="173"/>
      <c r="AX579" s="173"/>
      <c r="AY579" s="173"/>
      <c r="AZ579" s="173"/>
      <c r="BA579" s="173"/>
      <c r="BB579" s="182"/>
    </row>
    <row r="580" spans="1:54" ht="15.6">
      <c r="A580" s="313"/>
      <c r="B580" s="315"/>
      <c r="C580" s="315"/>
      <c r="D580" s="221" t="s">
        <v>273</v>
      </c>
      <c r="E580" s="209">
        <f>H580+K580+N580+Q580+T580+W580+Z580+AE580+AJ580+AO580+AT580+AY580</f>
        <v>4468.9799999999996</v>
      </c>
      <c r="F580" s="209">
        <f t="shared" si="658"/>
        <v>4468.9799999999996</v>
      </c>
      <c r="G580" s="178"/>
      <c r="H580" s="187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93">
        <v>2378.42</v>
      </c>
      <c r="U580" s="193">
        <v>2378.42</v>
      </c>
      <c r="V580" s="173"/>
      <c r="W580" s="173"/>
      <c r="X580" s="173"/>
      <c r="Y580" s="173"/>
      <c r="Z580" s="173"/>
      <c r="AA580" s="173"/>
      <c r="AB580" s="173"/>
      <c r="AC580" s="173"/>
      <c r="AD580" s="173"/>
      <c r="AE580" s="178">
        <v>2090.56</v>
      </c>
      <c r="AF580" s="178"/>
      <c r="AG580" s="178"/>
      <c r="AH580" s="178">
        <v>2090.56</v>
      </c>
      <c r="AI580" s="173"/>
      <c r="AJ580" s="173"/>
      <c r="AK580" s="173"/>
      <c r="AL580" s="173"/>
      <c r="AM580" s="173"/>
      <c r="AN580" s="173"/>
      <c r="AO580" s="173"/>
      <c r="AP580" s="173"/>
      <c r="AQ580" s="173"/>
      <c r="AR580" s="173"/>
      <c r="AS580" s="173"/>
      <c r="AT580" s="173"/>
      <c r="AU580" s="173"/>
      <c r="AV580" s="173"/>
      <c r="AW580" s="173"/>
      <c r="AX580" s="173"/>
      <c r="AY580" s="173"/>
      <c r="AZ580" s="173"/>
      <c r="BA580" s="173"/>
      <c r="BB580" s="182"/>
    </row>
    <row r="581" spans="1:54" ht="78">
      <c r="A581" s="313"/>
      <c r="B581" s="315"/>
      <c r="C581" s="315"/>
      <c r="D581" s="221" t="s">
        <v>279</v>
      </c>
      <c r="E581" s="209">
        <f t="shared" ref="E581:E586" si="661">H581+K581+N581+Q581+T581+W581+Z581+AE581+AJ581+AO581+AT581+AY581</f>
        <v>0</v>
      </c>
      <c r="F581" s="209">
        <f t="shared" si="658"/>
        <v>0</v>
      </c>
      <c r="G581" s="178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  <c r="AA581" s="173"/>
      <c r="AB581" s="173"/>
      <c r="AC581" s="173"/>
      <c r="AD581" s="173"/>
      <c r="AE581" s="178"/>
      <c r="AF581" s="178"/>
      <c r="AG581" s="178"/>
      <c r="AH581" s="178"/>
      <c r="AI581" s="173"/>
      <c r="AJ581" s="173"/>
      <c r="AK581" s="173"/>
      <c r="AL581" s="173"/>
      <c r="AM581" s="173"/>
      <c r="AN581" s="173"/>
      <c r="AO581" s="173"/>
      <c r="AP581" s="173"/>
      <c r="AQ581" s="173"/>
      <c r="AR581" s="173"/>
      <c r="AS581" s="173"/>
      <c r="AT581" s="173"/>
      <c r="AU581" s="173"/>
      <c r="AV581" s="173"/>
      <c r="AW581" s="173"/>
      <c r="AX581" s="173"/>
      <c r="AY581" s="173"/>
      <c r="AZ581" s="173"/>
      <c r="BA581" s="173"/>
      <c r="BB581" s="182"/>
    </row>
    <row r="582" spans="1:54" ht="15.6">
      <c r="A582" s="313"/>
      <c r="B582" s="315"/>
      <c r="C582" s="315"/>
      <c r="D582" s="221" t="s">
        <v>274</v>
      </c>
      <c r="E582" s="209">
        <f t="shared" si="661"/>
        <v>0</v>
      </c>
      <c r="F582" s="209">
        <f t="shared" si="658"/>
        <v>0</v>
      </c>
      <c r="G582" s="178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8"/>
      <c r="AF582" s="178"/>
      <c r="AG582" s="178"/>
      <c r="AH582" s="178"/>
      <c r="AI582" s="173"/>
      <c r="AJ582" s="173"/>
      <c r="AK582" s="173"/>
      <c r="AL582" s="173"/>
      <c r="AM582" s="173"/>
      <c r="AN582" s="173"/>
      <c r="AO582" s="173"/>
      <c r="AP582" s="173"/>
      <c r="AQ582" s="173"/>
      <c r="AR582" s="173"/>
      <c r="AS582" s="173"/>
      <c r="AT582" s="173"/>
      <c r="AU582" s="173"/>
      <c r="AV582" s="173"/>
      <c r="AW582" s="173"/>
      <c r="AX582" s="173"/>
      <c r="AY582" s="173"/>
      <c r="AZ582" s="173"/>
      <c r="BA582" s="173"/>
      <c r="BB582" s="182"/>
    </row>
    <row r="583" spans="1:54" ht="31.2">
      <c r="A583" s="313"/>
      <c r="B583" s="315"/>
      <c r="C583" s="315"/>
      <c r="D583" s="153" t="s">
        <v>43</v>
      </c>
      <c r="E583" s="209">
        <f t="shared" si="661"/>
        <v>0</v>
      </c>
      <c r="F583" s="209">
        <f t="shared" si="658"/>
        <v>0</v>
      </c>
      <c r="G583" s="178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  <c r="AA583" s="173"/>
      <c r="AB583" s="173"/>
      <c r="AC583" s="173"/>
      <c r="AD583" s="173"/>
      <c r="AE583" s="178"/>
      <c r="AF583" s="178"/>
      <c r="AG583" s="178"/>
      <c r="AH583" s="178"/>
      <c r="AI583" s="173"/>
      <c r="AJ583" s="173"/>
      <c r="AK583" s="173"/>
      <c r="AL583" s="173"/>
      <c r="AM583" s="173"/>
      <c r="AN583" s="173"/>
      <c r="AO583" s="173"/>
      <c r="AP583" s="173"/>
      <c r="AQ583" s="173"/>
      <c r="AR583" s="173"/>
      <c r="AS583" s="173"/>
      <c r="AT583" s="173"/>
      <c r="AU583" s="173"/>
      <c r="AV583" s="173"/>
      <c r="AW583" s="173"/>
      <c r="AX583" s="173"/>
      <c r="AY583" s="173"/>
      <c r="AZ583" s="173"/>
      <c r="BA583" s="173"/>
      <c r="BB583" s="183"/>
    </row>
    <row r="584" spans="1:54" ht="15.6">
      <c r="A584" s="312"/>
      <c r="B584" s="314" t="s">
        <v>341</v>
      </c>
      <c r="C584" s="314" t="s">
        <v>338</v>
      </c>
      <c r="D584" s="159" t="s">
        <v>41</v>
      </c>
      <c r="E584" s="209">
        <f t="shared" si="661"/>
        <v>3399.09</v>
      </c>
      <c r="F584" s="209">
        <f t="shared" si="658"/>
        <v>3399.09</v>
      </c>
      <c r="G584" s="178">
        <f>F584/E584*100</f>
        <v>100</v>
      </c>
      <c r="H584" s="173">
        <f>H585+H586+H587+H589+H590</f>
        <v>0</v>
      </c>
      <c r="I584" s="173">
        <f t="shared" ref="I584" si="662">I585+I586+I587+I589+I590</f>
        <v>0</v>
      </c>
      <c r="J584" s="173" t="e">
        <f>I584/H584*100</f>
        <v>#DIV/0!</v>
      </c>
      <c r="K584" s="173">
        <f t="shared" ref="K584:L584" si="663">K585+K586+K587+K589+K590</f>
        <v>0</v>
      </c>
      <c r="L584" s="173">
        <f t="shared" si="663"/>
        <v>0</v>
      </c>
      <c r="M584" s="173" t="e">
        <f>L584/K584*100</f>
        <v>#DIV/0!</v>
      </c>
      <c r="N584" s="173">
        <f t="shared" ref="N584:O584" si="664">N585+N586+N587+N589+N590</f>
        <v>0</v>
      </c>
      <c r="O584" s="173">
        <f t="shared" si="664"/>
        <v>0</v>
      </c>
      <c r="P584" s="173"/>
      <c r="Q584" s="173">
        <f t="shared" ref="Q584:R584" si="665">Q585+Q586+Q587+Q589+Q590</f>
        <v>0</v>
      </c>
      <c r="R584" s="173">
        <f t="shared" si="665"/>
        <v>0</v>
      </c>
      <c r="S584" s="173"/>
      <c r="T584" s="173">
        <f t="shared" ref="T584:U584" si="666">T585+T586+T587+T589+T590</f>
        <v>1739.96</v>
      </c>
      <c r="U584" s="173">
        <f t="shared" si="666"/>
        <v>1739.96</v>
      </c>
      <c r="V584" s="173"/>
      <c r="W584" s="173">
        <f t="shared" ref="W584:X584" si="667">W585+W586+W587+W589+W590</f>
        <v>0</v>
      </c>
      <c r="X584" s="173">
        <f t="shared" si="667"/>
        <v>0</v>
      </c>
      <c r="Y584" s="173"/>
      <c r="Z584" s="173">
        <f t="shared" ref="Z584:AC584" si="668">Z585+Z586+Z587+Z589+Z590</f>
        <v>0</v>
      </c>
      <c r="AA584" s="173">
        <f t="shared" si="668"/>
        <v>0</v>
      </c>
      <c r="AB584" s="173">
        <f t="shared" si="668"/>
        <v>0</v>
      </c>
      <c r="AC584" s="173">
        <f t="shared" si="668"/>
        <v>0</v>
      </c>
      <c r="AD584" s="173"/>
      <c r="AE584" s="178">
        <f t="shared" ref="AE584:AH584" si="669">AE585+AE586+AE587+AE589+AE590</f>
        <v>1659.13</v>
      </c>
      <c r="AF584" s="178">
        <f t="shared" si="669"/>
        <v>0</v>
      </c>
      <c r="AG584" s="178">
        <f t="shared" si="669"/>
        <v>0</v>
      </c>
      <c r="AH584" s="178">
        <f t="shared" si="669"/>
        <v>1659.13</v>
      </c>
      <c r="AI584" s="173"/>
      <c r="AJ584" s="173">
        <f t="shared" ref="AJ584:AM584" si="670">AJ585+AJ586+AJ587+AJ589+AJ590</f>
        <v>0</v>
      </c>
      <c r="AK584" s="173">
        <f t="shared" si="670"/>
        <v>0</v>
      </c>
      <c r="AL584" s="173">
        <f t="shared" si="670"/>
        <v>0</v>
      </c>
      <c r="AM584" s="173">
        <f t="shared" si="670"/>
        <v>0</v>
      </c>
      <c r="AN584" s="173"/>
      <c r="AO584" s="173">
        <f t="shared" ref="AO584:AR584" si="671">AO585+AO586+AO587+AO589+AO590</f>
        <v>0</v>
      </c>
      <c r="AP584" s="173">
        <f t="shared" si="671"/>
        <v>0</v>
      </c>
      <c r="AQ584" s="173">
        <f t="shared" si="671"/>
        <v>0</v>
      </c>
      <c r="AR584" s="173">
        <f t="shared" si="671"/>
        <v>0</v>
      </c>
      <c r="AS584" s="173"/>
      <c r="AT584" s="173">
        <f t="shared" ref="AT584:AW584" si="672">AT585+AT586+AT587+AT589+AT590</f>
        <v>0</v>
      </c>
      <c r="AU584" s="173">
        <f t="shared" si="672"/>
        <v>0</v>
      </c>
      <c r="AV584" s="173">
        <f t="shared" si="672"/>
        <v>0</v>
      </c>
      <c r="AW584" s="173">
        <f t="shared" si="672"/>
        <v>0</v>
      </c>
      <c r="AX584" s="173"/>
      <c r="AY584" s="173">
        <f t="shared" ref="AY584:AZ584" si="673">AY585+AY586+AY587+AY589+AY590</f>
        <v>0</v>
      </c>
      <c r="AZ584" s="173">
        <f t="shared" si="673"/>
        <v>0</v>
      </c>
      <c r="BA584" s="173"/>
      <c r="BB584" s="182"/>
    </row>
    <row r="585" spans="1:54" ht="31.2">
      <c r="A585" s="313"/>
      <c r="B585" s="315"/>
      <c r="C585" s="315"/>
      <c r="D585" s="157" t="s">
        <v>37</v>
      </c>
      <c r="E585" s="209">
        <f t="shared" si="661"/>
        <v>0</v>
      </c>
      <c r="F585" s="209">
        <f t="shared" si="658"/>
        <v>0</v>
      </c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  <c r="AA585" s="173"/>
      <c r="AB585" s="173"/>
      <c r="AC585" s="173"/>
      <c r="AD585" s="173"/>
      <c r="AE585" s="178"/>
      <c r="AF585" s="178"/>
      <c r="AG585" s="178"/>
      <c r="AH585" s="178"/>
      <c r="AI585" s="173"/>
      <c r="AJ585" s="173"/>
      <c r="AK585" s="173"/>
      <c r="AL585" s="173"/>
      <c r="AM585" s="173"/>
      <c r="AN585" s="173"/>
      <c r="AO585" s="173"/>
      <c r="AP585" s="173"/>
      <c r="AQ585" s="173"/>
      <c r="AR585" s="173"/>
      <c r="AS585" s="173"/>
      <c r="AT585" s="173"/>
      <c r="AU585" s="173"/>
      <c r="AV585" s="173"/>
      <c r="AW585" s="173"/>
      <c r="AX585" s="173"/>
      <c r="AY585" s="173"/>
      <c r="AZ585" s="173"/>
      <c r="BA585" s="173"/>
      <c r="BB585" s="182"/>
    </row>
    <row r="586" spans="1:54" ht="31.2">
      <c r="A586" s="313"/>
      <c r="B586" s="315"/>
      <c r="C586" s="315"/>
      <c r="D586" s="158" t="s">
        <v>2</v>
      </c>
      <c r="E586" s="209">
        <f t="shared" si="661"/>
        <v>0</v>
      </c>
      <c r="F586" s="209">
        <f t="shared" si="658"/>
        <v>0</v>
      </c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  <c r="AA586" s="173"/>
      <c r="AB586" s="173"/>
      <c r="AC586" s="173"/>
      <c r="AD586" s="173"/>
      <c r="AE586" s="178"/>
      <c r="AF586" s="178"/>
      <c r="AG586" s="178"/>
      <c r="AH586" s="178"/>
      <c r="AI586" s="173"/>
      <c r="AJ586" s="173"/>
      <c r="AK586" s="173"/>
      <c r="AL586" s="173"/>
      <c r="AM586" s="173"/>
      <c r="AN586" s="173"/>
      <c r="AO586" s="173"/>
      <c r="AP586" s="173"/>
      <c r="AQ586" s="173"/>
      <c r="AR586" s="173"/>
      <c r="AS586" s="173"/>
      <c r="AT586" s="173"/>
      <c r="AU586" s="173"/>
      <c r="AV586" s="173"/>
      <c r="AW586" s="173"/>
      <c r="AX586" s="173"/>
      <c r="AY586" s="173"/>
      <c r="AZ586" s="173"/>
      <c r="BA586" s="173"/>
      <c r="BB586" s="182"/>
    </row>
    <row r="587" spans="1:54" ht="15.6">
      <c r="A587" s="313"/>
      <c r="B587" s="315"/>
      <c r="C587" s="315"/>
      <c r="D587" s="221" t="s">
        <v>273</v>
      </c>
      <c r="E587" s="209">
        <f>H587+K587+N587+Q587+T587+W587+Z587+AE587+AJ587+AO587+AT587+AY587</f>
        <v>3399.09</v>
      </c>
      <c r="F587" s="209">
        <f t="shared" si="658"/>
        <v>3399.09</v>
      </c>
      <c r="G587" s="173"/>
      <c r="H587" s="173"/>
      <c r="I587" s="173"/>
      <c r="J587" s="173"/>
      <c r="K587" s="179"/>
      <c r="L587" s="179"/>
      <c r="M587" s="173"/>
      <c r="N587" s="173"/>
      <c r="O587" s="173"/>
      <c r="P587" s="173"/>
      <c r="Q587" s="173"/>
      <c r="R587" s="173"/>
      <c r="S587" s="173"/>
      <c r="T587" s="193">
        <v>1739.96</v>
      </c>
      <c r="U587" s="193">
        <v>1739.96</v>
      </c>
      <c r="V587" s="173"/>
      <c r="W587" s="173"/>
      <c r="X587" s="173"/>
      <c r="Y587" s="173"/>
      <c r="Z587" s="173"/>
      <c r="AA587" s="173"/>
      <c r="AB587" s="173"/>
      <c r="AC587" s="173"/>
      <c r="AD587" s="173"/>
      <c r="AE587" s="178">
        <v>1659.13</v>
      </c>
      <c r="AF587" s="178"/>
      <c r="AG587" s="178"/>
      <c r="AH587" s="178">
        <v>1659.13</v>
      </c>
      <c r="AI587" s="173"/>
      <c r="AJ587" s="173"/>
      <c r="AK587" s="173"/>
      <c r="AL587" s="173"/>
      <c r="AM587" s="173"/>
      <c r="AN587" s="173"/>
      <c r="AO587" s="173"/>
      <c r="AP587" s="173"/>
      <c r="AQ587" s="173"/>
      <c r="AR587" s="173"/>
      <c r="AS587" s="173"/>
      <c r="AT587" s="173"/>
      <c r="AU587" s="173"/>
      <c r="AV587" s="173"/>
      <c r="AW587" s="173"/>
      <c r="AX587" s="173"/>
      <c r="AY587" s="173"/>
      <c r="AZ587" s="173"/>
      <c r="BA587" s="173"/>
      <c r="BB587" s="182"/>
    </row>
    <row r="588" spans="1:54" ht="78">
      <c r="A588" s="313"/>
      <c r="B588" s="315"/>
      <c r="C588" s="315"/>
      <c r="D588" s="221" t="s">
        <v>279</v>
      </c>
      <c r="E588" s="209">
        <f t="shared" ref="E588:E593" si="674">H588+K588+N588+Q588+T588+W588+Z588+AE588+AJ588+AO588+AT588+AY588</f>
        <v>0</v>
      </c>
      <c r="F588" s="209">
        <f t="shared" si="658"/>
        <v>0</v>
      </c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  <c r="AA588" s="173"/>
      <c r="AB588" s="173"/>
      <c r="AC588" s="173"/>
      <c r="AD588" s="173"/>
      <c r="AE588" s="178"/>
      <c r="AF588" s="178"/>
      <c r="AG588" s="178"/>
      <c r="AH588" s="178"/>
      <c r="AI588" s="173"/>
      <c r="AJ588" s="173"/>
      <c r="AK588" s="173"/>
      <c r="AL588" s="173"/>
      <c r="AM588" s="173"/>
      <c r="AN588" s="173"/>
      <c r="AO588" s="173"/>
      <c r="AP588" s="173"/>
      <c r="AQ588" s="173"/>
      <c r="AR588" s="173"/>
      <c r="AS588" s="173"/>
      <c r="AT588" s="173"/>
      <c r="AU588" s="173"/>
      <c r="AV588" s="173"/>
      <c r="AW588" s="173"/>
      <c r="AX588" s="173"/>
      <c r="AY588" s="173"/>
      <c r="AZ588" s="173"/>
      <c r="BA588" s="173"/>
      <c r="BB588" s="182"/>
    </row>
    <row r="589" spans="1:54" ht="15.6">
      <c r="A589" s="313"/>
      <c r="B589" s="315"/>
      <c r="C589" s="315"/>
      <c r="D589" s="221" t="s">
        <v>274</v>
      </c>
      <c r="E589" s="209">
        <f t="shared" si="674"/>
        <v>0</v>
      </c>
      <c r="F589" s="209">
        <f t="shared" si="658"/>
        <v>0</v>
      </c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8"/>
      <c r="AF589" s="178"/>
      <c r="AG589" s="178"/>
      <c r="AH589" s="178"/>
      <c r="AI589" s="173"/>
      <c r="AJ589" s="173"/>
      <c r="AK589" s="173"/>
      <c r="AL589" s="173"/>
      <c r="AM589" s="173"/>
      <c r="AN589" s="173"/>
      <c r="AO589" s="173"/>
      <c r="AP589" s="173"/>
      <c r="AQ589" s="173"/>
      <c r="AR589" s="173"/>
      <c r="AS589" s="173"/>
      <c r="AT589" s="173"/>
      <c r="AU589" s="173"/>
      <c r="AV589" s="173"/>
      <c r="AW589" s="173"/>
      <c r="AX589" s="173"/>
      <c r="AY589" s="173"/>
      <c r="AZ589" s="173"/>
      <c r="BA589" s="173"/>
      <c r="BB589" s="182"/>
    </row>
    <row r="590" spans="1:54" ht="31.2">
      <c r="A590" s="313"/>
      <c r="B590" s="315"/>
      <c r="C590" s="315"/>
      <c r="D590" s="153" t="s">
        <v>43</v>
      </c>
      <c r="E590" s="209">
        <f t="shared" si="674"/>
        <v>0</v>
      </c>
      <c r="F590" s="209">
        <f t="shared" si="658"/>
        <v>0</v>
      </c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  <c r="AA590" s="173"/>
      <c r="AB590" s="173"/>
      <c r="AC590" s="173"/>
      <c r="AD590" s="173"/>
      <c r="AE590" s="178"/>
      <c r="AF590" s="178"/>
      <c r="AG590" s="178"/>
      <c r="AH590" s="178"/>
      <c r="AI590" s="173"/>
      <c r="AJ590" s="173"/>
      <c r="AK590" s="173"/>
      <c r="AL590" s="173"/>
      <c r="AM590" s="173"/>
      <c r="AN590" s="173"/>
      <c r="AO590" s="173"/>
      <c r="AP590" s="173"/>
      <c r="AQ590" s="173"/>
      <c r="AR590" s="173"/>
      <c r="AS590" s="173"/>
      <c r="AT590" s="173"/>
      <c r="AU590" s="173"/>
      <c r="AV590" s="173"/>
      <c r="AW590" s="173"/>
      <c r="AX590" s="173"/>
      <c r="AY590" s="173"/>
      <c r="AZ590" s="173"/>
      <c r="BA590" s="173"/>
      <c r="BB590" s="183"/>
    </row>
    <row r="591" spans="1:54" ht="15.6">
      <c r="A591" s="312"/>
      <c r="B591" s="314" t="s">
        <v>342</v>
      </c>
      <c r="C591" s="314"/>
      <c r="D591" s="159" t="s">
        <v>41</v>
      </c>
      <c r="E591" s="209">
        <f t="shared" si="674"/>
        <v>555.96500000000003</v>
      </c>
      <c r="F591" s="209">
        <f t="shared" si="658"/>
        <v>555.96500000000003</v>
      </c>
      <c r="G591" s="178">
        <f>F591/E591*100</f>
        <v>100</v>
      </c>
      <c r="H591" s="173">
        <f>H592+H593+H594+H596+H597</f>
        <v>0</v>
      </c>
      <c r="I591" s="173">
        <f t="shared" ref="I591" si="675">I592+I593+I594+I596+I597</f>
        <v>0</v>
      </c>
      <c r="J591" s="173" t="e">
        <f>I591/H591*100</f>
        <v>#DIV/0!</v>
      </c>
      <c r="K591" s="173">
        <f t="shared" ref="K591:L591" si="676">K592+K593+K594+K596+K597</f>
        <v>0</v>
      </c>
      <c r="L591" s="173">
        <f t="shared" si="676"/>
        <v>0</v>
      </c>
      <c r="M591" s="173" t="e">
        <f>L591/K591*100</f>
        <v>#DIV/0!</v>
      </c>
      <c r="N591" s="173">
        <f t="shared" ref="N591:O591" si="677">N592+N593+N594+N596+N597</f>
        <v>0</v>
      </c>
      <c r="O591" s="173">
        <f t="shared" si="677"/>
        <v>0</v>
      </c>
      <c r="P591" s="173"/>
      <c r="Q591" s="173">
        <f t="shared" ref="Q591:R591" si="678">Q592+Q593+Q594+Q596+Q597</f>
        <v>0</v>
      </c>
      <c r="R591" s="173">
        <f t="shared" si="678"/>
        <v>0</v>
      </c>
      <c r="S591" s="173"/>
      <c r="T591" s="173">
        <f t="shared" ref="T591:U591" si="679">T592+T593+T594+T596+T597</f>
        <v>251.715</v>
      </c>
      <c r="U591" s="173">
        <f t="shared" si="679"/>
        <v>251.715</v>
      </c>
      <c r="V591" s="173"/>
      <c r="W591" s="173">
        <f t="shared" ref="W591:X591" si="680">W592+W593+W594+W596+W597</f>
        <v>0</v>
      </c>
      <c r="X591" s="173">
        <f t="shared" si="680"/>
        <v>0</v>
      </c>
      <c r="Y591" s="173"/>
      <c r="Z591" s="173">
        <f t="shared" ref="Z591:AC591" si="681">Z592+Z593+Z594+Z596+Z597</f>
        <v>0</v>
      </c>
      <c r="AA591" s="173">
        <f t="shared" si="681"/>
        <v>0</v>
      </c>
      <c r="AB591" s="173">
        <f t="shared" si="681"/>
        <v>0</v>
      </c>
      <c r="AC591" s="173">
        <f t="shared" si="681"/>
        <v>0</v>
      </c>
      <c r="AD591" s="173"/>
      <c r="AE591" s="178">
        <f t="shared" ref="AE591:AH591" si="682">AE592+AE593+AE594+AE596+AE597</f>
        <v>304.25</v>
      </c>
      <c r="AF591" s="178">
        <f t="shared" si="682"/>
        <v>0</v>
      </c>
      <c r="AG591" s="178">
        <f t="shared" si="682"/>
        <v>0</v>
      </c>
      <c r="AH591" s="178">
        <f t="shared" si="682"/>
        <v>304.25</v>
      </c>
      <c r="AI591" s="173"/>
      <c r="AJ591" s="173">
        <f t="shared" ref="AJ591:AM591" si="683">AJ592+AJ593+AJ594+AJ596+AJ597</f>
        <v>0</v>
      </c>
      <c r="AK591" s="173">
        <f t="shared" si="683"/>
        <v>0</v>
      </c>
      <c r="AL591" s="173">
        <f t="shared" si="683"/>
        <v>0</v>
      </c>
      <c r="AM591" s="173">
        <f t="shared" si="683"/>
        <v>0</v>
      </c>
      <c r="AN591" s="173"/>
      <c r="AO591" s="173">
        <f t="shared" ref="AO591:AR591" si="684">AO592+AO593+AO594+AO596+AO597</f>
        <v>0</v>
      </c>
      <c r="AP591" s="173">
        <f t="shared" si="684"/>
        <v>0</v>
      </c>
      <c r="AQ591" s="173">
        <f t="shared" si="684"/>
        <v>0</v>
      </c>
      <c r="AR591" s="173">
        <f t="shared" si="684"/>
        <v>0</v>
      </c>
      <c r="AS591" s="173"/>
      <c r="AT591" s="173">
        <f t="shared" ref="AT591:AW591" si="685">AT592+AT593+AT594+AT596+AT597</f>
        <v>0</v>
      </c>
      <c r="AU591" s="173">
        <f t="shared" si="685"/>
        <v>0</v>
      </c>
      <c r="AV591" s="173">
        <f t="shared" si="685"/>
        <v>0</v>
      </c>
      <c r="AW591" s="173">
        <f t="shared" si="685"/>
        <v>0</v>
      </c>
      <c r="AX591" s="173"/>
      <c r="AY591" s="173">
        <f t="shared" ref="AY591:AZ591" si="686">AY592+AY593+AY594+AY596+AY597</f>
        <v>0</v>
      </c>
      <c r="AZ591" s="173">
        <f t="shared" si="686"/>
        <v>0</v>
      </c>
      <c r="BA591" s="173"/>
      <c r="BB591" s="182"/>
    </row>
    <row r="592" spans="1:54" ht="31.2">
      <c r="A592" s="313"/>
      <c r="B592" s="315"/>
      <c r="C592" s="315"/>
      <c r="D592" s="157" t="s">
        <v>37</v>
      </c>
      <c r="E592" s="209">
        <f t="shared" si="674"/>
        <v>0</v>
      </c>
      <c r="F592" s="209">
        <f t="shared" si="658"/>
        <v>0</v>
      </c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  <c r="AA592" s="173"/>
      <c r="AB592" s="173"/>
      <c r="AC592" s="173"/>
      <c r="AD592" s="173"/>
      <c r="AE592" s="178"/>
      <c r="AF592" s="178"/>
      <c r="AG592" s="178"/>
      <c r="AH592" s="178"/>
      <c r="AI592" s="173"/>
      <c r="AJ592" s="173"/>
      <c r="AK592" s="173"/>
      <c r="AL592" s="173"/>
      <c r="AM592" s="173"/>
      <c r="AN592" s="173"/>
      <c r="AO592" s="173"/>
      <c r="AP592" s="173"/>
      <c r="AQ592" s="173"/>
      <c r="AR592" s="173"/>
      <c r="AS592" s="173"/>
      <c r="AT592" s="173"/>
      <c r="AU592" s="173"/>
      <c r="AV592" s="173"/>
      <c r="AW592" s="173"/>
      <c r="AX592" s="173"/>
      <c r="AY592" s="173"/>
      <c r="AZ592" s="173"/>
      <c r="BA592" s="173"/>
      <c r="BB592" s="182"/>
    </row>
    <row r="593" spans="1:54" ht="31.2">
      <c r="A593" s="313"/>
      <c r="B593" s="315"/>
      <c r="C593" s="315"/>
      <c r="D593" s="158" t="s">
        <v>2</v>
      </c>
      <c r="E593" s="209">
        <f t="shared" si="674"/>
        <v>0</v>
      </c>
      <c r="F593" s="209">
        <f t="shared" si="658"/>
        <v>0</v>
      </c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  <c r="AA593" s="173"/>
      <c r="AB593" s="173"/>
      <c r="AC593" s="173"/>
      <c r="AD593" s="173"/>
      <c r="AE593" s="178"/>
      <c r="AF593" s="178"/>
      <c r="AG593" s="178"/>
      <c r="AH593" s="178"/>
      <c r="AI593" s="173"/>
      <c r="AJ593" s="173"/>
      <c r="AK593" s="173"/>
      <c r="AL593" s="173"/>
      <c r="AM593" s="173"/>
      <c r="AN593" s="173"/>
      <c r="AO593" s="173"/>
      <c r="AP593" s="173"/>
      <c r="AQ593" s="173"/>
      <c r="AR593" s="173"/>
      <c r="AS593" s="173"/>
      <c r="AT593" s="173"/>
      <c r="AU593" s="173"/>
      <c r="AV593" s="173"/>
      <c r="AW593" s="173"/>
      <c r="AX593" s="173"/>
      <c r="AY593" s="173"/>
      <c r="AZ593" s="173"/>
      <c r="BA593" s="173"/>
      <c r="BB593" s="182"/>
    </row>
    <row r="594" spans="1:54" ht="15.6">
      <c r="A594" s="313"/>
      <c r="B594" s="315"/>
      <c r="C594" s="315"/>
      <c r="D594" s="221" t="s">
        <v>273</v>
      </c>
      <c r="E594" s="209">
        <f>H594+K594+N594+Q594+T594+W594+Z594+AE594+AJ594+AO594+AT594+AY594</f>
        <v>555.96500000000003</v>
      </c>
      <c r="F594" s="209">
        <f t="shared" si="658"/>
        <v>555.96500000000003</v>
      </c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93">
        <v>251.715</v>
      </c>
      <c r="U594" s="193">
        <v>251.715</v>
      </c>
      <c r="V594" s="173"/>
      <c r="W594" s="173"/>
      <c r="X594" s="173"/>
      <c r="Y594" s="173"/>
      <c r="Z594" s="173"/>
      <c r="AA594" s="173"/>
      <c r="AB594" s="173"/>
      <c r="AC594" s="173"/>
      <c r="AD594" s="173"/>
      <c r="AE594" s="178">
        <v>304.25</v>
      </c>
      <c r="AF594" s="178"/>
      <c r="AG594" s="178"/>
      <c r="AH594" s="178">
        <v>304.25</v>
      </c>
      <c r="AI594" s="173"/>
      <c r="AJ594" s="173"/>
      <c r="AK594" s="173"/>
      <c r="AL594" s="173"/>
      <c r="AM594" s="173"/>
      <c r="AN594" s="173"/>
      <c r="AO594" s="173"/>
      <c r="AP594" s="173"/>
      <c r="AQ594" s="173"/>
      <c r="AR594" s="173"/>
      <c r="AS594" s="173"/>
      <c r="AT594" s="173"/>
      <c r="AU594" s="173"/>
      <c r="AV594" s="173"/>
      <c r="AW594" s="173"/>
      <c r="AX594" s="173"/>
      <c r="AY594" s="173"/>
      <c r="AZ594" s="173"/>
      <c r="BA594" s="173"/>
      <c r="BB594" s="182"/>
    </row>
    <row r="595" spans="1:54" ht="78">
      <c r="A595" s="313"/>
      <c r="B595" s="315"/>
      <c r="C595" s="315"/>
      <c r="D595" s="221" t="s">
        <v>279</v>
      </c>
      <c r="E595" s="209">
        <f t="shared" ref="E595:E600" si="687">H595+K595+N595+Q595+T595+W595+Z595+AE595+AJ595+AO595+AT595+AY595</f>
        <v>0</v>
      </c>
      <c r="F595" s="209">
        <f t="shared" si="658"/>
        <v>0</v>
      </c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  <c r="AA595" s="173"/>
      <c r="AB595" s="173"/>
      <c r="AC595" s="173"/>
      <c r="AD595" s="173"/>
      <c r="AE595" s="178"/>
      <c r="AF595" s="178"/>
      <c r="AG595" s="178"/>
      <c r="AH595" s="178"/>
      <c r="AI595" s="173"/>
      <c r="AJ595" s="173"/>
      <c r="AK595" s="173"/>
      <c r="AL595" s="173"/>
      <c r="AM595" s="173"/>
      <c r="AN595" s="173"/>
      <c r="AO595" s="173"/>
      <c r="AP595" s="173"/>
      <c r="AQ595" s="173"/>
      <c r="AR595" s="173"/>
      <c r="AS595" s="173"/>
      <c r="AT595" s="173"/>
      <c r="AU595" s="173"/>
      <c r="AV595" s="173"/>
      <c r="AW595" s="173"/>
      <c r="AX595" s="173"/>
      <c r="AY595" s="173"/>
      <c r="AZ595" s="173"/>
      <c r="BA595" s="173"/>
      <c r="BB595" s="182"/>
    </row>
    <row r="596" spans="1:54" ht="15.6">
      <c r="A596" s="313"/>
      <c r="B596" s="315"/>
      <c r="C596" s="315"/>
      <c r="D596" s="221" t="s">
        <v>274</v>
      </c>
      <c r="E596" s="209">
        <f t="shared" si="687"/>
        <v>0</v>
      </c>
      <c r="F596" s="209">
        <f t="shared" si="658"/>
        <v>0</v>
      </c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  <c r="AA596" s="173"/>
      <c r="AB596" s="173"/>
      <c r="AC596" s="173"/>
      <c r="AD596" s="173"/>
      <c r="AE596" s="178"/>
      <c r="AF596" s="178"/>
      <c r="AG596" s="178"/>
      <c r="AH596" s="178"/>
      <c r="AI596" s="173"/>
      <c r="AJ596" s="173"/>
      <c r="AK596" s="173"/>
      <c r="AL596" s="173"/>
      <c r="AM596" s="173"/>
      <c r="AN596" s="173"/>
      <c r="AO596" s="173"/>
      <c r="AP596" s="173"/>
      <c r="AQ596" s="173"/>
      <c r="AR596" s="173"/>
      <c r="AS596" s="173"/>
      <c r="AT596" s="173"/>
      <c r="AU596" s="173"/>
      <c r="AV596" s="173"/>
      <c r="AW596" s="173"/>
      <c r="AX596" s="173"/>
      <c r="AY596" s="173"/>
      <c r="AZ596" s="173"/>
      <c r="BA596" s="173"/>
      <c r="BB596" s="182"/>
    </row>
    <row r="597" spans="1:54" ht="31.2">
      <c r="A597" s="313"/>
      <c r="B597" s="315"/>
      <c r="C597" s="315"/>
      <c r="D597" s="153" t="s">
        <v>43</v>
      </c>
      <c r="E597" s="209">
        <f t="shared" si="687"/>
        <v>0</v>
      </c>
      <c r="F597" s="209">
        <f t="shared" si="658"/>
        <v>0</v>
      </c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  <c r="AA597" s="173"/>
      <c r="AB597" s="173"/>
      <c r="AC597" s="173"/>
      <c r="AD597" s="173"/>
      <c r="AE597" s="178"/>
      <c r="AF597" s="178"/>
      <c r="AG597" s="178"/>
      <c r="AH597" s="178"/>
      <c r="AI597" s="173"/>
      <c r="AJ597" s="173"/>
      <c r="AK597" s="173"/>
      <c r="AL597" s="173"/>
      <c r="AM597" s="173"/>
      <c r="AN597" s="173"/>
      <c r="AO597" s="173"/>
      <c r="AP597" s="173"/>
      <c r="AQ597" s="173"/>
      <c r="AR597" s="173"/>
      <c r="AS597" s="173"/>
      <c r="AT597" s="173"/>
      <c r="AU597" s="173"/>
      <c r="AV597" s="173"/>
      <c r="AW597" s="173"/>
      <c r="AX597" s="173"/>
      <c r="AY597" s="173"/>
      <c r="AZ597" s="173"/>
      <c r="BA597" s="173"/>
      <c r="BB597" s="183"/>
    </row>
    <row r="598" spans="1:54" ht="15.6">
      <c r="A598" s="312"/>
      <c r="B598" s="314" t="s">
        <v>343</v>
      </c>
      <c r="C598" s="314"/>
      <c r="D598" s="159" t="s">
        <v>41</v>
      </c>
      <c r="E598" s="209">
        <f t="shared" si="687"/>
        <v>18781.14</v>
      </c>
      <c r="F598" s="209">
        <f t="shared" si="658"/>
        <v>18781.14</v>
      </c>
      <c r="G598" s="178">
        <f>F598/E598*100</f>
        <v>100</v>
      </c>
      <c r="H598" s="173">
        <f>H599+H600+H601+H603+H604</f>
        <v>0</v>
      </c>
      <c r="I598" s="173">
        <f t="shared" ref="I598" si="688">I599+I600+I601+I603+I604</f>
        <v>0</v>
      </c>
      <c r="J598" s="173" t="e">
        <f>I598/H598*100</f>
        <v>#DIV/0!</v>
      </c>
      <c r="K598" s="173">
        <f t="shared" ref="K598:L598" si="689">K599+K600+K601+K603+K604</f>
        <v>0</v>
      </c>
      <c r="L598" s="173">
        <f t="shared" si="689"/>
        <v>0</v>
      </c>
      <c r="M598" s="173"/>
      <c r="N598" s="173">
        <f t="shared" ref="N598:O598" si="690">N599+N600+N601+N603+N604</f>
        <v>0</v>
      </c>
      <c r="O598" s="173">
        <f t="shared" si="690"/>
        <v>0</v>
      </c>
      <c r="P598" s="173"/>
      <c r="Q598" s="173">
        <f t="shared" ref="Q598:R598" si="691">Q599+Q600+Q601+Q603+Q604</f>
        <v>0</v>
      </c>
      <c r="R598" s="173">
        <f t="shared" si="691"/>
        <v>0</v>
      </c>
      <c r="S598" s="173"/>
      <c r="T598" s="173">
        <f t="shared" ref="T598:U598" si="692">T599+T600+T601+T603+T604</f>
        <v>9281.6</v>
      </c>
      <c r="U598" s="173">
        <f t="shared" si="692"/>
        <v>9281.6</v>
      </c>
      <c r="V598" s="173"/>
      <c r="W598" s="173">
        <f t="shared" ref="W598:X598" si="693">W599+W600+W601+W603+W604</f>
        <v>0</v>
      </c>
      <c r="X598" s="173">
        <f t="shared" si="693"/>
        <v>0</v>
      </c>
      <c r="Y598" s="173"/>
      <c r="Z598" s="173">
        <f t="shared" ref="Z598:AC598" si="694">Z599+Z600+Z601+Z603+Z604</f>
        <v>0</v>
      </c>
      <c r="AA598" s="173">
        <f t="shared" si="694"/>
        <v>0</v>
      </c>
      <c r="AB598" s="173">
        <f t="shared" si="694"/>
        <v>0</v>
      </c>
      <c r="AC598" s="173">
        <f t="shared" si="694"/>
        <v>0</v>
      </c>
      <c r="AD598" s="173"/>
      <c r="AE598" s="178">
        <f t="shared" ref="AE598:AH598" si="695">AE599+AE600+AE601+AE603+AE604</f>
        <v>9499.5400000000009</v>
      </c>
      <c r="AF598" s="178">
        <f t="shared" si="695"/>
        <v>0</v>
      </c>
      <c r="AG598" s="178">
        <f t="shared" si="695"/>
        <v>0</v>
      </c>
      <c r="AH598" s="178">
        <f t="shared" si="695"/>
        <v>9499.5400000000009</v>
      </c>
      <c r="AI598" s="173"/>
      <c r="AJ598" s="173">
        <f t="shared" ref="AJ598:AM598" si="696">AJ599+AJ600+AJ601+AJ603+AJ604</f>
        <v>0</v>
      </c>
      <c r="AK598" s="173">
        <f t="shared" si="696"/>
        <v>0</v>
      </c>
      <c r="AL598" s="173">
        <f t="shared" si="696"/>
        <v>0</v>
      </c>
      <c r="AM598" s="173">
        <f t="shared" si="696"/>
        <v>0</v>
      </c>
      <c r="AN598" s="173"/>
      <c r="AO598" s="173">
        <f t="shared" ref="AO598:AR598" si="697">AO599+AO600+AO601+AO603+AO604</f>
        <v>0</v>
      </c>
      <c r="AP598" s="173">
        <f t="shared" si="697"/>
        <v>0</v>
      </c>
      <c r="AQ598" s="173">
        <f t="shared" si="697"/>
        <v>0</v>
      </c>
      <c r="AR598" s="173">
        <f t="shared" si="697"/>
        <v>0</v>
      </c>
      <c r="AS598" s="173"/>
      <c r="AT598" s="173">
        <f t="shared" ref="AT598:AW598" si="698">AT599+AT600+AT601+AT603+AT604</f>
        <v>0</v>
      </c>
      <c r="AU598" s="173">
        <f t="shared" si="698"/>
        <v>0</v>
      </c>
      <c r="AV598" s="173">
        <f t="shared" si="698"/>
        <v>0</v>
      </c>
      <c r="AW598" s="173">
        <f t="shared" si="698"/>
        <v>0</v>
      </c>
      <c r="AX598" s="173"/>
      <c r="AY598" s="173">
        <f t="shared" ref="AY598:AZ598" si="699">AY599+AY600+AY601+AY603+AY604</f>
        <v>0</v>
      </c>
      <c r="AZ598" s="173">
        <f t="shared" si="699"/>
        <v>0</v>
      </c>
      <c r="BA598" s="173"/>
      <c r="BB598" s="182"/>
    </row>
    <row r="599" spans="1:54" ht="31.2">
      <c r="A599" s="313"/>
      <c r="B599" s="315"/>
      <c r="C599" s="315"/>
      <c r="D599" s="157" t="s">
        <v>37</v>
      </c>
      <c r="E599" s="209">
        <f t="shared" si="687"/>
        <v>0</v>
      </c>
      <c r="F599" s="209">
        <f t="shared" si="658"/>
        <v>0</v>
      </c>
      <c r="G599" s="178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  <c r="AA599" s="173"/>
      <c r="AB599" s="173"/>
      <c r="AC599" s="173"/>
      <c r="AD599" s="173"/>
      <c r="AE599" s="178"/>
      <c r="AF599" s="178"/>
      <c r="AG599" s="178"/>
      <c r="AH599" s="178"/>
      <c r="AI599" s="173"/>
      <c r="AJ599" s="173"/>
      <c r="AK599" s="173"/>
      <c r="AL599" s="173"/>
      <c r="AM599" s="173"/>
      <c r="AN599" s="173"/>
      <c r="AO599" s="173"/>
      <c r="AP599" s="173"/>
      <c r="AQ599" s="173"/>
      <c r="AR599" s="173"/>
      <c r="AS599" s="173"/>
      <c r="AT599" s="173"/>
      <c r="AU599" s="173"/>
      <c r="AV599" s="173"/>
      <c r="AW599" s="173"/>
      <c r="AX599" s="173"/>
      <c r="AY599" s="173"/>
      <c r="AZ599" s="173"/>
      <c r="BA599" s="173"/>
      <c r="BB599" s="182"/>
    </row>
    <row r="600" spans="1:54" ht="31.2">
      <c r="A600" s="313"/>
      <c r="B600" s="315"/>
      <c r="C600" s="315"/>
      <c r="D600" s="158" t="s">
        <v>2</v>
      </c>
      <c r="E600" s="209">
        <f t="shared" si="687"/>
        <v>0</v>
      </c>
      <c r="F600" s="209">
        <f t="shared" si="658"/>
        <v>0</v>
      </c>
      <c r="G600" s="178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8"/>
      <c r="AF600" s="178"/>
      <c r="AG600" s="178"/>
      <c r="AH600" s="178"/>
      <c r="AI600" s="173"/>
      <c r="AJ600" s="173"/>
      <c r="AK600" s="173"/>
      <c r="AL600" s="173"/>
      <c r="AM600" s="173"/>
      <c r="AN600" s="173"/>
      <c r="AO600" s="173"/>
      <c r="AP600" s="173"/>
      <c r="AQ600" s="173"/>
      <c r="AR600" s="173"/>
      <c r="AS600" s="173"/>
      <c r="AT600" s="173"/>
      <c r="AU600" s="173"/>
      <c r="AV600" s="173"/>
      <c r="AW600" s="173"/>
      <c r="AX600" s="173"/>
      <c r="AY600" s="173"/>
      <c r="AZ600" s="173"/>
      <c r="BA600" s="173"/>
      <c r="BB600" s="182"/>
    </row>
    <row r="601" spans="1:54" ht="15.6">
      <c r="A601" s="313"/>
      <c r="B601" s="315"/>
      <c r="C601" s="315"/>
      <c r="D601" s="221" t="s">
        <v>273</v>
      </c>
      <c r="E601" s="209">
        <f>H601+K601+N601+Q601+T601+W601+Z601+AE601+AJ601+AO601+AT601+AY601</f>
        <v>18781.14</v>
      </c>
      <c r="F601" s="209">
        <f t="shared" si="658"/>
        <v>18781.14</v>
      </c>
      <c r="G601" s="178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94">
        <v>9281.6</v>
      </c>
      <c r="U601" s="194">
        <v>9281.6</v>
      </c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8">
        <v>9499.5400000000009</v>
      </c>
      <c r="AF601" s="178"/>
      <c r="AG601" s="178"/>
      <c r="AH601" s="178">
        <v>9499.5400000000009</v>
      </c>
      <c r="AI601" s="173"/>
      <c r="AJ601" s="173"/>
      <c r="AK601" s="173"/>
      <c r="AL601" s="173"/>
      <c r="AM601" s="173"/>
      <c r="AN601" s="173"/>
      <c r="AO601" s="173"/>
      <c r="AP601" s="173"/>
      <c r="AQ601" s="173"/>
      <c r="AR601" s="173"/>
      <c r="AS601" s="173"/>
      <c r="AT601" s="173"/>
      <c r="AU601" s="173"/>
      <c r="AV601" s="173"/>
      <c r="AW601" s="173"/>
      <c r="AX601" s="173"/>
      <c r="AY601" s="173"/>
      <c r="AZ601" s="173"/>
      <c r="BA601" s="173"/>
      <c r="BB601" s="182"/>
    </row>
    <row r="602" spans="1:54" ht="78">
      <c r="A602" s="313"/>
      <c r="B602" s="315"/>
      <c r="C602" s="315"/>
      <c r="D602" s="221" t="s">
        <v>279</v>
      </c>
      <c r="E602" s="209">
        <f t="shared" ref="E602:E607" si="700">H602+K602+N602+Q602+T602+W602+Z602+AE602+AJ602+AO602+AT602+AY602</f>
        <v>0</v>
      </c>
      <c r="F602" s="209">
        <f t="shared" si="658"/>
        <v>0</v>
      </c>
      <c r="G602" s="178"/>
      <c r="H602" s="173"/>
      <c r="I602" s="173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  <c r="AA602" s="173"/>
      <c r="AB602" s="173"/>
      <c r="AC602" s="173"/>
      <c r="AD602" s="173"/>
      <c r="AE602" s="178"/>
      <c r="AF602" s="178"/>
      <c r="AG602" s="178"/>
      <c r="AH602" s="178"/>
      <c r="AI602" s="173"/>
      <c r="AJ602" s="173"/>
      <c r="AK602" s="173"/>
      <c r="AL602" s="173"/>
      <c r="AM602" s="173"/>
      <c r="AN602" s="173"/>
      <c r="AO602" s="173"/>
      <c r="AP602" s="173"/>
      <c r="AQ602" s="173"/>
      <c r="AR602" s="173"/>
      <c r="AS602" s="173"/>
      <c r="AT602" s="173"/>
      <c r="AU602" s="173"/>
      <c r="AV602" s="173"/>
      <c r="AW602" s="173"/>
      <c r="AX602" s="173"/>
      <c r="AY602" s="173"/>
      <c r="AZ602" s="173"/>
      <c r="BA602" s="173"/>
      <c r="BB602" s="182"/>
    </row>
    <row r="603" spans="1:54" ht="15.6">
      <c r="A603" s="313"/>
      <c r="B603" s="315"/>
      <c r="C603" s="315"/>
      <c r="D603" s="221" t="s">
        <v>274</v>
      </c>
      <c r="E603" s="209">
        <f t="shared" si="700"/>
        <v>0</v>
      </c>
      <c r="F603" s="209">
        <f t="shared" si="658"/>
        <v>0</v>
      </c>
      <c r="G603" s="178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  <c r="AA603" s="173"/>
      <c r="AB603" s="173"/>
      <c r="AC603" s="173"/>
      <c r="AD603" s="173"/>
      <c r="AE603" s="178"/>
      <c r="AF603" s="178"/>
      <c r="AG603" s="178"/>
      <c r="AH603" s="178"/>
      <c r="AI603" s="173"/>
      <c r="AJ603" s="173"/>
      <c r="AK603" s="173"/>
      <c r="AL603" s="173"/>
      <c r="AM603" s="173"/>
      <c r="AN603" s="173"/>
      <c r="AO603" s="173"/>
      <c r="AP603" s="173"/>
      <c r="AQ603" s="173"/>
      <c r="AR603" s="173"/>
      <c r="AS603" s="173"/>
      <c r="AT603" s="173"/>
      <c r="AU603" s="173"/>
      <c r="AV603" s="173"/>
      <c r="AW603" s="173"/>
      <c r="AX603" s="173"/>
      <c r="AY603" s="173"/>
      <c r="AZ603" s="173"/>
      <c r="BA603" s="173"/>
      <c r="BB603" s="182"/>
    </row>
    <row r="604" spans="1:54" ht="31.2">
      <c r="A604" s="313"/>
      <c r="B604" s="315"/>
      <c r="C604" s="315"/>
      <c r="D604" s="153" t="s">
        <v>43</v>
      </c>
      <c r="E604" s="209">
        <f t="shared" si="700"/>
        <v>0</v>
      </c>
      <c r="F604" s="209">
        <f t="shared" si="658"/>
        <v>0</v>
      </c>
      <c r="G604" s="178"/>
      <c r="H604" s="173"/>
      <c r="I604" s="173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  <c r="AA604" s="173"/>
      <c r="AB604" s="173"/>
      <c r="AC604" s="173"/>
      <c r="AD604" s="173"/>
      <c r="AE604" s="178"/>
      <c r="AF604" s="178"/>
      <c r="AG604" s="178"/>
      <c r="AH604" s="178"/>
      <c r="AI604" s="173"/>
      <c r="AJ604" s="173"/>
      <c r="AK604" s="173"/>
      <c r="AL604" s="173"/>
      <c r="AM604" s="173"/>
      <c r="AN604" s="173"/>
      <c r="AO604" s="173"/>
      <c r="AP604" s="173"/>
      <c r="AQ604" s="173"/>
      <c r="AR604" s="173"/>
      <c r="AS604" s="173"/>
      <c r="AT604" s="173"/>
      <c r="AU604" s="173"/>
      <c r="AV604" s="173"/>
      <c r="AW604" s="173"/>
      <c r="AX604" s="173"/>
      <c r="AY604" s="173"/>
      <c r="AZ604" s="173"/>
      <c r="BA604" s="173"/>
      <c r="BB604" s="183"/>
    </row>
    <row r="605" spans="1:54" ht="15.6">
      <c r="A605" s="312"/>
      <c r="B605" s="314" t="s">
        <v>344</v>
      </c>
      <c r="C605" s="314"/>
      <c r="D605" s="159" t="s">
        <v>41</v>
      </c>
      <c r="E605" s="209">
        <f t="shared" si="700"/>
        <v>4208.375</v>
      </c>
      <c r="F605" s="209">
        <f t="shared" si="658"/>
        <v>4208.375</v>
      </c>
      <c r="G605" s="178">
        <f>F605/E605*100</f>
        <v>100</v>
      </c>
      <c r="H605" s="173">
        <f>H606+H607+H608+H610+H611</f>
        <v>0</v>
      </c>
      <c r="I605" s="173">
        <f t="shared" ref="I605" si="701">I606+I607+I608+I610+I611</f>
        <v>0</v>
      </c>
      <c r="J605" s="173" t="e">
        <f>I605/H605*100</f>
        <v>#DIV/0!</v>
      </c>
      <c r="K605" s="173">
        <f t="shared" ref="K605:L605" si="702">K606+K607+K608+K610+K611</f>
        <v>0</v>
      </c>
      <c r="L605" s="173">
        <f t="shared" si="702"/>
        <v>0</v>
      </c>
      <c r="M605" s="173" t="e">
        <f>L605/K605*100</f>
        <v>#DIV/0!</v>
      </c>
      <c r="N605" s="173">
        <f t="shared" ref="N605:O605" si="703">N606+N607+N608+N610+N611</f>
        <v>0</v>
      </c>
      <c r="O605" s="173">
        <f t="shared" si="703"/>
        <v>0</v>
      </c>
      <c r="P605" s="173"/>
      <c r="Q605" s="173">
        <f t="shared" ref="Q605:R605" si="704">Q606+Q607+Q608+Q610+Q611</f>
        <v>0</v>
      </c>
      <c r="R605" s="173">
        <f t="shared" si="704"/>
        <v>0</v>
      </c>
      <c r="S605" s="173"/>
      <c r="T605" s="173">
        <f t="shared" ref="T605:U605" si="705">T606+T607+T608+T610+T611</f>
        <v>2400.0050000000001</v>
      </c>
      <c r="U605" s="173">
        <f t="shared" si="705"/>
        <v>2400.0050000000001</v>
      </c>
      <c r="V605" s="173"/>
      <c r="W605" s="173">
        <f t="shared" ref="W605:X605" si="706">W606+W607+W608+W610+W611</f>
        <v>0</v>
      </c>
      <c r="X605" s="173">
        <f t="shared" si="706"/>
        <v>0</v>
      </c>
      <c r="Y605" s="173"/>
      <c r="Z605" s="173">
        <f t="shared" ref="Z605:AC605" si="707">Z606+Z607+Z608+Z610+Z611</f>
        <v>0</v>
      </c>
      <c r="AA605" s="173">
        <f t="shared" si="707"/>
        <v>0</v>
      </c>
      <c r="AB605" s="173">
        <f t="shared" si="707"/>
        <v>0</v>
      </c>
      <c r="AC605" s="173">
        <f t="shared" si="707"/>
        <v>0</v>
      </c>
      <c r="AD605" s="173"/>
      <c r="AE605" s="178">
        <f t="shared" ref="AE605:AH605" si="708">AE606+AE607+AE608+AE610+AE611</f>
        <v>1808.37</v>
      </c>
      <c r="AF605" s="178">
        <f t="shared" si="708"/>
        <v>0</v>
      </c>
      <c r="AG605" s="178">
        <f t="shared" si="708"/>
        <v>0</v>
      </c>
      <c r="AH605" s="178">
        <f t="shared" si="708"/>
        <v>1808.37</v>
      </c>
      <c r="AI605" s="173"/>
      <c r="AJ605" s="173">
        <f t="shared" ref="AJ605:AM605" si="709">AJ606+AJ607+AJ608+AJ610+AJ611</f>
        <v>0</v>
      </c>
      <c r="AK605" s="173">
        <f t="shared" si="709"/>
        <v>0</v>
      </c>
      <c r="AL605" s="173">
        <f t="shared" si="709"/>
        <v>0</v>
      </c>
      <c r="AM605" s="173">
        <f t="shared" si="709"/>
        <v>0</v>
      </c>
      <c r="AN605" s="173"/>
      <c r="AO605" s="173">
        <f t="shared" ref="AO605:AR605" si="710">AO606+AO607+AO608+AO610+AO611</f>
        <v>0</v>
      </c>
      <c r="AP605" s="173">
        <f t="shared" si="710"/>
        <v>0</v>
      </c>
      <c r="AQ605" s="173">
        <f t="shared" si="710"/>
        <v>0</v>
      </c>
      <c r="AR605" s="173">
        <f t="shared" si="710"/>
        <v>0</v>
      </c>
      <c r="AS605" s="173"/>
      <c r="AT605" s="173">
        <f t="shared" ref="AT605:AW605" si="711">AT606+AT607+AT608+AT610+AT611</f>
        <v>0</v>
      </c>
      <c r="AU605" s="173">
        <f t="shared" si="711"/>
        <v>0</v>
      </c>
      <c r="AV605" s="173">
        <f t="shared" si="711"/>
        <v>0</v>
      </c>
      <c r="AW605" s="173">
        <f t="shared" si="711"/>
        <v>0</v>
      </c>
      <c r="AX605" s="173"/>
      <c r="AY605" s="173">
        <f t="shared" ref="AY605:AZ605" si="712">AY606+AY607+AY608+AY610+AY611</f>
        <v>0</v>
      </c>
      <c r="AZ605" s="173">
        <f t="shared" si="712"/>
        <v>0</v>
      </c>
      <c r="BA605" s="173"/>
      <c r="BB605" s="182"/>
    </row>
    <row r="606" spans="1:54" ht="31.2">
      <c r="A606" s="313"/>
      <c r="B606" s="315"/>
      <c r="C606" s="315"/>
      <c r="D606" s="157" t="s">
        <v>37</v>
      </c>
      <c r="E606" s="209">
        <f t="shared" si="700"/>
        <v>0</v>
      </c>
      <c r="F606" s="209">
        <f t="shared" si="658"/>
        <v>0</v>
      </c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  <c r="AA606" s="173"/>
      <c r="AB606" s="173"/>
      <c r="AC606" s="173"/>
      <c r="AD606" s="173"/>
      <c r="AE606" s="178"/>
      <c r="AF606" s="178"/>
      <c r="AG606" s="178"/>
      <c r="AH606" s="178"/>
      <c r="AI606" s="173"/>
      <c r="AJ606" s="173"/>
      <c r="AK606" s="173"/>
      <c r="AL606" s="173"/>
      <c r="AM606" s="173"/>
      <c r="AN606" s="173"/>
      <c r="AO606" s="173"/>
      <c r="AP606" s="173"/>
      <c r="AQ606" s="173"/>
      <c r="AR606" s="173"/>
      <c r="AS606" s="173"/>
      <c r="AT606" s="173"/>
      <c r="AU606" s="173"/>
      <c r="AV606" s="173"/>
      <c r="AW606" s="173"/>
      <c r="AX606" s="173"/>
      <c r="AY606" s="173"/>
      <c r="AZ606" s="173"/>
      <c r="BA606" s="173"/>
      <c r="BB606" s="182"/>
    </row>
    <row r="607" spans="1:54" ht="31.2">
      <c r="A607" s="313"/>
      <c r="B607" s="315"/>
      <c r="C607" s="315"/>
      <c r="D607" s="158" t="s">
        <v>2</v>
      </c>
      <c r="E607" s="209">
        <f t="shared" si="700"/>
        <v>0</v>
      </c>
      <c r="F607" s="209">
        <f t="shared" si="658"/>
        <v>0</v>
      </c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  <c r="AA607" s="173"/>
      <c r="AB607" s="173"/>
      <c r="AC607" s="173"/>
      <c r="AD607" s="173"/>
      <c r="AE607" s="178"/>
      <c r="AF607" s="178"/>
      <c r="AG607" s="178"/>
      <c r="AH607" s="178"/>
      <c r="AI607" s="173"/>
      <c r="AJ607" s="173"/>
      <c r="AK607" s="173"/>
      <c r="AL607" s="173"/>
      <c r="AM607" s="173"/>
      <c r="AN607" s="173"/>
      <c r="AO607" s="173"/>
      <c r="AP607" s="173"/>
      <c r="AQ607" s="173"/>
      <c r="AR607" s="173"/>
      <c r="AS607" s="173"/>
      <c r="AT607" s="173"/>
      <c r="AU607" s="173"/>
      <c r="AV607" s="173"/>
      <c r="AW607" s="173"/>
      <c r="AX607" s="173"/>
      <c r="AY607" s="173"/>
      <c r="AZ607" s="173"/>
      <c r="BA607" s="173"/>
      <c r="BB607" s="182"/>
    </row>
    <row r="608" spans="1:54" ht="15.6">
      <c r="A608" s="313"/>
      <c r="B608" s="315"/>
      <c r="C608" s="315"/>
      <c r="D608" s="221" t="s">
        <v>273</v>
      </c>
      <c r="E608" s="209">
        <f>H608+K608+N608+Q608+T608+W608+Z608+AE608+AJ608+AO608+AT608+AY608</f>
        <v>4208.375</v>
      </c>
      <c r="F608" s="209">
        <f t="shared" si="658"/>
        <v>4208.375</v>
      </c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94">
        <v>2400.0050000000001</v>
      </c>
      <c r="U608" s="194">
        <v>2400.0050000000001</v>
      </c>
      <c r="V608" s="173"/>
      <c r="W608" s="173"/>
      <c r="X608" s="173"/>
      <c r="Y608" s="173"/>
      <c r="Z608" s="173"/>
      <c r="AA608" s="173"/>
      <c r="AB608" s="173"/>
      <c r="AC608" s="173"/>
      <c r="AD608" s="173"/>
      <c r="AE608" s="178">
        <v>1808.37</v>
      </c>
      <c r="AF608" s="178"/>
      <c r="AG608" s="178"/>
      <c r="AH608" s="178">
        <v>1808.37</v>
      </c>
      <c r="AI608" s="173"/>
      <c r="AJ608" s="173"/>
      <c r="AK608" s="173"/>
      <c r="AL608" s="173"/>
      <c r="AM608" s="173"/>
      <c r="AN608" s="173"/>
      <c r="AO608" s="173"/>
      <c r="AP608" s="173"/>
      <c r="AQ608" s="173"/>
      <c r="AR608" s="173"/>
      <c r="AS608" s="173"/>
      <c r="AT608" s="173"/>
      <c r="AU608" s="173"/>
      <c r="AV608" s="173"/>
      <c r="AW608" s="173"/>
      <c r="AX608" s="173"/>
      <c r="AY608" s="173"/>
      <c r="AZ608" s="173"/>
      <c r="BA608" s="173"/>
      <c r="BB608" s="182"/>
    </row>
    <row r="609" spans="1:54" ht="78">
      <c r="A609" s="313"/>
      <c r="B609" s="315"/>
      <c r="C609" s="315"/>
      <c r="D609" s="221" t="s">
        <v>279</v>
      </c>
      <c r="E609" s="209">
        <f t="shared" ref="E609:E614" si="713">H609+K609+N609+Q609+T609+W609+Z609+AE609+AJ609+AO609+AT609+AY609</f>
        <v>0</v>
      </c>
      <c r="F609" s="209">
        <f t="shared" si="658"/>
        <v>0</v>
      </c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  <c r="AA609" s="173"/>
      <c r="AB609" s="173"/>
      <c r="AC609" s="173"/>
      <c r="AD609" s="173"/>
      <c r="AE609" s="178"/>
      <c r="AF609" s="178"/>
      <c r="AG609" s="178"/>
      <c r="AH609" s="178"/>
      <c r="AI609" s="173"/>
      <c r="AJ609" s="173"/>
      <c r="AK609" s="173"/>
      <c r="AL609" s="173"/>
      <c r="AM609" s="173"/>
      <c r="AN609" s="173"/>
      <c r="AO609" s="173"/>
      <c r="AP609" s="173"/>
      <c r="AQ609" s="173"/>
      <c r="AR609" s="173"/>
      <c r="AS609" s="173"/>
      <c r="AT609" s="173"/>
      <c r="AU609" s="173"/>
      <c r="AV609" s="173"/>
      <c r="AW609" s="173"/>
      <c r="AX609" s="173"/>
      <c r="AY609" s="173"/>
      <c r="AZ609" s="173"/>
      <c r="BA609" s="173"/>
      <c r="BB609" s="182"/>
    </row>
    <row r="610" spans="1:54" ht="15.6">
      <c r="A610" s="313"/>
      <c r="B610" s="315"/>
      <c r="C610" s="315"/>
      <c r="D610" s="221" t="s">
        <v>274</v>
      </c>
      <c r="E610" s="209">
        <f t="shared" si="713"/>
        <v>0</v>
      </c>
      <c r="F610" s="209">
        <f t="shared" si="658"/>
        <v>0</v>
      </c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  <c r="AA610" s="173"/>
      <c r="AB610" s="173"/>
      <c r="AC610" s="173"/>
      <c r="AD610" s="173"/>
      <c r="AE610" s="178"/>
      <c r="AF610" s="178"/>
      <c r="AG610" s="178"/>
      <c r="AH610" s="178"/>
      <c r="AI610" s="173"/>
      <c r="AJ610" s="173"/>
      <c r="AK610" s="173"/>
      <c r="AL610" s="173"/>
      <c r="AM610" s="173"/>
      <c r="AN610" s="173"/>
      <c r="AO610" s="173"/>
      <c r="AP610" s="173"/>
      <c r="AQ610" s="173"/>
      <c r="AR610" s="173"/>
      <c r="AS610" s="173"/>
      <c r="AT610" s="173"/>
      <c r="AU610" s="173"/>
      <c r="AV610" s="173"/>
      <c r="AW610" s="173"/>
      <c r="AX610" s="173"/>
      <c r="AY610" s="173"/>
      <c r="AZ610" s="173"/>
      <c r="BA610" s="173"/>
      <c r="BB610" s="182"/>
    </row>
    <row r="611" spans="1:54" ht="31.2">
      <c r="A611" s="313"/>
      <c r="B611" s="315"/>
      <c r="C611" s="315"/>
      <c r="D611" s="153" t="s">
        <v>43</v>
      </c>
      <c r="E611" s="209">
        <f t="shared" si="713"/>
        <v>0</v>
      </c>
      <c r="F611" s="209">
        <f t="shared" si="658"/>
        <v>0</v>
      </c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  <c r="AA611" s="173"/>
      <c r="AB611" s="173"/>
      <c r="AC611" s="173"/>
      <c r="AD611" s="173"/>
      <c r="AE611" s="178"/>
      <c r="AF611" s="178"/>
      <c r="AG611" s="178"/>
      <c r="AH611" s="178"/>
      <c r="AI611" s="173"/>
      <c r="AJ611" s="173"/>
      <c r="AK611" s="173"/>
      <c r="AL611" s="173"/>
      <c r="AM611" s="173"/>
      <c r="AN611" s="173"/>
      <c r="AO611" s="173"/>
      <c r="AP611" s="173"/>
      <c r="AQ611" s="173"/>
      <c r="AR611" s="173"/>
      <c r="AS611" s="173"/>
      <c r="AT611" s="173"/>
      <c r="AU611" s="173"/>
      <c r="AV611" s="173"/>
      <c r="AW611" s="173"/>
      <c r="AX611" s="173"/>
      <c r="AY611" s="173"/>
      <c r="AZ611" s="173"/>
      <c r="BA611" s="173"/>
      <c r="BB611" s="183"/>
    </row>
    <row r="612" spans="1:54" ht="15.6">
      <c r="A612" s="312"/>
      <c r="B612" s="314" t="s">
        <v>345</v>
      </c>
      <c r="C612" s="314"/>
      <c r="D612" s="159" t="s">
        <v>41</v>
      </c>
      <c r="E612" s="209">
        <f t="shared" si="713"/>
        <v>4338.2449999999999</v>
      </c>
      <c r="F612" s="209">
        <f t="shared" si="658"/>
        <v>4338.2449999999999</v>
      </c>
      <c r="G612" s="178">
        <f>F612/E612*100</f>
        <v>100</v>
      </c>
      <c r="H612" s="173">
        <f>H613+H614+H615+H617+H618</f>
        <v>0</v>
      </c>
      <c r="I612" s="173">
        <f t="shared" ref="I612" si="714">I613+I614+I615+I617+I618</f>
        <v>0</v>
      </c>
      <c r="J612" s="173" t="e">
        <f>I612/H612*100</f>
        <v>#DIV/0!</v>
      </c>
      <c r="K612" s="173">
        <f t="shared" ref="K612:L612" si="715">K613+K614+K615+K617+K618</f>
        <v>0</v>
      </c>
      <c r="L612" s="173">
        <f t="shared" si="715"/>
        <v>0</v>
      </c>
      <c r="M612" s="173" t="e">
        <f>L612/K612*100</f>
        <v>#DIV/0!</v>
      </c>
      <c r="N612" s="173">
        <f t="shared" ref="N612:O612" si="716">N613+N614+N615+N617+N618</f>
        <v>0</v>
      </c>
      <c r="O612" s="173">
        <f t="shared" si="716"/>
        <v>0</v>
      </c>
      <c r="P612" s="173"/>
      <c r="Q612" s="173">
        <f t="shared" ref="Q612:R612" si="717">Q613+Q614+Q615+Q617+Q618</f>
        <v>0</v>
      </c>
      <c r="R612" s="173">
        <f t="shared" si="717"/>
        <v>0</v>
      </c>
      <c r="S612" s="173"/>
      <c r="T612" s="173">
        <f t="shared" ref="T612:U612" si="718">T613+T614+T615+T617+T618</f>
        <v>3127.5450000000001</v>
      </c>
      <c r="U612" s="173">
        <f t="shared" si="718"/>
        <v>3127.5450000000001</v>
      </c>
      <c r="V612" s="173"/>
      <c r="W612" s="173">
        <f t="shared" ref="W612:X612" si="719">W613+W614+W615+W617+W618</f>
        <v>0</v>
      </c>
      <c r="X612" s="173">
        <f t="shared" si="719"/>
        <v>0</v>
      </c>
      <c r="Y612" s="173"/>
      <c r="Z612" s="173">
        <f t="shared" ref="Z612:AC612" si="720">Z613+Z614+Z615+Z617+Z618</f>
        <v>0</v>
      </c>
      <c r="AA612" s="173">
        <f t="shared" si="720"/>
        <v>0</v>
      </c>
      <c r="AB612" s="173">
        <f t="shared" si="720"/>
        <v>0</v>
      </c>
      <c r="AC612" s="173">
        <f t="shared" si="720"/>
        <v>0</v>
      </c>
      <c r="AD612" s="173"/>
      <c r="AE612" s="178">
        <f t="shared" ref="AE612:AH612" si="721">AE613+AE614+AE615+AE617+AE618</f>
        <v>1210.7</v>
      </c>
      <c r="AF612" s="178">
        <f t="shared" si="721"/>
        <v>0</v>
      </c>
      <c r="AG612" s="178">
        <f t="shared" si="721"/>
        <v>0</v>
      </c>
      <c r="AH612" s="178">
        <f t="shared" si="721"/>
        <v>1210.7</v>
      </c>
      <c r="AI612" s="173"/>
      <c r="AJ612" s="173">
        <f t="shared" ref="AJ612:AM612" si="722">AJ613+AJ614+AJ615+AJ617+AJ618</f>
        <v>0</v>
      </c>
      <c r="AK612" s="173">
        <f t="shared" si="722"/>
        <v>0</v>
      </c>
      <c r="AL612" s="173">
        <f t="shared" si="722"/>
        <v>0</v>
      </c>
      <c r="AM612" s="173">
        <f t="shared" si="722"/>
        <v>0</v>
      </c>
      <c r="AN612" s="173"/>
      <c r="AO612" s="173">
        <f t="shared" ref="AO612:AR612" si="723">AO613+AO614+AO615+AO617+AO618</f>
        <v>0</v>
      </c>
      <c r="AP612" s="173">
        <f t="shared" si="723"/>
        <v>0</v>
      </c>
      <c r="AQ612" s="173">
        <f t="shared" si="723"/>
        <v>0</v>
      </c>
      <c r="AR612" s="173">
        <f t="shared" si="723"/>
        <v>0</v>
      </c>
      <c r="AS612" s="173"/>
      <c r="AT612" s="173">
        <f t="shared" ref="AT612:AW612" si="724">AT613+AT614+AT615+AT617+AT618</f>
        <v>0</v>
      </c>
      <c r="AU612" s="173">
        <f t="shared" si="724"/>
        <v>0</v>
      </c>
      <c r="AV612" s="173">
        <f t="shared" si="724"/>
        <v>0</v>
      </c>
      <c r="AW612" s="173">
        <f t="shared" si="724"/>
        <v>0</v>
      </c>
      <c r="AX612" s="173"/>
      <c r="AY612" s="173">
        <f t="shared" ref="AY612:AZ612" si="725">AY613+AY614+AY615+AY617+AY618</f>
        <v>0</v>
      </c>
      <c r="AZ612" s="173">
        <f t="shared" si="725"/>
        <v>0</v>
      </c>
      <c r="BA612" s="173"/>
      <c r="BB612" s="182"/>
    </row>
    <row r="613" spans="1:54" ht="31.2">
      <c r="A613" s="313"/>
      <c r="B613" s="315"/>
      <c r="C613" s="315"/>
      <c r="D613" s="157" t="s">
        <v>37</v>
      </c>
      <c r="E613" s="209">
        <f t="shared" si="713"/>
        <v>0</v>
      </c>
      <c r="F613" s="209">
        <f t="shared" si="658"/>
        <v>0</v>
      </c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  <c r="AA613" s="173"/>
      <c r="AB613" s="173"/>
      <c r="AC613" s="173"/>
      <c r="AD613" s="173"/>
      <c r="AE613" s="178"/>
      <c r="AF613" s="178"/>
      <c r="AG613" s="178"/>
      <c r="AH613" s="178"/>
      <c r="AI613" s="173"/>
      <c r="AJ613" s="173"/>
      <c r="AK613" s="173"/>
      <c r="AL613" s="173"/>
      <c r="AM613" s="173"/>
      <c r="AN613" s="173"/>
      <c r="AO613" s="173"/>
      <c r="AP613" s="173"/>
      <c r="AQ613" s="173"/>
      <c r="AR613" s="173"/>
      <c r="AS613" s="173"/>
      <c r="AT613" s="173"/>
      <c r="AU613" s="173"/>
      <c r="AV613" s="173"/>
      <c r="AW613" s="173"/>
      <c r="AX613" s="173"/>
      <c r="AY613" s="173"/>
      <c r="AZ613" s="173"/>
      <c r="BA613" s="173"/>
      <c r="BB613" s="182"/>
    </row>
    <row r="614" spans="1:54" ht="31.2">
      <c r="A614" s="313"/>
      <c r="B614" s="315"/>
      <c r="C614" s="315"/>
      <c r="D614" s="158" t="s">
        <v>2</v>
      </c>
      <c r="E614" s="209">
        <f t="shared" si="713"/>
        <v>0</v>
      </c>
      <c r="F614" s="209">
        <f t="shared" si="658"/>
        <v>0</v>
      </c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  <c r="AA614" s="173"/>
      <c r="AB614" s="173"/>
      <c r="AC614" s="173"/>
      <c r="AD614" s="173"/>
      <c r="AE614" s="178"/>
      <c r="AF614" s="178"/>
      <c r="AG614" s="178"/>
      <c r="AH614" s="178"/>
      <c r="AI614" s="173"/>
      <c r="AJ614" s="173"/>
      <c r="AK614" s="173"/>
      <c r="AL614" s="173"/>
      <c r="AM614" s="173"/>
      <c r="AN614" s="173"/>
      <c r="AO614" s="173"/>
      <c r="AP614" s="173"/>
      <c r="AQ614" s="173"/>
      <c r="AR614" s="173"/>
      <c r="AS614" s="173"/>
      <c r="AT614" s="173"/>
      <c r="AU614" s="173"/>
      <c r="AV614" s="173"/>
      <c r="AW614" s="173"/>
      <c r="AX614" s="173"/>
      <c r="AY614" s="173"/>
      <c r="AZ614" s="173"/>
      <c r="BA614" s="173"/>
      <c r="BB614" s="182"/>
    </row>
    <row r="615" spans="1:54" ht="15.6">
      <c r="A615" s="313"/>
      <c r="B615" s="315"/>
      <c r="C615" s="315"/>
      <c r="D615" s="221" t="s">
        <v>273</v>
      </c>
      <c r="E615" s="209">
        <f>H615+K615+N615+Q615+T615+W615+Z615+AE615+AJ615+AO615+AT615+AY615</f>
        <v>4338.2449999999999</v>
      </c>
      <c r="F615" s="209">
        <f t="shared" si="658"/>
        <v>4338.2449999999999</v>
      </c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94">
        <v>3127.5450000000001</v>
      </c>
      <c r="U615" s="194">
        <v>3127.5450000000001</v>
      </c>
      <c r="V615" s="173"/>
      <c r="W615" s="173"/>
      <c r="X615" s="173"/>
      <c r="Y615" s="173"/>
      <c r="Z615" s="173"/>
      <c r="AA615" s="173"/>
      <c r="AB615" s="173"/>
      <c r="AC615" s="173"/>
      <c r="AD615" s="173"/>
      <c r="AE615" s="178">
        <v>1210.7</v>
      </c>
      <c r="AF615" s="178"/>
      <c r="AG615" s="178"/>
      <c r="AH615" s="178">
        <v>1210.7</v>
      </c>
      <c r="AI615" s="173"/>
      <c r="AJ615" s="173"/>
      <c r="AK615" s="173"/>
      <c r="AL615" s="173"/>
      <c r="AM615" s="173"/>
      <c r="AN615" s="173"/>
      <c r="AO615" s="173"/>
      <c r="AP615" s="173"/>
      <c r="AQ615" s="173"/>
      <c r="AR615" s="173"/>
      <c r="AS615" s="173"/>
      <c r="AT615" s="173"/>
      <c r="AU615" s="173"/>
      <c r="AV615" s="173"/>
      <c r="AW615" s="173"/>
      <c r="AX615" s="173"/>
      <c r="AY615" s="173"/>
      <c r="AZ615" s="173"/>
      <c r="BA615" s="173"/>
      <c r="BB615" s="182"/>
    </row>
    <row r="616" spans="1:54" ht="78">
      <c r="A616" s="313"/>
      <c r="B616" s="315"/>
      <c r="C616" s="315"/>
      <c r="D616" s="221" t="s">
        <v>279</v>
      </c>
      <c r="E616" s="209">
        <f t="shared" ref="E616:E621" si="726">H616+K616+N616+Q616+T616+W616+Z616+AE616+AJ616+AO616+AT616+AY616</f>
        <v>0</v>
      </c>
      <c r="F616" s="209">
        <f t="shared" si="658"/>
        <v>0</v>
      </c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  <c r="AA616" s="173"/>
      <c r="AB616" s="173"/>
      <c r="AC616" s="173"/>
      <c r="AD616" s="173"/>
      <c r="AE616" s="178"/>
      <c r="AF616" s="178"/>
      <c r="AG616" s="178"/>
      <c r="AH616" s="178"/>
      <c r="AI616" s="173"/>
      <c r="AJ616" s="173"/>
      <c r="AK616" s="173"/>
      <c r="AL616" s="173"/>
      <c r="AM616" s="173"/>
      <c r="AN616" s="173"/>
      <c r="AO616" s="173"/>
      <c r="AP616" s="173"/>
      <c r="AQ616" s="173"/>
      <c r="AR616" s="173"/>
      <c r="AS616" s="173"/>
      <c r="AT616" s="173"/>
      <c r="AU616" s="173"/>
      <c r="AV616" s="173"/>
      <c r="AW616" s="173"/>
      <c r="AX616" s="173"/>
      <c r="AY616" s="173"/>
      <c r="AZ616" s="173"/>
      <c r="BA616" s="173"/>
      <c r="BB616" s="182"/>
    </row>
    <row r="617" spans="1:54" ht="15.6">
      <c r="A617" s="313"/>
      <c r="B617" s="315"/>
      <c r="C617" s="315"/>
      <c r="D617" s="221" t="s">
        <v>274</v>
      </c>
      <c r="E617" s="209">
        <f t="shared" si="726"/>
        <v>0</v>
      </c>
      <c r="F617" s="209">
        <f t="shared" si="658"/>
        <v>0</v>
      </c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  <c r="AA617" s="173"/>
      <c r="AB617" s="173"/>
      <c r="AC617" s="173"/>
      <c r="AD617" s="173"/>
      <c r="AE617" s="178"/>
      <c r="AF617" s="178"/>
      <c r="AG617" s="178"/>
      <c r="AH617" s="178"/>
      <c r="AI617" s="173"/>
      <c r="AJ617" s="173"/>
      <c r="AK617" s="173"/>
      <c r="AL617" s="173"/>
      <c r="AM617" s="173"/>
      <c r="AN617" s="173"/>
      <c r="AO617" s="173"/>
      <c r="AP617" s="173"/>
      <c r="AQ617" s="173"/>
      <c r="AR617" s="173"/>
      <c r="AS617" s="173"/>
      <c r="AT617" s="173"/>
      <c r="AU617" s="173"/>
      <c r="AV617" s="173"/>
      <c r="AW617" s="173"/>
      <c r="AX617" s="173"/>
      <c r="AY617" s="173"/>
      <c r="AZ617" s="173"/>
      <c r="BA617" s="173"/>
      <c r="BB617" s="182"/>
    </row>
    <row r="618" spans="1:54" ht="31.2">
      <c r="A618" s="313"/>
      <c r="B618" s="315"/>
      <c r="C618" s="315"/>
      <c r="D618" s="153" t="s">
        <v>43</v>
      </c>
      <c r="E618" s="209">
        <f t="shared" si="726"/>
        <v>0</v>
      </c>
      <c r="F618" s="209">
        <f t="shared" si="658"/>
        <v>0</v>
      </c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  <c r="AA618" s="173"/>
      <c r="AB618" s="173"/>
      <c r="AC618" s="173"/>
      <c r="AD618" s="173"/>
      <c r="AE618" s="178"/>
      <c r="AF618" s="178"/>
      <c r="AG618" s="178"/>
      <c r="AH618" s="178"/>
      <c r="AI618" s="173"/>
      <c r="AJ618" s="173"/>
      <c r="AK618" s="173"/>
      <c r="AL618" s="173"/>
      <c r="AM618" s="173"/>
      <c r="AN618" s="173"/>
      <c r="AO618" s="173"/>
      <c r="AP618" s="173"/>
      <c r="AQ618" s="173"/>
      <c r="AR618" s="173"/>
      <c r="AS618" s="173"/>
      <c r="AT618" s="173"/>
      <c r="AU618" s="173"/>
      <c r="AV618" s="173"/>
      <c r="AW618" s="173"/>
      <c r="AX618" s="173"/>
      <c r="AY618" s="173"/>
      <c r="AZ618" s="173"/>
      <c r="BA618" s="173"/>
      <c r="BB618" s="183"/>
    </row>
    <row r="619" spans="1:54" ht="15.6">
      <c r="A619" s="312"/>
      <c r="B619" s="314" t="s">
        <v>346</v>
      </c>
      <c r="C619" s="314"/>
      <c r="D619" s="159" t="s">
        <v>41</v>
      </c>
      <c r="E619" s="209">
        <f t="shared" si="726"/>
        <v>7522.68</v>
      </c>
      <c r="F619" s="209">
        <f t="shared" si="658"/>
        <v>7522.68</v>
      </c>
      <c r="G619" s="178">
        <f>F619/E619*100</f>
        <v>100</v>
      </c>
      <c r="H619" s="173">
        <f>H620+H621+H622+H624+H625</f>
        <v>0</v>
      </c>
      <c r="I619" s="173">
        <f t="shared" ref="I619" si="727">I620+I621+I622+I624+I625</f>
        <v>0</v>
      </c>
      <c r="J619" s="173" t="e">
        <f>I619/H619*100</f>
        <v>#DIV/0!</v>
      </c>
      <c r="K619" s="173">
        <f t="shared" ref="K619:L619" si="728">K620+K621+K622+K624+K625</f>
        <v>0</v>
      </c>
      <c r="L619" s="173">
        <f t="shared" si="728"/>
        <v>0</v>
      </c>
      <c r="M619" s="173" t="e">
        <f>L619/K619*100</f>
        <v>#DIV/0!</v>
      </c>
      <c r="N619" s="173">
        <f t="shared" ref="N619:O619" si="729">N620+N621+N622+N624+N625</f>
        <v>0</v>
      </c>
      <c r="O619" s="173">
        <f t="shared" si="729"/>
        <v>0</v>
      </c>
      <c r="P619" s="173"/>
      <c r="Q619" s="173">
        <f t="shared" ref="Q619:R619" si="730">Q620+Q621+Q622+Q624+Q625</f>
        <v>0</v>
      </c>
      <c r="R619" s="173">
        <f t="shared" si="730"/>
        <v>0</v>
      </c>
      <c r="S619" s="173"/>
      <c r="T619" s="173">
        <f t="shared" ref="T619:U619" si="731">T620+T621+T622+T624+T625</f>
        <v>3486.5</v>
      </c>
      <c r="U619" s="173">
        <f t="shared" si="731"/>
        <v>3486.5</v>
      </c>
      <c r="V619" s="173"/>
      <c r="W619" s="173">
        <f t="shared" ref="W619:X619" si="732">W620+W621+W622+W624+W625</f>
        <v>0</v>
      </c>
      <c r="X619" s="173">
        <f t="shared" si="732"/>
        <v>0</v>
      </c>
      <c r="Y619" s="173"/>
      <c r="Z619" s="173">
        <f t="shared" ref="Z619:AC619" si="733">Z620+Z621+Z622+Z624+Z625</f>
        <v>0</v>
      </c>
      <c r="AA619" s="173">
        <f t="shared" si="733"/>
        <v>0</v>
      </c>
      <c r="AB619" s="173">
        <f t="shared" si="733"/>
        <v>0</v>
      </c>
      <c r="AC619" s="173">
        <f t="shared" si="733"/>
        <v>0</v>
      </c>
      <c r="AD619" s="173"/>
      <c r="AE619" s="178">
        <f t="shared" ref="AE619:AH619" si="734">AE620+AE621+AE622+AE624+AE625</f>
        <v>4036.18</v>
      </c>
      <c r="AF619" s="178">
        <f t="shared" si="734"/>
        <v>0</v>
      </c>
      <c r="AG619" s="178">
        <f t="shared" si="734"/>
        <v>0</v>
      </c>
      <c r="AH619" s="178">
        <f t="shared" si="734"/>
        <v>4036.18</v>
      </c>
      <c r="AI619" s="173"/>
      <c r="AJ619" s="173">
        <f t="shared" ref="AJ619:AM619" si="735">AJ620+AJ621+AJ622+AJ624+AJ625</f>
        <v>0</v>
      </c>
      <c r="AK619" s="173">
        <f t="shared" si="735"/>
        <v>0</v>
      </c>
      <c r="AL619" s="173">
        <f t="shared" si="735"/>
        <v>0</v>
      </c>
      <c r="AM619" s="173">
        <f t="shared" si="735"/>
        <v>0</v>
      </c>
      <c r="AN619" s="173"/>
      <c r="AO619" s="173">
        <f t="shared" ref="AO619:AR619" si="736">AO620+AO621+AO622+AO624+AO625</f>
        <v>0</v>
      </c>
      <c r="AP619" s="173">
        <f t="shared" si="736"/>
        <v>0</v>
      </c>
      <c r="AQ619" s="173">
        <f t="shared" si="736"/>
        <v>0</v>
      </c>
      <c r="AR619" s="173">
        <f t="shared" si="736"/>
        <v>0</v>
      </c>
      <c r="AS619" s="173"/>
      <c r="AT619" s="173">
        <f t="shared" ref="AT619:AW619" si="737">AT620+AT621+AT622+AT624+AT625</f>
        <v>0</v>
      </c>
      <c r="AU619" s="173">
        <f t="shared" si="737"/>
        <v>0</v>
      </c>
      <c r="AV619" s="173">
        <f t="shared" si="737"/>
        <v>0</v>
      </c>
      <c r="AW619" s="173">
        <f t="shared" si="737"/>
        <v>0</v>
      </c>
      <c r="AX619" s="173"/>
      <c r="AY619" s="173">
        <f t="shared" ref="AY619:AZ619" si="738">AY620+AY621+AY622+AY624+AY625</f>
        <v>0</v>
      </c>
      <c r="AZ619" s="173">
        <f t="shared" si="738"/>
        <v>0</v>
      </c>
      <c r="BA619" s="173"/>
      <c r="BB619" s="182"/>
    </row>
    <row r="620" spans="1:54" ht="31.2">
      <c r="A620" s="313"/>
      <c r="B620" s="315"/>
      <c r="C620" s="315"/>
      <c r="D620" s="157" t="s">
        <v>37</v>
      </c>
      <c r="E620" s="209">
        <f t="shared" si="726"/>
        <v>0</v>
      </c>
      <c r="F620" s="209">
        <f t="shared" si="658"/>
        <v>0</v>
      </c>
      <c r="G620" s="178"/>
      <c r="H620" s="173"/>
      <c r="I620" s="173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  <c r="AA620" s="173"/>
      <c r="AB620" s="173"/>
      <c r="AC620" s="173"/>
      <c r="AD620" s="173"/>
      <c r="AE620" s="178"/>
      <c r="AF620" s="178"/>
      <c r="AG620" s="178"/>
      <c r="AH620" s="178"/>
      <c r="AI620" s="173"/>
      <c r="AJ620" s="173"/>
      <c r="AK620" s="173"/>
      <c r="AL620" s="173"/>
      <c r="AM620" s="173"/>
      <c r="AN620" s="173"/>
      <c r="AO620" s="173"/>
      <c r="AP620" s="173"/>
      <c r="AQ620" s="173"/>
      <c r="AR620" s="173"/>
      <c r="AS620" s="173"/>
      <c r="AT620" s="173"/>
      <c r="AU620" s="173"/>
      <c r="AV620" s="173"/>
      <c r="AW620" s="173"/>
      <c r="AX620" s="173"/>
      <c r="AY620" s="173"/>
      <c r="AZ620" s="173"/>
      <c r="BA620" s="173"/>
      <c r="BB620" s="182"/>
    </row>
    <row r="621" spans="1:54" ht="31.2">
      <c r="A621" s="313"/>
      <c r="B621" s="315"/>
      <c r="C621" s="315"/>
      <c r="D621" s="158" t="s">
        <v>2</v>
      </c>
      <c r="E621" s="209">
        <f t="shared" si="726"/>
        <v>0</v>
      </c>
      <c r="F621" s="209">
        <f t="shared" si="658"/>
        <v>0</v>
      </c>
      <c r="G621" s="178"/>
      <c r="H621" s="173"/>
      <c r="I621" s="173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  <c r="AA621" s="173"/>
      <c r="AB621" s="173"/>
      <c r="AC621" s="173"/>
      <c r="AD621" s="173"/>
      <c r="AE621" s="178"/>
      <c r="AF621" s="178"/>
      <c r="AG621" s="178"/>
      <c r="AH621" s="178"/>
      <c r="AI621" s="173"/>
      <c r="AJ621" s="173"/>
      <c r="AK621" s="173"/>
      <c r="AL621" s="173"/>
      <c r="AM621" s="173"/>
      <c r="AN621" s="173"/>
      <c r="AO621" s="173"/>
      <c r="AP621" s="173"/>
      <c r="AQ621" s="173"/>
      <c r="AR621" s="173"/>
      <c r="AS621" s="173"/>
      <c r="AT621" s="173"/>
      <c r="AU621" s="173"/>
      <c r="AV621" s="173"/>
      <c r="AW621" s="173"/>
      <c r="AX621" s="173"/>
      <c r="AY621" s="173"/>
      <c r="AZ621" s="173"/>
      <c r="BA621" s="173"/>
      <c r="BB621" s="182"/>
    </row>
    <row r="622" spans="1:54" ht="15.6">
      <c r="A622" s="313"/>
      <c r="B622" s="315"/>
      <c r="C622" s="315"/>
      <c r="D622" s="221" t="s">
        <v>273</v>
      </c>
      <c r="E622" s="209">
        <f>H622+K622+N622+Q622+T622+W622+Z622+AE622+AJ622+AO622+AT622+AY622</f>
        <v>7522.68</v>
      </c>
      <c r="F622" s="209">
        <f t="shared" si="658"/>
        <v>7522.68</v>
      </c>
      <c r="G622" s="178"/>
      <c r="H622" s="179"/>
      <c r="I622" s="173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94">
        <v>3486.5</v>
      </c>
      <c r="U622" s="194">
        <v>3486.5</v>
      </c>
      <c r="V622" s="173"/>
      <c r="W622" s="173"/>
      <c r="X622" s="173"/>
      <c r="Y622" s="173"/>
      <c r="Z622" s="173"/>
      <c r="AA622" s="173"/>
      <c r="AB622" s="173"/>
      <c r="AC622" s="173"/>
      <c r="AD622" s="173"/>
      <c r="AE622" s="178">
        <v>4036.18</v>
      </c>
      <c r="AF622" s="178"/>
      <c r="AG622" s="178"/>
      <c r="AH622" s="178">
        <v>4036.18</v>
      </c>
      <c r="AI622" s="173"/>
      <c r="AJ622" s="173"/>
      <c r="AK622" s="173"/>
      <c r="AL622" s="173"/>
      <c r="AM622" s="173"/>
      <c r="AN622" s="173"/>
      <c r="AO622" s="173"/>
      <c r="AP622" s="173"/>
      <c r="AQ622" s="173"/>
      <c r="AR622" s="173"/>
      <c r="AS622" s="173"/>
      <c r="AT622" s="173"/>
      <c r="AU622" s="173"/>
      <c r="AV622" s="173"/>
      <c r="AW622" s="173"/>
      <c r="AX622" s="173"/>
      <c r="AY622" s="173"/>
      <c r="AZ622" s="173"/>
      <c r="BA622" s="173"/>
      <c r="BB622" s="182"/>
    </row>
    <row r="623" spans="1:54" ht="78">
      <c r="A623" s="313"/>
      <c r="B623" s="315"/>
      <c r="C623" s="315"/>
      <c r="D623" s="221" t="s">
        <v>279</v>
      </c>
      <c r="E623" s="209">
        <f t="shared" ref="E623:E628" si="739">H623+K623+N623+Q623+T623+W623+Z623+AE623+AJ623+AO623+AT623+AY623</f>
        <v>0</v>
      </c>
      <c r="F623" s="209">
        <f t="shared" si="658"/>
        <v>0</v>
      </c>
      <c r="G623" s="178"/>
      <c r="H623" s="173"/>
      <c r="I623" s="173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  <c r="AA623" s="173"/>
      <c r="AB623" s="173"/>
      <c r="AC623" s="173"/>
      <c r="AD623" s="173"/>
      <c r="AE623" s="178"/>
      <c r="AF623" s="178"/>
      <c r="AG623" s="178"/>
      <c r="AH623" s="178"/>
      <c r="AI623" s="173"/>
      <c r="AJ623" s="173"/>
      <c r="AK623" s="173"/>
      <c r="AL623" s="173"/>
      <c r="AM623" s="173"/>
      <c r="AN623" s="173"/>
      <c r="AO623" s="173"/>
      <c r="AP623" s="173"/>
      <c r="AQ623" s="173"/>
      <c r="AR623" s="173"/>
      <c r="AS623" s="173"/>
      <c r="AT623" s="173"/>
      <c r="AU623" s="173"/>
      <c r="AV623" s="173"/>
      <c r="AW623" s="173"/>
      <c r="AX623" s="173"/>
      <c r="AY623" s="173"/>
      <c r="AZ623" s="173"/>
      <c r="BA623" s="173"/>
      <c r="BB623" s="182"/>
    </row>
    <row r="624" spans="1:54" ht="15.6">
      <c r="A624" s="313"/>
      <c r="B624" s="315"/>
      <c r="C624" s="315"/>
      <c r="D624" s="221" t="s">
        <v>274</v>
      </c>
      <c r="E624" s="209">
        <f t="shared" si="739"/>
        <v>0</v>
      </c>
      <c r="F624" s="209">
        <f t="shared" si="658"/>
        <v>0</v>
      </c>
      <c r="G624" s="178"/>
      <c r="H624" s="173"/>
      <c r="I624" s="173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  <c r="AA624" s="173"/>
      <c r="AB624" s="173"/>
      <c r="AC624" s="173"/>
      <c r="AD624" s="173"/>
      <c r="AE624" s="178"/>
      <c r="AF624" s="178"/>
      <c r="AG624" s="178"/>
      <c r="AH624" s="178"/>
      <c r="AI624" s="173"/>
      <c r="AJ624" s="173"/>
      <c r="AK624" s="173"/>
      <c r="AL624" s="173"/>
      <c r="AM624" s="173"/>
      <c r="AN624" s="173"/>
      <c r="AO624" s="173"/>
      <c r="AP624" s="173"/>
      <c r="AQ624" s="173"/>
      <c r="AR624" s="173"/>
      <c r="AS624" s="173"/>
      <c r="AT624" s="173"/>
      <c r="AU624" s="173"/>
      <c r="AV624" s="173"/>
      <c r="AW624" s="173"/>
      <c r="AX624" s="173"/>
      <c r="AY624" s="173"/>
      <c r="AZ624" s="173"/>
      <c r="BA624" s="173"/>
      <c r="BB624" s="182"/>
    </row>
    <row r="625" spans="1:54" ht="31.2">
      <c r="A625" s="313"/>
      <c r="B625" s="315"/>
      <c r="C625" s="315"/>
      <c r="D625" s="153" t="s">
        <v>43</v>
      </c>
      <c r="E625" s="209">
        <f t="shared" si="739"/>
        <v>0</v>
      </c>
      <c r="F625" s="209">
        <f t="shared" si="658"/>
        <v>0</v>
      </c>
      <c r="G625" s="178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  <c r="AA625" s="173"/>
      <c r="AB625" s="173"/>
      <c r="AC625" s="173"/>
      <c r="AD625" s="173"/>
      <c r="AE625" s="178"/>
      <c r="AF625" s="178"/>
      <c r="AG625" s="178"/>
      <c r="AH625" s="178"/>
      <c r="AI625" s="173"/>
      <c r="AJ625" s="173"/>
      <c r="AK625" s="173"/>
      <c r="AL625" s="173"/>
      <c r="AM625" s="173"/>
      <c r="AN625" s="173"/>
      <c r="AO625" s="173"/>
      <c r="AP625" s="173"/>
      <c r="AQ625" s="173"/>
      <c r="AR625" s="173"/>
      <c r="AS625" s="173"/>
      <c r="AT625" s="173"/>
      <c r="AU625" s="173"/>
      <c r="AV625" s="173"/>
      <c r="AW625" s="173"/>
      <c r="AX625" s="173"/>
      <c r="AY625" s="173"/>
      <c r="AZ625" s="173"/>
      <c r="BA625" s="173"/>
      <c r="BB625" s="183"/>
    </row>
    <row r="626" spans="1:54" ht="15.6">
      <c r="A626" s="312"/>
      <c r="B626" s="314" t="s">
        <v>347</v>
      </c>
      <c r="C626" s="314"/>
      <c r="D626" s="159" t="s">
        <v>41</v>
      </c>
      <c r="E626" s="209">
        <f t="shared" si="739"/>
        <v>774.73500000000001</v>
      </c>
      <c r="F626" s="209">
        <f t="shared" si="658"/>
        <v>774.73500000000001</v>
      </c>
      <c r="G626" s="178">
        <f>F626/E626*100</f>
        <v>100</v>
      </c>
      <c r="H626" s="173">
        <f>H627+H628+H629+H631+H632</f>
        <v>0</v>
      </c>
      <c r="I626" s="173">
        <f t="shared" ref="I626" si="740">I627+I628+I629+I631+I632</f>
        <v>0</v>
      </c>
      <c r="J626" s="173" t="e">
        <f>I626/H626*100</f>
        <v>#DIV/0!</v>
      </c>
      <c r="K626" s="173">
        <f t="shared" ref="K626:L626" si="741">K627+K628+K629+K631+K632</f>
        <v>0</v>
      </c>
      <c r="L626" s="173">
        <f t="shared" si="741"/>
        <v>0</v>
      </c>
      <c r="M626" s="173"/>
      <c r="N626" s="173">
        <f t="shared" ref="N626:O626" si="742">N627+N628+N629+N631+N632</f>
        <v>0</v>
      </c>
      <c r="O626" s="173">
        <f t="shared" si="742"/>
        <v>0</v>
      </c>
      <c r="P626" s="173"/>
      <c r="Q626" s="173">
        <f t="shared" ref="Q626:R626" si="743">Q627+Q628+Q629+Q631+Q632</f>
        <v>0</v>
      </c>
      <c r="R626" s="173">
        <f t="shared" si="743"/>
        <v>0</v>
      </c>
      <c r="S626" s="173"/>
      <c r="T626" s="173">
        <f t="shared" ref="T626:U626" si="744">T627+T628+T629+T631+T632</f>
        <v>352.67500000000001</v>
      </c>
      <c r="U626" s="173">
        <f t="shared" si="744"/>
        <v>352.67500000000001</v>
      </c>
      <c r="V626" s="173"/>
      <c r="W626" s="173">
        <f t="shared" ref="W626:X626" si="745">W627+W628+W629+W631+W632</f>
        <v>0</v>
      </c>
      <c r="X626" s="173">
        <f t="shared" si="745"/>
        <v>0</v>
      </c>
      <c r="Y626" s="173"/>
      <c r="Z626" s="173">
        <f t="shared" ref="Z626:AC626" si="746">Z627+Z628+Z629+Z631+Z632</f>
        <v>0</v>
      </c>
      <c r="AA626" s="173">
        <f t="shared" si="746"/>
        <v>0</v>
      </c>
      <c r="AB626" s="173">
        <f t="shared" si="746"/>
        <v>0</v>
      </c>
      <c r="AC626" s="173">
        <f t="shared" si="746"/>
        <v>0</v>
      </c>
      <c r="AD626" s="173"/>
      <c r="AE626" s="178">
        <f t="shared" ref="AE626:AH626" si="747">AE627+AE628+AE629+AE631+AE632</f>
        <v>422.06</v>
      </c>
      <c r="AF626" s="178">
        <f t="shared" si="747"/>
        <v>0</v>
      </c>
      <c r="AG626" s="178">
        <f t="shared" si="747"/>
        <v>0</v>
      </c>
      <c r="AH626" s="178">
        <f t="shared" si="747"/>
        <v>422.06</v>
      </c>
      <c r="AI626" s="173"/>
      <c r="AJ626" s="173">
        <f t="shared" ref="AJ626:AM626" si="748">AJ627+AJ628+AJ629+AJ631+AJ632</f>
        <v>0</v>
      </c>
      <c r="AK626" s="173">
        <f t="shared" si="748"/>
        <v>0</v>
      </c>
      <c r="AL626" s="173">
        <f t="shared" si="748"/>
        <v>0</v>
      </c>
      <c r="AM626" s="173">
        <f t="shared" si="748"/>
        <v>0</v>
      </c>
      <c r="AN626" s="173"/>
      <c r="AO626" s="173">
        <f t="shared" ref="AO626:AR626" si="749">AO627+AO628+AO629+AO631+AO632</f>
        <v>0</v>
      </c>
      <c r="AP626" s="173">
        <f t="shared" si="749"/>
        <v>0</v>
      </c>
      <c r="AQ626" s="173">
        <f t="shared" si="749"/>
        <v>0</v>
      </c>
      <c r="AR626" s="173">
        <f t="shared" si="749"/>
        <v>0</v>
      </c>
      <c r="AS626" s="173"/>
      <c r="AT626" s="173">
        <f t="shared" ref="AT626:AW626" si="750">AT627+AT628+AT629+AT631+AT632</f>
        <v>0</v>
      </c>
      <c r="AU626" s="173">
        <f t="shared" si="750"/>
        <v>0</v>
      </c>
      <c r="AV626" s="173">
        <f t="shared" si="750"/>
        <v>0</v>
      </c>
      <c r="AW626" s="173">
        <f t="shared" si="750"/>
        <v>0</v>
      </c>
      <c r="AX626" s="173"/>
      <c r="AY626" s="173">
        <f t="shared" ref="AY626:AZ626" si="751">AY627+AY628+AY629+AY631+AY632</f>
        <v>0</v>
      </c>
      <c r="AZ626" s="173">
        <f t="shared" si="751"/>
        <v>0</v>
      </c>
      <c r="BA626" s="173"/>
      <c r="BB626" s="182"/>
    </row>
    <row r="627" spans="1:54" ht="31.2">
      <c r="A627" s="313"/>
      <c r="B627" s="315"/>
      <c r="C627" s="315"/>
      <c r="D627" s="157" t="s">
        <v>37</v>
      </c>
      <c r="E627" s="209">
        <f t="shared" si="739"/>
        <v>0</v>
      </c>
      <c r="F627" s="209">
        <f t="shared" si="658"/>
        <v>0</v>
      </c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  <c r="AA627" s="173"/>
      <c r="AB627" s="173"/>
      <c r="AC627" s="173"/>
      <c r="AD627" s="173"/>
      <c r="AE627" s="178"/>
      <c r="AF627" s="178"/>
      <c r="AG627" s="178"/>
      <c r="AH627" s="178"/>
      <c r="AI627" s="173"/>
      <c r="AJ627" s="173"/>
      <c r="AK627" s="173"/>
      <c r="AL627" s="173"/>
      <c r="AM627" s="173"/>
      <c r="AN627" s="173"/>
      <c r="AO627" s="173"/>
      <c r="AP627" s="173"/>
      <c r="AQ627" s="173"/>
      <c r="AR627" s="173"/>
      <c r="AS627" s="173"/>
      <c r="AT627" s="173"/>
      <c r="AU627" s="173"/>
      <c r="AV627" s="173"/>
      <c r="AW627" s="173"/>
      <c r="AX627" s="173"/>
      <c r="AY627" s="173"/>
      <c r="AZ627" s="173"/>
      <c r="BA627" s="173"/>
      <c r="BB627" s="182"/>
    </row>
    <row r="628" spans="1:54" ht="31.2">
      <c r="A628" s="313"/>
      <c r="B628" s="315"/>
      <c r="C628" s="315"/>
      <c r="D628" s="158" t="s">
        <v>2</v>
      </c>
      <c r="E628" s="209">
        <f t="shared" si="739"/>
        <v>0</v>
      </c>
      <c r="F628" s="209">
        <f t="shared" si="658"/>
        <v>0</v>
      </c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  <c r="AA628" s="173"/>
      <c r="AB628" s="173"/>
      <c r="AC628" s="173"/>
      <c r="AD628" s="173"/>
      <c r="AE628" s="178"/>
      <c r="AF628" s="178"/>
      <c r="AG628" s="178"/>
      <c r="AH628" s="178"/>
      <c r="AI628" s="173"/>
      <c r="AJ628" s="173"/>
      <c r="AK628" s="173"/>
      <c r="AL628" s="173"/>
      <c r="AM628" s="173"/>
      <c r="AN628" s="173"/>
      <c r="AO628" s="173"/>
      <c r="AP628" s="173"/>
      <c r="AQ628" s="173"/>
      <c r="AR628" s="173"/>
      <c r="AS628" s="173"/>
      <c r="AT628" s="173"/>
      <c r="AU628" s="173"/>
      <c r="AV628" s="173"/>
      <c r="AW628" s="173"/>
      <c r="AX628" s="173"/>
      <c r="AY628" s="173"/>
      <c r="AZ628" s="173"/>
      <c r="BA628" s="173"/>
      <c r="BB628" s="182"/>
    </row>
    <row r="629" spans="1:54" ht="15.6">
      <c r="A629" s="313"/>
      <c r="B629" s="315"/>
      <c r="C629" s="315"/>
      <c r="D629" s="221" t="s">
        <v>273</v>
      </c>
      <c r="E629" s="209">
        <f>H629+K629+N629+Q629+T629+W629+Z629+AE629+AJ629+AO629+AT629+AY629</f>
        <v>774.73500000000001</v>
      </c>
      <c r="F629" s="209">
        <f t="shared" si="658"/>
        <v>774.73500000000001</v>
      </c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94">
        <v>352.67500000000001</v>
      </c>
      <c r="U629" s="194">
        <v>352.67500000000001</v>
      </c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8">
        <v>422.06</v>
      </c>
      <c r="AF629" s="178"/>
      <c r="AG629" s="178"/>
      <c r="AH629" s="178">
        <v>422.06</v>
      </c>
      <c r="AI629" s="173"/>
      <c r="AJ629" s="173"/>
      <c r="AK629" s="173"/>
      <c r="AL629" s="173"/>
      <c r="AM629" s="173"/>
      <c r="AN629" s="173"/>
      <c r="AO629" s="173"/>
      <c r="AP629" s="173"/>
      <c r="AQ629" s="173"/>
      <c r="AR629" s="173"/>
      <c r="AS629" s="173"/>
      <c r="AT629" s="173"/>
      <c r="AU629" s="173"/>
      <c r="AV629" s="173"/>
      <c r="AW629" s="173"/>
      <c r="AX629" s="173"/>
      <c r="AY629" s="173"/>
      <c r="AZ629" s="173"/>
      <c r="BA629" s="173"/>
      <c r="BB629" s="182"/>
    </row>
    <row r="630" spans="1:54" ht="78">
      <c r="A630" s="313"/>
      <c r="B630" s="315"/>
      <c r="C630" s="315"/>
      <c r="D630" s="221" t="s">
        <v>279</v>
      </c>
      <c r="E630" s="209">
        <f t="shared" ref="E630:E632" si="752">H630+K630+N630+Q630+T630+W630+Z630+AE630+AJ630+AO630+AT630+AY630</f>
        <v>0</v>
      </c>
      <c r="F630" s="209">
        <f t="shared" si="658"/>
        <v>0</v>
      </c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8"/>
      <c r="AF630" s="178"/>
      <c r="AG630" s="178"/>
      <c r="AH630" s="178"/>
      <c r="AI630" s="173"/>
      <c r="AJ630" s="173"/>
      <c r="AK630" s="173"/>
      <c r="AL630" s="173"/>
      <c r="AM630" s="173"/>
      <c r="AN630" s="173"/>
      <c r="AO630" s="173"/>
      <c r="AP630" s="173"/>
      <c r="AQ630" s="173"/>
      <c r="AR630" s="173"/>
      <c r="AS630" s="173"/>
      <c r="AT630" s="173"/>
      <c r="AU630" s="173"/>
      <c r="AV630" s="173"/>
      <c r="AW630" s="173"/>
      <c r="AX630" s="173"/>
      <c r="AY630" s="173"/>
      <c r="AZ630" s="173"/>
      <c r="BA630" s="173"/>
      <c r="BB630" s="182"/>
    </row>
    <row r="631" spans="1:54" ht="15.6">
      <c r="A631" s="313"/>
      <c r="B631" s="315"/>
      <c r="C631" s="315"/>
      <c r="D631" s="221" t="s">
        <v>274</v>
      </c>
      <c r="E631" s="209">
        <f t="shared" si="752"/>
        <v>0</v>
      </c>
      <c r="F631" s="209">
        <f t="shared" si="658"/>
        <v>0</v>
      </c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8"/>
      <c r="AF631" s="178"/>
      <c r="AG631" s="178"/>
      <c r="AH631" s="178"/>
      <c r="AI631" s="173"/>
      <c r="AJ631" s="173"/>
      <c r="AK631" s="173"/>
      <c r="AL631" s="173"/>
      <c r="AM631" s="173"/>
      <c r="AN631" s="173"/>
      <c r="AO631" s="173"/>
      <c r="AP631" s="173"/>
      <c r="AQ631" s="173"/>
      <c r="AR631" s="173"/>
      <c r="AS631" s="173"/>
      <c r="AT631" s="173"/>
      <c r="AU631" s="173"/>
      <c r="AV631" s="173"/>
      <c r="AW631" s="173"/>
      <c r="AX631" s="173"/>
      <c r="AY631" s="173"/>
      <c r="AZ631" s="173"/>
      <c r="BA631" s="173"/>
      <c r="BB631" s="182"/>
    </row>
    <row r="632" spans="1:54" ht="31.2">
      <c r="A632" s="313"/>
      <c r="B632" s="315"/>
      <c r="C632" s="315"/>
      <c r="D632" s="153" t="s">
        <v>43</v>
      </c>
      <c r="E632" s="209">
        <f t="shared" si="752"/>
        <v>0</v>
      </c>
      <c r="F632" s="209">
        <f t="shared" si="658"/>
        <v>0</v>
      </c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8"/>
      <c r="AF632" s="178"/>
      <c r="AG632" s="178"/>
      <c r="AH632" s="178"/>
      <c r="AI632" s="173"/>
      <c r="AJ632" s="173"/>
      <c r="AK632" s="173"/>
      <c r="AL632" s="173"/>
      <c r="AM632" s="173"/>
      <c r="AN632" s="173"/>
      <c r="AO632" s="173"/>
      <c r="AP632" s="173"/>
      <c r="AQ632" s="173"/>
      <c r="AR632" s="173"/>
      <c r="AS632" s="173"/>
      <c r="AT632" s="173"/>
      <c r="AU632" s="173"/>
      <c r="AV632" s="173"/>
      <c r="AW632" s="173"/>
      <c r="AX632" s="173"/>
      <c r="AY632" s="173"/>
      <c r="AZ632" s="173"/>
      <c r="BA632" s="173"/>
      <c r="BB632" s="183"/>
    </row>
    <row r="633" spans="1:54" ht="15.6">
      <c r="A633" s="408" t="s">
        <v>336</v>
      </c>
      <c r="B633" s="409"/>
      <c r="C633" s="410"/>
      <c r="D633" s="159" t="s">
        <v>41</v>
      </c>
      <c r="E633" s="209">
        <f>H633+K633+N633+Q633+T633+W633+Z633+AE633+AJ633+AO633+AT633+AY633</f>
        <v>184596.58300000001</v>
      </c>
      <c r="F633" s="209">
        <f t="shared" si="658"/>
        <v>182796.54300000001</v>
      </c>
      <c r="G633" s="178">
        <f>F633*100/E633</f>
        <v>99.024879024981729</v>
      </c>
      <c r="H633" s="173">
        <f>H634+H635+H636+H638+H639</f>
        <v>28634.25</v>
      </c>
      <c r="I633" s="173">
        <f t="shared" ref="I633" si="753">I634+I635+I636+I638+I639</f>
        <v>28634.25</v>
      </c>
      <c r="J633" s="173">
        <f>I633*100/H633</f>
        <v>100</v>
      </c>
      <c r="K633" s="173">
        <f t="shared" ref="K633:L633" si="754">K634+K635+K636+K638+K639</f>
        <v>36640.06</v>
      </c>
      <c r="L633" s="173">
        <f t="shared" si="754"/>
        <v>36640.06</v>
      </c>
      <c r="M633" s="173">
        <f>L633*100/K633</f>
        <v>100</v>
      </c>
      <c r="N633" s="173">
        <f t="shared" ref="N633:O633" si="755">N634+N635+N636+N638+N639</f>
        <v>0</v>
      </c>
      <c r="O633" s="173">
        <f t="shared" si="755"/>
        <v>0</v>
      </c>
      <c r="P633" s="173"/>
      <c r="Q633" s="173">
        <f t="shared" ref="Q633:R633" si="756">Q634+Q635+Q636+Q638+Q639</f>
        <v>9999.9999999999982</v>
      </c>
      <c r="R633" s="173">
        <f t="shared" si="756"/>
        <v>9999.9999999999982</v>
      </c>
      <c r="S633" s="173">
        <f>R633*100/Q633</f>
        <v>100</v>
      </c>
      <c r="T633" s="173">
        <f t="shared" ref="T633:U633" si="757">T634+T635+T636+T638+T639</f>
        <v>23018.420000000002</v>
      </c>
      <c r="U633" s="173">
        <f t="shared" si="757"/>
        <v>23018.420000000002</v>
      </c>
      <c r="V633" s="173"/>
      <c r="W633" s="173">
        <f t="shared" ref="W633:X633" si="758">W634+W635+W636+W638+W639</f>
        <v>0</v>
      </c>
      <c r="X633" s="173">
        <f t="shared" si="758"/>
        <v>0</v>
      </c>
      <c r="Y633" s="173"/>
      <c r="Z633" s="173">
        <f t="shared" ref="Z633:AC633" si="759">Z634+Z635+Z636+Z638+Z639</f>
        <v>0</v>
      </c>
      <c r="AA633" s="173">
        <f t="shared" si="759"/>
        <v>0</v>
      </c>
      <c r="AB633" s="173">
        <f t="shared" si="759"/>
        <v>0</v>
      </c>
      <c r="AC633" s="173">
        <f t="shared" si="759"/>
        <v>0</v>
      </c>
      <c r="AD633" s="173"/>
      <c r="AE633" s="178">
        <f t="shared" ref="AE633:AH633" si="760">AE634+AE635+AE636+AE638+AE639</f>
        <v>24401.803000000004</v>
      </c>
      <c r="AF633" s="178">
        <f t="shared" si="760"/>
        <v>0</v>
      </c>
      <c r="AG633" s="178">
        <f t="shared" si="760"/>
        <v>0</v>
      </c>
      <c r="AH633" s="178">
        <f t="shared" si="760"/>
        <v>24401.803000000004</v>
      </c>
      <c r="AI633" s="173"/>
      <c r="AJ633" s="173">
        <f t="shared" ref="AJ633:AM633" si="761">AJ634+AJ635+AJ636+AJ638+AJ639</f>
        <v>0</v>
      </c>
      <c r="AK633" s="173">
        <f t="shared" si="761"/>
        <v>0</v>
      </c>
      <c r="AL633" s="173">
        <f t="shared" si="761"/>
        <v>0</v>
      </c>
      <c r="AM633" s="173">
        <f t="shared" si="761"/>
        <v>0</v>
      </c>
      <c r="AN633" s="173"/>
      <c r="AO633" s="178">
        <f t="shared" ref="AO633:AR633" si="762">AO634+AO635+AO636+AO638+AO639</f>
        <v>36942.51</v>
      </c>
      <c r="AP633" s="178">
        <f t="shared" si="762"/>
        <v>0</v>
      </c>
      <c r="AQ633" s="178">
        <f t="shared" si="762"/>
        <v>0</v>
      </c>
      <c r="AR633" s="178">
        <f t="shared" si="762"/>
        <v>36942.51</v>
      </c>
      <c r="AS633" s="173"/>
      <c r="AT633" s="173">
        <f t="shared" ref="AT633:AW633" si="763">AT634+AT635+AT636+AT638+AT639</f>
        <v>23159.5</v>
      </c>
      <c r="AU633" s="173">
        <f t="shared" si="763"/>
        <v>0</v>
      </c>
      <c r="AV633" s="173">
        <f t="shared" si="763"/>
        <v>0</v>
      </c>
      <c r="AW633" s="173">
        <f t="shared" si="763"/>
        <v>23159.5</v>
      </c>
      <c r="AX633" s="173"/>
      <c r="AY633" s="173">
        <f t="shared" ref="AY633:AZ633" si="764">AY634+AY635+AY636+AY638+AY639</f>
        <v>1800.0400000000009</v>
      </c>
      <c r="AZ633" s="173">
        <f t="shared" si="764"/>
        <v>0</v>
      </c>
      <c r="BA633" s="173"/>
      <c r="BB633" s="182"/>
    </row>
    <row r="634" spans="1:54" ht="31.2">
      <c r="A634" s="411"/>
      <c r="B634" s="412"/>
      <c r="C634" s="413"/>
      <c r="D634" s="157" t="s">
        <v>37</v>
      </c>
      <c r="E634" s="209">
        <f t="shared" si="630"/>
        <v>0</v>
      </c>
      <c r="F634" s="209">
        <f t="shared" si="658"/>
        <v>0</v>
      </c>
      <c r="G634" s="173"/>
      <c r="H634" s="173">
        <f>H487+H564</f>
        <v>0</v>
      </c>
      <c r="I634" s="173">
        <f t="shared" ref="I634:BA634" si="765">I487+I564</f>
        <v>0</v>
      </c>
      <c r="J634" s="173">
        <f t="shared" si="765"/>
        <v>0</v>
      </c>
      <c r="K634" s="173">
        <f t="shared" si="765"/>
        <v>0</v>
      </c>
      <c r="L634" s="173">
        <f t="shared" si="765"/>
        <v>0</v>
      </c>
      <c r="M634" s="173">
        <f t="shared" si="765"/>
        <v>0</v>
      </c>
      <c r="N634" s="173">
        <f t="shared" si="765"/>
        <v>0</v>
      </c>
      <c r="O634" s="173">
        <f t="shared" si="765"/>
        <v>0</v>
      </c>
      <c r="P634" s="173">
        <f t="shared" si="765"/>
        <v>0</v>
      </c>
      <c r="Q634" s="173">
        <f t="shared" si="765"/>
        <v>0</v>
      </c>
      <c r="R634" s="173">
        <f t="shared" si="765"/>
        <v>0</v>
      </c>
      <c r="S634" s="173">
        <f t="shared" si="765"/>
        <v>0</v>
      </c>
      <c r="T634" s="173">
        <f t="shared" si="765"/>
        <v>0</v>
      </c>
      <c r="U634" s="173">
        <f t="shared" si="765"/>
        <v>0</v>
      </c>
      <c r="V634" s="173">
        <f t="shared" si="765"/>
        <v>0</v>
      </c>
      <c r="W634" s="173">
        <f t="shared" si="765"/>
        <v>0</v>
      </c>
      <c r="X634" s="173">
        <f t="shared" si="765"/>
        <v>0</v>
      </c>
      <c r="Y634" s="173">
        <f t="shared" si="765"/>
        <v>0</v>
      </c>
      <c r="Z634" s="173">
        <f t="shared" si="765"/>
        <v>0</v>
      </c>
      <c r="AA634" s="173">
        <f t="shared" si="765"/>
        <v>0</v>
      </c>
      <c r="AB634" s="173">
        <f t="shared" si="765"/>
        <v>0</v>
      </c>
      <c r="AC634" s="173">
        <f t="shared" si="765"/>
        <v>0</v>
      </c>
      <c r="AD634" s="173">
        <f t="shared" si="765"/>
        <v>0</v>
      </c>
      <c r="AE634" s="178">
        <f t="shared" si="765"/>
        <v>0</v>
      </c>
      <c r="AF634" s="178">
        <f t="shared" si="765"/>
        <v>0</v>
      </c>
      <c r="AG634" s="178">
        <f t="shared" si="765"/>
        <v>0</v>
      </c>
      <c r="AH634" s="178">
        <f t="shared" si="765"/>
        <v>0</v>
      </c>
      <c r="AI634" s="173">
        <f t="shared" si="765"/>
        <v>0</v>
      </c>
      <c r="AJ634" s="173">
        <f t="shared" si="765"/>
        <v>0</v>
      </c>
      <c r="AK634" s="173">
        <f t="shared" si="765"/>
        <v>0</v>
      </c>
      <c r="AL634" s="173">
        <f t="shared" si="765"/>
        <v>0</v>
      </c>
      <c r="AM634" s="173">
        <f t="shared" si="765"/>
        <v>0</v>
      </c>
      <c r="AN634" s="173">
        <f t="shared" si="765"/>
        <v>0</v>
      </c>
      <c r="AO634" s="178">
        <f t="shared" si="765"/>
        <v>0</v>
      </c>
      <c r="AP634" s="178">
        <f t="shared" si="765"/>
        <v>0</v>
      </c>
      <c r="AQ634" s="178">
        <f t="shared" si="765"/>
        <v>0</v>
      </c>
      <c r="AR634" s="178">
        <f t="shared" si="765"/>
        <v>0</v>
      </c>
      <c r="AS634" s="173">
        <f t="shared" si="765"/>
        <v>0</v>
      </c>
      <c r="AT634" s="173">
        <f t="shared" si="765"/>
        <v>0</v>
      </c>
      <c r="AU634" s="173">
        <f t="shared" si="765"/>
        <v>0</v>
      </c>
      <c r="AV634" s="173">
        <f t="shared" si="765"/>
        <v>0</v>
      </c>
      <c r="AW634" s="173">
        <f t="shared" si="765"/>
        <v>0</v>
      </c>
      <c r="AX634" s="173">
        <f t="shared" si="765"/>
        <v>0</v>
      </c>
      <c r="AY634" s="173">
        <f t="shared" si="765"/>
        <v>0</v>
      </c>
      <c r="AZ634" s="173">
        <f t="shared" si="765"/>
        <v>0</v>
      </c>
      <c r="BA634" s="173">
        <f t="shared" si="765"/>
        <v>0</v>
      </c>
      <c r="BB634" s="182"/>
    </row>
    <row r="635" spans="1:54" ht="31.2">
      <c r="A635" s="411"/>
      <c r="B635" s="412"/>
      <c r="C635" s="413"/>
      <c r="D635" s="158" t="s">
        <v>2</v>
      </c>
      <c r="E635" s="209">
        <f t="shared" si="630"/>
        <v>0</v>
      </c>
      <c r="F635" s="209">
        <f t="shared" ref="F635:F636" si="766">I635+L635+O635+R635+U635+X635+AC635+AH635+AM635+AR635+AW635+AZ635</f>
        <v>0</v>
      </c>
      <c r="G635" s="173"/>
      <c r="H635" s="173">
        <f t="shared" ref="H635:BA639" si="767">H488+H565</f>
        <v>0</v>
      </c>
      <c r="I635" s="173">
        <f t="shared" si="767"/>
        <v>0</v>
      </c>
      <c r="J635" s="173">
        <f t="shared" si="767"/>
        <v>0</v>
      </c>
      <c r="K635" s="173">
        <f t="shared" si="767"/>
        <v>0</v>
      </c>
      <c r="L635" s="173">
        <f t="shared" si="767"/>
        <v>0</v>
      </c>
      <c r="M635" s="173">
        <f t="shared" si="767"/>
        <v>0</v>
      </c>
      <c r="N635" s="173">
        <f t="shared" si="767"/>
        <v>0</v>
      </c>
      <c r="O635" s="173">
        <f t="shared" si="767"/>
        <v>0</v>
      </c>
      <c r="P635" s="173">
        <f t="shared" si="767"/>
        <v>0</v>
      </c>
      <c r="Q635" s="173">
        <f t="shared" si="767"/>
        <v>0</v>
      </c>
      <c r="R635" s="173">
        <f t="shared" si="767"/>
        <v>0</v>
      </c>
      <c r="S635" s="173">
        <f t="shared" si="767"/>
        <v>0</v>
      </c>
      <c r="T635" s="173">
        <f t="shared" si="767"/>
        <v>0</v>
      </c>
      <c r="U635" s="173">
        <f t="shared" si="767"/>
        <v>0</v>
      </c>
      <c r="V635" s="173">
        <f t="shared" si="767"/>
        <v>0</v>
      </c>
      <c r="W635" s="173">
        <f t="shared" si="767"/>
        <v>0</v>
      </c>
      <c r="X635" s="173">
        <f t="shared" si="767"/>
        <v>0</v>
      </c>
      <c r="Y635" s="173">
        <f t="shared" si="767"/>
        <v>0</v>
      </c>
      <c r="Z635" s="173">
        <f t="shared" si="767"/>
        <v>0</v>
      </c>
      <c r="AA635" s="173">
        <f t="shared" si="767"/>
        <v>0</v>
      </c>
      <c r="AB635" s="173">
        <f t="shared" si="767"/>
        <v>0</v>
      </c>
      <c r="AC635" s="173">
        <f t="shared" si="767"/>
        <v>0</v>
      </c>
      <c r="AD635" s="173">
        <f t="shared" si="767"/>
        <v>0</v>
      </c>
      <c r="AE635" s="178">
        <f t="shared" si="767"/>
        <v>0</v>
      </c>
      <c r="AF635" s="178">
        <f t="shared" si="767"/>
        <v>0</v>
      </c>
      <c r="AG635" s="178">
        <f t="shared" si="767"/>
        <v>0</v>
      </c>
      <c r="AH635" s="178">
        <f t="shared" si="767"/>
        <v>0</v>
      </c>
      <c r="AI635" s="173">
        <f t="shared" si="767"/>
        <v>0</v>
      </c>
      <c r="AJ635" s="173">
        <f t="shared" si="767"/>
        <v>0</v>
      </c>
      <c r="AK635" s="173">
        <f t="shared" si="767"/>
        <v>0</v>
      </c>
      <c r="AL635" s="173">
        <f t="shared" si="767"/>
        <v>0</v>
      </c>
      <c r="AM635" s="173">
        <f t="shared" si="767"/>
        <v>0</v>
      </c>
      <c r="AN635" s="173">
        <f t="shared" si="767"/>
        <v>0</v>
      </c>
      <c r="AO635" s="178">
        <f t="shared" si="767"/>
        <v>0</v>
      </c>
      <c r="AP635" s="178">
        <f t="shared" si="767"/>
        <v>0</v>
      </c>
      <c r="AQ635" s="178">
        <f t="shared" si="767"/>
        <v>0</v>
      </c>
      <c r="AR635" s="178">
        <f t="shared" si="767"/>
        <v>0</v>
      </c>
      <c r="AS635" s="173">
        <f t="shared" si="767"/>
        <v>0</v>
      </c>
      <c r="AT635" s="173">
        <f t="shared" si="767"/>
        <v>0</v>
      </c>
      <c r="AU635" s="173">
        <f t="shared" si="767"/>
        <v>0</v>
      </c>
      <c r="AV635" s="173">
        <f t="shared" si="767"/>
        <v>0</v>
      </c>
      <c r="AW635" s="173">
        <f t="shared" si="767"/>
        <v>0</v>
      </c>
      <c r="AX635" s="173">
        <f t="shared" si="767"/>
        <v>0</v>
      </c>
      <c r="AY635" s="173">
        <f t="shared" si="767"/>
        <v>0</v>
      </c>
      <c r="AZ635" s="173">
        <f t="shared" si="767"/>
        <v>0</v>
      </c>
      <c r="BA635" s="173">
        <f t="shared" si="767"/>
        <v>0</v>
      </c>
      <c r="BB635" s="182"/>
    </row>
    <row r="636" spans="1:54" ht="15.6">
      <c r="A636" s="411"/>
      <c r="B636" s="412"/>
      <c r="C636" s="413"/>
      <c r="D636" s="221" t="s">
        <v>273</v>
      </c>
      <c r="E636" s="209">
        <f>H636+K636+N636+Q636+T636+W636+Z636+AE636+AJ636+AO636+AT636+AY636</f>
        <v>184596.58300000001</v>
      </c>
      <c r="F636" s="209">
        <f t="shared" si="766"/>
        <v>182796.54300000001</v>
      </c>
      <c r="G636" s="173"/>
      <c r="H636" s="173">
        <f t="shared" si="767"/>
        <v>28634.25</v>
      </c>
      <c r="I636" s="173">
        <f t="shared" si="767"/>
        <v>28634.25</v>
      </c>
      <c r="J636" s="173">
        <f t="shared" si="767"/>
        <v>0</v>
      </c>
      <c r="K636" s="173">
        <f t="shared" si="767"/>
        <v>36640.06</v>
      </c>
      <c r="L636" s="173">
        <f t="shared" si="767"/>
        <v>36640.06</v>
      </c>
      <c r="M636" s="173">
        <f t="shared" si="767"/>
        <v>100</v>
      </c>
      <c r="N636" s="173">
        <f t="shared" si="767"/>
        <v>0</v>
      </c>
      <c r="O636" s="173">
        <f t="shared" si="767"/>
        <v>0</v>
      </c>
      <c r="P636" s="173">
        <f t="shared" si="767"/>
        <v>0</v>
      </c>
      <c r="Q636" s="173">
        <f t="shared" si="767"/>
        <v>9999.9999999999982</v>
      </c>
      <c r="R636" s="173">
        <f t="shared" si="767"/>
        <v>9999.9999999999982</v>
      </c>
      <c r="S636" s="173">
        <f t="shared" si="767"/>
        <v>100</v>
      </c>
      <c r="T636" s="173">
        <f t="shared" si="767"/>
        <v>23018.420000000002</v>
      </c>
      <c r="U636" s="173">
        <f t="shared" si="767"/>
        <v>23018.420000000002</v>
      </c>
      <c r="V636" s="173">
        <f t="shared" si="767"/>
        <v>0</v>
      </c>
      <c r="W636" s="173">
        <f t="shared" si="767"/>
        <v>0</v>
      </c>
      <c r="X636" s="173">
        <f t="shared" si="767"/>
        <v>0</v>
      </c>
      <c r="Y636" s="173">
        <f t="shared" si="767"/>
        <v>0</v>
      </c>
      <c r="Z636" s="173">
        <f t="shared" si="767"/>
        <v>0</v>
      </c>
      <c r="AA636" s="173">
        <f t="shared" si="767"/>
        <v>0</v>
      </c>
      <c r="AB636" s="173">
        <f t="shared" si="767"/>
        <v>0</v>
      </c>
      <c r="AC636" s="173">
        <f t="shared" si="767"/>
        <v>0</v>
      </c>
      <c r="AD636" s="173">
        <f t="shared" si="767"/>
        <v>0</v>
      </c>
      <c r="AE636" s="178">
        <f t="shared" si="767"/>
        <v>24401.803000000004</v>
      </c>
      <c r="AF636" s="178">
        <f t="shared" si="767"/>
        <v>0</v>
      </c>
      <c r="AG636" s="178">
        <f t="shared" si="767"/>
        <v>0</v>
      </c>
      <c r="AH636" s="178">
        <f t="shared" si="767"/>
        <v>24401.803000000004</v>
      </c>
      <c r="AI636" s="173">
        <f t="shared" si="767"/>
        <v>0</v>
      </c>
      <c r="AJ636" s="173">
        <f t="shared" si="767"/>
        <v>0</v>
      </c>
      <c r="AK636" s="173">
        <f t="shared" si="767"/>
        <v>0</v>
      </c>
      <c r="AL636" s="173">
        <f t="shared" si="767"/>
        <v>0</v>
      </c>
      <c r="AM636" s="173">
        <f t="shared" si="767"/>
        <v>0</v>
      </c>
      <c r="AN636" s="173">
        <f t="shared" si="767"/>
        <v>0</v>
      </c>
      <c r="AO636" s="178">
        <f t="shared" si="767"/>
        <v>36942.51</v>
      </c>
      <c r="AP636" s="178">
        <f t="shared" si="767"/>
        <v>0</v>
      </c>
      <c r="AQ636" s="178">
        <f t="shared" si="767"/>
        <v>0</v>
      </c>
      <c r="AR636" s="178">
        <f t="shared" si="767"/>
        <v>36942.51</v>
      </c>
      <c r="AS636" s="173">
        <f t="shared" si="767"/>
        <v>0</v>
      </c>
      <c r="AT636" s="173">
        <f t="shared" si="767"/>
        <v>23159.5</v>
      </c>
      <c r="AU636" s="173">
        <f t="shared" si="767"/>
        <v>0</v>
      </c>
      <c r="AV636" s="173">
        <f t="shared" si="767"/>
        <v>0</v>
      </c>
      <c r="AW636" s="173">
        <f t="shared" si="767"/>
        <v>23159.5</v>
      </c>
      <c r="AX636" s="173">
        <f t="shared" si="767"/>
        <v>0</v>
      </c>
      <c r="AY636" s="173">
        <f t="shared" si="767"/>
        <v>1800.0400000000009</v>
      </c>
      <c r="AZ636" s="173">
        <f t="shared" si="767"/>
        <v>0</v>
      </c>
      <c r="BA636" s="173">
        <f t="shared" si="767"/>
        <v>0</v>
      </c>
      <c r="BB636" s="182"/>
    </row>
    <row r="637" spans="1:54" ht="78">
      <c r="A637" s="411"/>
      <c r="B637" s="412"/>
      <c r="C637" s="413"/>
      <c r="D637" s="221" t="s">
        <v>279</v>
      </c>
      <c r="E637" s="209">
        <f t="shared" ref="E637:F639" si="768">H637+K637+N637+Q637+T637+W637+Z637+AE637+AJ637+AO637+AT637+AY637</f>
        <v>0</v>
      </c>
      <c r="F637" s="209">
        <f t="shared" si="768"/>
        <v>0</v>
      </c>
      <c r="G637" s="173"/>
      <c r="H637" s="173">
        <f t="shared" si="767"/>
        <v>0</v>
      </c>
      <c r="I637" s="173">
        <f t="shared" si="767"/>
        <v>0</v>
      </c>
      <c r="J637" s="173">
        <f t="shared" si="767"/>
        <v>0</v>
      </c>
      <c r="K637" s="173">
        <f t="shared" si="767"/>
        <v>0</v>
      </c>
      <c r="L637" s="173">
        <f t="shared" si="767"/>
        <v>0</v>
      </c>
      <c r="M637" s="173">
        <f t="shared" si="767"/>
        <v>0</v>
      </c>
      <c r="N637" s="173">
        <f t="shared" si="767"/>
        <v>0</v>
      </c>
      <c r="O637" s="173">
        <f t="shared" si="767"/>
        <v>0</v>
      </c>
      <c r="P637" s="173">
        <f t="shared" si="767"/>
        <v>0</v>
      </c>
      <c r="Q637" s="173">
        <f t="shared" si="767"/>
        <v>0</v>
      </c>
      <c r="R637" s="173">
        <f t="shared" si="767"/>
        <v>0</v>
      </c>
      <c r="S637" s="173">
        <f t="shared" si="767"/>
        <v>0</v>
      </c>
      <c r="T637" s="173">
        <f t="shared" si="767"/>
        <v>0</v>
      </c>
      <c r="U637" s="173">
        <f t="shared" si="767"/>
        <v>0</v>
      </c>
      <c r="V637" s="173">
        <f t="shared" si="767"/>
        <v>0</v>
      </c>
      <c r="W637" s="173">
        <f t="shared" si="767"/>
        <v>0</v>
      </c>
      <c r="X637" s="173">
        <f t="shared" si="767"/>
        <v>0</v>
      </c>
      <c r="Y637" s="173">
        <f t="shared" si="767"/>
        <v>0</v>
      </c>
      <c r="Z637" s="173">
        <f t="shared" si="767"/>
        <v>0</v>
      </c>
      <c r="AA637" s="173">
        <f t="shared" si="767"/>
        <v>0</v>
      </c>
      <c r="AB637" s="173">
        <f t="shared" si="767"/>
        <v>0</v>
      </c>
      <c r="AC637" s="173">
        <f t="shared" si="767"/>
        <v>0</v>
      </c>
      <c r="AD637" s="173">
        <f t="shared" si="767"/>
        <v>0</v>
      </c>
      <c r="AE637" s="178">
        <f t="shared" si="767"/>
        <v>0</v>
      </c>
      <c r="AF637" s="178">
        <f t="shared" si="767"/>
        <v>0</v>
      </c>
      <c r="AG637" s="178">
        <f t="shared" si="767"/>
        <v>0</v>
      </c>
      <c r="AH637" s="178">
        <f t="shared" si="767"/>
        <v>0</v>
      </c>
      <c r="AI637" s="173">
        <f t="shared" si="767"/>
        <v>0</v>
      </c>
      <c r="AJ637" s="173">
        <f t="shared" si="767"/>
        <v>0</v>
      </c>
      <c r="AK637" s="173">
        <f t="shared" si="767"/>
        <v>0</v>
      </c>
      <c r="AL637" s="173">
        <f t="shared" si="767"/>
        <v>0</v>
      </c>
      <c r="AM637" s="173">
        <f t="shared" si="767"/>
        <v>0</v>
      </c>
      <c r="AN637" s="173">
        <f t="shared" si="767"/>
        <v>0</v>
      </c>
      <c r="AO637" s="173">
        <f t="shared" si="767"/>
        <v>0</v>
      </c>
      <c r="AP637" s="173">
        <f t="shared" si="767"/>
        <v>0</v>
      </c>
      <c r="AQ637" s="173">
        <f t="shared" si="767"/>
        <v>0</v>
      </c>
      <c r="AR637" s="173">
        <f t="shared" si="767"/>
        <v>0</v>
      </c>
      <c r="AS637" s="173">
        <f t="shared" si="767"/>
        <v>0</v>
      </c>
      <c r="AT637" s="173">
        <f t="shared" si="767"/>
        <v>0</v>
      </c>
      <c r="AU637" s="173">
        <f t="shared" si="767"/>
        <v>0</v>
      </c>
      <c r="AV637" s="173">
        <f t="shared" si="767"/>
        <v>0</v>
      </c>
      <c r="AW637" s="173">
        <f t="shared" si="767"/>
        <v>0</v>
      </c>
      <c r="AX637" s="173">
        <f t="shared" si="767"/>
        <v>0</v>
      </c>
      <c r="AY637" s="173">
        <f t="shared" si="767"/>
        <v>0</v>
      </c>
      <c r="AZ637" s="173">
        <f t="shared" si="767"/>
        <v>0</v>
      </c>
      <c r="BA637" s="173">
        <f t="shared" si="767"/>
        <v>0</v>
      </c>
      <c r="BB637" s="182"/>
    </row>
    <row r="638" spans="1:54" ht="15.6">
      <c r="A638" s="411"/>
      <c r="B638" s="412"/>
      <c r="C638" s="413"/>
      <c r="D638" s="221" t="s">
        <v>274</v>
      </c>
      <c r="E638" s="209">
        <f t="shared" si="768"/>
        <v>0</v>
      </c>
      <c r="F638" s="209">
        <f t="shared" si="768"/>
        <v>0</v>
      </c>
      <c r="G638" s="173"/>
      <c r="H638" s="173">
        <f t="shared" si="767"/>
        <v>0</v>
      </c>
      <c r="I638" s="173">
        <f t="shared" si="767"/>
        <v>0</v>
      </c>
      <c r="J638" s="173">
        <f t="shared" si="767"/>
        <v>0</v>
      </c>
      <c r="K638" s="173">
        <f t="shared" si="767"/>
        <v>0</v>
      </c>
      <c r="L638" s="173">
        <f t="shared" si="767"/>
        <v>0</v>
      </c>
      <c r="M638" s="173">
        <f t="shared" si="767"/>
        <v>0</v>
      </c>
      <c r="N638" s="173">
        <f t="shared" si="767"/>
        <v>0</v>
      </c>
      <c r="O638" s="173">
        <f t="shared" si="767"/>
        <v>0</v>
      </c>
      <c r="P638" s="173">
        <f t="shared" si="767"/>
        <v>0</v>
      </c>
      <c r="Q638" s="173">
        <f t="shared" si="767"/>
        <v>0</v>
      </c>
      <c r="R638" s="173">
        <f t="shared" si="767"/>
        <v>0</v>
      </c>
      <c r="S638" s="173">
        <f t="shared" si="767"/>
        <v>0</v>
      </c>
      <c r="T638" s="173">
        <f t="shared" si="767"/>
        <v>0</v>
      </c>
      <c r="U638" s="173">
        <f t="shared" si="767"/>
        <v>0</v>
      </c>
      <c r="V638" s="173">
        <f t="shared" si="767"/>
        <v>0</v>
      </c>
      <c r="W638" s="173">
        <f t="shared" si="767"/>
        <v>0</v>
      </c>
      <c r="X638" s="173">
        <f t="shared" si="767"/>
        <v>0</v>
      </c>
      <c r="Y638" s="173">
        <f t="shared" si="767"/>
        <v>0</v>
      </c>
      <c r="Z638" s="173">
        <f t="shared" si="767"/>
        <v>0</v>
      </c>
      <c r="AA638" s="173">
        <f t="shared" si="767"/>
        <v>0</v>
      </c>
      <c r="AB638" s="173">
        <f t="shared" si="767"/>
        <v>0</v>
      </c>
      <c r="AC638" s="173">
        <f t="shared" si="767"/>
        <v>0</v>
      </c>
      <c r="AD638" s="173">
        <f t="shared" si="767"/>
        <v>0</v>
      </c>
      <c r="AE638" s="178">
        <f t="shared" si="767"/>
        <v>0</v>
      </c>
      <c r="AF638" s="178">
        <f t="shared" si="767"/>
        <v>0</v>
      </c>
      <c r="AG638" s="178">
        <f t="shared" si="767"/>
        <v>0</v>
      </c>
      <c r="AH638" s="178">
        <f t="shared" si="767"/>
        <v>0</v>
      </c>
      <c r="AI638" s="173">
        <f t="shared" si="767"/>
        <v>0</v>
      </c>
      <c r="AJ638" s="173">
        <f t="shared" si="767"/>
        <v>0</v>
      </c>
      <c r="AK638" s="173">
        <f t="shared" si="767"/>
        <v>0</v>
      </c>
      <c r="AL638" s="173">
        <f t="shared" si="767"/>
        <v>0</v>
      </c>
      <c r="AM638" s="173">
        <f t="shared" si="767"/>
        <v>0</v>
      </c>
      <c r="AN638" s="173">
        <f t="shared" si="767"/>
        <v>0</v>
      </c>
      <c r="AO638" s="173">
        <f t="shared" si="767"/>
        <v>0</v>
      </c>
      <c r="AP638" s="173">
        <f t="shared" si="767"/>
        <v>0</v>
      </c>
      <c r="AQ638" s="173">
        <f t="shared" si="767"/>
        <v>0</v>
      </c>
      <c r="AR638" s="173">
        <f t="shared" si="767"/>
        <v>0</v>
      </c>
      <c r="AS638" s="173">
        <f t="shared" si="767"/>
        <v>0</v>
      </c>
      <c r="AT638" s="173">
        <f t="shared" si="767"/>
        <v>0</v>
      </c>
      <c r="AU638" s="173">
        <f t="shared" si="767"/>
        <v>0</v>
      </c>
      <c r="AV638" s="173">
        <f t="shared" si="767"/>
        <v>0</v>
      </c>
      <c r="AW638" s="173">
        <f t="shared" si="767"/>
        <v>0</v>
      </c>
      <c r="AX638" s="173">
        <f t="shared" si="767"/>
        <v>0</v>
      </c>
      <c r="AY638" s="173">
        <f t="shared" si="767"/>
        <v>0</v>
      </c>
      <c r="AZ638" s="173">
        <f t="shared" si="767"/>
        <v>0</v>
      </c>
      <c r="BA638" s="173">
        <f t="shared" si="767"/>
        <v>0</v>
      </c>
      <c r="BB638" s="182"/>
    </row>
    <row r="639" spans="1:54" ht="31.2">
      <c r="A639" s="414"/>
      <c r="B639" s="415"/>
      <c r="C639" s="416"/>
      <c r="D639" s="153" t="s">
        <v>43</v>
      </c>
      <c r="E639" s="209">
        <f t="shared" si="768"/>
        <v>0</v>
      </c>
      <c r="F639" s="209">
        <f t="shared" si="768"/>
        <v>0</v>
      </c>
      <c r="G639" s="173"/>
      <c r="H639" s="173">
        <f t="shared" si="767"/>
        <v>0</v>
      </c>
      <c r="I639" s="173">
        <f t="shared" si="767"/>
        <v>0</v>
      </c>
      <c r="J639" s="173">
        <f t="shared" si="767"/>
        <v>0</v>
      </c>
      <c r="K639" s="173">
        <f t="shared" si="767"/>
        <v>0</v>
      </c>
      <c r="L639" s="173">
        <f t="shared" si="767"/>
        <v>0</v>
      </c>
      <c r="M639" s="173">
        <f t="shared" si="767"/>
        <v>0</v>
      </c>
      <c r="N639" s="173">
        <f t="shared" si="767"/>
        <v>0</v>
      </c>
      <c r="O639" s="173">
        <f t="shared" si="767"/>
        <v>0</v>
      </c>
      <c r="P639" s="173">
        <f t="shared" si="767"/>
        <v>0</v>
      </c>
      <c r="Q639" s="173">
        <f t="shared" si="767"/>
        <v>0</v>
      </c>
      <c r="R639" s="173">
        <f t="shared" si="767"/>
        <v>0</v>
      </c>
      <c r="S639" s="173">
        <f t="shared" si="767"/>
        <v>0</v>
      </c>
      <c r="T639" s="173">
        <f t="shared" si="767"/>
        <v>0</v>
      </c>
      <c r="U639" s="173">
        <f t="shared" si="767"/>
        <v>0</v>
      </c>
      <c r="V639" s="173">
        <f t="shared" si="767"/>
        <v>0</v>
      </c>
      <c r="W639" s="173">
        <f t="shared" si="767"/>
        <v>0</v>
      </c>
      <c r="X639" s="173">
        <f t="shared" si="767"/>
        <v>0</v>
      </c>
      <c r="Y639" s="173">
        <f t="shared" si="767"/>
        <v>0</v>
      </c>
      <c r="Z639" s="173">
        <f t="shared" si="767"/>
        <v>0</v>
      </c>
      <c r="AA639" s="173">
        <f t="shared" si="767"/>
        <v>0</v>
      </c>
      <c r="AB639" s="173">
        <f t="shared" si="767"/>
        <v>0</v>
      </c>
      <c r="AC639" s="173">
        <f t="shared" si="767"/>
        <v>0</v>
      </c>
      <c r="AD639" s="173">
        <f t="shared" si="767"/>
        <v>0</v>
      </c>
      <c r="AE639" s="178">
        <f t="shared" si="767"/>
        <v>0</v>
      </c>
      <c r="AF639" s="178">
        <f t="shared" si="767"/>
        <v>0</v>
      </c>
      <c r="AG639" s="178">
        <f t="shared" si="767"/>
        <v>0</v>
      </c>
      <c r="AH639" s="178">
        <f t="shared" si="767"/>
        <v>0</v>
      </c>
      <c r="AI639" s="173">
        <f t="shared" si="767"/>
        <v>0</v>
      </c>
      <c r="AJ639" s="173">
        <f t="shared" si="767"/>
        <v>0</v>
      </c>
      <c r="AK639" s="173">
        <f t="shared" si="767"/>
        <v>0</v>
      </c>
      <c r="AL639" s="173">
        <f t="shared" si="767"/>
        <v>0</v>
      </c>
      <c r="AM639" s="173">
        <f t="shared" si="767"/>
        <v>0</v>
      </c>
      <c r="AN639" s="173">
        <f t="shared" si="767"/>
        <v>0</v>
      </c>
      <c r="AO639" s="173">
        <f t="shared" si="767"/>
        <v>0</v>
      </c>
      <c r="AP639" s="173">
        <f t="shared" si="767"/>
        <v>0</v>
      </c>
      <c r="AQ639" s="173">
        <f t="shared" si="767"/>
        <v>0</v>
      </c>
      <c r="AR639" s="173">
        <f t="shared" si="767"/>
        <v>0</v>
      </c>
      <c r="AS639" s="173">
        <f t="shared" si="767"/>
        <v>0</v>
      </c>
      <c r="AT639" s="173">
        <f t="shared" si="767"/>
        <v>0</v>
      </c>
      <c r="AU639" s="173">
        <f t="shared" si="767"/>
        <v>0</v>
      </c>
      <c r="AV639" s="173">
        <f t="shared" si="767"/>
        <v>0</v>
      </c>
      <c r="AW639" s="173">
        <f t="shared" si="767"/>
        <v>0</v>
      </c>
      <c r="AX639" s="173">
        <f t="shared" si="767"/>
        <v>0</v>
      </c>
      <c r="AY639" s="173">
        <f t="shared" si="767"/>
        <v>0</v>
      </c>
      <c r="AZ639" s="173">
        <f t="shared" si="767"/>
        <v>0</v>
      </c>
      <c r="BA639" s="173">
        <f t="shared" si="767"/>
        <v>0</v>
      </c>
      <c r="BB639" s="183"/>
    </row>
    <row r="640" spans="1:54" ht="15.6">
      <c r="A640" s="318" t="s">
        <v>335</v>
      </c>
      <c r="B640" s="319"/>
      <c r="C640" s="320"/>
      <c r="D640" s="159" t="s">
        <v>41</v>
      </c>
      <c r="E640" s="209">
        <f>H640+K640+N640+Q640+T640+W640+Z640+AE640+AJ640+AO640+AT640+AY640</f>
        <v>401478.2791499999</v>
      </c>
      <c r="F640" s="209">
        <f t="shared" ref="F640:F644" si="769">I640+L640+O640+R640+U640+X640+AC640+AH640+AM640+AR640+AW640+AZ640</f>
        <v>291264.62586999999</v>
      </c>
      <c r="G640" s="156">
        <f>F640/E640</f>
        <v>0.72548040827179594</v>
      </c>
      <c r="H640" s="173">
        <f>H641+H642+H643+H645+H646</f>
        <v>28795.76368</v>
      </c>
      <c r="I640" s="173">
        <f t="shared" ref="I640:BA640" si="770">I641+I642+I643+I645+I646</f>
        <v>28795.76368</v>
      </c>
      <c r="J640" s="173">
        <f t="shared" si="770"/>
        <v>0</v>
      </c>
      <c r="K640" s="173">
        <f t="shared" si="770"/>
        <v>40041.567000000003</v>
      </c>
      <c r="L640" s="173">
        <f t="shared" si="770"/>
        <v>40041.567000000003</v>
      </c>
      <c r="M640" s="173">
        <f>L640*100/K640</f>
        <v>100</v>
      </c>
      <c r="N640" s="178">
        <f t="shared" si="770"/>
        <v>5328.437609999999</v>
      </c>
      <c r="O640" s="178">
        <f t="shared" si="770"/>
        <v>5328.437609999999</v>
      </c>
      <c r="P640" s="173">
        <f>O640*100/N640</f>
        <v>100</v>
      </c>
      <c r="Q640" s="178">
        <f t="shared" si="770"/>
        <v>17545.973289999998</v>
      </c>
      <c r="R640" s="178">
        <f t="shared" si="770"/>
        <v>17545.973289999998</v>
      </c>
      <c r="S640" s="173">
        <f>R640*100/Q640</f>
        <v>100</v>
      </c>
      <c r="T640" s="197">
        <f t="shared" si="770"/>
        <v>31560.633609999997</v>
      </c>
      <c r="U640" s="197">
        <f t="shared" si="770"/>
        <v>31560.633609999997</v>
      </c>
      <c r="V640" s="197">
        <f t="shared" si="770"/>
        <v>0</v>
      </c>
      <c r="W640" s="178">
        <f t="shared" si="770"/>
        <v>12202.554500000002</v>
      </c>
      <c r="X640" s="178">
        <f t="shared" si="770"/>
        <v>12202.554500000002</v>
      </c>
      <c r="Y640" s="173">
        <f>X640*100/W640</f>
        <v>100</v>
      </c>
      <c r="Z640" s="178">
        <f t="shared" si="770"/>
        <v>8413.1039300000011</v>
      </c>
      <c r="AA640" s="178">
        <f t="shared" si="770"/>
        <v>7093.3586500000001</v>
      </c>
      <c r="AB640" s="178">
        <f t="shared" si="770"/>
        <v>283.32</v>
      </c>
      <c r="AC640" s="178">
        <f t="shared" si="770"/>
        <v>8413.1039300000011</v>
      </c>
      <c r="AD640" s="173">
        <f>AC640*100/Z640</f>
        <v>100</v>
      </c>
      <c r="AE640" s="178">
        <f t="shared" si="770"/>
        <v>46362.360640000006</v>
      </c>
      <c r="AF640" s="178">
        <f t="shared" si="770"/>
        <v>2930.4745400000002</v>
      </c>
      <c r="AG640" s="178">
        <f t="shared" si="770"/>
        <v>2930.4745400000002</v>
      </c>
      <c r="AH640" s="178">
        <f t="shared" si="770"/>
        <v>46362.360640000006</v>
      </c>
      <c r="AI640" s="173">
        <f>AH640*100/AE640</f>
        <v>99.999999999999986</v>
      </c>
      <c r="AJ640" s="178">
        <f t="shared" si="770"/>
        <v>28585.621279999999</v>
      </c>
      <c r="AK640" s="173">
        <f t="shared" si="770"/>
        <v>269.44799999999998</v>
      </c>
      <c r="AL640" s="173">
        <f t="shared" si="770"/>
        <v>269.44799999999998</v>
      </c>
      <c r="AM640" s="178">
        <f t="shared" si="770"/>
        <v>28585.621279999999</v>
      </c>
      <c r="AN640" s="173">
        <f t="shared" si="770"/>
        <v>0</v>
      </c>
      <c r="AO640" s="178">
        <f t="shared" si="770"/>
        <v>48753.326710000008</v>
      </c>
      <c r="AP640" s="178">
        <f t="shared" si="770"/>
        <v>0</v>
      </c>
      <c r="AQ640" s="178">
        <f t="shared" si="770"/>
        <v>0</v>
      </c>
      <c r="AR640" s="178">
        <f t="shared" si="770"/>
        <v>48753.326710000008</v>
      </c>
      <c r="AS640" s="173">
        <f t="shared" si="770"/>
        <v>0</v>
      </c>
      <c r="AT640" s="178">
        <f t="shared" si="770"/>
        <v>23675.283620000002</v>
      </c>
      <c r="AU640" s="178">
        <f t="shared" si="770"/>
        <v>5.47</v>
      </c>
      <c r="AV640" s="178">
        <f t="shared" si="770"/>
        <v>0</v>
      </c>
      <c r="AW640" s="178">
        <f t="shared" si="770"/>
        <v>23675.283620000002</v>
      </c>
      <c r="AX640" s="173">
        <f t="shared" si="770"/>
        <v>0</v>
      </c>
      <c r="AY640" s="173">
        <f t="shared" si="770"/>
        <v>110213.65327999991</v>
      </c>
      <c r="AZ640" s="173">
        <f t="shared" si="770"/>
        <v>0</v>
      </c>
      <c r="BA640" s="173">
        <f t="shared" si="770"/>
        <v>0</v>
      </c>
      <c r="BB640" s="182"/>
    </row>
    <row r="641" spans="1:54" ht="31.2">
      <c r="A641" s="321"/>
      <c r="B641" s="322"/>
      <c r="C641" s="323"/>
      <c r="D641" s="157" t="s">
        <v>37</v>
      </c>
      <c r="E641" s="209">
        <f t="shared" ref="E641:E642" si="771">H641+K641+N641+Q641+T641+W641+Z641+AE641+AJ641+AO641+AT641+AY641</f>
        <v>0</v>
      </c>
      <c r="F641" s="209">
        <f t="shared" si="769"/>
        <v>0</v>
      </c>
      <c r="G641" s="156"/>
      <c r="H641" s="179">
        <f>H634+H479+H415+H169</f>
        <v>0</v>
      </c>
      <c r="I641" s="179">
        <f t="shared" ref="I641:BA641" si="772">I634+I479+I415+I169</f>
        <v>0</v>
      </c>
      <c r="J641" s="179">
        <f t="shared" si="772"/>
        <v>0</v>
      </c>
      <c r="K641" s="179">
        <f t="shared" si="772"/>
        <v>0</v>
      </c>
      <c r="L641" s="179">
        <f t="shared" si="772"/>
        <v>0</v>
      </c>
      <c r="M641" s="179">
        <f t="shared" si="772"/>
        <v>0</v>
      </c>
      <c r="N641" s="179">
        <f t="shared" si="772"/>
        <v>0</v>
      </c>
      <c r="O641" s="179">
        <f t="shared" si="772"/>
        <v>0</v>
      </c>
      <c r="P641" s="179">
        <f t="shared" si="772"/>
        <v>0</v>
      </c>
      <c r="Q641" s="179">
        <f t="shared" si="772"/>
        <v>0</v>
      </c>
      <c r="R641" s="179">
        <f t="shared" si="772"/>
        <v>0</v>
      </c>
      <c r="S641" s="179">
        <f t="shared" si="772"/>
        <v>0</v>
      </c>
      <c r="T641" s="179">
        <f t="shared" si="772"/>
        <v>0</v>
      </c>
      <c r="U641" s="179">
        <f t="shared" si="772"/>
        <v>0</v>
      </c>
      <c r="V641" s="179">
        <f t="shared" si="772"/>
        <v>0</v>
      </c>
      <c r="W641" s="179">
        <f t="shared" si="772"/>
        <v>0</v>
      </c>
      <c r="X641" s="179">
        <f t="shared" si="772"/>
        <v>0</v>
      </c>
      <c r="Y641" s="179">
        <f t="shared" si="772"/>
        <v>0</v>
      </c>
      <c r="Z641" s="179">
        <f t="shared" si="772"/>
        <v>0</v>
      </c>
      <c r="AA641" s="179">
        <f t="shared" si="772"/>
        <v>0</v>
      </c>
      <c r="AB641" s="179">
        <f t="shared" si="772"/>
        <v>0</v>
      </c>
      <c r="AC641" s="179">
        <f t="shared" si="772"/>
        <v>0</v>
      </c>
      <c r="AD641" s="179">
        <f t="shared" si="772"/>
        <v>0</v>
      </c>
      <c r="AE641" s="179">
        <f t="shared" si="772"/>
        <v>0</v>
      </c>
      <c r="AF641" s="179">
        <f t="shared" si="772"/>
        <v>0</v>
      </c>
      <c r="AG641" s="179">
        <f t="shared" si="772"/>
        <v>0</v>
      </c>
      <c r="AH641" s="179">
        <f t="shared" si="772"/>
        <v>0</v>
      </c>
      <c r="AI641" s="179">
        <f t="shared" si="772"/>
        <v>0</v>
      </c>
      <c r="AJ641" s="179">
        <f t="shared" si="772"/>
        <v>0</v>
      </c>
      <c r="AK641" s="179">
        <f t="shared" si="772"/>
        <v>0</v>
      </c>
      <c r="AL641" s="179">
        <f t="shared" si="772"/>
        <v>0</v>
      </c>
      <c r="AM641" s="178">
        <f t="shared" si="772"/>
        <v>0</v>
      </c>
      <c r="AN641" s="179">
        <f t="shared" si="772"/>
        <v>0</v>
      </c>
      <c r="AO641" s="178">
        <f t="shared" si="772"/>
        <v>0</v>
      </c>
      <c r="AP641" s="178">
        <f t="shared" si="772"/>
        <v>0</v>
      </c>
      <c r="AQ641" s="178">
        <f t="shared" si="772"/>
        <v>0</v>
      </c>
      <c r="AR641" s="178">
        <f t="shared" si="772"/>
        <v>0</v>
      </c>
      <c r="AS641" s="179">
        <f t="shared" si="772"/>
        <v>0</v>
      </c>
      <c r="AT641" s="178">
        <f t="shared" si="772"/>
        <v>0</v>
      </c>
      <c r="AU641" s="178">
        <f t="shared" si="772"/>
        <v>0</v>
      </c>
      <c r="AV641" s="178">
        <f t="shared" si="772"/>
        <v>0</v>
      </c>
      <c r="AW641" s="178">
        <f t="shared" si="772"/>
        <v>0</v>
      </c>
      <c r="AX641" s="179">
        <f t="shared" si="772"/>
        <v>0</v>
      </c>
      <c r="AY641" s="179">
        <f t="shared" si="772"/>
        <v>0</v>
      </c>
      <c r="AZ641" s="179">
        <f t="shared" si="772"/>
        <v>0</v>
      </c>
      <c r="BA641" s="179">
        <f t="shared" si="772"/>
        <v>0</v>
      </c>
      <c r="BB641" s="182"/>
    </row>
    <row r="642" spans="1:54" ht="31.2">
      <c r="A642" s="321"/>
      <c r="B642" s="322"/>
      <c r="C642" s="323"/>
      <c r="D642" s="158" t="s">
        <v>2</v>
      </c>
      <c r="E642" s="209">
        <f t="shared" si="771"/>
        <v>49638.020259999998</v>
      </c>
      <c r="F642" s="209">
        <f t="shared" si="769"/>
        <v>11789.94533</v>
      </c>
      <c r="G642" s="156">
        <f t="shared" ref="G642:G643" si="773">F642/E642</f>
        <v>0.23751844389129956</v>
      </c>
      <c r="H642" s="179">
        <f t="shared" ref="H642:BA646" si="774">H635+H480+H416+H170</f>
        <v>0</v>
      </c>
      <c r="I642" s="179">
        <f t="shared" si="774"/>
        <v>0</v>
      </c>
      <c r="J642" s="179">
        <f t="shared" si="774"/>
        <v>0</v>
      </c>
      <c r="K642" s="179">
        <f t="shared" si="774"/>
        <v>85.079509999999999</v>
      </c>
      <c r="L642" s="179">
        <f t="shared" si="774"/>
        <v>85.079509999999999</v>
      </c>
      <c r="M642" s="179">
        <f t="shared" si="774"/>
        <v>0</v>
      </c>
      <c r="N642" s="179">
        <f t="shared" si="774"/>
        <v>107.81780999999999</v>
      </c>
      <c r="O642" s="179">
        <f t="shared" si="774"/>
        <v>107.81781000000001</v>
      </c>
      <c r="P642" s="179">
        <f t="shared" si="774"/>
        <v>0</v>
      </c>
      <c r="Q642" s="179">
        <f t="shared" si="774"/>
        <v>199.13324</v>
      </c>
      <c r="R642" s="179">
        <f t="shared" si="774"/>
        <v>199.13324</v>
      </c>
      <c r="S642" s="179">
        <f t="shared" si="774"/>
        <v>0</v>
      </c>
      <c r="T642" s="179">
        <f t="shared" si="774"/>
        <v>25.404699999999998</v>
      </c>
      <c r="U642" s="179">
        <f t="shared" si="774"/>
        <v>25.404699999999998</v>
      </c>
      <c r="V642" s="179">
        <f t="shared" si="774"/>
        <v>0</v>
      </c>
      <c r="W642" s="179">
        <f t="shared" si="774"/>
        <v>125.77000000000001</v>
      </c>
      <c r="X642" s="179">
        <f t="shared" si="774"/>
        <v>125.77000000000001</v>
      </c>
      <c r="Y642" s="179">
        <f t="shared" si="774"/>
        <v>0</v>
      </c>
      <c r="Z642" s="179">
        <f t="shared" si="774"/>
        <v>1224.94049</v>
      </c>
      <c r="AA642" s="179">
        <f t="shared" si="774"/>
        <v>0</v>
      </c>
      <c r="AB642" s="179">
        <f t="shared" si="774"/>
        <v>0</v>
      </c>
      <c r="AC642" s="179">
        <f t="shared" si="774"/>
        <v>1224.94049</v>
      </c>
      <c r="AD642" s="179">
        <f t="shared" si="774"/>
        <v>0</v>
      </c>
      <c r="AE642" s="179">
        <f t="shared" si="774"/>
        <v>0</v>
      </c>
      <c r="AF642" s="179">
        <f t="shared" si="774"/>
        <v>0</v>
      </c>
      <c r="AG642" s="179">
        <f t="shared" si="774"/>
        <v>0</v>
      </c>
      <c r="AH642" s="179">
        <f t="shared" si="774"/>
        <v>0</v>
      </c>
      <c r="AI642" s="179">
        <f t="shared" si="774"/>
        <v>0</v>
      </c>
      <c r="AJ642" s="179">
        <f t="shared" si="774"/>
        <v>6436.6776999999993</v>
      </c>
      <c r="AK642" s="179">
        <f t="shared" si="774"/>
        <v>0</v>
      </c>
      <c r="AL642" s="179">
        <f t="shared" si="774"/>
        <v>0</v>
      </c>
      <c r="AM642" s="178">
        <f t="shared" si="774"/>
        <v>6436.6776999999993</v>
      </c>
      <c r="AN642" s="179">
        <f t="shared" si="774"/>
        <v>0</v>
      </c>
      <c r="AO642" s="178">
        <f t="shared" si="774"/>
        <v>3475.8907800000002</v>
      </c>
      <c r="AP642" s="178">
        <f t="shared" si="774"/>
        <v>0</v>
      </c>
      <c r="AQ642" s="178">
        <f t="shared" si="774"/>
        <v>0</v>
      </c>
      <c r="AR642" s="178">
        <f t="shared" si="774"/>
        <v>3475.8907800000002</v>
      </c>
      <c r="AS642" s="179">
        <f t="shared" si="774"/>
        <v>0</v>
      </c>
      <c r="AT642" s="178">
        <f t="shared" si="774"/>
        <v>109.2311</v>
      </c>
      <c r="AU642" s="178">
        <f t="shared" si="774"/>
        <v>0</v>
      </c>
      <c r="AV642" s="178">
        <f t="shared" si="774"/>
        <v>0</v>
      </c>
      <c r="AW642" s="178">
        <f t="shared" si="774"/>
        <v>109.2311</v>
      </c>
      <c r="AX642" s="179">
        <f t="shared" si="774"/>
        <v>0</v>
      </c>
      <c r="AY642" s="179">
        <f t="shared" si="774"/>
        <v>37848.074929999995</v>
      </c>
      <c r="AZ642" s="179">
        <f t="shared" si="774"/>
        <v>0</v>
      </c>
      <c r="BA642" s="179">
        <f t="shared" si="774"/>
        <v>0</v>
      </c>
      <c r="BB642" s="182"/>
    </row>
    <row r="643" spans="1:54" ht="15.6">
      <c r="A643" s="321"/>
      <c r="B643" s="322"/>
      <c r="C643" s="323"/>
      <c r="D643" s="221" t="s">
        <v>273</v>
      </c>
      <c r="E643" s="209">
        <f>H643+K643+N643+Q643+T643+W643+Z643+AE643+AJ643+AO643+AT643+AY643</f>
        <v>351840.25888999994</v>
      </c>
      <c r="F643" s="209">
        <f t="shared" si="769"/>
        <v>279474.68054000003</v>
      </c>
      <c r="G643" s="156">
        <f t="shared" si="773"/>
        <v>0.79432263215613297</v>
      </c>
      <c r="H643" s="179">
        <f t="shared" si="774"/>
        <v>28795.76368</v>
      </c>
      <c r="I643" s="179">
        <f t="shared" si="774"/>
        <v>28795.76368</v>
      </c>
      <c r="J643" s="179">
        <f t="shared" si="774"/>
        <v>0</v>
      </c>
      <c r="K643" s="179">
        <f t="shared" si="774"/>
        <v>39956.48749</v>
      </c>
      <c r="L643" s="179">
        <f t="shared" si="774"/>
        <v>39956.48749</v>
      </c>
      <c r="M643" s="179">
        <f t="shared" si="774"/>
        <v>100</v>
      </c>
      <c r="N643" s="179">
        <f t="shared" si="774"/>
        <v>5220.6197999999995</v>
      </c>
      <c r="O643" s="179">
        <f t="shared" si="774"/>
        <v>5220.6197999999995</v>
      </c>
      <c r="P643" s="179">
        <f t="shared" si="774"/>
        <v>0</v>
      </c>
      <c r="Q643" s="179">
        <f t="shared" si="774"/>
        <v>17346.840049999999</v>
      </c>
      <c r="R643" s="179">
        <f t="shared" si="774"/>
        <v>17346.840049999999</v>
      </c>
      <c r="S643" s="179">
        <f t="shared" si="774"/>
        <v>100</v>
      </c>
      <c r="T643" s="179">
        <f t="shared" si="774"/>
        <v>31535.228909999998</v>
      </c>
      <c r="U643" s="179">
        <f t="shared" si="774"/>
        <v>31535.228909999998</v>
      </c>
      <c r="V643" s="179">
        <f t="shared" si="774"/>
        <v>0</v>
      </c>
      <c r="W643" s="179">
        <f t="shared" si="774"/>
        <v>12076.784500000002</v>
      </c>
      <c r="X643" s="179">
        <f t="shared" si="774"/>
        <v>12076.784500000002</v>
      </c>
      <c r="Y643" s="179">
        <f t="shared" si="774"/>
        <v>0</v>
      </c>
      <c r="Z643" s="179">
        <f t="shared" si="774"/>
        <v>7188.1634400000012</v>
      </c>
      <c r="AA643" s="179">
        <f t="shared" si="774"/>
        <v>7093.3586500000001</v>
      </c>
      <c r="AB643" s="179">
        <f t="shared" si="774"/>
        <v>283.32</v>
      </c>
      <c r="AC643" s="179">
        <f t="shared" si="774"/>
        <v>7188.1634400000012</v>
      </c>
      <c r="AD643" s="179">
        <f t="shared" si="774"/>
        <v>0</v>
      </c>
      <c r="AE643" s="179">
        <f t="shared" si="774"/>
        <v>46362.360640000006</v>
      </c>
      <c r="AF643" s="179">
        <f t="shared" si="774"/>
        <v>2930.4745400000002</v>
      </c>
      <c r="AG643" s="179">
        <f t="shared" si="774"/>
        <v>2930.4745400000002</v>
      </c>
      <c r="AH643" s="179">
        <f t="shared" si="774"/>
        <v>46362.360640000006</v>
      </c>
      <c r="AI643" s="179">
        <f t="shared" si="774"/>
        <v>0</v>
      </c>
      <c r="AJ643" s="179">
        <f t="shared" si="774"/>
        <v>22148.943579999999</v>
      </c>
      <c r="AK643" s="179">
        <f t="shared" si="774"/>
        <v>269.44799999999998</v>
      </c>
      <c r="AL643" s="179">
        <f t="shared" si="774"/>
        <v>269.44799999999998</v>
      </c>
      <c r="AM643" s="178">
        <f t="shared" si="774"/>
        <v>22148.943579999999</v>
      </c>
      <c r="AN643" s="179">
        <f t="shared" si="774"/>
        <v>0</v>
      </c>
      <c r="AO643" s="178">
        <f t="shared" si="774"/>
        <v>45277.435930000007</v>
      </c>
      <c r="AP643" s="178">
        <f t="shared" si="774"/>
        <v>0</v>
      </c>
      <c r="AQ643" s="178">
        <f t="shared" si="774"/>
        <v>0</v>
      </c>
      <c r="AR643" s="178">
        <f t="shared" si="774"/>
        <v>45277.435930000007</v>
      </c>
      <c r="AS643" s="179">
        <f t="shared" si="774"/>
        <v>0</v>
      </c>
      <c r="AT643" s="178">
        <f t="shared" si="774"/>
        <v>23566.052520000001</v>
      </c>
      <c r="AU643" s="178">
        <f t="shared" si="774"/>
        <v>5.47</v>
      </c>
      <c r="AV643" s="178">
        <f t="shared" si="774"/>
        <v>0</v>
      </c>
      <c r="AW643" s="178">
        <f t="shared" si="774"/>
        <v>23566.052520000001</v>
      </c>
      <c r="AX643" s="179">
        <f t="shared" si="774"/>
        <v>0</v>
      </c>
      <c r="AY643" s="179">
        <f t="shared" si="774"/>
        <v>72365.578349999909</v>
      </c>
      <c r="AZ643" s="179">
        <f t="shared" si="774"/>
        <v>0</v>
      </c>
      <c r="BA643" s="179">
        <f t="shared" si="774"/>
        <v>0</v>
      </c>
      <c r="BB643" s="182"/>
    </row>
    <row r="644" spans="1:54" ht="78">
      <c r="A644" s="321"/>
      <c r="B644" s="322"/>
      <c r="C644" s="323"/>
      <c r="D644" s="221" t="s">
        <v>279</v>
      </c>
      <c r="E644" s="209">
        <f t="shared" ref="E644:F646" si="775">H644+K644+N644+Q644+T644+W644+Z644+AE644+AJ644+AO644+AT644+AY644</f>
        <v>77430.64417</v>
      </c>
      <c r="F644" s="209">
        <f t="shared" si="769"/>
        <v>34805.452369999999</v>
      </c>
      <c r="G644" s="156"/>
      <c r="H644" s="179">
        <f t="shared" si="774"/>
        <v>0</v>
      </c>
      <c r="I644" s="179">
        <f t="shared" si="774"/>
        <v>0</v>
      </c>
      <c r="J644" s="179">
        <f t="shared" si="774"/>
        <v>0</v>
      </c>
      <c r="K644" s="179">
        <f t="shared" si="774"/>
        <v>716.76723000000004</v>
      </c>
      <c r="L644" s="179">
        <f t="shared" si="774"/>
        <v>716.76723000000004</v>
      </c>
      <c r="M644" s="179">
        <f t="shared" si="774"/>
        <v>0</v>
      </c>
      <c r="N644" s="179">
        <f t="shared" si="774"/>
        <v>2642.1168899999998</v>
      </c>
      <c r="O644" s="179">
        <f t="shared" si="774"/>
        <v>2642.1168899999998</v>
      </c>
      <c r="P644" s="179">
        <f t="shared" si="774"/>
        <v>0</v>
      </c>
      <c r="Q644" s="179">
        <f t="shared" si="774"/>
        <v>0</v>
      </c>
      <c r="R644" s="179">
        <f t="shared" si="774"/>
        <v>0</v>
      </c>
      <c r="S644" s="179">
        <f t="shared" si="774"/>
        <v>0</v>
      </c>
      <c r="T644" s="179">
        <f t="shared" si="774"/>
        <v>7830.9842699999999</v>
      </c>
      <c r="U644" s="179">
        <f t="shared" si="774"/>
        <v>7830.9842699999999</v>
      </c>
      <c r="V644" s="179">
        <f t="shared" si="774"/>
        <v>0</v>
      </c>
      <c r="W644" s="179">
        <f t="shared" si="774"/>
        <v>4884.3</v>
      </c>
      <c r="X644" s="179">
        <f t="shared" si="774"/>
        <v>4884.3</v>
      </c>
      <c r="Y644" s="179">
        <f t="shared" si="774"/>
        <v>0</v>
      </c>
      <c r="Z644" s="179">
        <f t="shared" si="774"/>
        <v>0</v>
      </c>
      <c r="AA644" s="179">
        <f t="shared" si="774"/>
        <v>0</v>
      </c>
      <c r="AB644" s="179">
        <f t="shared" si="774"/>
        <v>0</v>
      </c>
      <c r="AC644" s="179">
        <f t="shared" si="774"/>
        <v>0</v>
      </c>
      <c r="AD644" s="179">
        <f t="shared" si="774"/>
        <v>0</v>
      </c>
      <c r="AE644" s="179">
        <f t="shared" si="774"/>
        <v>0</v>
      </c>
      <c r="AF644" s="179">
        <f t="shared" si="774"/>
        <v>0</v>
      </c>
      <c r="AG644" s="179">
        <f t="shared" si="774"/>
        <v>0</v>
      </c>
      <c r="AH644" s="179">
        <f t="shared" si="774"/>
        <v>0</v>
      </c>
      <c r="AI644" s="179">
        <f t="shared" si="774"/>
        <v>0</v>
      </c>
      <c r="AJ644" s="179">
        <f t="shared" si="774"/>
        <v>7952.1741400000001</v>
      </c>
      <c r="AK644" s="179">
        <f t="shared" si="774"/>
        <v>0</v>
      </c>
      <c r="AL644" s="179">
        <f t="shared" si="774"/>
        <v>0</v>
      </c>
      <c r="AM644" s="178">
        <f t="shared" si="774"/>
        <v>7952.1741400000001</v>
      </c>
      <c r="AN644" s="179">
        <f t="shared" si="774"/>
        <v>0</v>
      </c>
      <c r="AO644" s="178">
        <f t="shared" si="774"/>
        <v>10779.109840000001</v>
      </c>
      <c r="AP644" s="178">
        <f t="shared" si="774"/>
        <v>10035.90984</v>
      </c>
      <c r="AQ644" s="178">
        <f t="shared" si="774"/>
        <v>10035.90984</v>
      </c>
      <c r="AR644" s="178">
        <f t="shared" si="774"/>
        <v>10779.109840000001</v>
      </c>
      <c r="AS644" s="179">
        <f t="shared" si="774"/>
        <v>0</v>
      </c>
      <c r="AT644" s="178">
        <f t="shared" si="774"/>
        <v>0</v>
      </c>
      <c r="AU644" s="178">
        <f t="shared" si="774"/>
        <v>0</v>
      </c>
      <c r="AV644" s="178">
        <f t="shared" si="774"/>
        <v>0</v>
      </c>
      <c r="AW644" s="178">
        <f t="shared" si="774"/>
        <v>0</v>
      </c>
      <c r="AX644" s="179">
        <f t="shared" si="774"/>
        <v>0</v>
      </c>
      <c r="AY644" s="179">
        <f t="shared" si="774"/>
        <v>42625.191800000001</v>
      </c>
      <c r="AZ644" s="179">
        <f t="shared" si="774"/>
        <v>0</v>
      </c>
      <c r="BA644" s="179">
        <f t="shared" si="774"/>
        <v>0</v>
      </c>
      <c r="BB644" s="182"/>
    </row>
    <row r="645" spans="1:54" ht="15.6">
      <c r="A645" s="321"/>
      <c r="B645" s="322"/>
      <c r="C645" s="323"/>
      <c r="D645" s="221" t="s">
        <v>274</v>
      </c>
      <c r="E645" s="209">
        <f t="shared" si="775"/>
        <v>0</v>
      </c>
      <c r="F645" s="209">
        <f t="shared" si="775"/>
        <v>0</v>
      </c>
      <c r="G645" s="156"/>
      <c r="H645" s="179">
        <f t="shared" si="774"/>
        <v>0</v>
      </c>
      <c r="I645" s="179">
        <f t="shared" si="774"/>
        <v>0</v>
      </c>
      <c r="J645" s="179">
        <f t="shared" si="774"/>
        <v>0</v>
      </c>
      <c r="K645" s="179">
        <f t="shared" si="774"/>
        <v>0</v>
      </c>
      <c r="L645" s="179">
        <f t="shared" si="774"/>
        <v>0</v>
      </c>
      <c r="M645" s="179">
        <f t="shared" si="774"/>
        <v>0</v>
      </c>
      <c r="N645" s="179">
        <f t="shared" si="774"/>
        <v>0</v>
      </c>
      <c r="O645" s="179">
        <f t="shared" si="774"/>
        <v>0</v>
      </c>
      <c r="P645" s="179">
        <f t="shared" si="774"/>
        <v>0</v>
      </c>
      <c r="Q645" s="179">
        <f t="shared" si="774"/>
        <v>0</v>
      </c>
      <c r="R645" s="179">
        <f t="shared" si="774"/>
        <v>0</v>
      </c>
      <c r="S645" s="179">
        <f t="shared" si="774"/>
        <v>0</v>
      </c>
      <c r="T645" s="179">
        <f t="shared" si="774"/>
        <v>0</v>
      </c>
      <c r="U645" s="179">
        <f t="shared" si="774"/>
        <v>0</v>
      </c>
      <c r="V645" s="179">
        <f t="shared" si="774"/>
        <v>0</v>
      </c>
      <c r="W645" s="179">
        <f t="shared" si="774"/>
        <v>0</v>
      </c>
      <c r="X645" s="179">
        <f t="shared" si="774"/>
        <v>0</v>
      </c>
      <c r="Y645" s="179">
        <f t="shared" si="774"/>
        <v>0</v>
      </c>
      <c r="Z645" s="179">
        <f t="shared" si="774"/>
        <v>0</v>
      </c>
      <c r="AA645" s="179">
        <f t="shared" si="774"/>
        <v>0</v>
      </c>
      <c r="AB645" s="179">
        <f t="shared" si="774"/>
        <v>0</v>
      </c>
      <c r="AC645" s="179">
        <f t="shared" si="774"/>
        <v>0</v>
      </c>
      <c r="AD645" s="179">
        <f t="shared" si="774"/>
        <v>0</v>
      </c>
      <c r="AE645" s="179">
        <f t="shared" si="774"/>
        <v>0</v>
      </c>
      <c r="AF645" s="179">
        <f t="shared" si="774"/>
        <v>0</v>
      </c>
      <c r="AG645" s="179">
        <f t="shared" si="774"/>
        <v>0</v>
      </c>
      <c r="AH645" s="179">
        <f t="shared" si="774"/>
        <v>0</v>
      </c>
      <c r="AI645" s="179">
        <f t="shared" si="774"/>
        <v>0</v>
      </c>
      <c r="AJ645" s="179">
        <f t="shared" si="774"/>
        <v>0</v>
      </c>
      <c r="AK645" s="179">
        <f t="shared" si="774"/>
        <v>0</v>
      </c>
      <c r="AL645" s="179">
        <f t="shared" si="774"/>
        <v>0</v>
      </c>
      <c r="AM645" s="179">
        <f t="shared" si="774"/>
        <v>0</v>
      </c>
      <c r="AN645" s="179">
        <f t="shared" si="774"/>
        <v>0</v>
      </c>
      <c r="AO645" s="179">
        <f t="shared" si="774"/>
        <v>0</v>
      </c>
      <c r="AP645" s="179">
        <f t="shared" si="774"/>
        <v>0</v>
      </c>
      <c r="AQ645" s="179">
        <f t="shared" si="774"/>
        <v>0</v>
      </c>
      <c r="AR645" s="179">
        <f t="shared" si="774"/>
        <v>0</v>
      </c>
      <c r="AS645" s="179">
        <f t="shared" si="774"/>
        <v>0</v>
      </c>
      <c r="AT645" s="179">
        <f t="shared" si="774"/>
        <v>0</v>
      </c>
      <c r="AU645" s="179">
        <f t="shared" si="774"/>
        <v>0</v>
      </c>
      <c r="AV645" s="179">
        <f t="shared" si="774"/>
        <v>0</v>
      </c>
      <c r="AW645" s="179">
        <f t="shared" si="774"/>
        <v>0</v>
      </c>
      <c r="AX645" s="179">
        <f t="shared" si="774"/>
        <v>0</v>
      </c>
      <c r="AY645" s="179">
        <f t="shared" si="774"/>
        <v>0</v>
      </c>
      <c r="AZ645" s="179">
        <f t="shared" si="774"/>
        <v>0</v>
      </c>
      <c r="BA645" s="179">
        <f t="shared" si="774"/>
        <v>0</v>
      </c>
      <c r="BB645" s="182"/>
    </row>
    <row r="646" spans="1:54" ht="31.2">
      <c r="A646" s="321"/>
      <c r="B646" s="322"/>
      <c r="C646" s="323"/>
      <c r="D646" s="153" t="s">
        <v>43</v>
      </c>
      <c r="E646" s="209">
        <f t="shared" si="775"/>
        <v>0</v>
      </c>
      <c r="F646" s="209">
        <f t="shared" si="775"/>
        <v>0</v>
      </c>
      <c r="G646" s="156"/>
      <c r="H646" s="179">
        <f t="shared" si="774"/>
        <v>0</v>
      </c>
      <c r="I646" s="179">
        <f t="shared" si="774"/>
        <v>0</v>
      </c>
      <c r="J646" s="179">
        <f t="shared" si="774"/>
        <v>0</v>
      </c>
      <c r="K646" s="179">
        <f t="shared" si="774"/>
        <v>0</v>
      </c>
      <c r="L646" s="179">
        <f t="shared" si="774"/>
        <v>0</v>
      </c>
      <c r="M646" s="179">
        <f t="shared" si="774"/>
        <v>0</v>
      </c>
      <c r="N646" s="179">
        <f t="shared" si="774"/>
        <v>0</v>
      </c>
      <c r="O646" s="179">
        <f t="shared" si="774"/>
        <v>0</v>
      </c>
      <c r="P646" s="179">
        <f t="shared" si="774"/>
        <v>0</v>
      </c>
      <c r="Q646" s="179">
        <f t="shared" si="774"/>
        <v>0</v>
      </c>
      <c r="R646" s="179">
        <f t="shared" si="774"/>
        <v>0</v>
      </c>
      <c r="S646" s="179">
        <f t="shared" si="774"/>
        <v>0</v>
      </c>
      <c r="T646" s="179">
        <f t="shared" si="774"/>
        <v>0</v>
      </c>
      <c r="U646" s="179">
        <f t="shared" si="774"/>
        <v>0</v>
      </c>
      <c r="V646" s="179">
        <f t="shared" si="774"/>
        <v>0</v>
      </c>
      <c r="W646" s="179">
        <f t="shared" si="774"/>
        <v>0</v>
      </c>
      <c r="X646" s="179">
        <f t="shared" si="774"/>
        <v>0</v>
      </c>
      <c r="Y646" s="179">
        <f t="shared" si="774"/>
        <v>0</v>
      </c>
      <c r="Z646" s="179">
        <f t="shared" si="774"/>
        <v>0</v>
      </c>
      <c r="AA646" s="179">
        <f t="shared" si="774"/>
        <v>0</v>
      </c>
      <c r="AB646" s="179">
        <f t="shared" si="774"/>
        <v>0</v>
      </c>
      <c r="AC646" s="179">
        <f t="shared" si="774"/>
        <v>0</v>
      </c>
      <c r="AD646" s="179">
        <f t="shared" si="774"/>
        <v>0</v>
      </c>
      <c r="AE646" s="179">
        <f t="shared" si="774"/>
        <v>0</v>
      </c>
      <c r="AF646" s="179">
        <f t="shared" si="774"/>
        <v>0</v>
      </c>
      <c r="AG646" s="179">
        <f t="shared" si="774"/>
        <v>0</v>
      </c>
      <c r="AH646" s="179">
        <f t="shared" si="774"/>
        <v>0</v>
      </c>
      <c r="AI646" s="179">
        <f t="shared" si="774"/>
        <v>0</v>
      </c>
      <c r="AJ646" s="179">
        <f t="shared" si="774"/>
        <v>0</v>
      </c>
      <c r="AK646" s="179">
        <f t="shared" si="774"/>
        <v>0</v>
      </c>
      <c r="AL646" s="179">
        <f t="shared" si="774"/>
        <v>0</v>
      </c>
      <c r="AM646" s="179">
        <f t="shared" si="774"/>
        <v>0</v>
      </c>
      <c r="AN646" s="179">
        <f t="shared" si="774"/>
        <v>0</v>
      </c>
      <c r="AO646" s="179">
        <f t="shared" si="774"/>
        <v>0</v>
      </c>
      <c r="AP646" s="179">
        <f t="shared" si="774"/>
        <v>0</v>
      </c>
      <c r="AQ646" s="179">
        <f t="shared" si="774"/>
        <v>0</v>
      </c>
      <c r="AR646" s="179">
        <f t="shared" si="774"/>
        <v>0</v>
      </c>
      <c r="AS646" s="179">
        <f t="shared" si="774"/>
        <v>0</v>
      </c>
      <c r="AT646" s="179">
        <f t="shared" si="774"/>
        <v>0</v>
      </c>
      <c r="AU646" s="179">
        <f t="shared" si="774"/>
        <v>0</v>
      </c>
      <c r="AV646" s="179">
        <f t="shared" si="774"/>
        <v>0</v>
      </c>
      <c r="AW646" s="179">
        <f t="shared" si="774"/>
        <v>0</v>
      </c>
      <c r="AX646" s="179">
        <f t="shared" si="774"/>
        <v>0</v>
      </c>
      <c r="AY646" s="179">
        <f t="shared" si="774"/>
        <v>0</v>
      </c>
      <c r="AZ646" s="179">
        <f t="shared" si="774"/>
        <v>0</v>
      </c>
      <c r="BA646" s="179">
        <f t="shared" si="774"/>
        <v>0</v>
      </c>
      <c r="BB646" s="183"/>
    </row>
    <row r="647" spans="1:54">
      <c r="A647" s="310" t="s">
        <v>348</v>
      </c>
      <c r="B647" s="311"/>
      <c r="C647" s="311"/>
      <c r="D647" s="311"/>
      <c r="E647" s="311"/>
      <c r="F647" s="311"/>
      <c r="G647" s="311"/>
      <c r="H647" s="311"/>
      <c r="I647" s="311"/>
      <c r="J647" s="311"/>
      <c r="K647" s="311"/>
      <c r="L647" s="311"/>
      <c r="M647" s="311"/>
      <c r="N647" s="311"/>
      <c r="O647" s="311"/>
      <c r="P647" s="311"/>
      <c r="Q647" s="311"/>
      <c r="R647" s="311"/>
      <c r="S647" s="311"/>
      <c r="T647" s="311"/>
      <c r="U647" s="311"/>
      <c r="V647" s="311"/>
      <c r="W647" s="311"/>
      <c r="X647" s="311"/>
      <c r="Y647" s="311"/>
      <c r="Z647" s="311"/>
      <c r="AA647" s="311"/>
      <c r="AB647" s="311"/>
      <c r="AC647" s="311"/>
      <c r="AD647" s="311"/>
      <c r="AE647" s="311"/>
      <c r="AF647" s="311"/>
      <c r="AG647" s="311"/>
      <c r="AH647" s="311"/>
      <c r="AI647" s="311"/>
      <c r="AJ647" s="311"/>
      <c r="AK647" s="311"/>
      <c r="AL647" s="311"/>
      <c r="AM647" s="311"/>
      <c r="AN647" s="311"/>
      <c r="AO647" s="311"/>
      <c r="AP647" s="311"/>
      <c r="AQ647" s="311"/>
      <c r="AR647" s="311"/>
      <c r="AS647" s="311"/>
      <c r="AT647" s="311"/>
      <c r="AU647" s="311"/>
      <c r="AV647" s="311"/>
      <c r="AW647" s="311"/>
      <c r="AX647" s="311"/>
      <c r="AY647" s="311"/>
      <c r="AZ647" s="311"/>
      <c r="BA647" s="311"/>
      <c r="BB647" s="311"/>
    </row>
    <row r="648" spans="1:54">
      <c r="A648" s="310" t="s">
        <v>352</v>
      </c>
      <c r="B648" s="324"/>
      <c r="C648" s="324"/>
      <c r="D648" s="324"/>
      <c r="E648" s="324"/>
      <c r="F648" s="324"/>
      <c r="G648" s="324"/>
      <c r="H648" s="324"/>
      <c r="I648" s="324"/>
      <c r="J648" s="324"/>
      <c r="K648" s="324"/>
      <c r="L648" s="324"/>
      <c r="M648" s="324"/>
      <c r="N648" s="324"/>
      <c r="O648" s="324"/>
      <c r="P648" s="324"/>
      <c r="Q648" s="324"/>
      <c r="R648" s="324"/>
      <c r="S648" s="324"/>
      <c r="T648" s="324"/>
      <c r="U648" s="324"/>
      <c r="V648" s="324"/>
      <c r="W648" s="324"/>
      <c r="X648" s="324"/>
      <c r="Y648" s="324"/>
      <c r="Z648" s="324"/>
      <c r="AA648" s="324"/>
      <c r="AB648" s="324"/>
      <c r="AC648" s="324"/>
      <c r="AD648" s="324"/>
      <c r="AE648" s="324"/>
      <c r="AF648" s="324"/>
      <c r="AG648" s="324"/>
      <c r="AH648" s="324"/>
      <c r="AI648" s="324"/>
      <c r="AJ648" s="324"/>
      <c r="AK648" s="324"/>
      <c r="AL648" s="324"/>
      <c r="AM648" s="324"/>
      <c r="AN648" s="324"/>
      <c r="AO648" s="324"/>
      <c r="AP648" s="324"/>
      <c r="AQ648" s="324"/>
      <c r="AR648" s="324"/>
      <c r="AS648" s="324"/>
      <c r="AT648" s="324"/>
      <c r="AU648" s="324"/>
      <c r="AV648" s="324"/>
      <c r="AW648" s="324"/>
      <c r="AX648" s="324"/>
      <c r="AY648" s="324"/>
      <c r="AZ648" s="324"/>
      <c r="BA648" s="324"/>
      <c r="BB648" s="324"/>
    </row>
    <row r="649" spans="1:54" ht="15.6">
      <c r="A649" s="312" t="s">
        <v>16</v>
      </c>
      <c r="B649" s="314" t="s">
        <v>350</v>
      </c>
      <c r="C649" s="314" t="s">
        <v>338</v>
      </c>
      <c r="D649" s="184" t="s">
        <v>41</v>
      </c>
      <c r="E649" s="195">
        <f t="shared" ref="E649:F655" si="776">H649+K649+N649+Q649+T649+W649+Z649+AE649+AJ649+AO649+AT649+AY649</f>
        <v>28346.2</v>
      </c>
      <c r="F649" s="195">
        <f>L649++O649+R649+U649+X649+AC649+AH649+AM649+AR649+AW649+AZ649</f>
        <v>20446.509610000001</v>
      </c>
      <c r="G649" s="178">
        <f>F649/E649*100</f>
        <v>72.131395425136347</v>
      </c>
      <c r="H649" s="173">
        <f>H650+H651+H652+H654+H655</f>
        <v>0</v>
      </c>
      <c r="I649" s="173">
        <f t="shared" ref="I649" si="777">I650+I651+I652+I654+I655</f>
        <v>0</v>
      </c>
      <c r="J649" s="173"/>
      <c r="K649" s="173">
        <f t="shared" ref="K649:L649" si="778">K650+K651+K652+K654+K655</f>
        <v>3025.7</v>
      </c>
      <c r="L649" s="173">
        <f t="shared" si="778"/>
        <v>3025.7</v>
      </c>
      <c r="M649" s="173">
        <f>L649/K649*100</f>
        <v>100</v>
      </c>
      <c r="N649" s="178">
        <f t="shared" ref="N649:O649" si="779">N650+N651+N652+N654+N655</f>
        <v>3044.3909799999997</v>
      </c>
      <c r="O649" s="178">
        <f t="shared" si="779"/>
        <v>3044.3909799999997</v>
      </c>
      <c r="P649" s="173">
        <f>O649/N649*100</f>
        <v>100</v>
      </c>
      <c r="Q649" s="178">
        <f t="shared" ref="Q649:R649" si="780">Q650+Q651+Q652+Q654+Q655</f>
        <v>2733.1028500000002</v>
      </c>
      <c r="R649" s="178">
        <f t="shared" si="780"/>
        <v>2733.1028500000002</v>
      </c>
      <c r="S649" s="173"/>
      <c r="T649" s="178">
        <f t="shared" ref="T649:U649" si="781">T650+T651+T652+T654+T655</f>
        <v>1715.2261100000001</v>
      </c>
      <c r="U649" s="178">
        <f t="shared" si="781"/>
        <v>1715.2261100000001</v>
      </c>
      <c r="V649" s="173"/>
      <c r="W649" s="178">
        <f t="shared" ref="W649:X649" si="782">W650+W651+W652+W654+W655</f>
        <v>1684.2914499999999</v>
      </c>
      <c r="X649" s="178">
        <f t="shared" si="782"/>
        <v>1684.2914499999999</v>
      </c>
      <c r="Y649" s="173"/>
      <c r="Z649" s="178">
        <f t="shared" ref="Z649:AC649" si="783">Z650+Z651+Z652+Z654+Z655</f>
        <v>1507.15933</v>
      </c>
      <c r="AA649" s="178">
        <f t="shared" si="783"/>
        <v>0</v>
      </c>
      <c r="AB649" s="178">
        <f t="shared" si="783"/>
        <v>0</v>
      </c>
      <c r="AC649" s="178">
        <f t="shared" si="783"/>
        <v>1507.15933</v>
      </c>
      <c r="AD649" s="178"/>
      <c r="AE649" s="178">
        <f t="shared" ref="AE649:AH649" si="784">AE650+AE651+AE652+AE654+AE655</f>
        <v>1299.1239700000001</v>
      </c>
      <c r="AF649" s="173">
        <f t="shared" si="784"/>
        <v>0</v>
      </c>
      <c r="AG649" s="173">
        <f t="shared" si="784"/>
        <v>0</v>
      </c>
      <c r="AH649" s="178">
        <f t="shared" si="784"/>
        <v>1299.1239700000001</v>
      </c>
      <c r="AI649" s="173"/>
      <c r="AJ649" s="178">
        <f t="shared" ref="AJ649:AM649" si="785">AJ650+AJ651+AJ652+AJ654+AJ655</f>
        <v>1464.9537</v>
      </c>
      <c r="AK649" s="173">
        <f t="shared" si="785"/>
        <v>0</v>
      </c>
      <c r="AL649" s="173">
        <f t="shared" si="785"/>
        <v>0</v>
      </c>
      <c r="AM649" s="178">
        <f t="shared" si="785"/>
        <v>1464.9537</v>
      </c>
      <c r="AN649" s="173"/>
      <c r="AO649" s="178">
        <f t="shared" ref="AO649:AR649" si="786">AO650+AO651+AO652+AO654+AO655</f>
        <v>1756.0718199999999</v>
      </c>
      <c r="AP649" s="178">
        <f t="shared" si="786"/>
        <v>0</v>
      </c>
      <c r="AQ649" s="178">
        <f t="shared" si="786"/>
        <v>0</v>
      </c>
      <c r="AR649" s="178">
        <f t="shared" si="786"/>
        <v>1756.0718199999999</v>
      </c>
      <c r="AS649" s="173"/>
      <c r="AT649" s="178">
        <f t="shared" ref="AT649:AW649" si="787">AT650+AT651+AT652+AT654+AT655</f>
        <v>2216.4893999999999</v>
      </c>
      <c r="AU649" s="178">
        <f t="shared" si="787"/>
        <v>0</v>
      </c>
      <c r="AV649" s="178">
        <f t="shared" si="787"/>
        <v>0</v>
      </c>
      <c r="AW649" s="178">
        <f t="shared" si="787"/>
        <v>2216.4893999999999</v>
      </c>
      <c r="AX649" s="173"/>
      <c r="AY649" s="179">
        <f t="shared" ref="AY649:AZ649" si="788">AY650+AY651+AY652+AY654+AY655</f>
        <v>7899.6903899999998</v>
      </c>
      <c r="AZ649" s="173">
        <f t="shared" si="788"/>
        <v>0</v>
      </c>
      <c r="BA649" s="173"/>
      <c r="BB649" s="222"/>
    </row>
    <row r="650" spans="1:54" ht="31.2">
      <c r="A650" s="313"/>
      <c r="B650" s="315"/>
      <c r="C650" s="315"/>
      <c r="D650" s="174" t="s">
        <v>37</v>
      </c>
      <c r="E650" s="195">
        <f t="shared" si="776"/>
        <v>0</v>
      </c>
      <c r="F650" s="195">
        <f t="shared" si="776"/>
        <v>0</v>
      </c>
      <c r="G650" s="173"/>
      <c r="H650" s="173"/>
      <c r="I650" s="173"/>
      <c r="J650" s="173"/>
      <c r="K650" s="173"/>
      <c r="L650" s="173"/>
      <c r="M650" s="173"/>
      <c r="N650" s="178"/>
      <c r="O650" s="178"/>
      <c r="P650" s="173"/>
      <c r="Q650" s="178"/>
      <c r="R650" s="173"/>
      <c r="S650" s="173"/>
      <c r="T650" s="178"/>
      <c r="U650" s="178"/>
      <c r="V650" s="173"/>
      <c r="W650" s="173"/>
      <c r="X650" s="173"/>
      <c r="Y650" s="173"/>
      <c r="Z650" s="178"/>
      <c r="AA650" s="178"/>
      <c r="AB650" s="178"/>
      <c r="AC650" s="178"/>
      <c r="AD650" s="178"/>
      <c r="AE650" s="178"/>
      <c r="AF650" s="173"/>
      <c r="AG650" s="173"/>
      <c r="AH650" s="173"/>
      <c r="AI650" s="173"/>
      <c r="AJ650" s="178"/>
      <c r="AK650" s="173"/>
      <c r="AL650" s="173"/>
      <c r="AM650" s="178"/>
      <c r="AN650" s="173"/>
      <c r="AO650" s="178"/>
      <c r="AP650" s="178"/>
      <c r="AQ650" s="178"/>
      <c r="AR650" s="178"/>
      <c r="AS650" s="173"/>
      <c r="AT650" s="178"/>
      <c r="AU650" s="178"/>
      <c r="AV650" s="178"/>
      <c r="AW650" s="178"/>
      <c r="AX650" s="173"/>
      <c r="AY650" s="173"/>
      <c r="AZ650" s="173"/>
      <c r="BA650" s="173"/>
      <c r="BB650" s="222"/>
    </row>
    <row r="651" spans="1:54" ht="31.2">
      <c r="A651" s="313"/>
      <c r="B651" s="315"/>
      <c r="C651" s="315"/>
      <c r="D651" s="175" t="s">
        <v>2</v>
      </c>
      <c r="E651" s="195">
        <f t="shared" si="776"/>
        <v>28346.2</v>
      </c>
      <c r="F651" s="195">
        <f>L651++O651+R651+U651+X651+AC651+AH651+AM651+AR651+AW651+AZ651</f>
        <v>20446.509610000001</v>
      </c>
      <c r="G651" s="173"/>
      <c r="H651" s="173"/>
      <c r="I651" s="173"/>
      <c r="J651" s="173"/>
      <c r="K651" s="189">
        <v>3025.7</v>
      </c>
      <c r="L651" s="189">
        <v>3025.7</v>
      </c>
      <c r="M651" s="173"/>
      <c r="N651" s="187">
        <f>2369.6+2369.6-1694.81098+0.00196</f>
        <v>3044.3909799999997</v>
      </c>
      <c r="O651" s="187">
        <f>2369.6+2369.6-1694.81098+0.00196</f>
        <v>3044.3909799999997</v>
      </c>
      <c r="P651" s="173"/>
      <c r="Q651" s="178">
        <v>2733.1028500000002</v>
      </c>
      <c r="R651" s="178">
        <v>2733.1028500000002</v>
      </c>
      <c r="S651" s="173"/>
      <c r="T651" s="178">
        <v>1715.2261100000001</v>
      </c>
      <c r="U651" s="178">
        <v>1715.2261100000001</v>
      </c>
      <c r="V651" s="173"/>
      <c r="W651" s="178">
        <v>1684.2914499999999</v>
      </c>
      <c r="X651" s="178">
        <v>1684.2914499999999</v>
      </c>
      <c r="Y651" s="173"/>
      <c r="Z651" s="178">
        <v>1507.15933</v>
      </c>
      <c r="AA651" s="178"/>
      <c r="AB651" s="178"/>
      <c r="AC651" s="178">
        <v>1507.15933</v>
      </c>
      <c r="AD651" s="178"/>
      <c r="AE651" s="178">
        <v>1299.1239700000001</v>
      </c>
      <c r="AF651" s="173"/>
      <c r="AG651" s="173"/>
      <c r="AH651" s="178">
        <v>1299.1239700000001</v>
      </c>
      <c r="AI651" s="173"/>
      <c r="AJ651" s="178">
        <v>1464.9537</v>
      </c>
      <c r="AK651" s="209"/>
      <c r="AL651" s="209"/>
      <c r="AM651" s="178">
        <v>1464.9537</v>
      </c>
      <c r="AN651" s="173"/>
      <c r="AO651" s="178">
        <v>1756.0718199999999</v>
      </c>
      <c r="AP651" s="178"/>
      <c r="AQ651" s="178"/>
      <c r="AR651" s="178">
        <v>1756.0718199999999</v>
      </c>
      <c r="AS651" s="173"/>
      <c r="AT651" s="178">
        <v>2216.4893999999999</v>
      </c>
      <c r="AU651" s="178"/>
      <c r="AV651" s="178"/>
      <c r="AW651" s="178">
        <v>2216.4893999999999</v>
      </c>
      <c r="AX651" s="173"/>
      <c r="AY651" s="178">
        <v>7899.6903899999998</v>
      </c>
      <c r="AZ651" s="173"/>
      <c r="BA651" s="173"/>
      <c r="BB651" s="222"/>
    </row>
    <row r="652" spans="1:54" ht="15.6">
      <c r="A652" s="313"/>
      <c r="B652" s="315"/>
      <c r="C652" s="315"/>
      <c r="D652" s="176" t="s">
        <v>273</v>
      </c>
      <c r="E652" s="195">
        <f>H652+K652+N652+Q652+T652+W652+Z652+AE652+AJ652+AO652+AT652+AY652</f>
        <v>0</v>
      </c>
      <c r="F652" s="195">
        <f t="shared" si="776"/>
        <v>0</v>
      </c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8"/>
      <c r="U652" s="178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  <c r="AG652" s="173"/>
      <c r="AH652" s="173"/>
      <c r="AI652" s="173"/>
      <c r="AJ652" s="173"/>
      <c r="AK652" s="173"/>
      <c r="AL652" s="173"/>
      <c r="AM652" s="173"/>
      <c r="AN652" s="173"/>
      <c r="AO652" s="173"/>
      <c r="AP652" s="173"/>
      <c r="AQ652" s="173"/>
      <c r="AR652" s="173"/>
      <c r="AS652" s="173"/>
      <c r="AT652" s="173"/>
      <c r="AU652" s="173"/>
      <c r="AV652" s="173"/>
      <c r="AW652" s="173"/>
      <c r="AX652" s="173"/>
      <c r="AY652" s="173"/>
      <c r="AZ652" s="173"/>
      <c r="BA652" s="173"/>
      <c r="BB652" s="222"/>
    </row>
    <row r="653" spans="1:54" ht="78">
      <c r="A653" s="313"/>
      <c r="B653" s="315"/>
      <c r="C653" s="315"/>
      <c r="D653" s="176" t="s">
        <v>279</v>
      </c>
      <c r="E653" s="195">
        <f t="shared" ref="E653:E657" si="789">H653+K653+N653+Q653+T653+W653+Z653+AE653+AJ653+AO653+AT653+AY653</f>
        <v>0</v>
      </c>
      <c r="F653" s="195">
        <f t="shared" si="776"/>
        <v>0</v>
      </c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8"/>
      <c r="U653" s="178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  <c r="AG653" s="173"/>
      <c r="AH653" s="173"/>
      <c r="AI653" s="173"/>
      <c r="AJ653" s="173"/>
      <c r="AK653" s="173"/>
      <c r="AL653" s="173"/>
      <c r="AM653" s="173"/>
      <c r="AN653" s="173"/>
      <c r="AO653" s="173"/>
      <c r="AP653" s="173"/>
      <c r="AQ653" s="173"/>
      <c r="AR653" s="173"/>
      <c r="AS653" s="173"/>
      <c r="AT653" s="173"/>
      <c r="AU653" s="173"/>
      <c r="AV653" s="173"/>
      <c r="AW653" s="173"/>
      <c r="AX653" s="173"/>
      <c r="AY653" s="173"/>
      <c r="AZ653" s="173"/>
      <c r="BA653" s="173"/>
      <c r="BB653" s="222"/>
    </row>
    <row r="654" spans="1:54" ht="15.6">
      <c r="A654" s="313"/>
      <c r="B654" s="315"/>
      <c r="C654" s="315"/>
      <c r="D654" s="176" t="s">
        <v>274</v>
      </c>
      <c r="E654" s="195">
        <f t="shared" si="789"/>
        <v>0</v>
      </c>
      <c r="F654" s="195">
        <f t="shared" si="776"/>
        <v>0</v>
      </c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8"/>
      <c r="U654" s="178"/>
      <c r="V654" s="173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  <c r="AG654" s="173"/>
      <c r="AH654" s="173"/>
      <c r="AI654" s="173"/>
      <c r="AJ654" s="173"/>
      <c r="AK654" s="173"/>
      <c r="AL654" s="173"/>
      <c r="AM654" s="173"/>
      <c r="AN654" s="173"/>
      <c r="AO654" s="173"/>
      <c r="AP654" s="173"/>
      <c r="AQ654" s="173"/>
      <c r="AR654" s="173"/>
      <c r="AS654" s="173"/>
      <c r="AT654" s="173"/>
      <c r="AU654" s="173"/>
      <c r="AV654" s="173"/>
      <c r="AW654" s="173"/>
      <c r="AX654" s="173"/>
      <c r="AY654" s="173"/>
      <c r="AZ654" s="173"/>
      <c r="BA654" s="173"/>
      <c r="BB654" s="222"/>
    </row>
    <row r="655" spans="1:54" ht="31.2">
      <c r="A655" s="313"/>
      <c r="B655" s="315"/>
      <c r="C655" s="315"/>
      <c r="D655" s="177" t="s">
        <v>43</v>
      </c>
      <c r="E655" s="195">
        <f t="shared" si="789"/>
        <v>0</v>
      </c>
      <c r="F655" s="195">
        <f t="shared" si="776"/>
        <v>0</v>
      </c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8"/>
      <c r="U655" s="178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  <c r="AJ655" s="173"/>
      <c r="AK655" s="173"/>
      <c r="AL655" s="173"/>
      <c r="AM655" s="173"/>
      <c r="AN655" s="173"/>
      <c r="AO655" s="173"/>
      <c r="AP655" s="173"/>
      <c r="AQ655" s="173"/>
      <c r="AR655" s="173"/>
      <c r="AS655" s="173"/>
      <c r="AT655" s="173"/>
      <c r="AU655" s="173"/>
      <c r="AV655" s="173"/>
      <c r="AW655" s="173"/>
      <c r="AX655" s="173"/>
      <c r="AY655" s="173"/>
      <c r="AZ655" s="173"/>
      <c r="BA655" s="173"/>
      <c r="BB655" s="223"/>
    </row>
    <row r="656" spans="1:54" ht="15.6">
      <c r="A656" s="312" t="s">
        <v>361</v>
      </c>
      <c r="B656" s="314" t="s">
        <v>351</v>
      </c>
      <c r="C656" s="314" t="s">
        <v>338</v>
      </c>
      <c r="D656" s="184" t="s">
        <v>41</v>
      </c>
      <c r="E656" s="195">
        <f t="shared" si="789"/>
        <v>23720.499999999996</v>
      </c>
      <c r="F656" s="195">
        <f t="shared" ref="F656:F660" si="790">L656++O656+R656+U656+X656+AC656+AH656+AM656+AR656+AW656+AZ656</f>
        <v>12993.124109999997</v>
      </c>
      <c r="G656" s="178">
        <f>F656/E656*100</f>
        <v>54.77592845850635</v>
      </c>
      <c r="H656" s="173">
        <f>H657+H658+H659+H661+H662</f>
        <v>0</v>
      </c>
      <c r="I656" s="173">
        <f t="shared" ref="I656" si="791">I657+I658+I659+I661+I662</f>
        <v>0</v>
      </c>
      <c r="J656" s="173"/>
      <c r="K656" s="173">
        <f t="shared" ref="K656:L656" si="792">K657+K658+K659+K661+K662</f>
        <v>0</v>
      </c>
      <c r="L656" s="173">
        <f t="shared" si="792"/>
        <v>0</v>
      </c>
      <c r="M656" s="173"/>
      <c r="N656" s="178">
        <f t="shared" ref="N656:O656" si="793">N657+N658+N659+N661+N662</f>
        <v>4614.4297299999998</v>
      </c>
      <c r="O656" s="178">
        <f t="shared" si="793"/>
        <v>4614.4297299999998</v>
      </c>
      <c r="P656" s="173">
        <f>O656/N656*100</f>
        <v>100</v>
      </c>
      <c r="Q656" s="178">
        <f t="shared" ref="Q656:R656" si="794">Q657+Q658+Q659+Q661+Q662</f>
        <v>2010.3747800000001</v>
      </c>
      <c r="R656" s="178">
        <f t="shared" si="794"/>
        <v>2010.3747800000001</v>
      </c>
      <c r="S656" s="173"/>
      <c r="T656" s="178">
        <f t="shared" ref="T656:U656" si="795">T657+T658+T659+T661+T662</f>
        <v>1683.9133999999999</v>
      </c>
      <c r="U656" s="178">
        <f t="shared" si="795"/>
        <v>1683.9133999999999</v>
      </c>
      <c r="V656" s="173"/>
      <c r="W656" s="173">
        <f t="shared" ref="W656:X656" si="796">W657+W658+W659+W661+W662</f>
        <v>0</v>
      </c>
      <c r="X656" s="173">
        <f t="shared" si="796"/>
        <v>0</v>
      </c>
      <c r="Y656" s="173"/>
      <c r="Z656" s="178">
        <f t="shared" ref="Z656:AC656" si="797">Z657+Z658+Z659+Z661+Z662</f>
        <v>1349.6293999999998</v>
      </c>
      <c r="AA656" s="178">
        <f t="shared" si="797"/>
        <v>0</v>
      </c>
      <c r="AB656" s="178">
        <f t="shared" si="797"/>
        <v>0</v>
      </c>
      <c r="AC656" s="178">
        <f t="shared" si="797"/>
        <v>1349.6293999999998</v>
      </c>
      <c r="AD656" s="173"/>
      <c r="AE656" s="178">
        <f t="shared" ref="AE656:AH656" si="798">AE657+AE658+AE659+AE661+AE662</f>
        <v>239.85753</v>
      </c>
      <c r="AF656" s="178">
        <f t="shared" si="798"/>
        <v>0</v>
      </c>
      <c r="AG656" s="178">
        <f t="shared" si="798"/>
        <v>0</v>
      </c>
      <c r="AH656" s="178">
        <f t="shared" si="798"/>
        <v>239.85753</v>
      </c>
      <c r="AI656" s="173"/>
      <c r="AJ656" s="178">
        <f t="shared" ref="AJ656:AM656" si="799">AJ657+AJ658+AJ659+AJ661+AJ662</f>
        <v>693.87898999999993</v>
      </c>
      <c r="AK656" s="178">
        <f t="shared" si="799"/>
        <v>0</v>
      </c>
      <c r="AL656" s="178">
        <f t="shared" si="799"/>
        <v>0</v>
      </c>
      <c r="AM656" s="178">
        <f t="shared" si="799"/>
        <v>693.87898999999993</v>
      </c>
      <c r="AN656" s="173"/>
      <c r="AO656" s="178">
        <f t="shared" ref="AO656:AR656" si="800">AO657+AO658+AO659+AO661+AO662</f>
        <v>1178.9427499999999</v>
      </c>
      <c r="AP656" s="178">
        <f t="shared" si="800"/>
        <v>0</v>
      </c>
      <c r="AQ656" s="178">
        <f t="shared" si="800"/>
        <v>0</v>
      </c>
      <c r="AR656" s="178">
        <f t="shared" si="800"/>
        <v>1178.9427499999999</v>
      </c>
      <c r="AS656" s="173"/>
      <c r="AT656" s="178">
        <f t="shared" ref="AT656:AW656" si="801">AT657+AT658+AT659+AT661+AT662</f>
        <v>1222.09753</v>
      </c>
      <c r="AU656" s="178">
        <f t="shared" si="801"/>
        <v>0</v>
      </c>
      <c r="AV656" s="178">
        <f t="shared" si="801"/>
        <v>0</v>
      </c>
      <c r="AW656" s="178">
        <f t="shared" si="801"/>
        <v>1222.09753</v>
      </c>
      <c r="AX656" s="173"/>
      <c r="AY656" s="178">
        <f t="shared" ref="AY656:AZ656" si="802">AY657+AY658+AY659+AY661+AY662</f>
        <v>10727.375889999999</v>
      </c>
      <c r="AZ656" s="173">
        <f t="shared" si="802"/>
        <v>0</v>
      </c>
      <c r="BA656" s="173"/>
      <c r="BB656" s="222"/>
    </row>
    <row r="657" spans="1:54" ht="31.2">
      <c r="A657" s="313"/>
      <c r="B657" s="315"/>
      <c r="C657" s="315"/>
      <c r="D657" s="174" t="s">
        <v>37</v>
      </c>
      <c r="E657" s="195">
        <f t="shared" si="789"/>
        <v>0</v>
      </c>
      <c r="F657" s="195">
        <f t="shared" si="790"/>
        <v>0</v>
      </c>
      <c r="G657" s="173"/>
      <c r="H657" s="173"/>
      <c r="I657" s="173"/>
      <c r="J657" s="173"/>
      <c r="K657" s="173"/>
      <c r="L657" s="173"/>
      <c r="M657" s="173"/>
      <c r="N657" s="178"/>
      <c r="O657" s="173"/>
      <c r="P657" s="173"/>
      <c r="Q657" s="173"/>
      <c r="R657" s="173"/>
      <c r="S657" s="173"/>
      <c r="T657" s="178"/>
      <c r="U657" s="178"/>
      <c r="V657" s="173"/>
      <c r="W657" s="173"/>
      <c r="X657" s="173"/>
      <c r="Y657" s="173"/>
      <c r="Z657" s="173"/>
      <c r="AA657" s="173"/>
      <c r="AB657" s="173"/>
      <c r="AC657" s="173"/>
      <c r="AD657" s="173"/>
      <c r="AE657" s="178"/>
      <c r="AF657" s="178"/>
      <c r="AG657" s="178"/>
      <c r="AH657" s="178"/>
      <c r="AI657" s="173"/>
      <c r="AJ657" s="178"/>
      <c r="AK657" s="178"/>
      <c r="AL657" s="178"/>
      <c r="AM657" s="178"/>
      <c r="AN657" s="173"/>
      <c r="AO657" s="173"/>
      <c r="AP657" s="173"/>
      <c r="AQ657" s="173"/>
      <c r="AR657" s="173"/>
      <c r="AS657" s="173"/>
      <c r="AT657" s="178"/>
      <c r="AU657" s="178"/>
      <c r="AV657" s="178"/>
      <c r="AW657" s="178"/>
      <c r="AX657" s="173"/>
      <c r="AY657" s="178"/>
      <c r="AZ657" s="173"/>
      <c r="BA657" s="173"/>
      <c r="BB657" s="222"/>
    </row>
    <row r="658" spans="1:54" ht="31.2">
      <c r="A658" s="313"/>
      <c r="B658" s="315"/>
      <c r="C658" s="315"/>
      <c r="D658" s="175" t="s">
        <v>2</v>
      </c>
      <c r="E658" s="195">
        <f>N658+Q658+T658+W658+Z658+AE658+AJ658+AO658+AT658+AY658</f>
        <v>14232.3</v>
      </c>
      <c r="F658" s="195">
        <f t="shared" si="790"/>
        <v>7795.8744499999993</v>
      </c>
      <c r="G658" s="173"/>
      <c r="H658" s="173"/>
      <c r="I658" s="173"/>
      <c r="J658" s="173"/>
      <c r="K658" s="173"/>
      <c r="L658" s="173"/>
      <c r="M658" s="173"/>
      <c r="N658" s="178">
        <f>957.5+957.5+853.65784</f>
        <v>2768.6578399999999</v>
      </c>
      <c r="O658" s="178">
        <f>957.5+957.5+853.65784</f>
        <v>2768.6578399999999</v>
      </c>
      <c r="P658" s="173"/>
      <c r="Q658" s="178">
        <v>1206.22487</v>
      </c>
      <c r="R658" s="178">
        <v>1206.22487</v>
      </c>
      <c r="S658" s="173"/>
      <c r="T658" s="178">
        <v>1010.34804</v>
      </c>
      <c r="U658" s="178">
        <v>1010.34804</v>
      </c>
      <c r="V658" s="173"/>
      <c r="W658" s="173"/>
      <c r="X658" s="173">
        <v>0</v>
      </c>
      <c r="Y658" s="173"/>
      <c r="Z658" s="178">
        <v>809.77765999999997</v>
      </c>
      <c r="AA658" s="178"/>
      <c r="AB658" s="178"/>
      <c r="AC658" s="178">
        <v>809.77765999999997</v>
      </c>
      <c r="AD658" s="173"/>
      <c r="AE658" s="178">
        <v>143.91449</v>
      </c>
      <c r="AF658" s="178"/>
      <c r="AG658" s="178"/>
      <c r="AH658" s="178">
        <v>143.91449</v>
      </c>
      <c r="AI658" s="173"/>
      <c r="AJ658" s="178">
        <v>416.32738999999998</v>
      </c>
      <c r="AK658" s="178"/>
      <c r="AL658" s="178"/>
      <c r="AM658" s="178">
        <v>416.32738999999998</v>
      </c>
      <c r="AN658" s="173"/>
      <c r="AO658" s="178">
        <v>707.36564999999996</v>
      </c>
      <c r="AP658" s="178"/>
      <c r="AQ658" s="178"/>
      <c r="AR658" s="178">
        <v>707.36564999999996</v>
      </c>
      <c r="AS658" s="173"/>
      <c r="AT658" s="178">
        <v>733.25851</v>
      </c>
      <c r="AU658" s="178"/>
      <c r="AV658" s="178"/>
      <c r="AW658" s="178">
        <v>733.25851</v>
      </c>
      <c r="AX658" s="173"/>
      <c r="AY658" s="178">
        <v>6436.4255499999999</v>
      </c>
      <c r="AZ658" s="173"/>
      <c r="BA658" s="173"/>
      <c r="BB658" s="222"/>
    </row>
    <row r="659" spans="1:54" ht="15.6">
      <c r="A659" s="313"/>
      <c r="B659" s="315"/>
      <c r="C659" s="315"/>
      <c r="D659" s="176" t="s">
        <v>273</v>
      </c>
      <c r="E659" s="195">
        <f>N659+Q659+T659+W659+Z659+AE659+AJ659+AO659+AT659+AY659</f>
        <v>9488.2000000000007</v>
      </c>
      <c r="F659" s="195">
        <f t="shared" si="790"/>
        <v>5197.2496600000004</v>
      </c>
      <c r="G659" s="173"/>
      <c r="H659" s="173"/>
      <c r="I659" s="173"/>
      <c r="J659" s="173"/>
      <c r="K659" s="173"/>
      <c r="L659" s="173"/>
      <c r="M659" s="173"/>
      <c r="N659" s="178">
        <f>638.4+638.4+568.97189</f>
        <v>1845.77189</v>
      </c>
      <c r="O659" s="178">
        <f>638.4+638.4+568.97189</f>
        <v>1845.77189</v>
      </c>
      <c r="P659" s="173"/>
      <c r="Q659" s="178">
        <v>804.14990999999998</v>
      </c>
      <c r="R659" s="178">
        <v>804.14990999999998</v>
      </c>
      <c r="S659" s="173"/>
      <c r="T659" s="178">
        <v>673.56536000000006</v>
      </c>
      <c r="U659" s="178">
        <v>673.56536000000006</v>
      </c>
      <c r="V659" s="173"/>
      <c r="W659" s="173"/>
      <c r="X659" s="173">
        <v>0</v>
      </c>
      <c r="Y659" s="173"/>
      <c r="Z659" s="178">
        <v>539.85173999999995</v>
      </c>
      <c r="AA659" s="178"/>
      <c r="AB659" s="178"/>
      <c r="AC659" s="178">
        <v>539.85173999999995</v>
      </c>
      <c r="AD659" s="173"/>
      <c r="AE659" s="178">
        <v>95.943039999999996</v>
      </c>
      <c r="AF659" s="178"/>
      <c r="AG659" s="178"/>
      <c r="AH659" s="178">
        <v>95.943039999999996</v>
      </c>
      <c r="AI659" s="173"/>
      <c r="AJ659" s="178">
        <v>277.55160000000001</v>
      </c>
      <c r="AK659" s="178"/>
      <c r="AL659" s="178"/>
      <c r="AM659" s="178">
        <v>277.55160000000001</v>
      </c>
      <c r="AN659" s="173"/>
      <c r="AO659" s="178">
        <v>471.57709999999997</v>
      </c>
      <c r="AP659" s="178"/>
      <c r="AQ659" s="178"/>
      <c r="AR659" s="178">
        <v>471.57709999999997</v>
      </c>
      <c r="AS659" s="173"/>
      <c r="AT659" s="178">
        <v>488.83902</v>
      </c>
      <c r="AU659" s="178"/>
      <c r="AV659" s="178"/>
      <c r="AW659" s="178">
        <v>488.83902</v>
      </c>
      <c r="AX659" s="173"/>
      <c r="AY659" s="178">
        <v>4290.9503400000003</v>
      </c>
      <c r="AZ659" s="173"/>
      <c r="BA659" s="173"/>
      <c r="BB659" s="222"/>
    </row>
    <row r="660" spans="1:54" ht="78">
      <c r="A660" s="313"/>
      <c r="B660" s="315"/>
      <c r="C660" s="315"/>
      <c r="D660" s="176" t="s">
        <v>279</v>
      </c>
      <c r="E660" s="195">
        <f t="shared" ref="E660:F662" si="803">H660+K660+N660+Q660+T660+W660+Z660+AE660+AJ660+AO660+AT660+AY660</f>
        <v>0</v>
      </c>
      <c r="F660" s="195">
        <f t="shared" si="790"/>
        <v>0</v>
      </c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8"/>
      <c r="U660" s="178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8"/>
      <c r="AF660" s="178"/>
      <c r="AG660" s="178"/>
      <c r="AH660" s="178"/>
      <c r="AI660" s="173"/>
      <c r="AJ660" s="173"/>
      <c r="AK660" s="173"/>
      <c r="AL660" s="173"/>
      <c r="AM660" s="173"/>
      <c r="AN660" s="173"/>
      <c r="AO660" s="173"/>
      <c r="AP660" s="173"/>
      <c r="AQ660" s="173"/>
      <c r="AR660" s="173"/>
      <c r="AS660" s="173"/>
      <c r="AT660" s="173"/>
      <c r="AU660" s="173"/>
      <c r="AV660" s="173"/>
      <c r="AW660" s="173"/>
      <c r="AX660" s="173"/>
      <c r="AY660" s="173"/>
      <c r="AZ660" s="173"/>
      <c r="BA660" s="173"/>
      <c r="BB660" s="222"/>
    </row>
    <row r="661" spans="1:54" ht="15.6">
      <c r="A661" s="313"/>
      <c r="B661" s="315"/>
      <c r="C661" s="315"/>
      <c r="D661" s="176" t="s">
        <v>274</v>
      </c>
      <c r="E661" s="195">
        <f t="shared" si="803"/>
        <v>0</v>
      </c>
      <c r="F661" s="195">
        <f t="shared" si="803"/>
        <v>0</v>
      </c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8"/>
      <c r="U661" s="178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8"/>
      <c r="AF661" s="178"/>
      <c r="AG661" s="178"/>
      <c r="AH661" s="178"/>
      <c r="AI661" s="173"/>
      <c r="AJ661" s="173"/>
      <c r="AK661" s="173"/>
      <c r="AL661" s="173"/>
      <c r="AM661" s="173"/>
      <c r="AN661" s="173"/>
      <c r="AO661" s="173"/>
      <c r="AP661" s="173"/>
      <c r="AQ661" s="173"/>
      <c r="AR661" s="173"/>
      <c r="AS661" s="173"/>
      <c r="AT661" s="173"/>
      <c r="AU661" s="173"/>
      <c r="AV661" s="173"/>
      <c r="AW661" s="173"/>
      <c r="AX661" s="173"/>
      <c r="AY661" s="173"/>
      <c r="AZ661" s="173"/>
      <c r="BA661" s="173"/>
      <c r="BB661" s="222"/>
    </row>
    <row r="662" spans="1:54" ht="31.2">
      <c r="A662" s="313"/>
      <c r="B662" s="315"/>
      <c r="C662" s="315"/>
      <c r="D662" s="177" t="s">
        <v>43</v>
      </c>
      <c r="E662" s="195">
        <f t="shared" si="803"/>
        <v>0</v>
      </c>
      <c r="F662" s="195">
        <f t="shared" si="803"/>
        <v>0</v>
      </c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8"/>
      <c r="U662" s="178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8"/>
      <c r="AF662" s="178"/>
      <c r="AG662" s="178"/>
      <c r="AH662" s="178"/>
      <c r="AI662" s="173"/>
      <c r="AJ662" s="173"/>
      <c r="AK662" s="173"/>
      <c r="AL662" s="173"/>
      <c r="AM662" s="173"/>
      <c r="AN662" s="173"/>
      <c r="AO662" s="173"/>
      <c r="AP662" s="173"/>
      <c r="AQ662" s="173"/>
      <c r="AR662" s="173"/>
      <c r="AS662" s="173"/>
      <c r="AT662" s="173"/>
      <c r="AU662" s="173"/>
      <c r="AV662" s="173"/>
      <c r="AW662" s="173"/>
      <c r="AX662" s="173"/>
      <c r="AY662" s="173"/>
      <c r="AZ662" s="173"/>
      <c r="BA662" s="173"/>
      <c r="BB662" s="223"/>
    </row>
    <row r="663" spans="1:54" ht="15.6">
      <c r="A663" s="318" t="s">
        <v>336</v>
      </c>
      <c r="B663" s="319"/>
      <c r="C663" s="320"/>
      <c r="D663" s="184" t="s">
        <v>41</v>
      </c>
      <c r="E663" s="195">
        <f>H663+K663+N663+Q663+T663+W663+Z663+AE663+AJ663+AO663+AT663+AY663</f>
        <v>52066.700000000004</v>
      </c>
      <c r="F663" s="195">
        <f t="shared" ref="F663:F666" si="804">I663+L663+O663+R663+U663+X663+AC663+AH663+AM663+AR663+AW663+AZ663</f>
        <v>33439.633720000005</v>
      </c>
      <c r="G663" s="178">
        <f>F663*100/E663</f>
        <v>64.224607513055375</v>
      </c>
      <c r="H663" s="173">
        <f>H664+H665+H666+H668+H669</f>
        <v>0</v>
      </c>
      <c r="I663" s="173">
        <f t="shared" ref="I663" si="805">I664+I665+I666+I668+I669</f>
        <v>0</v>
      </c>
      <c r="J663" s="173"/>
      <c r="K663" s="173">
        <f t="shared" ref="K663:L663" si="806">K664+K665+K666+K668+K669</f>
        <v>3025.7</v>
      </c>
      <c r="L663" s="173">
        <f t="shared" si="806"/>
        <v>3025.7</v>
      </c>
      <c r="M663" s="173">
        <f>L663*100/K663</f>
        <v>100</v>
      </c>
      <c r="N663" s="178">
        <f t="shared" ref="N663:O663" si="807">N664+N665+N666+N668+N669</f>
        <v>7658.82071</v>
      </c>
      <c r="O663" s="178">
        <f t="shared" si="807"/>
        <v>7658.82071</v>
      </c>
      <c r="P663" s="173">
        <f>O663*100/N663</f>
        <v>100</v>
      </c>
      <c r="Q663" s="173">
        <f t="shared" ref="Q663:R663" si="808">Q664+Q665+Q666+Q668+Q669</f>
        <v>4743.4776300000003</v>
      </c>
      <c r="R663" s="173">
        <f t="shared" si="808"/>
        <v>4743.4776300000003</v>
      </c>
      <c r="S663" s="173">
        <f>R663*100/Q663</f>
        <v>100</v>
      </c>
      <c r="T663" s="178">
        <f t="shared" ref="T663:U663" si="809">T664+T665+T666+T668+T669</f>
        <v>3399.13951</v>
      </c>
      <c r="U663" s="178">
        <f t="shared" si="809"/>
        <v>3399.13951</v>
      </c>
      <c r="V663" s="173"/>
      <c r="W663" s="178">
        <f t="shared" ref="W663:X663" si="810">W664+W665+W666+W668+W669</f>
        <v>1684.2914499999999</v>
      </c>
      <c r="X663" s="178">
        <f t="shared" si="810"/>
        <v>1684.2914499999999</v>
      </c>
      <c r="Y663" s="173"/>
      <c r="Z663" s="178">
        <f t="shared" ref="Z663:AC663" si="811">Z664+Z665+Z666+Z668+Z669</f>
        <v>2856.7887300000002</v>
      </c>
      <c r="AA663" s="178">
        <f t="shared" si="811"/>
        <v>0</v>
      </c>
      <c r="AB663" s="178">
        <f t="shared" si="811"/>
        <v>0</v>
      </c>
      <c r="AC663" s="178">
        <f t="shared" si="811"/>
        <v>2856.7887300000002</v>
      </c>
      <c r="AD663" s="173">
        <f>AC663*100/Z663</f>
        <v>100</v>
      </c>
      <c r="AE663" s="178">
        <f t="shared" ref="AE663:AH663" si="812">AE664+AE665+AE666+AE668+AE669</f>
        <v>1538.9815000000003</v>
      </c>
      <c r="AF663" s="178">
        <f t="shared" si="812"/>
        <v>0</v>
      </c>
      <c r="AG663" s="178">
        <f t="shared" si="812"/>
        <v>0</v>
      </c>
      <c r="AH663" s="178">
        <f t="shared" si="812"/>
        <v>1538.9815000000003</v>
      </c>
      <c r="AI663" s="173">
        <f>AH663*100/AE663</f>
        <v>100</v>
      </c>
      <c r="AJ663" s="178">
        <f t="shared" ref="AJ663:AM663" si="813">AJ664+AJ665+AJ666+AJ668+AJ669</f>
        <v>2158.8326900000002</v>
      </c>
      <c r="AK663" s="173">
        <f t="shared" si="813"/>
        <v>0</v>
      </c>
      <c r="AL663" s="173">
        <f t="shared" si="813"/>
        <v>0</v>
      </c>
      <c r="AM663" s="178">
        <f t="shared" si="813"/>
        <v>2158.8326900000002</v>
      </c>
      <c r="AN663" s="173"/>
      <c r="AO663" s="178">
        <f t="shared" ref="AO663:AR663" si="814">AO664+AO665+AO666+AO668+AO669</f>
        <v>2935.0145699999998</v>
      </c>
      <c r="AP663" s="178">
        <f t="shared" si="814"/>
        <v>0</v>
      </c>
      <c r="AQ663" s="178">
        <f t="shared" si="814"/>
        <v>0</v>
      </c>
      <c r="AR663" s="178">
        <f t="shared" si="814"/>
        <v>2935.0145699999998</v>
      </c>
      <c r="AS663" s="173"/>
      <c r="AT663" s="173">
        <f t="shared" ref="AT663:AW663" si="815">AT664+AT665+AT666+AT668+AT669</f>
        <v>3438.5869299999999</v>
      </c>
      <c r="AU663" s="173">
        <f t="shared" si="815"/>
        <v>0</v>
      </c>
      <c r="AV663" s="173">
        <f t="shared" si="815"/>
        <v>0</v>
      </c>
      <c r="AW663" s="173">
        <f t="shared" si="815"/>
        <v>3438.5869299999999</v>
      </c>
      <c r="AX663" s="173"/>
      <c r="AY663" s="178">
        <f t="shared" ref="AY663:AZ663" si="816">AY664+AY665+AY666+AY668+AY669</f>
        <v>18627.066279999999</v>
      </c>
      <c r="AZ663" s="173">
        <f t="shared" si="816"/>
        <v>0</v>
      </c>
      <c r="BA663" s="173"/>
      <c r="BB663" s="222"/>
    </row>
    <row r="664" spans="1:54" ht="31.2">
      <c r="A664" s="321"/>
      <c r="B664" s="322"/>
      <c r="C664" s="323"/>
      <c r="D664" s="174" t="s">
        <v>37</v>
      </c>
      <c r="E664" s="195">
        <f t="shared" ref="E664:F669" si="817">H664+K664+N664+Q664+T664+W664+Z664+AE664+AJ664+AO664+AT664+AY664</f>
        <v>0</v>
      </c>
      <c r="F664" s="195">
        <f t="shared" si="804"/>
        <v>0</v>
      </c>
      <c r="G664" s="173"/>
      <c r="H664" s="173">
        <f>H650+H657</f>
        <v>0</v>
      </c>
      <c r="I664" s="173">
        <f t="shared" ref="I664:BA664" si="818">I650+I657</f>
        <v>0</v>
      </c>
      <c r="J664" s="173">
        <f t="shared" si="818"/>
        <v>0</v>
      </c>
      <c r="K664" s="173">
        <f t="shared" si="818"/>
        <v>0</v>
      </c>
      <c r="L664" s="173">
        <f t="shared" si="818"/>
        <v>0</v>
      </c>
      <c r="M664" s="173">
        <f t="shared" si="818"/>
        <v>0</v>
      </c>
      <c r="N664" s="173">
        <f t="shared" si="818"/>
        <v>0</v>
      </c>
      <c r="O664" s="173">
        <f t="shared" si="818"/>
        <v>0</v>
      </c>
      <c r="P664" s="173">
        <f t="shared" si="818"/>
        <v>0</v>
      </c>
      <c r="Q664" s="173">
        <f t="shared" si="818"/>
        <v>0</v>
      </c>
      <c r="R664" s="173">
        <f t="shared" si="818"/>
        <v>0</v>
      </c>
      <c r="S664" s="173">
        <f t="shared" si="818"/>
        <v>0</v>
      </c>
      <c r="T664" s="173">
        <f t="shared" si="818"/>
        <v>0</v>
      </c>
      <c r="U664" s="173">
        <f t="shared" si="818"/>
        <v>0</v>
      </c>
      <c r="V664" s="173">
        <f t="shared" si="818"/>
        <v>0</v>
      </c>
      <c r="W664" s="173">
        <f t="shared" si="818"/>
        <v>0</v>
      </c>
      <c r="X664" s="173">
        <f t="shared" si="818"/>
        <v>0</v>
      </c>
      <c r="Y664" s="173">
        <f t="shared" si="818"/>
        <v>0</v>
      </c>
      <c r="Z664" s="173">
        <f t="shared" si="818"/>
        <v>0</v>
      </c>
      <c r="AA664" s="173">
        <f t="shared" si="818"/>
        <v>0</v>
      </c>
      <c r="AB664" s="173">
        <f t="shared" si="818"/>
        <v>0</v>
      </c>
      <c r="AC664" s="173">
        <f t="shared" si="818"/>
        <v>0</v>
      </c>
      <c r="AD664" s="173">
        <f t="shared" si="818"/>
        <v>0</v>
      </c>
      <c r="AE664" s="178">
        <f t="shared" si="818"/>
        <v>0</v>
      </c>
      <c r="AF664" s="178">
        <f t="shared" si="818"/>
        <v>0</v>
      </c>
      <c r="AG664" s="178">
        <f t="shared" si="818"/>
        <v>0</v>
      </c>
      <c r="AH664" s="178">
        <f t="shared" si="818"/>
        <v>0</v>
      </c>
      <c r="AI664" s="173">
        <f t="shared" si="818"/>
        <v>0</v>
      </c>
      <c r="AJ664" s="178">
        <f t="shared" si="818"/>
        <v>0</v>
      </c>
      <c r="AK664" s="173">
        <f t="shared" si="818"/>
        <v>0</v>
      </c>
      <c r="AL664" s="173">
        <f t="shared" si="818"/>
        <v>0</v>
      </c>
      <c r="AM664" s="178">
        <f t="shared" si="818"/>
        <v>0</v>
      </c>
      <c r="AN664" s="173">
        <f t="shared" si="818"/>
        <v>0</v>
      </c>
      <c r="AO664" s="178">
        <f t="shared" si="818"/>
        <v>0</v>
      </c>
      <c r="AP664" s="178">
        <f t="shared" si="818"/>
        <v>0</v>
      </c>
      <c r="AQ664" s="178">
        <f t="shared" si="818"/>
        <v>0</v>
      </c>
      <c r="AR664" s="178">
        <f t="shared" si="818"/>
        <v>0</v>
      </c>
      <c r="AS664" s="173">
        <f t="shared" si="818"/>
        <v>0</v>
      </c>
      <c r="AT664" s="173">
        <f t="shared" si="818"/>
        <v>0</v>
      </c>
      <c r="AU664" s="173">
        <f t="shared" si="818"/>
        <v>0</v>
      </c>
      <c r="AV664" s="173">
        <f t="shared" si="818"/>
        <v>0</v>
      </c>
      <c r="AW664" s="173">
        <f t="shared" si="818"/>
        <v>0</v>
      </c>
      <c r="AX664" s="173">
        <f t="shared" si="818"/>
        <v>0</v>
      </c>
      <c r="AY664" s="173">
        <f t="shared" si="818"/>
        <v>0</v>
      </c>
      <c r="AZ664" s="173">
        <f t="shared" si="818"/>
        <v>0</v>
      </c>
      <c r="BA664" s="173">
        <f t="shared" si="818"/>
        <v>0</v>
      </c>
      <c r="BB664" s="222"/>
    </row>
    <row r="665" spans="1:54" ht="31.2">
      <c r="A665" s="321"/>
      <c r="B665" s="322"/>
      <c r="C665" s="323"/>
      <c r="D665" s="175" t="s">
        <v>2</v>
      </c>
      <c r="E665" s="195">
        <f t="shared" si="817"/>
        <v>42578.5</v>
      </c>
      <c r="F665" s="195">
        <f t="shared" si="804"/>
        <v>28242.384060000004</v>
      </c>
      <c r="G665" s="178">
        <f t="shared" ref="G665:G666" si="819">F665*100/E665</f>
        <v>66.330152682691974</v>
      </c>
      <c r="H665" s="173">
        <f t="shared" ref="H665:BA666" si="820">H651+H658</f>
        <v>0</v>
      </c>
      <c r="I665" s="173">
        <f t="shared" si="820"/>
        <v>0</v>
      </c>
      <c r="J665" s="173">
        <f t="shared" si="820"/>
        <v>0</v>
      </c>
      <c r="K665" s="173">
        <f t="shared" si="820"/>
        <v>3025.7</v>
      </c>
      <c r="L665" s="173">
        <f t="shared" si="820"/>
        <v>3025.7</v>
      </c>
      <c r="M665" s="173">
        <f t="shared" si="820"/>
        <v>0</v>
      </c>
      <c r="N665" s="173">
        <f t="shared" si="820"/>
        <v>5813.04882</v>
      </c>
      <c r="O665" s="173">
        <f t="shared" si="820"/>
        <v>5813.04882</v>
      </c>
      <c r="P665" s="173">
        <f t="shared" si="820"/>
        <v>0</v>
      </c>
      <c r="Q665" s="173">
        <f t="shared" si="820"/>
        <v>3939.3277200000002</v>
      </c>
      <c r="R665" s="173">
        <f t="shared" si="820"/>
        <v>3939.3277200000002</v>
      </c>
      <c r="S665" s="173">
        <f t="shared" si="820"/>
        <v>0</v>
      </c>
      <c r="T665" s="173">
        <f t="shared" si="820"/>
        <v>2725.5741499999999</v>
      </c>
      <c r="U665" s="173">
        <f t="shared" si="820"/>
        <v>2725.5741499999999</v>
      </c>
      <c r="V665" s="173">
        <f t="shared" si="820"/>
        <v>0</v>
      </c>
      <c r="W665" s="173">
        <f t="shared" si="820"/>
        <v>1684.2914499999999</v>
      </c>
      <c r="X665" s="173">
        <f t="shared" si="820"/>
        <v>1684.2914499999999</v>
      </c>
      <c r="Y665" s="173">
        <f t="shared" si="820"/>
        <v>0</v>
      </c>
      <c r="Z665" s="178">
        <f t="shared" si="820"/>
        <v>2316.9369900000002</v>
      </c>
      <c r="AA665" s="178">
        <f t="shared" si="820"/>
        <v>0</v>
      </c>
      <c r="AB665" s="178">
        <f t="shared" si="820"/>
        <v>0</v>
      </c>
      <c r="AC665" s="178">
        <f t="shared" si="820"/>
        <v>2316.9369900000002</v>
      </c>
      <c r="AD665" s="173">
        <f t="shared" si="820"/>
        <v>0</v>
      </c>
      <c r="AE665" s="178">
        <f t="shared" si="820"/>
        <v>1443.0384600000002</v>
      </c>
      <c r="AF665" s="178">
        <f t="shared" si="820"/>
        <v>0</v>
      </c>
      <c r="AG665" s="178">
        <f t="shared" si="820"/>
        <v>0</v>
      </c>
      <c r="AH665" s="178">
        <f t="shared" si="820"/>
        <v>1443.0384600000002</v>
      </c>
      <c r="AI665" s="173">
        <f t="shared" si="820"/>
        <v>0</v>
      </c>
      <c r="AJ665" s="178">
        <f t="shared" si="820"/>
        <v>1881.2810899999999</v>
      </c>
      <c r="AK665" s="173">
        <f t="shared" si="820"/>
        <v>0</v>
      </c>
      <c r="AL665" s="173">
        <f t="shared" si="820"/>
        <v>0</v>
      </c>
      <c r="AM665" s="178">
        <f t="shared" si="820"/>
        <v>1881.2810899999999</v>
      </c>
      <c r="AN665" s="173">
        <f t="shared" si="820"/>
        <v>0</v>
      </c>
      <c r="AO665" s="178">
        <f t="shared" si="820"/>
        <v>2463.4374699999998</v>
      </c>
      <c r="AP665" s="178">
        <f t="shared" si="820"/>
        <v>0</v>
      </c>
      <c r="AQ665" s="178">
        <f t="shared" si="820"/>
        <v>0</v>
      </c>
      <c r="AR665" s="178">
        <f t="shared" si="820"/>
        <v>2463.4374699999998</v>
      </c>
      <c r="AS665" s="173">
        <f t="shared" si="820"/>
        <v>0</v>
      </c>
      <c r="AT665" s="173">
        <f t="shared" si="820"/>
        <v>2949.74791</v>
      </c>
      <c r="AU665" s="173">
        <f t="shared" si="820"/>
        <v>0</v>
      </c>
      <c r="AV665" s="173">
        <f t="shared" si="820"/>
        <v>0</v>
      </c>
      <c r="AW665" s="173">
        <f t="shared" si="820"/>
        <v>2949.74791</v>
      </c>
      <c r="AX665" s="173">
        <f t="shared" si="820"/>
        <v>0</v>
      </c>
      <c r="AY665" s="179">
        <f t="shared" si="820"/>
        <v>14336.11594</v>
      </c>
      <c r="AZ665" s="173">
        <f t="shared" si="820"/>
        <v>0</v>
      </c>
      <c r="BA665" s="173">
        <f t="shared" si="820"/>
        <v>0</v>
      </c>
      <c r="BB665" s="222"/>
    </row>
    <row r="666" spans="1:54" ht="15.6">
      <c r="A666" s="321"/>
      <c r="B666" s="322"/>
      <c r="C666" s="323"/>
      <c r="D666" s="176" t="s">
        <v>273</v>
      </c>
      <c r="E666" s="195">
        <f t="shared" si="817"/>
        <v>9488.2000000000007</v>
      </c>
      <c r="F666" s="195">
        <f t="shared" si="804"/>
        <v>5197.2496600000004</v>
      </c>
      <c r="G666" s="178">
        <f t="shared" si="819"/>
        <v>54.775928627136864</v>
      </c>
      <c r="H666" s="173">
        <f t="shared" si="820"/>
        <v>0</v>
      </c>
      <c r="I666" s="173">
        <f t="shared" si="820"/>
        <v>0</v>
      </c>
      <c r="J666" s="173">
        <f t="shared" si="820"/>
        <v>0</v>
      </c>
      <c r="K666" s="173">
        <f t="shared" si="820"/>
        <v>0</v>
      </c>
      <c r="L666" s="173">
        <f t="shared" si="820"/>
        <v>0</v>
      </c>
      <c r="M666" s="173">
        <f t="shared" si="820"/>
        <v>0</v>
      </c>
      <c r="N666" s="173">
        <f t="shared" si="820"/>
        <v>1845.77189</v>
      </c>
      <c r="O666" s="173">
        <f t="shared" si="820"/>
        <v>1845.77189</v>
      </c>
      <c r="P666" s="173">
        <f t="shared" si="820"/>
        <v>0</v>
      </c>
      <c r="Q666" s="173">
        <f t="shared" si="820"/>
        <v>804.14990999999998</v>
      </c>
      <c r="R666" s="173">
        <f t="shared" si="820"/>
        <v>804.14990999999998</v>
      </c>
      <c r="S666" s="173">
        <f t="shared" si="820"/>
        <v>0</v>
      </c>
      <c r="T666" s="173">
        <f t="shared" si="820"/>
        <v>673.56536000000006</v>
      </c>
      <c r="U666" s="173">
        <f t="shared" si="820"/>
        <v>673.56536000000006</v>
      </c>
      <c r="V666" s="173">
        <f t="shared" si="820"/>
        <v>0</v>
      </c>
      <c r="W666" s="173">
        <f t="shared" si="820"/>
        <v>0</v>
      </c>
      <c r="X666" s="173">
        <f t="shared" si="820"/>
        <v>0</v>
      </c>
      <c r="Y666" s="173">
        <f t="shared" si="820"/>
        <v>0</v>
      </c>
      <c r="Z666" s="178">
        <f t="shared" si="820"/>
        <v>539.85173999999995</v>
      </c>
      <c r="AA666" s="178">
        <f t="shared" si="820"/>
        <v>0</v>
      </c>
      <c r="AB666" s="178">
        <f t="shared" si="820"/>
        <v>0</v>
      </c>
      <c r="AC666" s="178">
        <f t="shared" si="820"/>
        <v>539.85173999999995</v>
      </c>
      <c r="AD666" s="173">
        <f t="shared" si="820"/>
        <v>0</v>
      </c>
      <c r="AE666" s="178">
        <f t="shared" si="820"/>
        <v>95.943039999999996</v>
      </c>
      <c r="AF666" s="178">
        <f t="shared" si="820"/>
        <v>0</v>
      </c>
      <c r="AG666" s="178">
        <f t="shared" si="820"/>
        <v>0</v>
      </c>
      <c r="AH666" s="178">
        <f t="shared" si="820"/>
        <v>95.943039999999996</v>
      </c>
      <c r="AI666" s="173">
        <f t="shared" si="820"/>
        <v>0</v>
      </c>
      <c r="AJ666" s="178">
        <f t="shared" si="820"/>
        <v>277.55160000000001</v>
      </c>
      <c r="AK666" s="173">
        <f t="shared" si="820"/>
        <v>0</v>
      </c>
      <c r="AL666" s="173">
        <f t="shared" si="820"/>
        <v>0</v>
      </c>
      <c r="AM666" s="178">
        <f t="shared" si="820"/>
        <v>277.55160000000001</v>
      </c>
      <c r="AN666" s="173">
        <f t="shared" si="820"/>
        <v>0</v>
      </c>
      <c r="AO666" s="178">
        <f t="shared" si="820"/>
        <v>471.57709999999997</v>
      </c>
      <c r="AP666" s="178">
        <f t="shared" si="820"/>
        <v>0</v>
      </c>
      <c r="AQ666" s="178">
        <f t="shared" si="820"/>
        <v>0</v>
      </c>
      <c r="AR666" s="178">
        <f t="shared" si="820"/>
        <v>471.57709999999997</v>
      </c>
      <c r="AS666" s="173">
        <f t="shared" si="820"/>
        <v>0</v>
      </c>
      <c r="AT666" s="173">
        <f t="shared" si="820"/>
        <v>488.83902</v>
      </c>
      <c r="AU666" s="173">
        <f t="shared" si="820"/>
        <v>0</v>
      </c>
      <c r="AV666" s="173">
        <f t="shared" si="820"/>
        <v>0</v>
      </c>
      <c r="AW666" s="173">
        <f t="shared" si="820"/>
        <v>488.83902</v>
      </c>
      <c r="AX666" s="173">
        <f t="shared" si="820"/>
        <v>0</v>
      </c>
      <c r="AY666" s="179">
        <f t="shared" si="820"/>
        <v>4290.9503400000003</v>
      </c>
      <c r="AZ666" s="173">
        <f t="shared" si="820"/>
        <v>0</v>
      </c>
      <c r="BA666" s="173">
        <f t="shared" si="820"/>
        <v>0</v>
      </c>
      <c r="BB666" s="222"/>
    </row>
    <row r="667" spans="1:54" ht="78">
      <c r="A667" s="321"/>
      <c r="B667" s="322"/>
      <c r="C667" s="323"/>
      <c r="D667" s="176" t="s">
        <v>279</v>
      </c>
      <c r="E667" s="195">
        <f t="shared" si="817"/>
        <v>0</v>
      </c>
      <c r="F667" s="195">
        <f t="shared" si="817"/>
        <v>0</v>
      </c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8"/>
      <c r="U667" s="178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  <c r="AJ667" s="173"/>
      <c r="AK667" s="173"/>
      <c r="AL667" s="173"/>
      <c r="AM667" s="173"/>
      <c r="AN667" s="173"/>
      <c r="AO667" s="173"/>
      <c r="AP667" s="173"/>
      <c r="AQ667" s="173"/>
      <c r="AR667" s="173"/>
      <c r="AS667" s="173"/>
      <c r="AT667" s="173"/>
      <c r="AU667" s="173"/>
      <c r="AV667" s="173"/>
      <c r="AW667" s="173"/>
      <c r="AX667" s="173"/>
      <c r="AY667" s="173"/>
      <c r="AZ667" s="173"/>
      <c r="BA667" s="173"/>
      <c r="BB667" s="222"/>
    </row>
    <row r="668" spans="1:54" ht="15.6">
      <c r="A668" s="321"/>
      <c r="B668" s="322"/>
      <c r="C668" s="323"/>
      <c r="D668" s="176" t="s">
        <v>274</v>
      </c>
      <c r="E668" s="195">
        <f t="shared" si="817"/>
        <v>0</v>
      </c>
      <c r="F668" s="195">
        <f t="shared" si="817"/>
        <v>0</v>
      </c>
      <c r="G668" s="173"/>
      <c r="H668" s="173">
        <f t="shared" ref="H668:BA669" si="821">H654+H661</f>
        <v>0</v>
      </c>
      <c r="I668" s="173">
        <f t="shared" si="821"/>
        <v>0</v>
      </c>
      <c r="J668" s="173">
        <f t="shared" si="821"/>
        <v>0</v>
      </c>
      <c r="K668" s="173">
        <f t="shared" si="821"/>
        <v>0</v>
      </c>
      <c r="L668" s="173">
        <f t="shared" si="821"/>
        <v>0</v>
      </c>
      <c r="M668" s="173">
        <f t="shared" si="821"/>
        <v>0</v>
      </c>
      <c r="N668" s="173">
        <f t="shared" si="821"/>
        <v>0</v>
      </c>
      <c r="O668" s="173">
        <f t="shared" si="821"/>
        <v>0</v>
      </c>
      <c r="P668" s="173">
        <f t="shared" si="821"/>
        <v>0</v>
      </c>
      <c r="Q668" s="173">
        <f t="shared" si="821"/>
        <v>0</v>
      </c>
      <c r="R668" s="173">
        <f t="shared" si="821"/>
        <v>0</v>
      </c>
      <c r="S668" s="173">
        <f t="shared" si="821"/>
        <v>0</v>
      </c>
      <c r="T668" s="173">
        <f t="shared" si="821"/>
        <v>0</v>
      </c>
      <c r="U668" s="173">
        <f t="shared" si="821"/>
        <v>0</v>
      </c>
      <c r="V668" s="173">
        <f t="shared" si="821"/>
        <v>0</v>
      </c>
      <c r="W668" s="173">
        <f t="shared" si="821"/>
        <v>0</v>
      </c>
      <c r="X668" s="173">
        <f t="shared" si="821"/>
        <v>0</v>
      </c>
      <c r="Y668" s="173">
        <f t="shared" si="821"/>
        <v>0</v>
      </c>
      <c r="Z668" s="173">
        <f t="shared" si="821"/>
        <v>0</v>
      </c>
      <c r="AA668" s="173">
        <f t="shared" si="821"/>
        <v>0</v>
      </c>
      <c r="AB668" s="173">
        <f t="shared" si="821"/>
        <v>0</v>
      </c>
      <c r="AC668" s="173">
        <f t="shared" si="821"/>
        <v>0</v>
      </c>
      <c r="AD668" s="173">
        <f t="shared" si="821"/>
        <v>0</v>
      </c>
      <c r="AE668" s="173">
        <f t="shared" si="821"/>
        <v>0</v>
      </c>
      <c r="AF668" s="173">
        <f t="shared" si="821"/>
        <v>0</v>
      </c>
      <c r="AG668" s="173">
        <f t="shared" si="821"/>
        <v>0</v>
      </c>
      <c r="AH668" s="173">
        <f t="shared" si="821"/>
        <v>0</v>
      </c>
      <c r="AI668" s="173">
        <f t="shared" si="821"/>
        <v>0</v>
      </c>
      <c r="AJ668" s="173">
        <f t="shared" si="821"/>
        <v>0</v>
      </c>
      <c r="AK668" s="173">
        <f t="shared" si="821"/>
        <v>0</v>
      </c>
      <c r="AL668" s="173">
        <f t="shared" si="821"/>
        <v>0</v>
      </c>
      <c r="AM668" s="173">
        <f t="shared" si="821"/>
        <v>0</v>
      </c>
      <c r="AN668" s="173">
        <f t="shared" si="821"/>
        <v>0</v>
      </c>
      <c r="AO668" s="173">
        <f t="shared" si="821"/>
        <v>0</v>
      </c>
      <c r="AP668" s="173">
        <f t="shared" si="821"/>
        <v>0</v>
      </c>
      <c r="AQ668" s="173">
        <f t="shared" si="821"/>
        <v>0</v>
      </c>
      <c r="AR668" s="173">
        <f t="shared" si="821"/>
        <v>0</v>
      </c>
      <c r="AS668" s="173">
        <f t="shared" si="821"/>
        <v>0</v>
      </c>
      <c r="AT668" s="173">
        <f t="shared" si="821"/>
        <v>0</v>
      </c>
      <c r="AU668" s="173">
        <f t="shared" si="821"/>
        <v>0</v>
      </c>
      <c r="AV668" s="173">
        <f t="shared" si="821"/>
        <v>0</v>
      </c>
      <c r="AW668" s="173">
        <f t="shared" si="821"/>
        <v>0</v>
      </c>
      <c r="AX668" s="173">
        <f t="shared" si="821"/>
        <v>0</v>
      </c>
      <c r="AY668" s="173">
        <f t="shared" si="821"/>
        <v>0</v>
      </c>
      <c r="AZ668" s="173">
        <f t="shared" si="821"/>
        <v>0</v>
      </c>
      <c r="BA668" s="173">
        <f t="shared" si="821"/>
        <v>0</v>
      </c>
      <c r="BB668" s="222"/>
    </row>
    <row r="669" spans="1:54" ht="31.2">
      <c r="A669" s="321"/>
      <c r="B669" s="322"/>
      <c r="C669" s="323"/>
      <c r="D669" s="177" t="s">
        <v>43</v>
      </c>
      <c r="E669" s="195">
        <f t="shared" si="817"/>
        <v>0</v>
      </c>
      <c r="F669" s="195">
        <f t="shared" si="817"/>
        <v>0</v>
      </c>
      <c r="G669" s="173"/>
      <c r="H669" s="173">
        <f t="shared" si="821"/>
        <v>0</v>
      </c>
      <c r="I669" s="173">
        <f t="shared" si="821"/>
        <v>0</v>
      </c>
      <c r="J669" s="173">
        <f t="shared" si="821"/>
        <v>0</v>
      </c>
      <c r="K669" s="173">
        <f t="shared" si="821"/>
        <v>0</v>
      </c>
      <c r="L669" s="173">
        <f t="shared" si="821"/>
        <v>0</v>
      </c>
      <c r="M669" s="173">
        <f t="shared" si="821"/>
        <v>0</v>
      </c>
      <c r="N669" s="173">
        <f t="shared" si="821"/>
        <v>0</v>
      </c>
      <c r="O669" s="173">
        <f t="shared" si="821"/>
        <v>0</v>
      </c>
      <c r="P669" s="173">
        <f t="shared" si="821"/>
        <v>0</v>
      </c>
      <c r="Q669" s="173">
        <f t="shared" si="821"/>
        <v>0</v>
      </c>
      <c r="R669" s="173">
        <f t="shared" si="821"/>
        <v>0</v>
      </c>
      <c r="S669" s="173">
        <f t="shared" si="821"/>
        <v>0</v>
      </c>
      <c r="T669" s="173">
        <f t="shared" si="821"/>
        <v>0</v>
      </c>
      <c r="U669" s="173">
        <f t="shared" si="821"/>
        <v>0</v>
      </c>
      <c r="V669" s="173">
        <f t="shared" si="821"/>
        <v>0</v>
      </c>
      <c r="W669" s="173">
        <f t="shared" si="821"/>
        <v>0</v>
      </c>
      <c r="X669" s="173">
        <f t="shared" si="821"/>
        <v>0</v>
      </c>
      <c r="Y669" s="173">
        <f t="shared" si="821"/>
        <v>0</v>
      </c>
      <c r="Z669" s="173">
        <f t="shared" si="821"/>
        <v>0</v>
      </c>
      <c r="AA669" s="173">
        <f t="shared" si="821"/>
        <v>0</v>
      </c>
      <c r="AB669" s="173">
        <f t="shared" si="821"/>
        <v>0</v>
      </c>
      <c r="AC669" s="173">
        <f t="shared" si="821"/>
        <v>0</v>
      </c>
      <c r="AD669" s="173">
        <f t="shared" si="821"/>
        <v>0</v>
      </c>
      <c r="AE669" s="173">
        <f t="shared" si="821"/>
        <v>0</v>
      </c>
      <c r="AF669" s="173">
        <f t="shared" si="821"/>
        <v>0</v>
      </c>
      <c r="AG669" s="173">
        <f t="shared" si="821"/>
        <v>0</v>
      </c>
      <c r="AH669" s="173">
        <f t="shared" si="821"/>
        <v>0</v>
      </c>
      <c r="AI669" s="173">
        <f t="shared" si="821"/>
        <v>0</v>
      </c>
      <c r="AJ669" s="173">
        <f t="shared" si="821"/>
        <v>0</v>
      </c>
      <c r="AK669" s="173">
        <f t="shared" si="821"/>
        <v>0</v>
      </c>
      <c r="AL669" s="173">
        <f t="shared" si="821"/>
        <v>0</v>
      </c>
      <c r="AM669" s="173">
        <f t="shared" si="821"/>
        <v>0</v>
      </c>
      <c r="AN669" s="173">
        <f t="shared" si="821"/>
        <v>0</v>
      </c>
      <c r="AO669" s="173">
        <f t="shared" si="821"/>
        <v>0</v>
      </c>
      <c r="AP669" s="173">
        <f t="shared" si="821"/>
        <v>0</v>
      </c>
      <c r="AQ669" s="173">
        <f t="shared" si="821"/>
        <v>0</v>
      </c>
      <c r="AR669" s="173">
        <f t="shared" si="821"/>
        <v>0</v>
      </c>
      <c r="AS669" s="173">
        <f t="shared" si="821"/>
        <v>0</v>
      </c>
      <c r="AT669" s="173">
        <f t="shared" si="821"/>
        <v>0</v>
      </c>
      <c r="AU669" s="173">
        <f t="shared" si="821"/>
        <v>0</v>
      </c>
      <c r="AV669" s="173">
        <f t="shared" si="821"/>
        <v>0</v>
      </c>
      <c r="AW669" s="173">
        <f t="shared" si="821"/>
        <v>0</v>
      </c>
      <c r="AX669" s="173">
        <f t="shared" si="821"/>
        <v>0</v>
      </c>
      <c r="AY669" s="173">
        <f t="shared" si="821"/>
        <v>0</v>
      </c>
      <c r="AZ669" s="173">
        <f t="shared" si="821"/>
        <v>0</v>
      </c>
      <c r="BA669" s="173">
        <f t="shared" si="821"/>
        <v>0</v>
      </c>
      <c r="BB669" s="223"/>
    </row>
    <row r="670" spans="1:54" ht="15.6">
      <c r="A670" s="327" t="s">
        <v>349</v>
      </c>
      <c r="B670" s="319"/>
      <c r="C670" s="320"/>
      <c r="D670" s="159" t="s">
        <v>41</v>
      </c>
      <c r="E670" s="195">
        <f>H670+K670+N670+Q670+T670+W670+Z670+AE670+AJ670+AO670+AT670+AY670</f>
        <v>52066.700000000004</v>
      </c>
      <c r="F670" s="195">
        <f t="shared" ref="F670" si="822">L670++O670+R670+U670+X670+AC670+AH670+AM670+AR670+AW670+AZ670</f>
        <v>33439.633720000005</v>
      </c>
      <c r="G670" s="152">
        <f>F670/E670</f>
        <v>0.64224607513055376</v>
      </c>
      <c r="H670" s="151">
        <f>H663</f>
        <v>0</v>
      </c>
      <c r="I670" s="151">
        <f t="shared" ref="I670:BA670" si="823">I663</f>
        <v>0</v>
      </c>
      <c r="J670" s="151">
        <f t="shared" si="823"/>
        <v>0</v>
      </c>
      <c r="K670" s="151">
        <f t="shared" si="823"/>
        <v>3025.7</v>
      </c>
      <c r="L670" s="151">
        <f t="shared" si="823"/>
        <v>3025.7</v>
      </c>
      <c r="M670" s="151">
        <f t="shared" si="823"/>
        <v>100</v>
      </c>
      <c r="N670" s="151">
        <f t="shared" si="823"/>
        <v>7658.82071</v>
      </c>
      <c r="O670" s="151">
        <f t="shared" si="823"/>
        <v>7658.82071</v>
      </c>
      <c r="P670" s="151">
        <f>O670*100/N670</f>
        <v>100</v>
      </c>
      <c r="Q670" s="151">
        <f t="shared" si="823"/>
        <v>4743.4776300000003</v>
      </c>
      <c r="R670" s="151">
        <f t="shared" si="823"/>
        <v>4743.4776300000003</v>
      </c>
      <c r="S670" s="198">
        <f>R670*100/Q670</f>
        <v>100</v>
      </c>
      <c r="T670" s="151">
        <f t="shared" si="823"/>
        <v>3399.13951</v>
      </c>
      <c r="U670" s="151">
        <f t="shared" si="823"/>
        <v>3399.13951</v>
      </c>
      <c r="V670" s="151"/>
      <c r="W670" s="151">
        <f t="shared" si="823"/>
        <v>1684.2914499999999</v>
      </c>
      <c r="X670" s="151">
        <f t="shared" si="823"/>
        <v>1684.2914499999999</v>
      </c>
      <c r="Y670" s="151">
        <f>X670*100/W670</f>
        <v>100</v>
      </c>
      <c r="Z670" s="151">
        <f t="shared" si="823"/>
        <v>2856.7887300000002</v>
      </c>
      <c r="AA670" s="151">
        <f t="shared" si="823"/>
        <v>0</v>
      </c>
      <c r="AB670" s="151">
        <f t="shared" si="823"/>
        <v>0</v>
      </c>
      <c r="AC670" s="151">
        <f t="shared" si="823"/>
        <v>2856.7887300000002</v>
      </c>
      <c r="AD670" s="151">
        <f>AC670*100/Z670</f>
        <v>100</v>
      </c>
      <c r="AE670" s="151">
        <f t="shared" si="823"/>
        <v>1538.9815000000003</v>
      </c>
      <c r="AF670" s="151">
        <f t="shared" si="823"/>
        <v>0</v>
      </c>
      <c r="AG670" s="151">
        <f t="shared" si="823"/>
        <v>0</v>
      </c>
      <c r="AH670" s="151">
        <f t="shared" si="823"/>
        <v>1538.9815000000003</v>
      </c>
      <c r="AI670" s="151">
        <f>AH670*100/AE670</f>
        <v>100</v>
      </c>
      <c r="AJ670" s="151">
        <f t="shared" si="823"/>
        <v>2158.8326900000002</v>
      </c>
      <c r="AK670" s="151">
        <f t="shared" si="823"/>
        <v>0</v>
      </c>
      <c r="AL670" s="151">
        <f t="shared" si="823"/>
        <v>0</v>
      </c>
      <c r="AM670" s="151">
        <f t="shared" si="823"/>
        <v>2158.8326900000002</v>
      </c>
      <c r="AN670" s="151">
        <f t="shared" si="823"/>
        <v>0</v>
      </c>
      <c r="AO670" s="151">
        <f t="shared" si="823"/>
        <v>2935.0145699999998</v>
      </c>
      <c r="AP670" s="151">
        <f t="shared" si="823"/>
        <v>0</v>
      </c>
      <c r="AQ670" s="151">
        <f t="shared" si="823"/>
        <v>0</v>
      </c>
      <c r="AR670" s="151">
        <f t="shared" si="823"/>
        <v>2935.0145699999998</v>
      </c>
      <c r="AS670" s="151">
        <f t="shared" si="823"/>
        <v>0</v>
      </c>
      <c r="AT670" s="151">
        <f t="shared" si="823"/>
        <v>3438.5869299999999</v>
      </c>
      <c r="AU670" s="151">
        <f t="shared" si="823"/>
        <v>0</v>
      </c>
      <c r="AV670" s="151">
        <f t="shared" si="823"/>
        <v>0</v>
      </c>
      <c r="AW670" s="151">
        <f t="shared" si="823"/>
        <v>3438.5869299999999</v>
      </c>
      <c r="AX670" s="151">
        <f t="shared" si="823"/>
        <v>0</v>
      </c>
      <c r="AY670" s="151">
        <f t="shared" si="823"/>
        <v>18627.066279999999</v>
      </c>
      <c r="AZ670" s="151">
        <f t="shared" si="823"/>
        <v>0</v>
      </c>
      <c r="BA670" s="151">
        <f t="shared" si="823"/>
        <v>0</v>
      </c>
      <c r="BB670" s="440"/>
    </row>
    <row r="671" spans="1:54" ht="31.2">
      <c r="A671" s="328"/>
      <c r="B671" s="322"/>
      <c r="C671" s="323"/>
      <c r="D671" s="157" t="s">
        <v>37</v>
      </c>
      <c r="E671" s="195">
        <f t="shared" ref="E671:F676" si="824">H671+K671+N671+Q671+T671+W671+Z671+AE671+AJ671+AO671+AT671+AY671</f>
        <v>0</v>
      </c>
      <c r="F671" s="195">
        <f t="shared" si="824"/>
        <v>0</v>
      </c>
      <c r="G671" s="155"/>
      <c r="H671" s="151">
        <f t="shared" ref="H671:BA676" si="825">H664</f>
        <v>0</v>
      </c>
      <c r="I671" s="151">
        <f t="shared" si="825"/>
        <v>0</v>
      </c>
      <c r="J671" s="151">
        <f t="shared" si="825"/>
        <v>0</v>
      </c>
      <c r="K671" s="151">
        <f t="shared" si="825"/>
        <v>0</v>
      </c>
      <c r="L671" s="151">
        <f t="shared" si="825"/>
        <v>0</v>
      </c>
      <c r="M671" s="151">
        <f t="shared" si="825"/>
        <v>0</v>
      </c>
      <c r="N671" s="151">
        <f t="shared" si="825"/>
        <v>0</v>
      </c>
      <c r="O671" s="151">
        <f t="shared" si="825"/>
        <v>0</v>
      </c>
      <c r="P671" s="151">
        <f t="shared" si="825"/>
        <v>0</v>
      </c>
      <c r="Q671" s="151">
        <f t="shared" si="825"/>
        <v>0</v>
      </c>
      <c r="R671" s="151">
        <f t="shared" si="825"/>
        <v>0</v>
      </c>
      <c r="S671" s="151">
        <f t="shared" si="825"/>
        <v>0</v>
      </c>
      <c r="T671" s="151">
        <f t="shared" si="825"/>
        <v>0</v>
      </c>
      <c r="U671" s="151">
        <f t="shared" si="825"/>
        <v>0</v>
      </c>
      <c r="V671" s="151"/>
      <c r="W671" s="151">
        <f t="shared" si="825"/>
        <v>0</v>
      </c>
      <c r="X671" s="151">
        <f t="shared" si="825"/>
        <v>0</v>
      </c>
      <c r="Y671" s="151">
        <f t="shared" si="825"/>
        <v>0</v>
      </c>
      <c r="Z671" s="151">
        <f t="shared" si="825"/>
        <v>0</v>
      </c>
      <c r="AA671" s="151">
        <f t="shared" si="825"/>
        <v>0</v>
      </c>
      <c r="AB671" s="151">
        <f t="shared" si="825"/>
        <v>0</v>
      </c>
      <c r="AC671" s="151">
        <f t="shared" si="825"/>
        <v>0</v>
      </c>
      <c r="AD671" s="151">
        <f t="shared" si="825"/>
        <v>0</v>
      </c>
      <c r="AE671" s="151">
        <f t="shared" si="825"/>
        <v>0</v>
      </c>
      <c r="AF671" s="151">
        <f t="shared" si="825"/>
        <v>0</v>
      </c>
      <c r="AG671" s="151">
        <f t="shared" si="825"/>
        <v>0</v>
      </c>
      <c r="AH671" s="151">
        <f t="shared" si="825"/>
        <v>0</v>
      </c>
      <c r="AI671" s="151">
        <f t="shared" si="825"/>
        <v>0</v>
      </c>
      <c r="AJ671" s="151">
        <f t="shared" si="825"/>
        <v>0</v>
      </c>
      <c r="AK671" s="151">
        <f t="shared" si="825"/>
        <v>0</v>
      </c>
      <c r="AL671" s="151">
        <f t="shared" si="825"/>
        <v>0</v>
      </c>
      <c r="AM671" s="151">
        <f t="shared" si="825"/>
        <v>0</v>
      </c>
      <c r="AN671" s="151">
        <f t="shared" si="825"/>
        <v>0</v>
      </c>
      <c r="AO671" s="151">
        <f t="shared" si="825"/>
        <v>0</v>
      </c>
      <c r="AP671" s="151">
        <f t="shared" si="825"/>
        <v>0</v>
      </c>
      <c r="AQ671" s="151">
        <f t="shared" si="825"/>
        <v>0</v>
      </c>
      <c r="AR671" s="151">
        <f t="shared" si="825"/>
        <v>0</v>
      </c>
      <c r="AS671" s="151">
        <f t="shared" si="825"/>
        <v>0</v>
      </c>
      <c r="AT671" s="151">
        <f t="shared" si="825"/>
        <v>0</v>
      </c>
      <c r="AU671" s="151">
        <f t="shared" si="825"/>
        <v>0</v>
      </c>
      <c r="AV671" s="151">
        <f t="shared" si="825"/>
        <v>0</v>
      </c>
      <c r="AW671" s="151">
        <f t="shared" si="825"/>
        <v>0</v>
      </c>
      <c r="AX671" s="151">
        <f t="shared" si="825"/>
        <v>0</v>
      </c>
      <c r="AY671" s="151">
        <f t="shared" si="825"/>
        <v>0</v>
      </c>
      <c r="AZ671" s="151">
        <f t="shared" si="825"/>
        <v>0</v>
      </c>
      <c r="BA671" s="151">
        <f t="shared" si="825"/>
        <v>0</v>
      </c>
      <c r="BB671" s="441"/>
    </row>
    <row r="672" spans="1:54" ht="31.2">
      <c r="A672" s="328"/>
      <c r="B672" s="322"/>
      <c r="C672" s="323"/>
      <c r="D672" s="158" t="s">
        <v>2</v>
      </c>
      <c r="E672" s="195">
        <f t="shared" si="824"/>
        <v>42578.5</v>
      </c>
      <c r="F672" s="195">
        <f t="shared" ref="F672:F673" si="826">L672++O672+R672+U672+X672+AC672+AH672+AM672+AR672+AW672+AZ672</f>
        <v>28242.384060000004</v>
      </c>
      <c r="G672" s="152">
        <f t="shared" ref="G672:G673" si="827">F672/E672</f>
        <v>0.66330152682691979</v>
      </c>
      <c r="H672" s="151">
        <f t="shared" si="825"/>
        <v>0</v>
      </c>
      <c r="I672" s="151">
        <f t="shared" si="825"/>
        <v>0</v>
      </c>
      <c r="J672" s="151">
        <f t="shared" si="825"/>
        <v>0</v>
      </c>
      <c r="K672" s="151">
        <f t="shared" si="825"/>
        <v>3025.7</v>
      </c>
      <c r="L672" s="151">
        <f t="shared" si="825"/>
        <v>3025.7</v>
      </c>
      <c r="M672" s="151">
        <f t="shared" si="825"/>
        <v>0</v>
      </c>
      <c r="N672" s="151">
        <f t="shared" si="825"/>
        <v>5813.04882</v>
      </c>
      <c r="O672" s="151">
        <f t="shared" si="825"/>
        <v>5813.04882</v>
      </c>
      <c r="P672" s="151">
        <f t="shared" ref="P672:P673" si="828">O672*100/N672</f>
        <v>100</v>
      </c>
      <c r="Q672" s="151">
        <f t="shared" si="825"/>
        <v>3939.3277200000002</v>
      </c>
      <c r="R672" s="151">
        <f t="shared" si="825"/>
        <v>3939.3277200000002</v>
      </c>
      <c r="S672" s="198">
        <f t="shared" ref="S672:S673" si="829">R672*100/Q672</f>
        <v>100</v>
      </c>
      <c r="T672" s="151">
        <f t="shared" si="825"/>
        <v>2725.5741499999999</v>
      </c>
      <c r="U672" s="151">
        <f t="shared" si="825"/>
        <v>2725.5741499999999</v>
      </c>
      <c r="V672" s="151"/>
      <c r="W672" s="151">
        <f t="shared" si="825"/>
        <v>1684.2914499999999</v>
      </c>
      <c r="X672" s="151">
        <f t="shared" si="825"/>
        <v>1684.2914499999999</v>
      </c>
      <c r="Y672" s="151">
        <f t="shared" si="825"/>
        <v>0</v>
      </c>
      <c r="Z672" s="151">
        <f t="shared" si="825"/>
        <v>2316.9369900000002</v>
      </c>
      <c r="AA672" s="151">
        <f t="shared" si="825"/>
        <v>0</v>
      </c>
      <c r="AB672" s="151">
        <f t="shared" si="825"/>
        <v>0</v>
      </c>
      <c r="AC672" s="151">
        <f t="shared" si="825"/>
        <v>2316.9369900000002</v>
      </c>
      <c r="AD672" s="151">
        <f t="shared" si="825"/>
        <v>0</v>
      </c>
      <c r="AE672" s="151">
        <f t="shared" si="825"/>
        <v>1443.0384600000002</v>
      </c>
      <c r="AF672" s="151">
        <f t="shared" si="825"/>
        <v>0</v>
      </c>
      <c r="AG672" s="151">
        <f t="shared" si="825"/>
        <v>0</v>
      </c>
      <c r="AH672" s="151">
        <f t="shared" si="825"/>
        <v>1443.0384600000002</v>
      </c>
      <c r="AI672" s="151">
        <f t="shared" si="825"/>
        <v>0</v>
      </c>
      <c r="AJ672" s="151">
        <f t="shared" si="825"/>
        <v>1881.2810899999999</v>
      </c>
      <c r="AK672" s="151">
        <f t="shared" si="825"/>
        <v>0</v>
      </c>
      <c r="AL672" s="151">
        <f t="shared" si="825"/>
        <v>0</v>
      </c>
      <c r="AM672" s="151">
        <f t="shared" si="825"/>
        <v>1881.2810899999999</v>
      </c>
      <c r="AN672" s="151">
        <f t="shared" si="825"/>
        <v>0</v>
      </c>
      <c r="AO672" s="151">
        <f t="shared" si="825"/>
        <v>2463.4374699999998</v>
      </c>
      <c r="AP672" s="151">
        <f t="shared" si="825"/>
        <v>0</v>
      </c>
      <c r="AQ672" s="151">
        <f t="shared" si="825"/>
        <v>0</v>
      </c>
      <c r="AR672" s="151">
        <f t="shared" si="825"/>
        <v>2463.4374699999998</v>
      </c>
      <c r="AS672" s="151">
        <f t="shared" si="825"/>
        <v>0</v>
      </c>
      <c r="AT672" s="151">
        <f t="shared" si="825"/>
        <v>2949.74791</v>
      </c>
      <c r="AU672" s="151">
        <f t="shared" si="825"/>
        <v>0</v>
      </c>
      <c r="AV672" s="151">
        <f t="shared" si="825"/>
        <v>0</v>
      </c>
      <c r="AW672" s="151">
        <f t="shared" si="825"/>
        <v>2949.74791</v>
      </c>
      <c r="AX672" s="151">
        <f t="shared" si="825"/>
        <v>0</v>
      </c>
      <c r="AY672" s="151">
        <f t="shared" si="825"/>
        <v>14336.11594</v>
      </c>
      <c r="AZ672" s="151">
        <f t="shared" si="825"/>
        <v>0</v>
      </c>
      <c r="BA672" s="151">
        <f t="shared" si="825"/>
        <v>0</v>
      </c>
      <c r="BB672" s="441"/>
    </row>
    <row r="673" spans="1:54" ht="15.6">
      <c r="A673" s="328"/>
      <c r="B673" s="322"/>
      <c r="C673" s="323"/>
      <c r="D673" s="221" t="s">
        <v>273</v>
      </c>
      <c r="E673" s="195">
        <f t="shared" si="824"/>
        <v>9488.2000000000007</v>
      </c>
      <c r="F673" s="195">
        <f t="shared" si="826"/>
        <v>5197.2496600000004</v>
      </c>
      <c r="G673" s="152">
        <f t="shared" si="827"/>
        <v>0.54775928627136861</v>
      </c>
      <c r="H673" s="151">
        <f t="shared" si="825"/>
        <v>0</v>
      </c>
      <c r="I673" s="151">
        <f t="shared" si="825"/>
        <v>0</v>
      </c>
      <c r="J673" s="151">
        <f t="shared" si="825"/>
        <v>0</v>
      </c>
      <c r="K673" s="151">
        <f t="shared" si="825"/>
        <v>0</v>
      </c>
      <c r="L673" s="151">
        <f t="shared" si="825"/>
        <v>0</v>
      </c>
      <c r="M673" s="151">
        <f t="shared" si="825"/>
        <v>0</v>
      </c>
      <c r="N673" s="151">
        <f t="shared" si="825"/>
        <v>1845.77189</v>
      </c>
      <c r="O673" s="151">
        <f t="shared" si="825"/>
        <v>1845.77189</v>
      </c>
      <c r="P673" s="151">
        <f t="shared" si="828"/>
        <v>100.00000000000001</v>
      </c>
      <c r="Q673" s="151">
        <f t="shared" si="825"/>
        <v>804.14990999999998</v>
      </c>
      <c r="R673" s="151">
        <f t="shared" si="825"/>
        <v>804.14990999999998</v>
      </c>
      <c r="S673" s="198">
        <f t="shared" si="829"/>
        <v>100</v>
      </c>
      <c r="T673" s="151">
        <f t="shared" si="825"/>
        <v>673.56536000000006</v>
      </c>
      <c r="U673" s="151">
        <f t="shared" si="825"/>
        <v>673.56536000000006</v>
      </c>
      <c r="V673" s="151"/>
      <c r="W673" s="151">
        <f t="shared" si="825"/>
        <v>0</v>
      </c>
      <c r="X673" s="151">
        <f t="shared" si="825"/>
        <v>0</v>
      </c>
      <c r="Y673" s="151">
        <f t="shared" si="825"/>
        <v>0</v>
      </c>
      <c r="Z673" s="151">
        <f t="shared" si="825"/>
        <v>539.85173999999995</v>
      </c>
      <c r="AA673" s="151">
        <f t="shared" si="825"/>
        <v>0</v>
      </c>
      <c r="AB673" s="151">
        <f t="shared" si="825"/>
        <v>0</v>
      </c>
      <c r="AC673" s="151">
        <f t="shared" si="825"/>
        <v>539.85173999999995</v>
      </c>
      <c r="AD673" s="151">
        <f t="shared" si="825"/>
        <v>0</v>
      </c>
      <c r="AE673" s="151">
        <f t="shared" si="825"/>
        <v>95.943039999999996</v>
      </c>
      <c r="AF673" s="151">
        <f t="shared" si="825"/>
        <v>0</v>
      </c>
      <c r="AG673" s="151">
        <f t="shared" si="825"/>
        <v>0</v>
      </c>
      <c r="AH673" s="151">
        <f t="shared" si="825"/>
        <v>95.943039999999996</v>
      </c>
      <c r="AI673" s="151">
        <f t="shared" si="825"/>
        <v>0</v>
      </c>
      <c r="AJ673" s="151">
        <f t="shared" si="825"/>
        <v>277.55160000000001</v>
      </c>
      <c r="AK673" s="151">
        <f t="shared" si="825"/>
        <v>0</v>
      </c>
      <c r="AL673" s="151">
        <f t="shared" si="825"/>
        <v>0</v>
      </c>
      <c r="AM673" s="151">
        <f t="shared" si="825"/>
        <v>277.55160000000001</v>
      </c>
      <c r="AN673" s="151">
        <f t="shared" si="825"/>
        <v>0</v>
      </c>
      <c r="AO673" s="151">
        <f t="shared" si="825"/>
        <v>471.57709999999997</v>
      </c>
      <c r="AP673" s="151">
        <f t="shared" si="825"/>
        <v>0</v>
      </c>
      <c r="AQ673" s="151">
        <f t="shared" si="825"/>
        <v>0</v>
      </c>
      <c r="AR673" s="151">
        <f t="shared" si="825"/>
        <v>471.57709999999997</v>
      </c>
      <c r="AS673" s="151">
        <f t="shared" si="825"/>
        <v>0</v>
      </c>
      <c r="AT673" s="151">
        <f t="shared" si="825"/>
        <v>488.83902</v>
      </c>
      <c r="AU673" s="151">
        <f t="shared" si="825"/>
        <v>0</v>
      </c>
      <c r="AV673" s="151">
        <f t="shared" si="825"/>
        <v>0</v>
      </c>
      <c r="AW673" s="151">
        <f t="shared" si="825"/>
        <v>488.83902</v>
      </c>
      <c r="AX673" s="151">
        <f t="shared" si="825"/>
        <v>0</v>
      </c>
      <c r="AY673" s="151">
        <f t="shared" si="825"/>
        <v>4290.9503400000003</v>
      </c>
      <c r="AZ673" s="151">
        <f t="shared" si="825"/>
        <v>0</v>
      </c>
      <c r="BA673" s="151">
        <f t="shared" si="825"/>
        <v>0</v>
      </c>
      <c r="BB673" s="441"/>
    </row>
    <row r="674" spans="1:54" ht="78">
      <c r="A674" s="328"/>
      <c r="B674" s="322"/>
      <c r="C674" s="323"/>
      <c r="D674" s="221" t="s">
        <v>279</v>
      </c>
      <c r="E674" s="195">
        <f t="shared" si="824"/>
        <v>0</v>
      </c>
      <c r="F674" s="195">
        <f t="shared" si="824"/>
        <v>0</v>
      </c>
      <c r="G674" s="149"/>
      <c r="H674" s="151">
        <f t="shared" si="825"/>
        <v>0</v>
      </c>
      <c r="I674" s="151">
        <f t="shared" si="825"/>
        <v>0</v>
      </c>
      <c r="J674" s="151">
        <f t="shared" si="825"/>
        <v>0</v>
      </c>
      <c r="K674" s="151">
        <f t="shared" si="825"/>
        <v>0</v>
      </c>
      <c r="L674" s="151">
        <f t="shared" si="825"/>
        <v>0</v>
      </c>
      <c r="M674" s="151">
        <f t="shared" si="825"/>
        <v>0</v>
      </c>
      <c r="N674" s="151">
        <f t="shared" si="825"/>
        <v>0</v>
      </c>
      <c r="O674" s="151">
        <f t="shared" si="825"/>
        <v>0</v>
      </c>
      <c r="P674" s="151">
        <f t="shared" si="825"/>
        <v>0</v>
      </c>
      <c r="Q674" s="151">
        <f t="shared" si="825"/>
        <v>0</v>
      </c>
      <c r="R674" s="151">
        <f t="shared" si="825"/>
        <v>0</v>
      </c>
      <c r="S674" s="151">
        <f t="shared" si="825"/>
        <v>0</v>
      </c>
      <c r="T674" s="151">
        <f t="shared" si="825"/>
        <v>0</v>
      </c>
      <c r="U674" s="151">
        <f t="shared" si="825"/>
        <v>0</v>
      </c>
      <c r="V674" s="151"/>
      <c r="W674" s="151">
        <f t="shared" si="825"/>
        <v>0</v>
      </c>
      <c r="X674" s="151">
        <f t="shared" si="825"/>
        <v>0</v>
      </c>
      <c r="Y674" s="151">
        <f t="shared" si="825"/>
        <v>0</v>
      </c>
      <c r="Z674" s="151">
        <f t="shared" si="825"/>
        <v>0</v>
      </c>
      <c r="AA674" s="151">
        <f t="shared" si="825"/>
        <v>0</v>
      </c>
      <c r="AB674" s="151">
        <f t="shared" si="825"/>
        <v>0</v>
      </c>
      <c r="AC674" s="151">
        <f t="shared" si="825"/>
        <v>0</v>
      </c>
      <c r="AD674" s="151">
        <f t="shared" si="825"/>
        <v>0</v>
      </c>
      <c r="AE674" s="151">
        <f t="shared" si="825"/>
        <v>0</v>
      </c>
      <c r="AF674" s="151">
        <f t="shared" si="825"/>
        <v>0</v>
      </c>
      <c r="AG674" s="151">
        <f t="shared" si="825"/>
        <v>0</v>
      </c>
      <c r="AH674" s="151">
        <f t="shared" si="825"/>
        <v>0</v>
      </c>
      <c r="AI674" s="151">
        <f t="shared" si="825"/>
        <v>0</v>
      </c>
      <c r="AJ674" s="151">
        <f t="shared" si="825"/>
        <v>0</v>
      </c>
      <c r="AK674" s="151">
        <f t="shared" si="825"/>
        <v>0</v>
      </c>
      <c r="AL674" s="151">
        <f t="shared" si="825"/>
        <v>0</v>
      </c>
      <c r="AM674" s="151">
        <f t="shared" si="825"/>
        <v>0</v>
      </c>
      <c r="AN674" s="151">
        <f t="shared" si="825"/>
        <v>0</v>
      </c>
      <c r="AO674" s="151">
        <f t="shared" si="825"/>
        <v>0</v>
      </c>
      <c r="AP674" s="151">
        <f t="shared" si="825"/>
        <v>0</v>
      </c>
      <c r="AQ674" s="151">
        <f t="shared" si="825"/>
        <v>0</v>
      </c>
      <c r="AR674" s="151">
        <f t="shared" si="825"/>
        <v>0</v>
      </c>
      <c r="AS674" s="151">
        <f t="shared" si="825"/>
        <v>0</v>
      </c>
      <c r="AT674" s="151">
        <f t="shared" si="825"/>
        <v>0</v>
      </c>
      <c r="AU674" s="151">
        <f t="shared" si="825"/>
        <v>0</v>
      </c>
      <c r="AV674" s="151">
        <f t="shared" si="825"/>
        <v>0</v>
      </c>
      <c r="AW674" s="151">
        <f t="shared" si="825"/>
        <v>0</v>
      </c>
      <c r="AX674" s="151">
        <f t="shared" si="825"/>
        <v>0</v>
      </c>
      <c r="AY674" s="151">
        <f t="shared" si="825"/>
        <v>0</v>
      </c>
      <c r="AZ674" s="151">
        <f t="shared" si="825"/>
        <v>0</v>
      </c>
      <c r="BA674" s="151">
        <f t="shared" si="825"/>
        <v>0</v>
      </c>
      <c r="BB674" s="441"/>
    </row>
    <row r="675" spans="1:54" ht="15.6">
      <c r="A675" s="328"/>
      <c r="B675" s="322"/>
      <c r="C675" s="323"/>
      <c r="D675" s="221" t="s">
        <v>274</v>
      </c>
      <c r="E675" s="195">
        <f t="shared" si="824"/>
        <v>0</v>
      </c>
      <c r="F675" s="195">
        <f t="shared" si="824"/>
        <v>0</v>
      </c>
      <c r="G675" s="149"/>
      <c r="H675" s="151">
        <f t="shared" si="825"/>
        <v>0</v>
      </c>
      <c r="I675" s="151">
        <f t="shared" si="825"/>
        <v>0</v>
      </c>
      <c r="J675" s="151">
        <f t="shared" si="825"/>
        <v>0</v>
      </c>
      <c r="K675" s="151">
        <f t="shared" si="825"/>
        <v>0</v>
      </c>
      <c r="L675" s="151">
        <f t="shared" si="825"/>
        <v>0</v>
      </c>
      <c r="M675" s="151">
        <f t="shared" si="825"/>
        <v>0</v>
      </c>
      <c r="N675" s="151">
        <f t="shared" si="825"/>
        <v>0</v>
      </c>
      <c r="O675" s="151">
        <f t="shared" si="825"/>
        <v>0</v>
      </c>
      <c r="P675" s="151">
        <f t="shared" si="825"/>
        <v>0</v>
      </c>
      <c r="Q675" s="151">
        <f t="shared" si="825"/>
        <v>0</v>
      </c>
      <c r="R675" s="151">
        <f t="shared" si="825"/>
        <v>0</v>
      </c>
      <c r="S675" s="151">
        <f t="shared" si="825"/>
        <v>0</v>
      </c>
      <c r="T675" s="151">
        <f t="shared" si="825"/>
        <v>0</v>
      </c>
      <c r="U675" s="151">
        <f t="shared" si="825"/>
        <v>0</v>
      </c>
      <c r="V675" s="151"/>
      <c r="W675" s="151">
        <f t="shared" si="825"/>
        <v>0</v>
      </c>
      <c r="X675" s="151">
        <f t="shared" si="825"/>
        <v>0</v>
      </c>
      <c r="Y675" s="151">
        <f t="shared" si="825"/>
        <v>0</v>
      </c>
      <c r="Z675" s="151">
        <f t="shared" si="825"/>
        <v>0</v>
      </c>
      <c r="AA675" s="151">
        <f t="shared" si="825"/>
        <v>0</v>
      </c>
      <c r="AB675" s="151">
        <f t="shared" si="825"/>
        <v>0</v>
      </c>
      <c r="AC675" s="151">
        <f t="shared" si="825"/>
        <v>0</v>
      </c>
      <c r="AD675" s="151">
        <f t="shared" si="825"/>
        <v>0</v>
      </c>
      <c r="AE675" s="151">
        <f t="shared" si="825"/>
        <v>0</v>
      </c>
      <c r="AF675" s="151">
        <f t="shared" si="825"/>
        <v>0</v>
      </c>
      <c r="AG675" s="151">
        <f t="shared" si="825"/>
        <v>0</v>
      </c>
      <c r="AH675" s="151">
        <f t="shared" si="825"/>
        <v>0</v>
      </c>
      <c r="AI675" s="151">
        <f t="shared" si="825"/>
        <v>0</v>
      </c>
      <c r="AJ675" s="151">
        <f t="shared" si="825"/>
        <v>0</v>
      </c>
      <c r="AK675" s="151">
        <f t="shared" si="825"/>
        <v>0</v>
      </c>
      <c r="AL675" s="151">
        <f t="shared" si="825"/>
        <v>0</v>
      </c>
      <c r="AM675" s="151">
        <f t="shared" si="825"/>
        <v>0</v>
      </c>
      <c r="AN675" s="151">
        <f t="shared" si="825"/>
        <v>0</v>
      </c>
      <c r="AO675" s="151">
        <f t="shared" si="825"/>
        <v>0</v>
      </c>
      <c r="AP675" s="151">
        <f t="shared" si="825"/>
        <v>0</v>
      </c>
      <c r="AQ675" s="151">
        <f t="shared" si="825"/>
        <v>0</v>
      </c>
      <c r="AR675" s="151">
        <f t="shared" si="825"/>
        <v>0</v>
      </c>
      <c r="AS675" s="151">
        <f t="shared" si="825"/>
        <v>0</v>
      </c>
      <c r="AT675" s="151">
        <f t="shared" si="825"/>
        <v>0</v>
      </c>
      <c r="AU675" s="151">
        <f t="shared" si="825"/>
        <v>0</v>
      </c>
      <c r="AV675" s="151">
        <f t="shared" si="825"/>
        <v>0</v>
      </c>
      <c r="AW675" s="151">
        <f t="shared" si="825"/>
        <v>0</v>
      </c>
      <c r="AX675" s="151">
        <f t="shared" si="825"/>
        <v>0</v>
      </c>
      <c r="AY675" s="151">
        <f t="shared" si="825"/>
        <v>0</v>
      </c>
      <c r="AZ675" s="151">
        <f t="shared" si="825"/>
        <v>0</v>
      </c>
      <c r="BA675" s="151">
        <f t="shared" si="825"/>
        <v>0</v>
      </c>
      <c r="BB675" s="441"/>
    </row>
    <row r="676" spans="1:54" ht="31.2">
      <c r="A676" s="329"/>
      <c r="B676" s="330"/>
      <c r="C676" s="331"/>
      <c r="D676" s="169" t="s">
        <v>43</v>
      </c>
      <c r="E676" s="195">
        <f t="shared" si="824"/>
        <v>0</v>
      </c>
      <c r="F676" s="195">
        <f t="shared" si="824"/>
        <v>0</v>
      </c>
      <c r="G676" s="149"/>
      <c r="H676" s="151">
        <f t="shared" si="825"/>
        <v>0</v>
      </c>
      <c r="I676" s="151">
        <f t="shared" si="825"/>
        <v>0</v>
      </c>
      <c r="J676" s="151">
        <f t="shared" si="825"/>
        <v>0</v>
      </c>
      <c r="K676" s="151">
        <f t="shared" si="825"/>
        <v>0</v>
      </c>
      <c r="L676" s="151">
        <f t="shared" si="825"/>
        <v>0</v>
      </c>
      <c r="M676" s="151">
        <f t="shared" si="825"/>
        <v>0</v>
      </c>
      <c r="N676" s="151">
        <f t="shared" si="825"/>
        <v>0</v>
      </c>
      <c r="O676" s="151">
        <f t="shared" si="825"/>
        <v>0</v>
      </c>
      <c r="P676" s="151">
        <f t="shared" si="825"/>
        <v>0</v>
      </c>
      <c r="Q676" s="151">
        <f t="shared" si="825"/>
        <v>0</v>
      </c>
      <c r="R676" s="151">
        <f t="shared" si="825"/>
        <v>0</v>
      </c>
      <c r="S676" s="151">
        <f t="shared" si="825"/>
        <v>0</v>
      </c>
      <c r="T676" s="151">
        <f t="shared" si="825"/>
        <v>0</v>
      </c>
      <c r="U676" s="151">
        <f t="shared" si="825"/>
        <v>0</v>
      </c>
      <c r="V676" s="151"/>
      <c r="W676" s="151">
        <f t="shared" si="825"/>
        <v>0</v>
      </c>
      <c r="X676" s="151">
        <f t="shared" si="825"/>
        <v>0</v>
      </c>
      <c r="Y676" s="151">
        <f t="shared" si="825"/>
        <v>0</v>
      </c>
      <c r="Z676" s="151">
        <f t="shared" si="825"/>
        <v>0</v>
      </c>
      <c r="AA676" s="151">
        <f t="shared" si="825"/>
        <v>0</v>
      </c>
      <c r="AB676" s="151">
        <f t="shared" si="825"/>
        <v>0</v>
      </c>
      <c r="AC676" s="151">
        <f t="shared" si="825"/>
        <v>0</v>
      </c>
      <c r="AD676" s="151">
        <f t="shared" si="825"/>
        <v>0</v>
      </c>
      <c r="AE676" s="151">
        <f t="shared" si="825"/>
        <v>0</v>
      </c>
      <c r="AF676" s="151">
        <f t="shared" si="825"/>
        <v>0</v>
      </c>
      <c r="AG676" s="151">
        <f t="shared" si="825"/>
        <v>0</v>
      </c>
      <c r="AH676" s="151">
        <f t="shared" si="825"/>
        <v>0</v>
      </c>
      <c r="AI676" s="151">
        <f t="shared" si="825"/>
        <v>0</v>
      </c>
      <c r="AJ676" s="151">
        <f t="shared" si="825"/>
        <v>0</v>
      </c>
      <c r="AK676" s="151">
        <f t="shared" si="825"/>
        <v>0</v>
      </c>
      <c r="AL676" s="151">
        <f t="shared" si="825"/>
        <v>0</v>
      </c>
      <c r="AM676" s="151">
        <f t="shared" si="825"/>
        <v>0</v>
      </c>
      <c r="AN676" s="151">
        <f t="shared" si="825"/>
        <v>0</v>
      </c>
      <c r="AO676" s="151">
        <f t="shared" si="825"/>
        <v>0</v>
      </c>
      <c r="AP676" s="151">
        <f t="shared" si="825"/>
        <v>0</v>
      </c>
      <c r="AQ676" s="151">
        <f t="shared" ref="AQ676:BA676" si="830">AQ669</f>
        <v>0</v>
      </c>
      <c r="AR676" s="151">
        <f t="shared" si="830"/>
        <v>0</v>
      </c>
      <c r="AS676" s="151">
        <f t="shared" si="830"/>
        <v>0</v>
      </c>
      <c r="AT676" s="151">
        <f t="shared" si="830"/>
        <v>0</v>
      </c>
      <c r="AU676" s="151">
        <f t="shared" si="830"/>
        <v>0</v>
      </c>
      <c r="AV676" s="151">
        <f t="shared" si="830"/>
        <v>0</v>
      </c>
      <c r="AW676" s="151">
        <f t="shared" si="830"/>
        <v>0</v>
      </c>
      <c r="AX676" s="151">
        <f t="shared" si="830"/>
        <v>0</v>
      </c>
      <c r="AY676" s="151">
        <f t="shared" si="830"/>
        <v>0</v>
      </c>
      <c r="AZ676" s="151">
        <f t="shared" si="830"/>
        <v>0</v>
      </c>
      <c r="BA676" s="151">
        <f t="shared" si="830"/>
        <v>0</v>
      </c>
      <c r="BB676" s="445"/>
    </row>
    <row r="677" spans="1:54">
      <c r="A677" s="332" t="s">
        <v>353</v>
      </c>
      <c r="B677" s="333"/>
      <c r="C677" s="333"/>
      <c r="D677" s="333"/>
      <c r="E677" s="333"/>
      <c r="F677" s="333"/>
      <c r="G677" s="333"/>
      <c r="H677" s="333"/>
      <c r="I677" s="333"/>
      <c r="J677" s="333"/>
      <c r="K677" s="333"/>
      <c r="L677" s="333"/>
      <c r="M677" s="333"/>
      <c r="N677" s="333"/>
      <c r="O677" s="333"/>
      <c r="P677" s="333"/>
      <c r="Q677" s="333"/>
      <c r="R677" s="333"/>
      <c r="S677" s="333"/>
      <c r="T677" s="333"/>
      <c r="U677" s="333"/>
      <c r="V677" s="333"/>
      <c r="W677" s="333"/>
      <c r="X677" s="333"/>
      <c r="Y677" s="333"/>
      <c r="Z677" s="333"/>
      <c r="AA677" s="333"/>
      <c r="AB677" s="333"/>
      <c r="AC677" s="333"/>
      <c r="AD677" s="333"/>
      <c r="AE677" s="333"/>
      <c r="AF677" s="333"/>
      <c r="AG677" s="333"/>
      <c r="AH677" s="333"/>
      <c r="AI677" s="333"/>
      <c r="AJ677" s="333"/>
      <c r="AK677" s="333"/>
      <c r="AL677" s="333"/>
      <c r="AM677" s="333"/>
      <c r="AN677" s="333"/>
      <c r="AO677" s="333"/>
      <c r="AP677" s="333"/>
      <c r="AQ677" s="333"/>
      <c r="AR677" s="333"/>
      <c r="AS677" s="333"/>
      <c r="AT677" s="333"/>
      <c r="AU677" s="333"/>
      <c r="AV677" s="333"/>
      <c r="AW677" s="333"/>
      <c r="AX677" s="333"/>
      <c r="AY677" s="333"/>
      <c r="AZ677" s="333"/>
      <c r="BA677" s="333"/>
      <c r="BB677" s="446"/>
    </row>
    <row r="678" spans="1:54">
      <c r="A678" s="334" t="s">
        <v>354</v>
      </c>
      <c r="B678" s="335"/>
      <c r="C678" s="335"/>
      <c r="D678" s="335"/>
      <c r="E678" s="335"/>
      <c r="F678" s="335"/>
      <c r="G678" s="335"/>
      <c r="H678" s="335"/>
      <c r="I678" s="335"/>
      <c r="J678" s="335"/>
      <c r="K678" s="335"/>
      <c r="L678" s="335"/>
      <c r="M678" s="335"/>
      <c r="N678" s="335"/>
      <c r="O678" s="335"/>
      <c r="P678" s="335"/>
      <c r="Q678" s="335"/>
      <c r="R678" s="335"/>
      <c r="S678" s="335"/>
      <c r="T678" s="335"/>
      <c r="U678" s="335"/>
      <c r="V678" s="335"/>
      <c r="W678" s="335"/>
      <c r="X678" s="335"/>
      <c r="Y678" s="335"/>
      <c r="Z678" s="335"/>
      <c r="AA678" s="335"/>
      <c r="AB678" s="335"/>
      <c r="AC678" s="335"/>
      <c r="AD678" s="335"/>
      <c r="AE678" s="335"/>
      <c r="AF678" s="335"/>
      <c r="AG678" s="335"/>
      <c r="AH678" s="335"/>
      <c r="AI678" s="335"/>
      <c r="AJ678" s="335"/>
      <c r="AK678" s="335"/>
      <c r="AL678" s="335"/>
      <c r="AM678" s="335"/>
      <c r="AN678" s="335"/>
      <c r="AO678" s="335"/>
      <c r="AP678" s="335"/>
      <c r="AQ678" s="335"/>
      <c r="AR678" s="335"/>
      <c r="AS678" s="335"/>
      <c r="AT678" s="335"/>
      <c r="AU678" s="335"/>
      <c r="AV678" s="335"/>
      <c r="AW678" s="335"/>
      <c r="AX678" s="335"/>
      <c r="AY678" s="335"/>
      <c r="AZ678" s="335"/>
      <c r="BA678" s="335"/>
      <c r="BB678" s="447"/>
    </row>
    <row r="679" spans="1:54" ht="15.6">
      <c r="A679" s="312" t="s">
        <v>94</v>
      </c>
      <c r="B679" s="314" t="s">
        <v>355</v>
      </c>
      <c r="C679" s="314" t="s">
        <v>324</v>
      </c>
      <c r="D679" s="159" t="s">
        <v>41</v>
      </c>
      <c r="E679" s="148">
        <f t="shared" ref="E679:F685" si="831">H679+K679+N679+Q679+T679+W679+Z679+AE679+AJ679+AO679+AT679+AY679</f>
        <v>0</v>
      </c>
      <c r="F679" s="148">
        <f t="shared" si="831"/>
        <v>0</v>
      </c>
      <c r="G679" s="156"/>
      <c r="H679" s="148">
        <f>H680+H681+H682+H684+H685</f>
        <v>0</v>
      </c>
      <c r="I679" s="148">
        <f t="shared" ref="I679" si="832">I680+I681+I682+I684+I685</f>
        <v>0</v>
      </c>
      <c r="J679" s="148"/>
      <c r="K679" s="148">
        <f t="shared" ref="K679:L679" si="833">K680+K681+K682+K684+K685</f>
        <v>0</v>
      </c>
      <c r="L679" s="148">
        <f t="shared" si="833"/>
        <v>0</v>
      </c>
      <c r="M679" s="148"/>
      <c r="N679" s="148">
        <f t="shared" ref="N679:O679" si="834">N680+N681+N682+N684+N685</f>
        <v>0</v>
      </c>
      <c r="O679" s="148">
        <f t="shared" si="834"/>
        <v>0</v>
      </c>
      <c r="P679" s="148"/>
      <c r="Q679" s="148">
        <f t="shared" ref="Q679:R679" si="835">Q680+Q681+Q682+Q684+Q685</f>
        <v>0</v>
      </c>
      <c r="R679" s="148">
        <f t="shared" si="835"/>
        <v>0</v>
      </c>
      <c r="S679" s="148"/>
      <c r="T679" s="148">
        <f t="shared" ref="T679:U679" si="836">T680+T681+T682+T684+T685</f>
        <v>0</v>
      </c>
      <c r="U679" s="148">
        <f t="shared" si="836"/>
        <v>0</v>
      </c>
      <c r="V679" s="148"/>
      <c r="W679" s="148">
        <f t="shared" ref="W679:X679" si="837">W680+W681+W682+W684+W685</f>
        <v>0</v>
      </c>
      <c r="X679" s="148">
        <f t="shared" si="837"/>
        <v>0</v>
      </c>
      <c r="Y679" s="148"/>
      <c r="Z679" s="148">
        <f t="shared" ref="Z679:AC679" si="838">Z680+Z681+Z682+Z684+Z685</f>
        <v>0</v>
      </c>
      <c r="AA679" s="148">
        <f t="shared" si="838"/>
        <v>0</v>
      </c>
      <c r="AB679" s="148">
        <f t="shared" si="838"/>
        <v>0</v>
      </c>
      <c r="AC679" s="148">
        <f t="shared" si="838"/>
        <v>0</v>
      </c>
      <c r="AD679" s="148"/>
      <c r="AE679" s="148">
        <f t="shared" ref="AE679:AH679" si="839">AE680+AE681+AE682+AE684+AE685</f>
        <v>0</v>
      </c>
      <c r="AF679" s="148">
        <f t="shared" si="839"/>
        <v>0</v>
      </c>
      <c r="AG679" s="148">
        <f t="shared" si="839"/>
        <v>0</v>
      </c>
      <c r="AH679" s="148">
        <f t="shared" si="839"/>
        <v>0</v>
      </c>
      <c r="AI679" s="148"/>
      <c r="AJ679" s="148">
        <f t="shared" ref="AJ679:AM679" si="840">AJ680+AJ681+AJ682+AJ684+AJ685</f>
        <v>0</v>
      </c>
      <c r="AK679" s="148">
        <f t="shared" si="840"/>
        <v>0</v>
      </c>
      <c r="AL679" s="148">
        <f t="shared" si="840"/>
        <v>0</v>
      </c>
      <c r="AM679" s="148">
        <f t="shared" si="840"/>
        <v>0</v>
      </c>
      <c r="AN679" s="148"/>
      <c r="AO679" s="148">
        <f t="shared" ref="AO679:AR679" si="841">AO680+AO681+AO682+AO684+AO685</f>
        <v>0</v>
      </c>
      <c r="AP679" s="148">
        <f t="shared" si="841"/>
        <v>0</v>
      </c>
      <c r="AQ679" s="148">
        <f t="shared" si="841"/>
        <v>0</v>
      </c>
      <c r="AR679" s="148">
        <f t="shared" si="841"/>
        <v>0</v>
      </c>
      <c r="AS679" s="148"/>
      <c r="AT679" s="148">
        <f t="shared" ref="AT679:AW679" si="842">AT680+AT681+AT682+AT684+AT685</f>
        <v>0</v>
      </c>
      <c r="AU679" s="148">
        <f t="shared" si="842"/>
        <v>0</v>
      </c>
      <c r="AV679" s="148">
        <f t="shared" si="842"/>
        <v>0</v>
      </c>
      <c r="AW679" s="148">
        <f t="shared" si="842"/>
        <v>0</v>
      </c>
      <c r="AX679" s="148"/>
      <c r="AY679" s="148">
        <f t="shared" ref="AY679:AZ679" si="843">AY680+AY681+AY682+AY684+AY685</f>
        <v>0</v>
      </c>
      <c r="AZ679" s="148">
        <f t="shared" si="843"/>
        <v>0</v>
      </c>
      <c r="BA679" s="156"/>
      <c r="BB679" s="222"/>
    </row>
    <row r="680" spans="1:54" ht="31.2">
      <c r="A680" s="313"/>
      <c r="B680" s="315"/>
      <c r="C680" s="315"/>
      <c r="D680" s="157" t="s">
        <v>37</v>
      </c>
      <c r="E680" s="204">
        <f t="shared" si="831"/>
        <v>0</v>
      </c>
      <c r="F680" s="204">
        <f t="shared" si="831"/>
        <v>0</v>
      </c>
      <c r="G680" s="156"/>
      <c r="H680" s="148"/>
      <c r="I680" s="148"/>
      <c r="J680" s="156"/>
      <c r="K680" s="148"/>
      <c r="L680" s="148"/>
      <c r="M680" s="156"/>
      <c r="N680" s="148"/>
      <c r="O680" s="148"/>
      <c r="P680" s="156"/>
      <c r="Q680" s="148"/>
      <c r="R680" s="148"/>
      <c r="S680" s="156"/>
      <c r="T680" s="148"/>
      <c r="U680" s="148"/>
      <c r="V680" s="156"/>
      <c r="W680" s="148"/>
      <c r="X680" s="148"/>
      <c r="Y680" s="156"/>
      <c r="Z680" s="148"/>
      <c r="AA680" s="148"/>
      <c r="AB680" s="156"/>
      <c r="AC680" s="156"/>
      <c r="AD680" s="156"/>
      <c r="AE680" s="148"/>
      <c r="AF680" s="148"/>
      <c r="AG680" s="156"/>
      <c r="AH680" s="156"/>
      <c r="AI680" s="156"/>
      <c r="AJ680" s="148"/>
      <c r="AK680" s="148"/>
      <c r="AL680" s="156"/>
      <c r="AM680" s="156"/>
      <c r="AN680" s="156"/>
      <c r="AO680" s="148"/>
      <c r="AP680" s="148"/>
      <c r="AQ680" s="156"/>
      <c r="AR680" s="156"/>
      <c r="AS680" s="156"/>
      <c r="AT680" s="148"/>
      <c r="AU680" s="148"/>
      <c r="AV680" s="156"/>
      <c r="AW680" s="156"/>
      <c r="AX680" s="156"/>
      <c r="AY680" s="156"/>
      <c r="AZ680" s="156"/>
      <c r="BA680" s="156"/>
      <c r="BB680" s="222"/>
    </row>
    <row r="681" spans="1:54" ht="31.2">
      <c r="A681" s="313"/>
      <c r="B681" s="315"/>
      <c r="C681" s="315"/>
      <c r="D681" s="158" t="s">
        <v>2</v>
      </c>
      <c r="E681" s="204">
        <f t="shared" si="831"/>
        <v>0</v>
      </c>
      <c r="F681" s="204">
        <f t="shared" si="831"/>
        <v>0</v>
      </c>
      <c r="G681" s="156"/>
      <c r="H681" s="148"/>
      <c r="I681" s="148"/>
      <c r="J681" s="156"/>
      <c r="K681" s="148"/>
      <c r="L681" s="148"/>
      <c r="M681" s="156"/>
      <c r="N681" s="148"/>
      <c r="O681" s="148"/>
      <c r="P681" s="156"/>
      <c r="Q681" s="148"/>
      <c r="R681" s="148"/>
      <c r="S681" s="156"/>
      <c r="T681" s="148"/>
      <c r="U681" s="148"/>
      <c r="V681" s="156"/>
      <c r="W681" s="148"/>
      <c r="X681" s="148"/>
      <c r="Y681" s="156"/>
      <c r="Z681" s="148"/>
      <c r="AA681" s="148"/>
      <c r="AB681" s="156"/>
      <c r="AC681" s="156"/>
      <c r="AD681" s="156"/>
      <c r="AE681" s="148"/>
      <c r="AF681" s="148"/>
      <c r="AG681" s="156"/>
      <c r="AH681" s="156"/>
      <c r="AI681" s="156"/>
      <c r="AJ681" s="148"/>
      <c r="AK681" s="148"/>
      <c r="AL681" s="156"/>
      <c r="AM681" s="156"/>
      <c r="AN681" s="156"/>
      <c r="AO681" s="148"/>
      <c r="AP681" s="148"/>
      <c r="AQ681" s="156"/>
      <c r="AR681" s="156"/>
      <c r="AS681" s="156"/>
      <c r="AT681" s="148"/>
      <c r="AU681" s="148"/>
      <c r="AV681" s="156"/>
      <c r="AW681" s="156"/>
      <c r="AX681" s="156"/>
      <c r="AY681" s="156"/>
      <c r="AZ681" s="156"/>
      <c r="BA681" s="156"/>
      <c r="BB681" s="222"/>
    </row>
    <row r="682" spans="1:54" ht="15.6">
      <c r="A682" s="313"/>
      <c r="B682" s="315"/>
      <c r="C682" s="315"/>
      <c r="D682" s="221" t="s">
        <v>273</v>
      </c>
      <c r="E682" s="204">
        <f>H682+K682+N682+Q682+T682+W682+Z682+AE682+AJ682+AO682+AT682+AY682</f>
        <v>0</v>
      </c>
      <c r="F682" s="204">
        <f t="shared" si="831"/>
        <v>0</v>
      </c>
      <c r="G682" s="156"/>
      <c r="H682" s="148"/>
      <c r="I682" s="148"/>
      <c r="J682" s="156"/>
      <c r="K682" s="148"/>
      <c r="L682" s="148"/>
      <c r="M682" s="156"/>
      <c r="N682" s="148"/>
      <c r="O682" s="148"/>
      <c r="P682" s="156"/>
      <c r="Q682" s="148"/>
      <c r="R682" s="148"/>
      <c r="S682" s="156"/>
      <c r="T682" s="148"/>
      <c r="U682" s="148"/>
      <c r="V682" s="156"/>
      <c r="W682" s="148"/>
      <c r="X682" s="148"/>
      <c r="Y682" s="156"/>
      <c r="Z682" s="148"/>
      <c r="AA682" s="148"/>
      <c r="AB682" s="156"/>
      <c r="AC682" s="156"/>
      <c r="AD682" s="156"/>
      <c r="AE682" s="148"/>
      <c r="AF682" s="148"/>
      <c r="AG682" s="156"/>
      <c r="AH682" s="156"/>
      <c r="AI682" s="156"/>
      <c r="AJ682" s="148"/>
      <c r="AK682" s="148"/>
      <c r="AL682" s="156"/>
      <c r="AM682" s="156"/>
      <c r="AN682" s="156"/>
      <c r="AO682" s="148"/>
      <c r="AP682" s="148"/>
      <c r="AQ682" s="156"/>
      <c r="AR682" s="156"/>
      <c r="AS682" s="156"/>
      <c r="AT682" s="148"/>
      <c r="AU682" s="148"/>
      <c r="AV682" s="156"/>
      <c r="AW682" s="156"/>
      <c r="AX682" s="156"/>
      <c r="AY682" s="156"/>
      <c r="AZ682" s="156"/>
      <c r="BA682" s="156"/>
      <c r="BB682" s="222"/>
    </row>
    <row r="683" spans="1:54" ht="78">
      <c r="A683" s="313"/>
      <c r="B683" s="315"/>
      <c r="C683" s="315"/>
      <c r="D683" s="221" t="s">
        <v>279</v>
      </c>
      <c r="E683" s="204">
        <f t="shared" ref="E683:E744" si="844">H683+K683+N683+Q683+T683+W683+Z683+AE683+AJ683+AO683+AT683+AY683</f>
        <v>0</v>
      </c>
      <c r="F683" s="204">
        <f t="shared" si="831"/>
        <v>0</v>
      </c>
      <c r="G683" s="156"/>
      <c r="H683" s="148"/>
      <c r="I683" s="148"/>
      <c r="J683" s="156"/>
      <c r="K683" s="148"/>
      <c r="L683" s="148"/>
      <c r="M683" s="156"/>
      <c r="N683" s="148"/>
      <c r="O683" s="148"/>
      <c r="P683" s="156"/>
      <c r="Q683" s="148"/>
      <c r="R683" s="148"/>
      <c r="S683" s="156"/>
      <c r="T683" s="148"/>
      <c r="U683" s="148"/>
      <c r="V683" s="156"/>
      <c r="W683" s="148"/>
      <c r="X683" s="148"/>
      <c r="Y683" s="156"/>
      <c r="Z683" s="148"/>
      <c r="AA683" s="148"/>
      <c r="AB683" s="156"/>
      <c r="AC683" s="156"/>
      <c r="AD683" s="156"/>
      <c r="AE683" s="148"/>
      <c r="AF683" s="148"/>
      <c r="AG683" s="156"/>
      <c r="AH683" s="156"/>
      <c r="AI683" s="156"/>
      <c r="AJ683" s="148"/>
      <c r="AK683" s="148"/>
      <c r="AL683" s="156"/>
      <c r="AM683" s="156"/>
      <c r="AN683" s="156"/>
      <c r="AO683" s="148"/>
      <c r="AP683" s="148"/>
      <c r="AQ683" s="156"/>
      <c r="AR683" s="156"/>
      <c r="AS683" s="156"/>
      <c r="AT683" s="148"/>
      <c r="AU683" s="148"/>
      <c r="AV683" s="156"/>
      <c r="AW683" s="156"/>
      <c r="AX683" s="156"/>
      <c r="AY683" s="156"/>
      <c r="AZ683" s="156"/>
      <c r="BA683" s="156"/>
      <c r="BB683" s="222"/>
    </row>
    <row r="684" spans="1:54" ht="15.6">
      <c r="A684" s="313"/>
      <c r="B684" s="315"/>
      <c r="C684" s="315"/>
      <c r="D684" s="221" t="s">
        <v>274</v>
      </c>
      <c r="E684" s="204">
        <f t="shared" si="844"/>
        <v>0</v>
      </c>
      <c r="F684" s="204">
        <f t="shared" si="831"/>
        <v>0</v>
      </c>
      <c r="G684" s="156"/>
      <c r="H684" s="148"/>
      <c r="I684" s="148"/>
      <c r="J684" s="156"/>
      <c r="K684" s="148"/>
      <c r="L684" s="148"/>
      <c r="M684" s="156"/>
      <c r="N684" s="148"/>
      <c r="O684" s="148"/>
      <c r="P684" s="156"/>
      <c r="Q684" s="148"/>
      <c r="R684" s="148"/>
      <c r="S684" s="156"/>
      <c r="T684" s="148"/>
      <c r="U684" s="148"/>
      <c r="V684" s="156"/>
      <c r="W684" s="148"/>
      <c r="X684" s="148"/>
      <c r="Y684" s="156"/>
      <c r="Z684" s="148"/>
      <c r="AA684" s="148"/>
      <c r="AB684" s="156"/>
      <c r="AC684" s="156"/>
      <c r="AD684" s="156"/>
      <c r="AE684" s="148"/>
      <c r="AF684" s="148"/>
      <c r="AG684" s="156"/>
      <c r="AH684" s="156"/>
      <c r="AI684" s="156"/>
      <c r="AJ684" s="148"/>
      <c r="AK684" s="148"/>
      <c r="AL684" s="156"/>
      <c r="AM684" s="156"/>
      <c r="AN684" s="156"/>
      <c r="AO684" s="148"/>
      <c r="AP684" s="148"/>
      <c r="AQ684" s="156"/>
      <c r="AR684" s="156"/>
      <c r="AS684" s="156"/>
      <c r="AT684" s="148"/>
      <c r="AU684" s="148"/>
      <c r="AV684" s="156"/>
      <c r="AW684" s="156"/>
      <c r="AX684" s="156"/>
      <c r="AY684" s="156"/>
      <c r="AZ684" s="156"/>
      <c r="BA684" s="156"/>
      <c r="BB684" s="222"/>
    </row>
    <row r="685" spans="1:54" ht="31.2">
      <c r="A685" s="313"/>
      <c r="B685" s="315"/>
      <c r="C685" s="315"/>
      <c r="D685" s="153" t="s">
        <v>43</v>
      </c>
      <c r="E685" s="204">
        <f t="shared" si="844"/>
        <v>0</v>
      </c>
      <c r="F685" s="204">
        <f t="shared" si="831"/>
        <v>0</v>
      </c>
      <c r="G685" s="156"/>
      <c r="H685" s="148"/>
      <c r="I685" s="148"/>
      <c r="J685" s="156"/>
      <c r="K685" s="148"/>
      <c r="L685" s="148"/>
      <c r="M685" s="156"/>
      <c r="N685" s="148"/>
      <c r="O685" s="148"/>
      <c r="P685" s="156"/>
      <c r="Q685" s="148"/>
      <c r="R685" s="148"/>
      <c r="S685" s="156"/>
      <c r="T685" s="148"/>
      <c r="U685" s="148"/>
      <c r="V685" s="156"/>
      <c r="W685" s="148"/>
      <c r="X685" s="148"/>
      <c r="Y685" s="156"/>
      <c r="Z685" s="148"/>
      <c r="AA685" s="148"/>
      <c r="AB685" s="156"/>
      <c r="AC685" s="156"/>
      <c r="AD685" s="156"/>
      <c r="AE685" s="148"/>
      <c r="AF685" s="148"/>
      <c r="AG685" s="156"/>
      <c r="AH685" s="156"/>
      <c r="AI685" s="156"/>
      <c r="AJ685" s="148"/>
      <c r="AK685" s="148"/>
      <c r="AL685" s="156"/>
      <c r="AM685" s="156"/>
      <c r="AN685" s="156"/>
      <c r="AO685" s="148"/>
      <c r="AP685" s="148"/>
      <c r="AQ685" s="156"/>
      <c r="AR685" s="156"/>
      <c r="AS685" s="156"/>
      <c r="AT685" s="148"/>
      <c r="AU685" s="148"/>
      <c r="AV685" s="156"/>
      <c r="AW685" s="156"/>
      <c r="AX685" s="156"/>
      <c r="AY685" s="156"/>
      <c r="AZ685" s="156"/>
      <c r="BA685" s="156"/>
      <c r="BB685" s="223"/>
    </row>
    <row r="686" spans="1:54" ht="15.6">
      <c r="A686" s="312" t="s">
        <v>366</v>
      </c>
      <c r="B686" s="314" t="s">
        <v>367</v>
      </c>
      <c r="C686" s="314" t="s">
        <v>324</v>
      </c>
      <c r="D686" s="159" t="s">
        <v>41</v>
      </c>
      <c r="E686" s="204">
        <f t="shared" si="844"/>
        <v>1613.9776999999999</v>
      </c>
      <c r="F686" s="204">
        <f>I686+L686+O686+R686+U686+X686+AC686+AH686+AM686+AR686+AW686+AZ686</f>
        <v>863.21727999999996</v>
      </c>
      <c r="G686" s="156"/>
      <c r="H686" s="148">
        <f>H687+H688+H689+H691+H692</f>
        <v>0</v>
      </c>
      <c r="I686" s="148">
        <f t="shared" ref="I686" si="845">I687+I688+I689+I691+I692</f>
        <v>0</v>
      </c>
      <c r="J686" s="148"/>
      <c r="K686" s="148">
        <f t="shared" ref="K686:L686" si="846">K687+K688+K689+K691+K692</f>
        <v>0</v>
      </c>
      <c r="L686" s="148">
        <f t="shared" si="846"/>
        <v>0</v>
      </c>
      <c r="M686" s="148"/>
      <c r="N686" s="148">
        <f t="shared" ref="N686:O686" si="847">N687+N688+N689+N691+N692</f>
        <v>0</v>
      </c>
      <c r="O686" s="148">
        <f t="shared" si="847"/>
        <v>0</v>
      </c>
      <c r="P686" s="148"/>
      <c r="Q686" s="148">
        <f t="shared" ref="Q686:R686" si="848">Q687+Q688+Q689+Q691+Q692</f>
        <v>0</v>
      </c>
      <c r="R686" s="148">
        <f t="shared" si="848"/>
        <v>0</v>
      </c>
      <c r="S686" s="148"/>
      <c r="T686" s="148">
        <f t="shared" ref="T686:U686" si="849">T687+T688+T689+T691+T692</f>
        <v>0</v>
      </c>
      <c r="U686" s="148">
        <f t="shared" si="849"/>
        <v>0</v>
      </c>
      <c r="V686" s="148"/>
      <c r="W686" s="148">
        <f t="shared" ref="W686:X686" si="850">W687+W688+W689+W691+W692</f>
        <v>0</v>
      </c>
      <c r="X686" s="148">
        <f t="shared" si="850"/>
        <v>0</v>
      </c>
      <c r="Y686" s="148"/>
      <c r="Z686" s="148">
        <f t="shared" ref="Z686:AC686" si="851">Z687+Z688+Z689+Z691+Z692</f>
        <v>0</v>
      </c>
      <c r="AA686" s="148">
        <f t="shared" si="851"/>
        <v>0</v>
      </c>
      <c r="AB686" s="148">
        <f t="shared" si="851"/>
        <v>0</v>
      </c>
      <c r="AC686" s="148">
        <f t="shared" si="851"/>
        <v>0</v>
      </c>
      <c r="AD686" s="148"/>
      <c r="AE686" s="148">
        <f t="shared" ref="AE686:AH686" si="852">AE687+AE688+AE689+AE691+AE692</f>
        <v>0</v>
      </c>
      <c r="AF686" s="148">
        <f t="shared" si="852"/>
        <v>0</v>
      </c>
      <c r="AG686" s="148">
        <f t="shared" si="852"/>
        <v>0</v>
      </c>
      <c r="AH686" s="148">
        <f t="shared" si="852"/>
        <v>0</v>
      </c>
      <c r="AI686" s="148"/>
      <c r="AJ686" s="148">
        <f t="shared" ref="AJ686:AM686" si="853">AJ687+AJ688+AJ689+AJ691+AJ692</f>
        <v>0</v>
      </c>
      <c r="AK686" s="148">
        <f t="shared" si="853"/>
        <v>0</v>
      </c>
      <c r="AL686" s="148">
        <f t="shared" si="853"/>
        <v>0</v>
      </c>
      <c r="AM686" s="148">
        <f t="shared" si="853"/>
        <v>0</v>
      </c>
      <c r="AN686" s="148"/>
      <c r="AO686" s="148">
        <f t="shared" ref="AO686:AR686" si="854">AO687+AO688+AO689+AO691+AO692</f>
        <v>0</v>
      </c>
      <c r="AP686" s="148">
        <f t="shared" si="854"/>
        <v>0</v>
      </c>
      <c r="AQ686" s="148">
        <f t="shared" si="854"/>
        <v>0</v>
      </c>
      <c r="AR686" s="148">
        <f t="shared" si="854"/>
        <v>0</v>
      </c>
      <c r="AS686" s="148"/>
      <c r="AT686" s="148">
        <f t="shared" ref="AT686:AW686" si="855">AT687+AT688+AT689+AT691+AT692</f>
        <v>863.21727999999996</v>
      </c>
      <c r="AU686" s="148">
        <f t="shared" si="855"/>
        <v>0</v>
      </c>
      <c r="AV686" s="148">
        <f t="shared" si="855"/>
        <v>0</v>
      </c>
      <c r="AW686" s="148">
        <f t="shared" si="855"/>
        <v>863.21727999999996</v>
      </c>
      <c r="AX686" s="148"/>
      <c r="AY686" s="178">
        <f t="shared" ref="AY686:AZ686" si="856">AY687+AY688+AY689+AY691+AY692</f>
        <v>750.76041999999995</v>
      </c>
      <c r="AZ686" s="173">
        <f t="shared" si="856"/>
        <v>0</v>
      </c>
      <c r="BA686" s="156"/>
      <c r="BB686" s="222"/>
    </row>
    <row r="687" spans="1:54" ht="31.2">
      <c r="A687" s="313"/>
      <c r="B687" s="315"/>
      <c r="C687" s="315"/>
      <c r="D687" s="157" t="s">
        <v>37</v>
      </c>
      <c r="E687" s="204">
        <f t="shared" si="844"/>
        <v>0</v>
      </c>
      <c r="F687" s="204">
        <f t="shared" ref="F687:F745" si="857">I687+L687+O687+R687+U687+X687+AC687+AH687+AM687+AR687+AW687+AZ687</f>
        <v>0</v>
      </c>
      <c r="G687" s="156"/>
      <c r="H687" s="148"/>
      <c r="I687" s="148"/>
      <c r="J687" s="156"/>
      <c r="K687" s="148"/>
      <c r="L687" s="148"/>
      <c r="M687" s="156"/>
      <c r="N687" s="148"/>
      <c r="O687" s="148"/>
      <c r="P687" s="156"/>
      <c r="Q687" s="148"/>
      <c r="R687" s="148"/>
      <c r="S687" s="156"/>
      <c r="T687" s="148"/>
      <c r="U687" s="148"/>
      <c r="V687" s="156"/>
      <c r="W687" s="148"/>
      <c r="X687" s="148"/>
      <c r="Y687" s="156"/>
      <c r="Z687" s="148"/>
      <c r="AA687" s="148"/>
      <c r="AB687" s="156"/>
      <c r="AC687" s="156"/>
      <c r="AD687" s="156"/>
      <c r="AE687" s="148"/>
      <c r="AF687" s="148"/>
      <c r="AG687" s="156"/>
      <c r="AH687" s="156"/>
      <c r="AI687" s="156"/>
      <c r="AJ687" s="148"/>
      <c r="AK687" s="148"/>
      <c r="AL687" s="156"/>
      <c r="AM687" s="156"/>
      <c r="AN687" s="156"/>
      <c r="AO687" s="148"/>
      <c r="AP687" s="148"/>
      <c r="AQ687" s="156"/>
      <c r="AR687" s="156"/>
      <c r="AS687" s="156"/>
      <c r="AT687" s="148"/>
      <c r="AU687" s="148"/>
      <c r="AV687" s="156"/>
      <c r="AW687" s="156"/>
      <c r="AX687" s="156"/>
      <c r="AY687" s="178"/>
      <c r="AZ687" s="173"/>
      <c r="BA687" s="156"/>
      <c r="BB687" s="222"/>
    </row>
    <row r="688" spans="1:54" ht="31.2">
      <c r="A688" s="313"/>
      <c r="B688" s="315"/>
      <c r="C688" s="315"/>
      <c r="D688" s="158" t="s">
        <v>2</v>
      </c>
      <c r="E688" s="204">
        <f t="shared" si="844"/>
        <v>0</v>
      </c>
      <c r="F688" s="204">
        <f t="shared" si="857"/>
        <v>0</v>
      </c>
      <c r="G688" s="156"/>
      <c r="H688" s="148"/>
      <c r="I688" s="148"/>
      <c r="J688" s="156"/>
      <c r="K688" s="148"/>
      <c r="L688" s="148"/>
      <c r="M688" s="156"/>
      <c r="N688" s="148"/>
      <c r="O688" s="148"/>
      <c r="P688" s="156"/>
      <c r="Q688" s="148"/>
      <c r="R688" s="148"/>
      <c r="S688" s="156"/>
      <c r="T688" s="148"/>
      <c r="U688" s="148"/>
      <c r="V688" s="156"/>
      <c r="W688" s="148"/>
      <c r="X688" s="148"/>
      <c r="Y688" s="156"/>
      <c r="Z688" s="148"/>
      <c r="AA688" s="148"/>
      <c r="AB688" s="156"/>
      <c r="AC688" s="156"/>
      <c r="AD688" s="156"/>
      <c r="AE688" s="148"/>
      <c r="AF688" s="148"/>
      <c r="AG688" s="156"/>
      <c r="AH688" s="156"/>
      <c r="AI688" s="156"/>
      <c r="AJ688" s="148"/>
      <c r="AK688" s="148"/>
      <c r="AL688" s="156"/>
      <c r="AM688" s="156"/>
      <c r="AN688" s="156"/>
      <c r="AO688" s="148"/>
      <c r="AP688" s="148"/>
      <c r="AQ688" s="156"/>
      <c r="AR688" s="156"/>
      <c r="AS688" s="156"/>
      <c r="AT688" s="148"/>
      <c r="AU688" s="148"/>
      <c r="AV688" s="156"/>
      <c r="AW688" s="156"/>
      <c r="AX688" s="156"/>
      <c r="AY688" s="178"/>
      <c r="AZ688" s="173"/>
      <c r="BA688" s="156"/>
      <c r="BB688" s="222"/>
    </row>
    <row r="689" spans="1:54" ht="15.6">
      <c r="A689" s="313"/>
      <c r="B689" s="315"/>
      <c r="C689" s="315"/>
      <c r="D689" s="221" t="s">
        <v>273</v>
      </c>
      <c r="E689" s="204">
        <f>H689+K689+N689+Q689+T689+W689+Z689+AE689+AJ689+AO689+AT689+AY689</f>
        <v>1613.9776999999999</v>
      </c>
      <c r="F689" s="204">
        <f t="shared" si="857"/>
        <v>863.21727999999996</v>
      </c>
      <c r="G689" s="156"/>
      <c r="H689" s="148"/>
      <c r="I689" s="148"/>
      <c r="J689" s="156"/>
      <c r="K689" s="148"/>
      <c r="L689" s="148"/>
      <c r="M689" s="156"/>
      <c r="N689" s="148"/>
      <c r="O689" s="148"/>
      <c r="P689" s="156"/>
      <c r="Q689" s="148"/>
      <c r="R689" s="148"/>
      <c r="S689" s="156"/>
      <c r="T689" s="148"/>
      <c r="U689" s="148"/>
      <c r="V689" s="156"/>
      <c r="W689" s="148"/>
      <c r="X689" s="148"/>
      <c r="Y689" s="156"/>
      <c r="Z689" s="148"/>
      <c r="AA689" s="148"/>
      <c r="AB689" s="156"/>
      <c r="AC689" s="156"/>
      <c r="AD689" s="156"/>
      <c r="AE689" s="148"/>
      <c r="AF689" s="148"/>
      <c r="AG689" s="156"/>
      <c r="AH689" s="156"/>
      <c r="AI689" s="156"/>
      <c r="AJ689" s="148"/>
      <c r="AK689" s="148"/>
      <c r="AL689" s="156"/>
      <c r="AM689" s="156"/>
      <c r="AN689" s="156"/>
      <c r="AO689" s="148"/>
      <c r="AP689" s="148"/>
      <c r="AQ689" s="156"/>
      <c r="AR689" s="156"/>
      <c r="AS689" s="156"/>
      <c r="AT689" s="148">
        <v>863.21727999999996</v>
      </c>
      <c r="AU689" s="148"/>
      <c r="AV689" s="156"/>
      <c r="AW689" s="148">
        <v>863.21727999999996</v>
      </c>
      <c r="AX689" s="156"/>
      <c r="AY689" s="178">
        <v>750.76041999999995</v>
      </c>
      <c r="AZ689" s="173"/>
      <c r="BA689" s="156"/>
      <c r="BB689" s="222"/>
    </row>
    <row r="690" spans="1:54" ht="78">
      <c r="A690" s="313"/>
      <c r="B690" s="315"/>
      <c r="C690" s="315"/>
      <c r="D690" s="221" t="s">
        <v>279</v>
      </c>
      <c r="E690" s="204">
        <f t="shared" ref="E690:E695" si="858">H690+K690+N690+Q690+T690+W690+Z690+AE690+AJ690+AO690+AT690+AY690</f>
        <v>0</v>
      </c>
      <c r="F690" s="204">
        <f t="shared" si="857"/>
        <v>0</v>
      </c>
      <c r="G690" s="156"/>
      <c r="H690" s="148"/>
      <c r="I690" s="148"/>
      <c r="J690" s="156"/>
      <c r="K690" s="148"/>
      <c r="L690" s="148"/>
      <c r="M690" s="156"/>
      <c r="N690" s="148"/>
      <c r="O690" s="148"/>
      <c r="P690" s="156"/>
      <c r="Q690" s="148"/>
      <c r="R690" s="148"/>
      <c r="S690" s="156"/>
      <c r="T690" s="148"/>
      <c r="U690" s="148"/>
      <c r="V690" s="156"/>
      <c r="W690" s="148"/>
      <c r="X690" s="148"/>
      <c r="Y690" s="156"/>
      <c r="Z690" s="148"/>
      <c r="AA690" s="148"/>
      <c r="AB690" s="156"/>
      <c r="AC690" s="156"/>
      <c r="AD690" s="156"/>
      <c r="AE690" s="148"/>
      <c r="AF690" s="148"/>
      <c r="AG690" s="156"/>
      <c r="AH690" s="156"/>
      <c r="AI690" s="156"/>
      <c r="AJ690" s="148"/>
      <c r="AK690" s="148"/>
      <c r="AL690" s="156"/>
      <c r="AM690" s="156"/>
      <c r="AN690" s="156"/>
      <c r="AO690" s="148"/>
      <c r="AP690" s="148"/>
      <c r="AQ690" s="156"/>
      <c r="AR690" s="156"/>
      <c r="AS690" s="156"/>
      <c r="AT690" s="148"/>
      <c r="AU690" s="148"/>
      <c r="AV690" s="156"/>
      <c r="AW690" s="156"/>
      <c r="AX690" s="156"/>
      <c r="AY690" s="173"/>
      <c r="AZ690" s="173"/>
      <c r="BA690" s="156"/>
      <c r="BB690" s="222"/>
    </row>
    <row r="691" spans="1:54" ht="15.6">
      <c r="A691" s="313"/>
      <c r="B691" s="315"/>
      <c r="C691" s="315"/>
      <c r="D691" s="221" t="s">
        <v>274</v>
      </c>
      <c r="E691" s="204">
        <f t="shared" si="858"/>
        <v>0</v>
      </c>
      <c r="F691" s="204">
        <f t="shared" si="857"/>
        <v>0</v>
      </c>
      <c r="G691" s="156"/>
      <c r="H691" s="148"/>
      <c r="I691" s="148"/>
      <c r="J691" s="156"/>
      <c r="K691" s="148"/>
      <c r="L691" s="148"/>
      <c r="M691" s="156"/>
      <c r="N691" s="148"/>
      <c r="O691" s="148"/>
      <c r="P691" s="156"/>
      <c r="Q691" s="148"/>
      <c r="R691" s="148"/>
      <c r="S691" s="156"/>
      <c r="T691" s="148"/>
      <c r="U691" s="148"/>
      <c r="V691" s="156"/>
      <c r="W691" s="148"/>
      <c r="X691" s="148"/>
      <c r="Y691" s="156"/>
      <c r="Z691" s="148"/>
      <c r="AA691" s="148"/>
      <c r="AB691" s="156"/>
      <c r="AC691" s="156"/>
      <c r="AD691" s="156"/>
      <c r="AE691" s="148"/>
      <c r="AF691" s="148"/>
      <c r="AG691" s="156"/>
      <c r="AH691" s="156"/>
      <c r="AI691" s="156"/>
      <c r="AJ691" s="148"/>
      <c r="AK691" s="148"/>
      <c r="AL691" s="156"/>
      <c r="AM691" s="156"/>
      <c r="AN691" s="156"/>
      <c r="AO691" s="148"/>
      <c r="AP691" s="148"/>
      <c r="AQ691" s="156"/>
      <c r="AR691" s="156"/>
      <c r="AS691" s="156"/>
      <c r="AT691" s="148"/>
      <c r="AU691" s="148"/>
      <c r="AV691" s="156"/>
      <c r="AW691" s="156"/>
      <c r="AX691" s="156"/>
      <c r="AY691" s="156"/>
      <c r="AZ691" s="156"/>
      <c r="BA691" s="156"/>
      <c r="BB691" s="222"/>
    </row>
    <row r="692" spans="1:54" ht="31.2">
      <c r="A692" s="313"/>
      <c r="B692" s="315"/>
      <c r="C692" s="315"/>
      <c r="D692" s="153" t="s">
        <v>43</v>
      </c>
      <c r="E692" s="204">
        <f t="shared" si="858"/>
        <v>0</v>
      </c>
      <c r="F692" s="204">
        <f t="shared" si="857"/>
        <v>0</v>
      </c>
      <c r="G692" s="156"/>
      <c r="H692" s="148"/>
      <c r="I692" s="148"/>
      <c r="J692" s="156"/>
      <c r="K692" s="148"/>
      <c r="L692" s="148"/>
      <c r="M692" s="156"/>
      <c r="N692" s="148"/>
      <c r="O692" s="148"/>
      <c r="P692" s="156"/>
      <c r="Q692" s="148"/>
      <c r="R692" s="148"/>
      <c r="S692" s="156"/>
      <c r="T692" s="148"/>
      <c r="U692" s="148"/>
      <c r="V692" s="156"/>
      <c r="W692" s="148"/>
      <c r="X692" s="148"/>
      <c r="Y692" s="156"/>
      <c r="Z692" s="148"/>
      <c r="AA692" s="148"/>
      <c r="AB692" s="156"/>
      <c r="AC692" s="156"/>
      <c r="AD692" s="156"/>
      <c r="AE692" s="148"/>
      <c r="AF692" s="148"/>
      <c r="AG692" s="156"/>
      <c r="AH692" s="156"/>
      <c r="AI692" s="156"/>
      <c r="AJ692" s="148"/>
      <c r="AK692" s="148"/>
      <c r="AL692" s="156"/>
      <c r="AM692" s="156"/>
      <c r="AN692" s="156"/>
      <c r="AO692" s="148"/>
      <c r="AP692" s="148"/>
      <c r="AQ692" s="156"/>
      <c r="AR692" s="156"/>
      <c r="AS692" s="156"/>
      <c r="AT692" s="148"/>
      <c r="AU692" s="148"/>
      <c r="AV692" s="156"/>
      <c r="AW692" s="156"/>
      <c r="AX692" s="156"/>
      <c r="AY692" s="156"/>
      <c r="AZ692" s="156"/>
      <c r="BA692" s="156"/>
      <c r="BB692" s="223"/>
    </row>
    <row r="693" spans="1:54" ht="15.6">
      <c r="A693" s="312" t="s">
        <v>373</v>
      </c>
      <c r="B693" s="314" t="s">
        <v>374</v>
      </c>
      <c r="C693" s="314" t="s">
        <v>324</v>
      </c>
      <c r="D693" s="159" t="s">
        <v>41</v>
      </c>
      <c r="E693" s="204">
        <f t="shared" si="858"/>
        <v>23.182490000000001</v>
      </c>
      <c r="F693" s="204">
        <f t="shared" si="857"/>
        <v>23.182490000000001</v>
      </c>
      <c r="G693" s="156">
        <f>F693/E693</f>
        <v>1</v>
      </c>
      <c r="H693" s="148">
        <f>H694+H695+H696+H698+H699</f>
        <v>0</v>
      </c>
      <c r="I693" s="148">
        <f t="shared" ref="I693" si="859">I694+I695+I696+I698+I699</f>
        <v>0</v>
      </c>
      <c r="J693" s="148"/>
      <c r="K693" s="148">
        <f t="shared" ref="K693:L693" si="860">K694+K695+K696+K698+K699</f>
        <v>0</v>
      </c>
      <c r="L693" s="148">
        <f t="shared" si="860"/>
        <v>0</v>
      </c>
      <c r="M693" s="148"/>
      <c r="N693" s="148">
        <f t="shared" ref="N693:O693" si="861">N694+N695+N696+N698+N699</f>
        <v>0</v>
      </c>
      <c r="O693" s="148">
        <f t="shared" si="861"/>
        <v>0</v>
      </c>
      <c r="P693" s="148"/>
      <c r="Q693" s="148">
        <f t="shared" ref="Q693:R693" si="862">Q694+Q695+Q696+Q698+Q699</f>
        <v>0</v>
      </c>
      <c r="R693" s="148">
        <f t="shared" si="862"/>
        <v>0</v>
      </c>
      <c r="S693" s="148"/>
      <c r="T693" s="148">
        <f t="shared" ref="T693:U693" si="863">T694+T695+T696+T698+T699</f>
        <v>23.182490000000001</v>
      </c>
      <c r="U693" s="148">
        <f t="shared" si="863"/>
        <v>23.182490000000001</v>
      </c>
      <c r="V693" s="148"/>
      <c r="W693" s="148">
        <f t="shared" ref="W693:X693" si="864">W694+W695+W696+W698+W699</f>
        <v>0</v>
      </c>
      <c r="X693" s="148">
        <f t="shared" si="864"/>
        <v>0</v>
      </c>
      <c r="Y693" s="148"/>
      <c r="Z693" s="148">
        <f t="shared" ref="Z693:AC693" si="865">Z694+Z695+Z696+Z698+Z699</f>
        <v>0</v>
      </c>
      <c r="AA693" s="148">
        <f t="shared" si="865"/>
        <v>0</v>
      </c>
      <c r="AB693" s="148">
        <f t="shared" si="865"/>
        <v>0</v>
      </c>
      <c r="AC693" s="148">
        <f t="shared" si="865"/>
        <v>0</v>
      </c>
      <c r="AD693" s="148"/>
      <c r="AE693" s="148">
        <f t="shared" ref="AE693:AH693" si="866">AE694+AE695+AE696+AE698+AE699</f>
        <v>0</v>
      </c>
      <c r="AF693" s="148">
        <f t="shared" si="866"/>
        <v>0</v>
      </c>
      <c r="AG693" s="148">
        <f t="shared" si="866"/>
        <v>0</v>
      </c>
      <c r="AH693" s="148">
        <f t="shared" si="866"/>
        <v>0</v>
      </c>
      <c r="AI693" s="148"/>
      <c r="AJ693" s="148">
        <f t="shared" ref="AJ693:AM693" si="867">AJ694+AJ695+AJ696+AJ698+AJ699</f>
        <v>0</v>
      </c>
      <c r="AK693" s="148">
        <f t="shared" si="867"/>
        <v>0</v>
      </c>
      <c r="AL693" s="148">
        <f t="shared" si="867"/>
        <v>0</v>
      </c>
      <c r="AM693" s="148">
        <f t="shared" si="867"/>
        <v>0</v>
      </c>
      <c r="AN693" s="148"/>
      <c r="AO693" s="148">
        <f t="shared" ref="AO693:AR693" si="868">AO694+AO695+AO696+AO698+AO699</f>
        <v>0</v>
      </c>
      <c r="AP693" s="148">
        <f t="shared" si="868"/>
        <v>0</v>
      </c>
      <c r="AQ693" s="148">
        <f t="shared" si="868"/>
        <v>0</v>
      </c>
      <c r="AR693" s="148">
        <f t="shared" si="868"/>
        <v>0</v>
      </c>
      <c r="AS693" s="148"/>
      <c r="AT693" s="148">
        <f t="shared" ref="AT693:AW693" si="869">AT694+AT695+AT696+AT698+AT699</f>
        <v>0</v>
      </c>
      <c r="AU693" s="148">
        <f t="shared" si="869"/>
        <v>0</v>
      </c>
      <c r="AV693" s="148">
        <f t="shared" si="869"/>
        <v>0</v>
      </c>
      <c r="AW693" s="148">
        <f t="shared" si="869"/>
        <v>0</v>
      </c>
      <c r="AX693" s="148"/>
      <c r="AY693" s="178">
        <f t="shared" ref="AY693:AZ693" si="870">AY694+AY695+AY696+AY698+AY699</f>
        <v>0</v>
      </c>
      <c r="AZ693" s="148">
        <f t="shared" si="870"/>
        <v>0</v>
      </c>
      <c r="BA693" s="156"/>
      <c r="BB693" s="222"/>
    </row>
    <row r="694" spans="1:54" ht="31.2">
      <c r="A694" s="313"/>
      <c r="B694" s="315"/>
      <c r="C694" s="315"/>
      <c r="D694" s="157" t="s">
        <v>37</v>
      </c>
      <c r="E694" s="204">
        <f t="shared" si="858"/>
        <v>0</v>
      </c>
      <c r="F694" s="204">
        <f t="shared" si="857"/>
        <v>0</v>
      </c>
      <c r="G694" s="156"/>
      <c r="H694" s="148"/>
      <c r="I694" s="148"/>
      <c r="J694" s="156"/>
      <c r="K694" s="148"/>
      <c r="L694" s="148"/>
      <c r="M694" s="156"/>
      <c r="N694" s="148"/>
      <c r="O694" s="148"/>
      <c r="P694" s="156"/>
      <c r="Q694" s="148"/>
      <c r="R694" s="148"/>
      <c r="S694" s="156"/>
      <c r="T694" s="148"/>
      <c r="U694" s="148"/>
      <c r="V694" s="156"/>
      <c r="W694" s="148"/>
      <c r="X694" s="148"/>
      <c r="Y694" s="156"/>
      <c r="Z694" s="148"/>
      <c r="AA694" s="148"/>
      <c r="AB694" s="156"/>
      <c r="AC694" s="156"/>
      <c r="AD694" s="156"/>
      <c r="AE694" s="148"/>
      <c r="AF694" s="148"/>
      <c r="AG694" s="156"/>
      <c r="AH694" s="156"/>
      <c r="AI694" s="156"/>
      <c r="AJ694" s="148"/>
      <c r="AK694" s="148"/>
      <c r="AL694" s="156"/>
      <c r="AM694" s="156"/>
      <c r="AN694" s="156"/>
      <c r="AO694" s="148"/>
      <c r="AP694" s="148"/>
      <c r="AQ694" s="156"/>
      <c r="AR694" s="156"/>
      <c r="AS694" s="156"/>
      <c r="AT694" s="148"/>
      <c r="AU694" s="148"/>
      <c r="AV694" s="156"/>
      <c r="AW694" s="156"/>
      <c r="AX694" s="156"/>
      <c r="AY694" s="178"/>
      <c r="AZ694" s="156"/>
      <c r="BA694" s="156"/>
      <c r="BB694" s="222"/>
    </row>
    <row r="695" spans="1:54" ht="31.2">
      <c r="A695" s="313"/>
      <c r="B695" s="315"/>
      <c r="C695" s="315"/>
      <c r="D695" s="158" t="s">
        <v>2</v>
      </c>
      <c r="E695" s="204">
        <f t="shared" si="858"/>
        <v>0</v>
      </c>
      <c r="F695" s="204">
        <f t="shared" si="857"/>
        <v>0</v>
      </c>
      <c r="G695" s="156"/>
      <c r="H695" s="148"/>
      <c r="I695" s="148"/>
      <c r="J695" s="156"/>
      <c r="K695" s="148"/>
      <c r="L695" s="148"/>
      <c r="M695" s="156"/>
      <c r="N695" s="148"/>
      <c r="O695" s="148"/>
      <c r="P695" s="156"/>
      <c r="Q695" s="148"/>
      <c r="R695" s="148"/>
      <c r="S695" s="156"/>
      <c r="T695" s="148"/>
      <c r="U695" s="148"/>
      <c r="V695" s="156"/>
      <c r="W695" s="148"/>
      <c r="X695" s="148"/>
      <c r="Y695" s="156"/>
      <c r="Z695" s="148"/>
      <c r="AA695" s="148"/>
      <c r="AB695" s="156"/>
      <c r="AC695" s="156"/>
      <c r="AD695" s="156"/>
      <c r="AE695" s="148"/>
      <c r="AF695" s="148"/>
      <c r="AG695" s="156"/>
      <c r="AH695" s="156"/>
      <c r="AI695" s="156"/>
      <c r="AJ695" s="148"/>
      <c r="AK695" s="148"/>
      <c r="AL695" s="156"/>
      <c r="AM695" s="156"/>
      <c r="AN695" s="156"/>
      <c r="AO695" s="148"/>
      <c r="AP695" s="148"/>
      <c r="AQ695" s="156"/>
      <c r="AR695" s="156"/>
      <c r="AS695" s="156"/>
      <c r="AT695" s="148"/>
      <c r="AU695" s="148"/>
      <c r="AV695" s="156"/>
      <c r="AW695" s="156"/>
      <c r="AX695" s="156"/>
      <c r="AY695" s="178"/>
      <c r="AZ695" s="156"/>
      <c r="BA695" s="156"/>
      <c r="BB695" s="222"/>
    </row>
    <row r="696" spans="1:54" ht="15.6">
      <c r="A696" s="313"/>
      <c r="B696" s="315"/>
      <c r="C696" s="315"/>
      <c r="D696" s="221" t="s">
        <v>273</v>
      </c>
      <c r="E696" s="204">
        <f>H696+K696+N696+Q696+T696+W696+Z696+AE696+AJ696+AO696+AT696+AY696</f>
        <v>23.182490000000001</v>
      </c>
      <c r="F696" s="204">
        <f t="shared" si="857"/>
        <v>23.182490000000001</v>
      </c>
      <c r="G696" s="156"/>
      <c r="H696" s="148"/>
      <c r="I696" s="148"/>
      <c r="J696" s="156"/>
      <c r="K696" s="148"/>
      <c r="L696" s="148"/>
      <c r="M696" s="156"/>
      <c r="N696" s="148"/>
      <c r="O696" s="148"/>
      <c r="P696" s="156"/>
      <c r="Q696" s="148"/>
      <c r="R696" s="148"/>
      <c r="S696" s="156"/>
      <c r="T696" s="178">
        <v>23.182490000000001</v>
      </c>
      <c r="U696" s="178">
        <v>23.182490000000001</v>
      </c>
      <c r="V696" s="156"/>
      <c r="W696" s="148"/>
      <c r="X696" s="148"/>
      <c r="Y696" s="156"/>
      <c r="Z696" s="148"/>
      <c r="AA696" s="148"/>
      <c r="AB696" s="156"/>
      <c r="AC696" s="156"/>
      <c r="AD696" s="156"/>
      <c r="AE696" s="148"/>
      <c r="AF696" s="148"/>
      <c r="AG696" s="156"/>
      <c r="AH696" s="156"/>
      <c r="AI696" s="156"/>
      <c r="AJ696" s="148"/>
      <c r="AK696" s="148"/>
      <c r="AL696" s="156"/>
      <c r="AM696" s="156"/>
      <c r="AN696" s="156"/>
      <c r="AO696" s="148"/>
      <c r="AP696" s="148"/>
      <c r="AQ696" s="156"/>
      <c r="AR696" s="156"/>
      <c r="AS696" s="156"/>
      <c r="AT696" s="148"/>
      <c r="AU696" s="148"/>
      <c r="AV696" s="156"/>
      <c r="AW696" s="156"/>
      <c r="AX696" s="156"/>
      <c r="AY696" s="178"/>
      <c r="AZ696" s="156"/>
      <c r="BA696" s="156"/>
      <c r="BB696" s="222"/>
    </row>
    <row r="697" spans="1:54" ht="78">
      <c r="A697" s="313"/>
      <c r="B697" s="315"/>
      <c r="C697" s="315"/>
      <c r="D697" s="221" t="s">
        <v>279</v>
      </c>
      <c r="E697" s="204">
        <f t="shared" ref="E697:E702" si="871">H697+K697+N697+Q697+T697+W697+Z697+AE697+AJ697+AO697+AT697+AY697</f>
        <v>0</v>
      </c>
      <c r="F697" s="204">
        <f t="shared" si="857"/>
        <v>0</v>
      </c>
      <c r="G697" s="156"/>
      <c r="H697" s="148"/>
      <c r="I697" s="148"/>
      <c r="J697" s="156"/>
      <c r="K697" s="148"/>
      <c r="L697" s="148"/>
      <c r="M697" s="156"/>
      <c r="N697" s="148"/>
      <c r="O697" s="148"/>
      <c r="P697" s="156"/>
      <c r="Q697" s="148"/>
      <c r="R697" s="148"/>
      <c r="S697" s="156"/>
      <c r="T697" s="148"/>
      <c r="U697" s="148"/>
      <c r="V697" s="156"/>
      <c r="W697" s="148"/>
      <c r="X697" s="148"/>
      <c r="Y697" s="156"/>
      <c r="Z697" s="148"/>
      <c r="AA697" s="148"/>
      <c r="AB697" s="156"/>
      <c r="AC697" s="156"/>
      <c r="AD697" s="156"/>
      <c r="AE697" s="148"/>
      <c r="AF697" s="148"/>
      <c r="AG697" s="156"/>
      <c r="AH697" s="156"/>
      <c r="AI697" s="156"/>
      <c r="AJ697" s="148"/>
      <c r="AK697" s="148"/>
      <c r="AL697" s="156"/>
      <c r="AM697" s="156"/>
      <c r="AN697" s="156"/>
      <c r="AO697" s="148"/>
      <c r="AP697" s="148"/>
      <c r="AQ697" s="156"/>
      <c r="AR697" s="156"/>
      <c r="AS697" s="156"/>
      <c r="AT697" s="148"/>
      <c r="AU697" s="148"/>
      <c r="AV697" s="156"/>
      <c r="AW697" s="156"/>
      <c r="AX697" s="156"/>
      <c r="AY697" s="156"/>
      <c r="AZ697" s="156"/>
      <c r="BA697" s="156"/>
      <c r="BB697" s="222"/>
    </row>
    <row r="698" spans="1:54" ht="15.6">
      <c r="A698" s="313"/>
      <c r="B698" s="315"/>
      <c r="C698" s="315"/>
      <c r="D698" s="221" t="s">
        <v>274</v>
      </c>
      <c r="E698" s="204">
        <f t="shared" si="871"/>
        <v>0</v>
      </c>
      <c r="F698" s="204">
        <f t="shared" si="857"/>
        <v>0</v>
      </c>
      <c r="G698" s="156"/>
      <c r="H698" s="148"/>
      <c r="I698" s="148"/>
      <c r="J698" s="156"/>
      <c r="K698" s="148"/>
      <c r="L698" s="148"/>
      <c r="M698" s="156"/>
      <c r="N698" s="148"/>
      <c r="O698" s="148"/>
      <c r="P698" s="156"/>
      <c r="Q698" s="148"/>
      <c r="R698" s="148"/>
      <c r="S698" s="156"/>
      <c r="T698" s="148"/>
      <c r="U698" s="148"/>
      <c r="V698" s="156"/>
      <c r="W698" s="148"/>
      <c r="X698" s="148"/>
      <c r="Y698" s="156"/>
      <c r="Z698" s="148"/>
      <c r="AA698" s="148"/>
      <c r="AB698" s="156"/>
      <c r="AC698" s="156"/>
      <c r="AD698" s="156"/>
      <c r="AE698" s="148"/>
      <c r="AF698" s="148"/>
      <c r="AG698" s="156"/>
      <c r="AH698" s="156"/>
      <c r="AI698" s="156"/>
      <c r="AJ698" s="148"/>
      <c r="AK698" s="148"/>
      <c r="AL698" s="156"/>
      <c r="AM698" s="156"/>
      <c r="AN698" s="156"/>
      <c r="AO698" s="148"/>
      <c r="AP698" s="148"/>
      <c r="AQ698" s="156"/>
      <c r="AR698" s="156"/>
      <c r="AS698" s="156"/>
      <c r="AT698" s="148"/>
      <c r="AU698" s="148"/>
      <c r="AV698" s="156"/>
      <c r="AW698" s="156"/>
      <c r="AX698" s="156"/>
      <c r="AY698" s="156"/>
      <c r="AZ698" s="156"/>
      <c r="BA698" s="156"/>
      <c r="BB698" s="222"/>
    </row>
    <row r="699" spans="1:54" ht="31.2">
      <c r="A699" s="313"/>
      <c r="B699" s="315"/>
      <c r="C699" s="315"/>
      <c r="D699" s="153" t="s">
        <v>43</v>
      </c>
      <c r="E699" s="204">
        <f t="shared" si="871"/>
        <v>0</v>
      </c>
      <c r="F699" s="204">
        <f t="shared" si="857"/>
        <v>0</v>
      </c>
      <c r="G699" s="156"/>
      <c r="H699" s="148"/>
      <c r="I699" s="148"/>
      <c r="J699" s="156"/>
      <c r="K699" s="148"/>
      <c r="L699" s="148"/>
      <c r="M699" s="156"/>
      <c r="N699" s="148"/>
      <c r="O699" s="148"/>
      <c r="P699" s="156"/>
      <c r="Q699" s="148"/>
      <c r="R699" s="148"/>
      <c r="S699" s="156"/>
      <c r="T699" s="148"/>
      <c r="U699" s="148"/>
      <c r="V699" s="156"/>
      <c r="W699" s="148"/>
      <c r="X699" s="148"/>
      <c r="Y699" s="156"/>
      <c r="Z699" s="148"/>
      <c r="AA699" s="148"/>
      <c r="AB699" s="156"/>
      <c r="AC699" s="156"/>
      <c r="AD699" s="156"/>
      <c r="AE699" s="148"/>
      <c r="AF699" s="148"/>
      <c r="AG699" s="156"/>
      <c r="AH699" s="156"/>
      <c r="AI699" s="156"/>
      <c r="AJ699" s="148"/>
      <c r="AK699" s="148"/>
      <c r="AL699" s="156"/>
      <c r="AM699" s="156"/>
      <c r="AN699" s="156"/>
      <c r="AO699" s="148"/>
      <c r="AP699" s="148"/>
      <c r="AQ699" s="156"/>
      <c r="AR699" s="156"/>
      <c r="AS699" s="156"/>
      <c r="AT699" s="148"/>
      <c r="AU699" s="148"/>
      <c r="AV699" s="156"/>
      <c r="AW699" s="156"/>
      <c r="AX699" s="156"/>
      <c r="AY699" s="156"/>
      <c r="AZ699" s="156"/>
      <c r="BA699" s="156"/>
      <c r="BB699" s="223"/>
    </row>
    <row r="700" spans="1:54" ht="15.6">
      <c r="A700" s="312" t="s">
        <v>472</v>
      </c>
      <c r="B700" s="314" t="s">
        <v>394</v>
      </c>
      <c r="C700" s="314" t="s">
        <v>324</v>
      </c>
      <c r="D700" s="159" t="s">
        <v>41</v>
      </c>
      <c r="E700" s="204">
        <f t="shared" si="871"/>
        <v>0</v>
      </c>
      <c r="F700" s="204">
        <f t="shared" si="857"/>
        <v>0</v>
      </c>
      <c r="G700" s="156"/>
      <c r="H700" s="148">
        <f>H701+H702+H703+H705+H706</f>
        <v>0</v>
      </c>
      <c r="I700" s="148">
        <f t="shared" ref="I700" si="872">I701+I702+I703+I705+I706</f>
        <v>0</v>
      </c>
      <c r="J700" s="148"/>
      <c r="K700" s="148">
        <f t="shared" ref="K700:L700" si="873">K701+K702+K703+K705+K706</f>
        <v>0</v>
      </c>
      <c r="L700" s="148">
        <f t="shared" si="873"/>
        <v>0</v>
      </c>
      <c r="M700" s="148"/>
      <c r="N700" s="148">
        <f t="shared" ref="N700:O700" si="874">N701+N702+N703+N705+N706</f>
        <v>0</v>
      </c>
      <c r="O700" s="148">
        <f t="shared" si="874"/>
        <v>0</v>
      </c>
      <c r="P700" s="148"/>
      <c r="Q700" s="148">
        <f t="shared" ref="Q700:R700" si="875">Q701+Q702+Q703+Q705+Q706</f>
        <v>0</v>
      </c>
      <c r="R700" s="148">
        <f t="shared" si="875"/>
        <v>0</v>
      </c>
      <c r="S700" s="148"/>
      <c r="T700" s="148">
        <f t="shared" ref="T700:U700" si="876">T701+T702+T703+T705+T706</f>
        <v>0</v>
      </c>
      <c r="U700" s="148">
        <f t="shared" si="876"/>
        <v>0</v>
      </c>
      <c r="V700" s="148"/>
      <c r="W700" s="148">
        <f t="shared" ref="W700:X700" si="877">W701+W702+W703+W705+W706</f>
        <v>0</v>
      </c>
      <c r="X700" s="148">
        <f t="shared" si="877"/>
        <v>0</v>
      </c>
      <c r="Y700" s="148"/>
      <c r="Z700" s="148">
        <f t="shared" ref="Z700:AC700" si="878">Z701+Z702+Z703+Z705+Z706</f>
        <v>0</v>
      </c>
      <c r="AA700" s="148">
        <f t="shared" si="878"/>
        <v>0</v>
      </c>
      <c r="AB700" s="148">
        <f t="shared" si="878"/>
        <v>0</v>
      </c>
      <c r="AC700" s="148">
        <f t="shared" si="878"/>
        <v>0</v>
      </c>
      <c r="AD700" s="148"/>
      <c r="AE700" s="148">
        <f t="shared" ref="AE700:AH700" si="879">AE701+AE702+AE703+AE705+AE706</f>
        <v>0</v>
      </c>
      <c r="AF700" s="148">
        <f t="shared" si="879"/>
        <v>0</v>
      </c>
      <c r="AG700" s="148">
        <f t="shared" si="879"/>
        <v>0</v>
      </c>
      <c r="AH700" s="148">
        <f t="shared" si="879"/>
        <v>0</v>
      </c>
      <c r="AI700" s="148"/>
      <c r="AJ700" s="148">
        <f t="shared" ref="AJ700:AM700" si="880">AJ701+AJ702+AJ703+AJ705+AJ706</f>
        <v>0</v>
      </c>
      <c r="AK700" s="148">
        <f t="shared" si="880"/>
        <v>0</v>
      </c>
      <c r="AL700" s="148">
        <f t="shared" si="880"/>
        <v>0</v>
      </c>
      <c r="AM700" s="148">
        <f t="shared" si="880"/>
        <v>0</v>
      </c>
      <c r="AN700" s="148"/>
      <c r="AO700" s="148">
        <f t="shared" ref="AO700:AR700" si="881">AO701+AO702+AO703+AO705+AO706</f>
        <v>0</v>
      </c>
      <c r="AP700" s="148">
        <f t="shared" si="881"/>
        <v>0</v>
      </c>
      <c r="AQ700" s="148">
        <f t="shared" si="881"/>
        <v>0</v>
      </c>
      <c r="AR700" s="148">
        <f t="shared" si="881"/>
        <v>0</v>
      </c>
      <c r="AS700" s="148"/>
      <c r="AT700" s="148">
        <f t="shared" ref="AT700:AW700" si="882">AT701+AT702+AT703+AT705+AT706</f>
        <v>0</v>
      </c>
      <c r="AU700" s="148">
        <f t="shared" si="882"/>
        <v>0</v>
      </c>
      <c r="AV700" s="148">
        <f t="shared" si="882"/>
        <v>0</v>
      </c>
      <c r="AW700" s="148">
        <f t="shared" si="882"/>
        <v>0</v>
      </c>
      <c r="AX700" s="148"/>
      <c r="AY700" s="148">
        <f t="shared" ref="AY700:AZ700" si="883">AY701+AY702+AY703+AY705+AY706</f>
        <v>0</v>
      </c>
      <c r="AZ700" s="148">
        <f t="shared" si="883"/>
        <v>0</v>
      </c>
      <c r="BA700" s="156"/>
      <c r="BB700" s="222"/>
    </row>
    <row r="701" spans="1:54" ht="31.2">
      <c r="A701" s="313"/>
      <c r="B701" s="315"/>
      <c r="C701" s="315"/>
      <c r="D701" s="157" t="s">
        <v>37</v>
      </c>
      <c r="E701" s="204">
        <f t="shared" si="871"/>
        <v>0</v>
      </c>
      <c r="F701" s="204">
        <f t="shared" si="857"/>
        <v>0</v>
      </c>
      <c r="G701" s="156"/>
      <c r="H701" s="148"/>
      <c r="I701" s="148"/>
      <c r="J701" s="156"/>
      <c r="K701" s="148"/>
      <c r="L701" s="148"/>
      <c r="M701" s="156"/>
      <c r="N701" s="148"/>
      <c r="O701" s="148"/>
      <c r="P701" s="156"/>
      <c r="Q701" s="148"/>
      <c r="R701" s="148"/>
      <c r="S701" s="156"/>
      <c r="T701" s="148"/>
      <c r="U701" s="148"/>
      <c r="V701" s="156"/>
      <c r="W701" s="148"/>
      <c r="X701" s="148"/>
      <c r="Y701" s="156"/>
      <c r="Z701" s="148"/>
      <c r="AA701" s="148"/>
      <c r="AB701" s="156"/>
      <c r="AC701" s="156"/>
      <c r="AD701" s="156"/>
      <c r="AE701" s="148"/>
      <c r="AF701" s="148"/>
      <c r="AG701" s="156"/>
      <c r="AH701" s="156"/>
      <c r="AI701" s="156"/>
      <c r="AJ701" s="148"/>
      <c r="AK701" s="148"/>
      <c r="AL701" s="156"/>
      <c r="AM701" s="156"/>
      <c r="AN701" s="156"/>
      <c r="AO701" s="148"/>
      <c r="AP701" s="148"/>
      <c r="AQ701" s="156"/>
      <c r="AR701" s="156"/>
      <c r="AS701" s="156"/>
      <c r="AT701" s="148"/>
      <c r="AU701" s="148"/>
      <c r="AV701" s="156"/>
      <c r="AW701" s="156"/>
      <c r="AX701" s="156"/>
      <c r="AY701" s="156"/>
      <c r="AZ701" s="156"/>
      <c r="BA701" s="156"/>
      <c r="BB701" s="222"/>
    </row>
    <row r="702" spans="1:54" ht="31.2">
      <c r="A702" s="313"/>
      <c r="B702" s="315"/>
      <c r="C702" s="315"/>
      <c r="D702" s="158" t="s">
        <v>2</v>
      </c>
      <c r="E702" s="204">
        <f t="shared" si="871"/>
        <v>0</v>
      </c>
      <c r="F702" s="204">
        <f t="shared" si="857"/>
        <v>0</v>
      </c>
      <c r="G702" s="156"/>
      <c r="H702" s="148"/>
      <c r="I702" s="148"/>
      <c r="J702" s="156"/>
      <c r="K702" s="148"/>
      <c r="L702" s="148"/>
      <c r="M702" s="156"/>
      <c r="N702" s="148"/>
      <c r="O702" s="148"/>
      <c r="P702" s="156"/>
      <c r="Q702" s="148"/>
      <c r="R702" s="148"/>
      <c r="S702" s="156"/>
      <c r="T702" s="148"/>
      <c r="U702" s="148"/>
      <c r="V702" s="156"/>
      <c r="W702" s="148"/>
      <c r="X702" s="148"/>
      <c r="Y702" s="156"/>
      <c r="Z702" s="148"/>
      <c r="AA702" s="148"/>
      <c r="AB702" s="156"/>
      <c r="AC702" s="156"/>
      <c r="AD702" s="156"/>
      <c r="AE702" s="148"/>
      <c r="AF702" s="148"/>
      <c r="AG702" s="156"/>
      <c r="AH702" s="156"/>
      <c r="AI702" s="156"/>
      <c r="AJ702" s="148"/>
      <c r="AK702" s="148"/>
      <c r="AL702" s="156"/>
      <c r="AM702" s="156"/>
      <c r="AN702" s="156"/>
      <c r="AO702" s="148"/>
      <c r="AP702" s="148"/>
      <c r="AQ702" s="156"/>
      <c r="AR702" s="156"/>
      <c r="AS702" s="156"/>
      <c r="AT702" s="148"/>
      <c r="AU702" s="148"/>
      <c r="AV702" s="156"/>
      <c r="AW702" s="156"/>
      <c r="AX702" s="156"/>
      <c r="AY702" s="156"/>
      <c r="AZ702" s="156"/>
      <c r="BA702" s="156"/>
      <c r="BB702" s="222"/>
    </row>
    <row r="703" spans="1:54" ht="15.6">
      <c r="A703" s="313"/>
      <c r="B703" s="315"/>
      <c r="C703" s="315"/>
      <c r="D703" s="221" t="s">
        <v>273</v>
      </c>
      <c r="E703" s="204">
        <f>H703+K703+N703+Q703+T703+W703+Z703+AE703+AJ703+AO703+AT703+AY703</f>
        <v>0</v>
      </c>
      <c r="F703" s="204">
        <f t="shared" si="857"/>
        <v>0</v>
      </c>
      <c r="G703" s="156"/>
      <c r="H703" s="148"/>
      <c r="I703" s="148"/>
      <c r="J703" s="156"/>
      <c r="K703" s="148"/>
      <c r="L703" s="148"/>
      <c r="M703" s="156"/>
      <c r="N703" s="148"/>
      <c r="O703" s="148"/>
      <c r="P703" s="156"/>
      <c r="Q703" s="148"/>
      <c r="R703" s="148"/>
      <c r="S703" s="156"/>
      <c r="T703" s="148"/>
      <c r="U703" s="148"/>
      <c r="V703" s="156"/>
      <c r="W703" s="148"/>
      <c r="X703" s="148"/>
      <c r="Y703" s="156"/>
      <c r="Z703" s="148"/>
      <c r="AA703" s="148"/>
      <c r="AB703" s="156"/>
      <c r="AC703" s="156"/>
      <c r="AD703" s="156"/>
      <c r="AE703" s="148"/>
      <c r="AF703" s="148"/>
      <c r="AG703" s="156"/>
      <c r="AH703" s="156"/>
      <c r="AI703" s="156"/>
      <c r="AJ703" s="148"/>
      <c r="AK703" s="148"/>
      <c r="AL703" s="156"/>
      <c r="AM703" s="156"/>
      <c r="AN703" s="156"/>
      <c r="AO703" s="148"/>
      <c r="AP703" s="148"/>
      <c r="AQ703" s="156"/>
      <c r="AR703" s="156"/>
      <c r="AS703" s="156"/>
      <c r="AT703" s="148"/>
      <c r="AU703" s="148"/>
      <c r="AV703" s="156"/>
      <c r="AW703" s="156"/>
      <c r="AX703" s="156"/>
      <c r="AY703" s="156"/>
      <c r="AZ703" s="156"/>
      <c r="BA703" s="156"/>
      <c r="BB703" s="222"/>
    </row>
    <row r="704" spans="1:54" ht="78">
      <c r="A704" s="313"/>
      <c r="B704" s="315"/>
      <c r="C704" s="315"/>
      <c r="D704" s="221" t="s">
        <v>279</v>
      </c>
      <c r="E704" s="204">
        <f t="shared" ref="E704:E709" si="884">H704+K704+N704+Q704+T704+W704+Z704+AE704+AJ704+AO704+AT704+AY704</f>
        <v>0</v>
      </c>
      <c r="F704" s="204">
        <f t="shared" si="857"/>
        <v>0</v>
      </c>
      <c r="G704" s="156"/>
      <c r="H704" s="148"/>
      <c r="I704" s="148"/>
      <c r="J704" s="156"/>
      <c r="K704" s="148"/>
      <c r="L704" s="148"/>
      <c r="M704" s="156"/>
      <c r="N704" s="148"/>
      <c r="O704" s="148"/>
      <c r="P704" s="156"/>
      <c r="Q704" s="148"/>
      <c r="R704" s="148"/>
      <c r="S704" s="156"/>
      <c r="T704" s="148"/>
      <c r="U704" s="148"/>
      <c r="V704" s="156"/>
      <c r="W704" s="148"/>
      <c r="X704" s="148"/>
      <c r="Y704" s="156"/>
      <c r="Z704" s="148"/>
      <c r="AA704" s="148"/>
      <c r="AB704" s="156"/>
      <c r="AC704" s="156"/>
      <c r="AD704" s="156"/>
      <c r="AE704" s="148"/>
      <c r="AF704" s="148"/>
      <c r="AG704" s="156"/>
      <c r="AH704" s="156"/>
      <c r="AI704" s="156"/>
      <c r="AJ704" s="148"/>
      <c r="AK704" s="148"/>
      <c r="AL704" s="156"/>
      <c r="AM704" s="156"/>
      <c r="AN704" s="156"/>
      <c r="AO704" s="148"/>
      <c r="AP704" s="148"/>
      <c r="AQ704" s="156"/>
      <c r="AR704" s="156"/>
      <c r="AS704" s="156"/>
      <c r="AT704" s="148"/>
      <c r="AU704" s="148"/>
      <c r="AV704" s="156"/>
      <c r="AW704" s="156"/>
      <c r="AX704" s="156"/>
      <c r="AY704" s="156"/>
      <c r="AZ704" s="156"/>
      <c r="BA704" s="156"/>
      <c r="BB704" s="222"/>
    </row>
    <row r="705" spans="1:54" ht="15.6">
      <c r="A705" s="313"/>
      <c r="B705" s="315"/>
      <c r="C705" s="315"/>
      <c r="D705" s="221" t="s">
        <v>274</v>
      </c>
      <c r="E705" s="204">
        <f t="shared" si="884"/>
        <v>0</v>
      </c>
      <c r="F705" s="204">
        <f t="shared" si="857"/>
        <v>0</v>
      </c>
      <c r="G705" s="156"/>
      <c r="H705" s="148"/>
      <c r="I705" s="148"/>
      <c r="J705" s="156"/>
      <c r="K705" s="148"/>
      <c r="L705" s="148"/>
      <c r="M705" s="156"/>
      <c r="N705" s="148"/>
      <c r="O705" s="148"/>
      <c r="P705" s="156"/>
      <c r="Q705" s="148"/>
      <c r="R705" s="148"/>
      <c r="S705" s="156"/>
      <c r="T705" s="148"/>
      <c r="U705" s="148"/>
      <c r="V705" s="156"/>
      <c r="W705" s="148"/>
      <c r="X705" s="148"/>
      <c r="Y705" s="156"/>
      <c r="Z705" s="148"/>
      <c r="AA705" s="148"/>
      <c r="AB705" s="156"/>
      <c r="AC705" s="156"/>
      <c r="AD705" s="156"/>
      <c r="AE705" s="148"/>
      <c r="AF705" s="148"/>
      <c r="AG705" s="156"/>
      <c r="AH705" s="156"/>
      <c r="AI705" s="156"/>
      <c r="AJ705" s="148"/>
      <c r="AK705" s="148"/>
      <c r="AL705" s="156"/>
      <c r="AM705" s="156"/>
      <c r="AN705" s="156"/>
      <c r="AO705" s="148"/>
      <c r="AP705" s="148"/>
      <c r="AQ705" s="156"/>
      <c r="AR705" s="156"/>
      <c r="AS705" s="156"/>
      <c r="AT705" s="148"/>
      <c r="AU705" s="148"/>
      <c r="AV705" s="156"/>
      <c r="AW705" s="156"/>
      <c r="AX705" s="156"/>
      <c r="AY705" s="156"/>
      <c r="AZ705" s="156"/>
      <c r="BA705" s="156"/>
      <c r="BB705" s="222"/>
    </row>
    <row r="706" spans="1:54" ht="31.2">
      <c r="A706" s="313"/>
      <c r="B706" s="315"/>
      <c r="C706" s="315"/>
      <c r="D706" s="153" t="s">
        <v>43</v>
      </c>
      <c r="E706" s="204">
        <f t="shared" si="884"/>
        <v>0</v>
      </c>
      <c r="F706" s="204">
        <f t="shared" si="857"/>
        <v>0</v>
      </c>
      <c r="G706" s="156"/>
      <c r="H706" s="148"/>
      <c r="I706" s="148"/>
      <c r="J706" s="156"/>
      <c r="K706" s="148"/>
      <c r="L706" s="148"/>
      <c r="M706" s="156"/>
      <c r="N706" s="148"/>
      <c r="O706" s="148"/>
      <c r="P706" s="156"/>
      <c r="Q706" s="148"/>
      <c r="R706" s="148"/>
      <c r="S706" s="156"/>
      <c r="T706" s="148"/>
      <c r="U706" s="148"/>
      <c r="V706" s="156"/>
      <c r="W706" s="148"/>
      <c r="X706" s="148"/>
      <c r="Y706" s="156"/>
      <c r="Z706" s="148"/>
      <c r="AA706" s="148"/>
      <c r="AB706" s="156"/>
      <c r="AC706" s="156"/>
      <c r="AD706" s="156"/>
      <c r="AE706" s="148"/>
      <c r="AF706" s="148"/>
      <c r="AG706" s="156"/>
      <c r="AH706" s="156"/>
      <c r="AI706" s="156"/>
      <c r="AJ706" s="148"/>
      <c r="AK706" s="148"/>
      <c r="AL706" s="156"/>
      <c r="AM706" s="156"/>
      <c r="AN706" s="156"/>
      <c r="AO706" s="148"/>
      <c r="AP706" s="148"/>
      <c r="AQ706" s="156"/>
      <c r="AR706" s="156"/>
      <c r="AS706" s="156"/>
      <c r="AT706" s="148"/>
      <c r="AU706" s="148"/>
      <c r="AV706" s="156"/>
      <c r="AW706" s="156"/>
      <c r="AX706" s="156"/>
      <c r="AY706" s="156"/>
      <c r="AZ706" s="156"/>
      <c r="BA706" s="156"/>
      <c r="BB706" s="223"/>
    </row>
    <row r="707" spans="1:54" ht="15.6">
      <c r="A707" s="312" t="s">
        <v>473</v>
      </c>
      <c r="B707" s="314" t="s">
        <v>395</v>
      </c>
      <c r="C707" s="314" t="s">
        <v>324</v>
      </c>
      <c r="D707" s="159" t="s">
        <v>41</v>
      </c>
      <c r="E707" s="204">
        <f t="shared" si="884"/>
        <v>621.93299999999999</v>
      </c>
      <c r="F707" s="204">
        <f t="shared" si="857"/>
        <v>621.93299999999999</v>
      </c>
      <c r="G707" s="156">
        <f>F707/E707</f>
        <v>1</v>
      </c>
      <c r="H707" s="148">
        <f>H708+H709+H710+H712+H713</f>
        <v>0</v>
      </c>
      <c r="I707" s="148">
        <f t="shared" ref="I707" si="885">I708+I709+I710+I712+I713</f>
        <v>0</v>
      </c>
      <c r="J707" s="148"/>
      <c r="K707" s="148">
        <f t="shared" ref="K707:L707" si="886">K708+K709+K710+K712+K713</f>
        <v>0</v>
      </c>
      <c r="L707" s="148">
        <f t="shared" si="886"/>
        <v>0</v>
      </c>
      <c r="M707" s="148"/>
      <c r="N707" s="148">
        <f t="shared" ref="N707:O707" si="887">N708+N709+N710+N712+N713</f>
        <v>0</v>
      </c>
      <c r="O707" s="148">
        <f t="shared" si="887"/>
        <v>0</v>
      </c>
      <c r="P707" s="148"/>
      <c r="Q707" s="148">
        <f t="shared" ref="Q707:R707" si="888">Q708+Q709+Q710+Q712+Q713</f>
        <v>0</v>
      </c>
      <c r="R707" s="148">
        <f t="shared" si="888"/>
        <v>0</v>
      </c>
      <c r="S707" s="148"/>
      <c r="T707" s="148">
        <f t="shared" ref="T707:U707" si="889">T708+T709+T710+T712+T713</f>
        <v>0</v>
      </c>
      <c r="U707" s="148">
        <f t="shared" si="889"/>
        <v>0</v>
      </c>
      <c r="V707" s="148"/>
      <c r="W707" s="148">
        <v>621.93299999999999</v>
      </c>
      <c r="X707" s="148">
        <v>621.93299999999999</v>
      </c>
      <c r="Y707" s="148"/>
      <c r="Z707" s="148">
        <f t="shared" ref="Z707:AC707" si="890">Z708+Z709+Z710+Z712+Z713</f>
        <v>0</v>
      </c>
      <c r="AA707" s="148">
        <f t="shared" si="890"/>
        <v>0</v>
      </c>
      <c r="AB707" s="148">
        <f t="shared" si="890"/>
        <v>0</v>
      </c>
      <c r="AC707" s="148">
        <f t="shared" si="890"/>
        <v>0</v>
      </c>
      <c r="AD707" s="148"/>
      <c r="AE707" s="148"/>
      <c r="AF707" s="148">
        <f t="shared" ref="AF707:AH707" si="891">AF708+AF709+AF710+AF712+AF713</f>
        <v>0</v>
      </c>
      <c r="AG707" s="148">
        <f t="shared" si="891"/>
        <v>0</v>
      </c>
      <c r="AH707" s="148">
        <f t="shared" si="891"/>
        <v>0</v>
      </c>
      <c r="AI707" s="148"/>
      <c r="AJ707" s="148">
        <f t="shared" ref="AJ707:AM707" si="892">AJ708+AJ709+AJ710+AJ712+AJ713</f>
        <v>0</v>
      </c>
      <c r="AK707" s="148">
        <f t="shared" si="892"/>
        <v>0</v>
      </c>
      <c r="AL707" s="148">
        <f t="shared" si="892"/>
        <v>0</v>
      </c>
      <c r="AM707" s="148">
        <f t="shared" si="892"/>
        <v>0</v>
      </c>
      <c r="AN707" s="148"/>
      <c r="AO707" s="148">
        <f t="shared" ref="AO707:AR707" si="893">AO708+AO709+AO710+AO712+AO713</f>
        <v>0</v>
      </c>
      <c r="AP707" s="148">
        <f t="shared" si="893"/>
        <v>0</v>
      </c>
      <c r="AQ707" s="148">
        <f t="shared" si="893"/>
        <v>0</v>
      </c>
      <c r="AR707" s="148">
        <f t="shared" si="893"/>
        <v>0</v>
      </c>
      <c r="AS707" s="148"/>
      <c r="AT707" s="148">
        <f t="shared" ref="AT707:AW707" si="894">AT708+AT709+AT710+AT712+AT713</f>
        <v>0</v>
      </c>
      <c r="AU707" s="148">
        <f t="shared" si="894"/>
        <v>0</v>
      </c>
      <c r="AV707" s="148">
        <f t="shared" si="894"/>
        <v>0</v>
      </c>
      <c r="AW707" s="148">
        <f t="shared" si="894"/>
        <v>0</v>
      </c>
      <c r="AX707" s="148"/>
      <c r="AY707" s="148">
        <f t="shared" ref="AY707:AZ707" si="895">AY708+AY709+AY710+AY712+AY713</f>
        <v>0</v>
      </c>
      <c r="AZ707" s="148">
        <f t="shared" si="895"/>
        <v>0</v>
      </c>
      <c r="BA707" s="156"/>
      <c r="BB707" s="222"/>
    </row>
    <row r="708" spans="1:54" ht="31.2">
      <c r="A708" s="313"/>
      <c r="B708" s="315"/>
      <c r="C708" s="315"/>
      <c r="D708" s="157" t="s">
        <v>37</v>
      </c>
      <c r="E708" s="204">
        <f t="shared" si="884"/>
        <v>0</v>
      </c>
      <c r="F708" s="204">
        <f t="shared" si="857"/>
        <v>0</v>
      </c>
      <c r="G708" s="156"/>
      <c r="H708" s="148"/>
      <c r="I708" s="148"/>
      <c r="J708" s="156"/>
      <c r="K708" s="148"/>
      <c r="L708" s="148"/>
      <c r="M708" s="156"/>
      <c r="N708" s="148"/>
      <c r="O708" s="148"/>
      <c r="P708" s="156"/>
      <c r="Q708" s="148"/>
      <c r="R708" s="148"/>
      <c r="S708" s="156"/>
      <c r="T708" s="148"/>
      <c r="U708" s="148"/>
      <c r="V708" s="156"/>
      <c r="W708" s="148"/>
      <c r="X708" s="148"/>
      <c r="Y708" s="156"/>
      <c r="Z708" s="148"/>
      <c r="AA708" s="148"/>
      <c r="AB708" s="156"/>
      <c r="AC708" s="156"/>
      <c r="AD708" s="156"/>
      <c r="AE708" s="148"/>
      <c r="AF708" s="148"/>
      <c r="AG708" s="156"/>
      <c r="AH708" s="156"/>
      <c r="AI708" s="156"/>
      <c r="AJ708" s="148"/>
      <c r="AK708" s="148"/>
      <c r="AL708" s="156"/>
      <c r="AM708" s="156"/>
      <c r="AN708" s="156"/>
      <c r="AO708" s="148"/>
      <c r="AP708" s="148"/>
      <c r="AQ708" s="156"/>
      <c r="AR708" s="156"/>
      <c r="AS708" s="156"/>
      <c r="AT708" s="148"/>
      <c r="AU708" s="148"/>
      <c r="AV708" s="156"/>
      <c r="AW708" s="156"/>
      <c r="AX708" s="156"/>
      <c r="AY708" s="156"/>
      <c r="AZ708" s="156"/>
      <c r="BA708" s="156"/>
      <c r="BB708" s="222"/>
    </row>
    <row r="709" spans="1:54" ht="31.2">
      <c r="A709" s="313"/>
      <c r="B709" s="315"/>
      <c r="C709" s="315"/>
      <c r="D709" s="158" t="s">
        <v>2</v>
      </c>
      <c r="E709" s="204">
        <f t="shared" si="884"/>
        <v>0</v>
      </c>
      <c r="F709" s="204">
        <f t="shared" si="857"/>
        <v>0</v>
      </c>
      <c r="G709" s="156"/>
      <c r="H709" s="148"/>
      <c r="I709" s="148"/>
      <c r="J709" s="156"/>
      <c r="K709" s="148"/>
      <c r="L709" s="148"/>
      <c r="M709" s="156"/>
      <c r="N709" s="148"/>
      <c r="O709" s="148"/>
      <c r="P709" s="156"/>
      <c r="Q709" s="148"/>
      <c r="R709" s="148"/>
      <c r="S709" s="156"/>
      <c r="T709" s="148"/>
      <c r="U709" s="148"/>
      <c r="V709" s="156"/>
      <c r="W709" s="148"/>
      <c r="X709" s="148"/>
      <c r="Y709" s="156"/>
      <c r="Z709" s="148"/>
      <c r="AA709" s="148"/>
      <c r="AB709" s="156"/>
      <c r="AC709" s="156"/>
      <c r="AD709" s="156"/>
      <c r="AE709" s="148"/>
      <c r="AF709" s="148"/>
      <c r="AG709" s="156"/>
      <c r="AH709" s="156"/>
      <c r="AI709" s="156"/>
      <c r="AJ709" s="148"/>
      <c r="AK709" s="148"/>
      <c r="AL709" s="156"/>
      <c r="AM709" s="156"/>
      <c r="AN709" s="156"/>
      <c r="AO709" s="148"/>
      <c r="AP709" s="148"/>
      <c r="AQ709" s="156"/>
      <c r="AR709" s="156"/>
      <c r="AS709" s="156"/>
      <c r="AT709" s="148"/>
      <c r="AU709" s="148"/>
      <c r="AV709" s="156"/>
      <c r="AW709" s="156"/>
      <c r="AX709" s="156"/>
      <c r="AY709" s="156"/>
      <c r="AZ709" s="156"/>
      <c r="BA709" s="156"/>
      <c r="BB709" s="222"/>
    </row>
    <row r="710" spans="1:54" ht="15.6">
      <c r="A710" s="313"/>
      <c r="B710" s="315"/>
      <c r="C710" s="315"/>
      <c r="D710" s="221" t="s">
        <v>273</v>
      </c>
      <c r="E710" s="204">
        <f>H710+K710+N710+Q710+T710+W710+Z710+AE710+AJ710+AO710+AT710+AY710</f>
        <v>621.93299999999999</v>
      </c>
      <c r="F710" s="204">
        <f t="shared" si="857"/>
        <v>621.93299999999999</v>
      </c>
      <c r="G710" s="156"/>
      <c r="H710" s="148"/>
      <c r="I710" s="148"/>
      <c r="J710" s="156"/>
      <c r="K710" s="148"/>
      <c r="L710" s="148"/>
      <c r="M710" s="156"/>
      <c r="N710" s="148"/>
      <c r="O710" s="148"/>
      <c r="P710" s="156"/>
      <c r="Q710" s="148"/>
      <c r="R710" s="148"/>
      <c r="S710" s="156"/>
      <c r="T710" s="148"/>
      <c r="U710" s="148"/>
      <c r="V710" s="156"/>
      <c r="W710" s="148">
        <v>621.93299999999999</v>
      </c>
      <c r="X710" s="148">
        <v>621.93299999999999</v>
      </c>
      <c r="Y710" s="156"/>
      <c r="Z710" s="148"/>
      <c r="AA710" s="148"/>
      <c r="AB710" s="156"/>
      <c r="AC710" s="156"/>
      <c r="AD710" s="156"/>
      <c r="AE710" s="148"/>
      <c r="AF710" s="148"/>
      <c r="AG710" s="156"/>
      <c r="AH710" s="156"/>
      <c r="AI710" s="156"/>
      <c r="AJ710" s="148"/>
      <c r="AK710" s="148"/>
      <c r="AL710" s="156"/>
      <c r="AM710" s="156"/>
      <c r="AN710" s="156"/>
      <c r="AO710" s="148"/>
      <c r="AP710" s="148"/>
      <c r="AQ710" s="156"/>
      <c r="AR710" s="156"/>
      <c r="AS710" s="156"/>
      <c r="AT710" s="148"/>
      <c r="AU710" s="148"/>
      <c r="AV710" s="156"/>
      <c r="AW710" s="156"/>
      <c r="AX710" s="156"/>
      <c r="AY710" s="156"/>
      <c r="AZ710" s="156"/>
      <c r="BA710" s="156"/>
      <c r="BB710" s="222"/>
    </row>
    <row r="711" spans="1:54" ht="78">
      <c r="A711" s="313"/>
      <c r="B711" s="315"/>
      <c r="C711" s="315"/>
      <c r="D711" s="221" t="s">
        <v>279</v>
      </c>
      <c r="E711" s="204">
        <f t="shared" ref="E711:E716" si="896">H711+K711+N711+Q711+T711+W711+Z711+AE711+AJ711+AO711+AT711+AY711</f>
        <v>0</v>
      </c>
      <c r="F711" s="204">
        <f t="shared" si="857"/>
        <v>0</v>
      </c>
      <c r="G711" s="156"/>
      <c r="H711" s="148"/>
      <c r="I711" s="148"/>
      <c r="J711" s="156"/>
      <c r="K711" s="148"/>
      <c r="L711" s="148"/>
      <c r="M711" s="156"/>
      <c r="N711" s="148"/>
      <c r="O711" s="148"/>
      <c r="P711" s="156"/>
      <c r="Q711" s="148"/>
      <c r="R711" s="148"/>
      <c r="S711" s="156"/>
      <c r="T711" s="148"/>
      <c r="U711" s="148"/>
      <c r="V711" s="156"/>
      <c r="W711" s="148"/>
      <c r="X711" s="148"/>
      <c r="Y711" s="156"/>
      <c r="Z711" s="148"/>
      <c r="AA711" s="148"/>
      <c r="AB711" s="156"/>
      <c r="AC711" s="156"/>
      <c r="AD711" s="156"/>
      <c r="AE711" s="148"/>
      <c r="AF711" s="148"/>
      <c r="AG711" s="156"/>
      <c r="AH711" s="156"/>
      <c r="AI711" s="156"/>
      <c r="AJ711" s="148"/>
      <c r="AK711" s="148"/>
      <c r="AL711" s="156"/>
      <c r="AM711" s="156"/>
      <c r="AN711" s="156"/>
      <c r="AO711" s="148"/>
      <c r="AP711" s="148"/>
      <c r="AQ711" s="156"/>
      <c r="AR711" s="156"/>
      <c r="AS711" s="156"/>
      <c r="AT711" s="148"/>
      <c r="AU711" s="148"/>
      <c r="AV711" s="156"/>
      <c r="AW711" s="156"/>
      <c r="AX711" s="156"/>
      <c r="AY711" s="156"/>
      <c r="AZ711" s="156"/>
      <c r="BA711" s="156"/>
      <c r="BB711" s="222"/>
    </row>
    <row r="712" spans="1:54" ht="15.6">
      <c r="A712" s="313"/>
      <c r="B712" s="315"/>
      <c r="C712" s="315"/>
      <c r="D712" s="221" t="s">
        <v>274</v>
      </c>
      <c r="E712" s="204">
        <f t="shared" si="896"/>
        <v>0</v>
      </c>
      <c r="F712" s="204">
        <f t="shared" si="857"/>
        <v>0</v>
      </c>
      <c r="G712" s="156"/>
      <c r="H712" s="148"/>
      <c r="I712" s="148"/>
      <c r="J712" s="156"/>
      <c r="K712" s="148"/>
      <c r="L712" s="148"/>
      <c r="M712" s="156"/>
      <c r="N712" s="148"/>
      <c r="O712" s="148"/>
      <c r="P712" s="156"/>
      <c r="Q712" s="148"/>
      <c r="R712" s="148"/>
      <c r="S712" s="156"/>
      <c r="T712" s="148"/>
      <c r="U712" s="148"/>
      <c r="V712" s="156"/>
      <c r="W712" s="148"/>
      <c r="X712" s="148"/>
      <c r="Y712" s="156"/>
      <c r="Z712" s="148"/>
      <c r="AA712" s="148"/>
      <c r="AB712" s="156"/>
      <c r="AC712" s="156"/>
      <c r="AD712" s="156"/>
      <c r="AE712" s="148"/>
      <c r="AF712" s="148"/>
      <c r="AG712" s="156"/>
      <c r="AH712" s="156"/>
      <c r="AI712" s="156"/>
      <c r="AJ712" s="148"/>
      <c r="AK712" s="148"/>
      <c r="AL712" s="156"/>
      <c r="AM712" s="156"/>
      <c r="AN712" s="156"/>
      <c r="AO712" s="148"/>
      <c r="AP712" s="148"/>
      <c r="AQ712" s="156"/>
      <c r="AR712" s="156"/>
      <c r="AS712" s="156"/>
      <c r="AT712" s="148"/>
      <c r="AU712" s="148"/>
      <c r="AV712" s="156"/>
      <c r="AW712" s="156"/>
      <c r="AX712" s="156"/>
      <c r="AY712" s="156"/>
      <c r="AZ712" s="156"/>
      <c r="BA712" s="156"/>
      <c r="BB712" s="222"/>
    </row>
    <row r="713" spans="1:54" ht="31.2">
      <c r="A713" s="313"/>
      <c r="B713" s="315"/>
      <c r="C713" s="315"/>
      <c r="D713" s="153" t="s">
        <v>43</v>
      </c>
      <c r="E713" s="204">
        <f t="shared" si="896"/>
        <v>0</v>
      </c>
      <c r="F713" s="204">
        <f t="shared" si="857"/>
        <v>0</v>
      </c>
      <c r="G713" s="156"/>
      <c r="H713" s="148"/>
      <c r="I713" s="148"/>
      <c r="J713" s="156"/>
      <c r="K713" s="148"/>
      <c r="L713" s="148"/>
      <c r="M713" s="156"/>
      <c r="N713" s="148"/>
      <c r="O713" s="148"/>
      <c r="P713" s="156"/>
      <c r="Q713" s="148"/>
      <c r="R713" s="148"/>
      <c r="S713" s="156"/>
      <c r="T713" s="148"/>
      <c r="U713" s="148"/>
      <c r="V713" s="156"/>
      <c r="W713" s="148"/>
      <c r="X713" s="148"/>
      <c r="Y713" s="156"/>
      <c r="Z713" s="148"/>
      <c r="AA713" s="148"/>
      <c r="AB713" s="156"/>
      <c r="AC713" s="156"/>
      <c r="AD713" s="156"/>
      <c r="AE713" s="148"/>
      <c r="AF713" s="148"/>
      <c r="AG713" s="156"/>
      <c r="AH713" s="156"/>
      <c r="AI713" s="156"/>
      <c r="AJ713" s="148"/>
      <c r="AK713" s="148"/>
      <c r="AL713" s="156"/>
      <c r="AM713" s="156"/>
      <c r="AN713" s="156"/>
      <c r="AO713" s="148"/>
      <c r="AP713" s="148"/>
      <c r="AQ713" s="156"/>
      <c r="AR713" s="156"/>
      <c r="AS713" s="156"/>
      <c r="AT713" s="148"/>
      <c r="AU713" s="148"/>
      <c r="AV713" s="156"/>
      <c r="AW713" s="156"/>
      <c r="AX713" s="156"/>
      <c r="AY713" s="156"/>
      <c r="AZ713" s="156"/>
      <c r="BA713" s="156"/>
      <c r="BB713" s="223"/>
    </row>
    <row r="714" spans="1:54" ht="15.6">
      <c r="A714" s="312" t="s">
        <v>474</v>
      </c>
      <c r="B714" s="314" t="s">
        <v>477</v>
      </c>
      <c r="C714" s="314" t="s">
        <v>324</v>
      </c>
      <c r="D714" s="159" t="s">
        <v>41</v>
      </c>
      <c r="E714" s="204">
        <f t="shared" si="896"/>
        <v>65</v>
      </c>
      <c r="F714" s="204">
        <f t="shared" si="857"/>
        <v>65</v>
      </c>
      <c r="G714" s="156"/>
      <c r="H714" s="148">
        <f>H715+H716+H717+H719+H720</f>
        <v>0</v>
      </c>
      <c r="I714" s="148">
        <f t="shared" ref="I714" si="897">I715+I716+I717+I719+I720</f>
        <v>0</v>
      </c>
      <c r="J714" s="148"/>
      <c r="K714" s="148">
        <f t="shared" ref="K714:L714" si="898">K715+K716+K717+K719+K720</f>
        <v>0</v>
      </c>
      <c r="L714" s="148">
        <f t="shared" si="898"/>
        <v>0</v>
      </c>
      <c r="M714" s="148"/>
      <c r="N714" s="148">
        <f t="shared" ref="N714:O714" si="899">N715+N716+N717+N719+N720</f>
        <v>0</v>
      </c>
      <c r="O714" s="148">
        <f t="shared" si="899"/>
        <v>0</v>
      </c>
      <c r="P714" s="148"/>
      <c r="Q714" s="148">
        <f t="shared" ref="Q714:R714" si="900">Q715+Q716+Q717+Q719+Q720</f>
        <v>0</v>
      </c>
      <c r="R714" s="148">
        <f t="shared" si="900"/>
        <v>0</v>
      </c>
      <c r="S714" s="148"/>
      <c r="T714" s="148">
        <f t="shared" ref="T714:U714" si="901">T715+T716+T717+T719+T720</f>
        <v>0</v>
      </c>
      <c r="U714" s="148">
        <f t="shared" si="901"/>
        <v>0</v>
      </c>
      <c r="V714" s="148"/>
      <c r="W714" s="148">
        <f t="shared" ref="W714:X714" si="902">W715+W716+W717+W719+W720</f>
        <v>0</v>
      </c>
      <c r="X714" s="148">
        <f t="shared" si="902"/>
        <v>0</v>
      </c>
      <c r="Y714" s="148"/>
      <c r="Z714" s="148">
        <f t="shared" ref="Z714:AC714" si="903">Z715+Z716+Z717+Z719+Z720</f>
        <v>0</v>
      </c>
      <c r="AA714" s="148">
        <f t="shared" si="903"/>
        <v>0</v>
      </c>
      <c r="AB714" s="148">
        <f t="shared" si="903"/>
        <v>0</v>
      </c>
      <c r="AC714" s="148">
        <f t="shared" si="903"/>
        <v>0</v>
      </c>
      <c r="AD714" s="148"/>
      <c r="AE714" s="148">
        <f t="shared" ref="AE714:AH714" si="904">AE715+AE716+AE717+AE719+AE720</f>
        <v>0</v>
      </c>
      <c r="AF714" s="148">
        <f t="shared" si="904"/>
        <v>0</v>
      </c>
      <c r="AG714" s="148">
        <f t="shared" si="904"/>
        <v>0</v>
      </c>
      <c r="AH714" s="148">
        <f t="shared" si="904"/>
        <v>0</v>
      </c>
      <c r="AI714" s="148"/>
      <c r="AJ714" s="148">
        <f t="shared" ref="AJ714:AM714" si="905">AJ715+AJ716+AJ717+AJ719+AJ720</f>
        <v>65</v>
      </c>
      <c r="AK714" s="148">
        <f t="shared" si="905"/>
        <v>0</v>
      </c>
      <c r="AL714" s="148">
        <f t="shared" si="905"/>
        <v>0</v>
      </c>
      <c r="AM714" s="148">
        <f t="shared" si="905"/>
        <v>65</v>
      </c>
      <c r="AN714" s="148"/>
      <c r="AO714" s="148">
        <f t="shared" ref="AO714:AR714" si="906">AO715+AO716+AO717+AO719+AO720</f>
        <v>0</v>
      </c>
      <c r="AP714" s="148">
        <f t="shared" si="906"/>
        <v>0</v>
      </c>
      <c r="AQ714" s="148">
        <f t="shared" si="906"/>
        <v>0</v>
      </c>
      <c r="AR714" s="148">
        <f t="shared" si="906"/>
        <v>0</v>
      </c>
      <c r="AS714" s="148"/>
      <c r="AT714" s="148">
        <f t="shared" ref="AT714:AW714" si="907">AT715+AT716+AT717+AT719+AT720</f>
        <v>0</v>
      </c>
      <c r="AU714" s="148">
        <f t="shared" si="907"/>
        <v>0</v>
      </c>
      <c r="AV714" s="148">
        <f t="shared" si="907"/>
        <v>0</v>
      </c>
      <c r="AW714" s="148">
        <f t="shared" si="907"/>
        <v>0</v>
      </c>
      <c r="AX714" s="148"/>
      <c r="AY714" s="148">
        <f t="shared" ref="AY714:AZ714" si="908">AY715+AY716+AY717+AY719+AY720</f>
        <v>0</v>
      </c>
      <c r="AZ714" s="148">
        <f t="shared" si="908"/>
        <v>0</v>
      </c>
      <c r="BA714" s="156"/>
      <c r="BB714" s="222"/>
    </row>
    <row r="715" spans="1:54" ht="31.2">
      <c r="A715" s="313"/>
      <c r="B715" s="315"/>
      <c r="C715" s="315"/>
      <c r="D715" s="157" t="s">
        <v>37</v>
      </c>
      <c r="E715" s="204">
        <f t="shared" si="896"/>
        <v>0</v>
      </c>
      <c r="F715" s="204">
        <f t="shared" si="857"/>
        <v>0</v>
      </c>
      <c r="G715" s="156"/>
      <c r="H715" s="148"/>
      <c r="I715" s="148"/>
      <c r="J715" s="156"/>
      <c r="K715" s="148"/>
      <c r="L715" s="148"/>
      <c r="M715" s="156"/>
      <c r="N715" s="148"/>
      <c r="O715" s="148"/>
      <c r="P715" s="156"/>
      <c r="Q715" s="148"/>
      <c r="R715" s="148"/>
      <c r="S715" s="156"/>
      <c r="T715" s="148"/>
      <c r="U715" s="148"/>
      <c r="V715" s="156"/>
      <c r="W715" s="148"/>
      <c r="X715" s="148"/>
      <c r="Y715" s="156"/>
      <c r="Z715" s="148"/>
      <c r="AA715" s="148"/>
      <c r="AB715" s="156"/>
      <c r="AC715" s="156"/>
      <c r="AD715" s="156"/>
      <c r="AE715" s="148"/>
      <c r="AF715" s="148"/>
      <c r="AG715" s="156"/>
      <c r="AH715" s="156"/>
      <c r="AI715" s="156"/>
      <c r="AJ715" s="148"/>
      <c r="AK715" s="148"/>
      <c r="AL715" s="156"/>
      <c r="AM715" s="156"/>
      <c r="AN715" s="156"/>
      <c r="AO715" s="148"/>
      <c r="AP715" s="148"/>
      <c r="AQ715" s="156"/>
      <c r="AR715" s="156"/>
      <c r="AS715" s="156"/>
      <c r="AT715" s="148"/>
      <c r="AU715" s="148"/>
      <c r="AV715" s="156"/>
      <c r="AW715" s="156"/>
      <c r="AX715" s="156"/>
      <c r="AY715" s="156"/>
      <c r="AZ715" s="156"/>
      <c r="BA715" s="156"/>
      <c r="BB715" s="222"/>
    </row>
    <row r="716" spans="1:54" ht="31.2">
      <c r="A716" s="313"/>
      <c r="B716" s="315"/>
      <c r="C716" s="315"/>
      <c r="D716" s="158" t="s">
        <v>2</v>
      </c>
      <c r="E716" s="204">
        <f t="shared" si="896"/>
        <v>0</v>
      </c>
      <c r="F716" s="204">
        <f t="shared" si="857"/>
        <v>0</v>
      </c>
      <c r="G716" s="156"/>
      <c r="H716" s="148"/>
      <c r="I716" s="148"/>
      <c r="J716" s="156"/>
      <c r="K716" s="148"/>
      <c r="L716" s="148"/>
      <c r="M716" s="156"/>
      <c r="N716" s="148"/>
      <c r="O716" s="148"/>
      <c r="P716" s="156"/>
      <c r="Q716" s="148"/>
      <c r="R716" s="148"/>
      <c r="S716" s="156"/>
      <c r="T716" s="148"/>
      <c r="U716" s="148"/>
      <c r="V716" s="156"/>
      <c r="W716" s="148"/>
      <c r="X716" s="148"/>
      <c r="Y716" s="156"/>
      <c r="Z716" s="148"/>
      <c r="AA716" s="148"/>
      <c r="AB716" s="156"/>
      <c r="AC716" s="156"/>
      <c r="AD716" s="156"/>
      <c r="AE716" s="148"/>
      <c r="AF716" s="148"/>
      <c r="AG716" s="156"/>
      <c r="AH716" s="156"/>
      <c r="AI716" s="156"/>
      <c r="AJ716" s="148"/>
      <c r="AK716" s="148"/>
      <c r="AL716" s="156"/>
      <c r="AM716" s="156"/>
      <c r="AN716" s="156"/>
      <c r="AO716" s="148"/>
      <c r="AP716" s="148"/>
      <c r="AQ716" s="156"/>
      <c r="AR716" s="156"/>
      <c r="AS716" s="156"/>
      <c r="AT716" s="148"/>
      <c r="AU716" s="148"/>
      <c r="AV716" s="156"/>
      <c r="AW716" s="156"/>
      <c r="AX716" s="156"/>
      <c r="AY716" s="156"/>
      <c r="AZ716" s="156"/>
      <c r="BA716" s="156"/>
      <c r="BB716" s="222"/>
    </row>
    <row r="717" spans="1:54" ht="15.6">
      <c r="A717" s="313"/>
      <c r="B717" s="315"/>
      <c r="C717" s="315"/>
      <c r="D717" s="221" t="s">
        <v>273</v>
      </c>
      <c r="E717" s="204">
        <f>H717+K717+N717+Q717+T717+W717+Z717+AE717+AJ717+AO717+AT717+AY717</f>
        <v>65</v>
      </c>
      <c r="F717" s="204">
        <f t="shared" si="857"/>
        <v>65</v>
      </c>
      <c r="G717" s="156"/>
      <c r="H717" s="148"/>
      <c r="I717" s="148"/>
      <c r="J717" s="156"/>
      <c r="K717" s="148"/>
      <c r="L717" s="148"/>
      <c r="M717" s="156"/>
      <c r="N717" s="148"/>
      <c r="O717" s="148"/>
      <c r="P717" s="156"/>
      <c r="Q717" s="148"/>
      <c r="R717" s="148"/>
      <c r="S717" s="156"/>
      <c r="T717" s="148"/>
      <c r="U717" s="148"/>
      <c r="V717" s="156"/>
      <c r="W717" s="148"/>
      <c r="X717" s="148"/>
      <c r="Y717" s="156"/>
      <c r="Z717" s="148"/>
      <c r="AA717" s="148"/>
      <c r="AB717" s="156"/>
      <c r="AC717" s="156"/>
      <c r="AD717" s="156"/>
      <c r="AE717" s="148"/>
      <c r="AF717" s="148"/>
      <c r="AG717" s="156"/>
      <c r="AH717" s="156"/>
      <c r="AI717" s="156"/>
      <c r="AJ717" s="148">
        <v>65</v>
      </c>
      <c r="AK717" s="148"/>
      <c r="AL717" s="156"/>
      <c r="AM717" s="148">
        <v>65</v>
      </c>
      <c r="AN717" s="156"/>
      <c r="AO717" s="148"/>
      <c r="AP717" s="148"/>
      <c r="AQ717" s="156"/>
      <c r="AR717" s="156"/>
      <c r="AS717" s="156"/>
      <c r="AT717" s="148"/>
      <c r="AU717" s="148"/>
      <c r="AV717" s="156"/>
      <c r="AW717" s="156"/>
      <c r="AX717" s="156"/>
      <c r="AY717" s="156"/>
      <c r="AZ717" s="156"/>
      <c r="BA717" s="156"/>
      <c r="BB717" s="222"/>
    </row>
    <row r="718" spans="1:54" ht="78">
      <c r="A718" s="313"/>
      <c r="B718" s="315"/>
      <c r="C718" s="315"/>
      <c r="D718" s="221" t="s">
        <v>279</v>
      </c>
      <c r="E718" s="204">
        <f t="shared" ref="E718:E723" si="909">H718+K718+N718+Q718+T718+W718+Z718+AE718+AJ718+AO718+AT718+AY718</f>
        <v>0</v>
      </c>
      <c r="F718" s="204">
        <f t="shared" si="857"/>
        <v>0</v>
      </c>
      <c r="G718" s="156"/>
      <c r="H718" s="148"/>
      <c r="I718" s="148"/>
      <c r="J718" s="156"/>
      <c r="K718" s="148"/>
      <c r="L718" s="148"/>
      <c r="M718" s="156"/>
      <c r="N718" s="148"/>
      <c r="O718" s="148"/>
      <c r="P718" s="156"/>
      <c r="Q718" s="148"/>
      <c r="R718" s="148"/>
      <c r="S718" s="156"/>
      <c r="T718" s="148"/>
      <c r="U718" s="148"/>
      <c r="V718" s="156"/>
      <c r="W718" s="148"/>
      <c r="X718" s="148"/>
      <c r="Y718" s="156"/>
      <c r="Z718" s="148"/>
      <c r="AA718" s="148"/>
      <c r="AB718" s="156"/>
      <c r="AC718" s="156"/>
      <c r="AD718" s="156"/>
      <c r="AE718" s="148"/>
      <c r="AF718" s="148"/>
      <c r="AG718" s="156"/>
      <c r="AH718" s="156"/>
      <c r="AI718" s="156"/>
      <c r="AJ718" s="148"/>
      <c r="AK718" s="148"/>
      <c r="AL718" s="156"/>
      <c r="AM718" s="156"/>
      <c r="AN718" s="156"/>
      <c r="AO718" s="148"/>
      <c r="AP718" s="148"/>
      <c r="AQ718" s="156"/>
      <c r="AR718" s="156"/>
      <c r="AS718" s="156"/>
      <c r="AT718" s="148"/>
      <c r="AU718" s="148"/>
      <c r="AV718" s="156"/>
      <c r="AW718" s="156"/>
      <c r="AX718" s="156"/>
      <c r="AY718" s="156"/>
      <c r="AZ718" s="156"/>
      <c r="BA718" s="156"/>
      <c r="BB718" s="222"/>
    </row>
    <row r="719" spans="1:54" ht="15.6">
      <c r="A719" s="313"/>
      <c r="B719" s="315"/>
      <c r="C719" s="315"/>
      <c r="D719" s="221" t="s">
        <v>274</v>
      </c>
      <c r="E719" s="204">
        <f t="shared" si="909"/>
        <v>0</v>
      </c>
      <c r="F719" s="204">
        <f t="shared" si="857"/>
        <v>0</v>
      </c>
      <c r="G719" s="156"/>
      <c r="H719" s="148"/>
      <c r="I719" s="148"/>
      <c r="J719" s="156"/>
      <c r="K719" s="148"/>
      <c r="L719" s="148"/>
      <c r="M719" s="156"/>
      <c r="N719" s="148"/>
      <c r="O719" s="148"/>
      <c r="P719" s="156"/>
      <c r="Q719" s="148"/>
      <c r="R719" s="148"/>
      <c r="S719" s="156"/>
      <c r="T719" s="148"/>
      <c r="U719" s="148"/>
      <c r="V719" s="156"/>
      <c r="W719" s="148"/>
      <c r="X719" s="148"/>
      <c r="Y719" s="156"/>
      <c r="Z719" s="148"/>
      <c r="AA719" s="148"/>
      <c r="AB719" s="156"/>
      <c r="AC719" s="156"/>
      <c r="AD719" s="156"/>
      <c r="AE719" s="148"/>
      <c r="AF719" s="148"/>
      <c r="AG719" s="156"/>
      <c r="AH719" s="156"/>
      <c r="AI719" s="156"/>
      <c r="AJ719" s="148"/>
      <c r="AK719" s="148"/>
      <c r="AL719" s="156"/>
      <c r="AM719" s="156"/>
      <c r="AN719" s="156"/>
      <c r="AO719" s="148"/>
      <c r="AP719" s="148"/>
      <c r="AQ719" s="156"/>
      <c r="AR719" s="156"/>
      <c r="AS719" s="156"/>
      <c r="AT719" s="148"/>
      <c r="AU719" s="148"/>
      <c r="AV719" s="156"/>
      <c r="AW719" s="156"/>
      <c r="AX719" s="156"/>
      <c r="AY719" s="156"/>
      <c r="AZ719" s="156"/>
      <c r="BA719" s="156"/>
      <c r="BB719" s="222"/>
    </row>
    <row r="720" spans="1:54" ht="31.2">
      <c r="A720" s="313"/>
      <c r="B720" s="315"/>
      <c r="C720" s="315"/>
      <c r="D720" s="153" t="s">
        <v>43</v>
      </c>
      <c r="E720" s="204">
        <f t="shared" si="909"/>
        <v>0</v>
      </c>
      <c r="F720" s="204">
        <f t="shared" si="857"/>
        <v>0</v>
      </c>
      <c r="G720" s="156"/>
      <c r="H720" s="148"/>
      <c r="I720" s="148"/>
      <c r="J720" s="156"/>
      <c r="K720" s="148"/>
      <c r="L720" s="148"/>
      <c r="M720" s="156"/>
      <c r="N720" s="148"/>
      <c r="O720" s="148"/>
      <c r="P720" s="156"/>
      <c r="Q720" s="148"/>
      <c r="R720" s="148"/>
      <c r="S720" s="156"/>
      <c r="T720" s="148"/>
      <c r="U720" s="148"/>
      <c r="V720" s="156"/>
      <c r="W720" s="148"/>
      <c r="X720" s="148"/>
      <c r="Y720" s="156"/>
      <c r="Z720" s="148"/>
      <c r="AA720" s="148"/>
      <c r="AB720" s="156"/>
      <c r="AC720" s="156"/>
      <c r="AD720" s="156"/>
      <c r="AE720" s="148"/>
      <c r="AF720" s="148"/>
      <c r="AG720" s="156"/>
      <c r="AH720" s="156"/>
      <c r="AI720" s="156"/>
      <c r="AJ720" s="148"/>
      <c r="AK720" s="148"/>
      <c r="AL720" s="156"/>
      <c r="AM720" s="156"/>
      <c r="AN720" s="156"/>
      <c r="AO720" s="148"/>
      <c r="AP720" s="148"/>
      <c r="AQ720" s="156"/>
      <c r="AR720" s="156"/>
      <c r="AS720" s="156"/>
      <c r="AT720" s="148"/>
      <c r="AU720" s="148"/>
      <c r="AV720" s="156"/>
      <c r="AW720" s="156"/>
      <c r="AX720" s="156"/>
      <c r="AY720" s="156"/>
      <c r="AZ720" s="156"/>
      <c r="BA720" s="156"/>
      <c r="BB720" s="223"/>
    </row>
    <row r="721" spans="1:54" ht="15.6">
      <c r="A721" s="312" t="s">
        <v>475</v>
      </c>
      <c r="B721" s="314" t="s">
        <v>513</v>
      </c>
      <c r="C721" s="314" t="s">
        <v>324</v>
      </c>
      <c r="D721" s="159" t="s">
        <v>41</v>
      </c>
      <c r="E721" s="204">
        <f t="shared" si="909"/>
        <v>247</v>
      </c>
      <c r="F721" s="204">
        <f t="shared" si="857"/>
        <v>247</v>
      </c>
      <c r="G721" s="156"/>
      <c r="H721" s="148">
        <f>H722+H723+H724+H726+H727</f>
        <v>0</v>
      </c>
      <c r="I721" s="148">
        <f t="shared" ref="I721" si="910">I722+I723+I724+I726+I727</f>
        <v>0</v>
      </c>
      <c r="J721" s="148"/>
      <c r="K721" s="148">
        <f t="shared" ref="K721:L721" si="911">K722+K723+K724+K726+K727</f>
        <v>0</v>
      </c>
      <c r="L721" s="148">
        <f t="shared" si="911"/>
        <v>0</v>
      </c>
      <c r="M721" s="148"/>
      <c r="N721" s="148">
        <f t="shared" ref="N721:O721" si="912">N722+N723+N724+N726+N727</f>
        <v>0</v>
      </c>
      <c r="O721" s="148">
        <f t="shared" si="912"/>
        <v>0</v>
      </c>
      <c r="P721" s="148"/>
      <c r="Q721" s="148">
        <f t="shared" ref="Q721:R721" si="913">Q722+Q723+Q724+Q726+Q727</f>
        <v>0</v>
      </c>
      <c r="R721" s="148">
        <f t="shared" si="913"/>
        <v>0</v>
      </c>
      <c r="S721" s="148"/>
      <c r="T721" s="148">
        <f t="shared" ref="T721:U721" si="914">T722+T723+T724+T726+T727</f>
        <v>0</v>
      </c>
      <c r="U721" s="148">
        <f t="shared" si="914"/>
        <v>0</v>
      </c>
      <c r="V721" s="148"/>
      <c r="W721" s="148">
        <f t="shared" ref="W721:X721" si="915">W722+W723+W724+W726+W727</f>
        <v>0</v>
      </c>
      <c r="X721" s="148">
        <f t="shared" si="915"/>
        <v>0</v>
      </c>
      <c r="Y721" s="148"/>
      <c r="Z721" s="148">
        <f t="shared" ref="Z721:AC721" si="916">Z722+Z723+Z724+Z726+Z727</f>
        <v>0</v>
      </c>
      <c r="AA721" s="148">
        <f t="shared" si="916"/>
        <v>0</v>
      </c>
      <c r="AB721" s="148">
        <f t="shared" si="916"/>
        <v>0</v>
      </c>
      <c r="AC721" s="148">
        <f t="shared" si="916"/>
        <v>0</v>
      </c>
      <c r="AD721" s="148"/>
      <c r="AE721" s="148">
        <f t="shared" ref="AE721:AH721" si="917">AE722+AE723+AE724+AE726+AE727</f>
        <v>0</v>
      </c>
      <c r="AF721" s="148">
        <f t="shared" si="917"/>
        <v>0</v>
      </c>
      <c r="AG721" s="148">
        <f t="shared" si="917"/>
        <v>0</v>
      </c>
      <c r="AH721" s="148">
        <f t="shared" si="917"/>
        <v>0</v>
      </c>
      <c r="AI721" s="148"/>
      <c r="AJ721" s="148">
        <f t="shared" ref="AJ721:AM721" si="918">AJ722+AJ723+AJ724+AJ726+AJ727</f>
        <v>247</v>
      </c>
      <c r="AK721" s="148">
        <f t="shared" si="918"/>
        <v>0</v>
      </c>
      <c r="AL721" s="148">
        <f t="shared" si="918"/>
        <v>0</v>
      </c>
      <c r="AM721" s="148">
        <f t="shared" si="918"/>
        <v>247</v>
      </c>
      <c r="AN721" s="148"/>
      <c r="AO721" s="148">
        <f t="shared" ref="AO721:AR721" si="919">AO722+AO723+AO724+AO726+AO727</f>
        <v>0</v>
      </c>
      <c r="AP721" s="148">
        <f t="shared" si="919"/>
        <v>0</v>
      </c>
      <c r="AQ721" s="148">
        <f t="shared" si="919"/>
        <v>0</v>
      </c>
      <c r="AR721" s="148">
        <f t="shared" si="919"/>
        <v>0</v>
      </c>
      <c r="AS721" s="148"/>
      <c r="AT721" s="148">
        <f t="shared" ref="AT721:AW721" si="920">AT722+AT723+AT724+AT726+AT727</f>
        <v>0</v>
      </c>
      <c r="AU721" s="148">
        <f t="shared" si="920"/>
        <v>0</v>
      </c>
      <c r="AV721" s="148">
        <f t="shared" si="920"/>
        <v>0</v>
      </c>
      <c r="AW721" s="148">
        <f t="shared" si="920"/>
        <v>0</v>
      </c>
      <c r="AX721" s="148"/>
      <c r="AY721" s="148">
        <f t="shared" ref="AY721:AZ721" si="921">AY722+AY723+AY724+AY726+AY727</f>
        <v>0</v>
      </c>
      <c r="AZ721" s="148">
        <f t="shared" si="921"/>
        <v>0</v>
      </c>
      <c r="BA721" s="156"/>
      <c r="BB721" s="222"/>
    </row>
    <row r="722" spans="1:54" ht="31.2">
      <c r="A722" s="313"/>
      <c r="B722" s="315"/>
      <c r="C722" s="315"/>
      <c r="D722" s="157" t="s">
        <v>37</v>
      </c>
      <c r="E722" s="204">
        <f t="shared" si="909"/>
        <v>0</v>
      </c>
      <c r="F722" s="204">
        <f t="shared" si="857"/>
        <v>0</v>
      </c>
      <c r="G722" s="156"/>
      <c r="H722" s="148"/>
      <c r="I722" s="148"/>
      <c r="J722" s="156"/>
      <c r="K722" s="148"/>
      <c r="L722" s="148"/>
      <c r="M722" s="156"/>
      <c r="N722" s="148"/>
      <c r="O722" s="148"/>
      <c r="P722" s="156"/>
      <c r="Q722" s="148"/>
      <c r="R722" s="148"/>
      <c r="S722" s="156"/>
      <c r="T722" s="148"/>
      <c r="U722" s="148"/>
      <c r="V722" s="156"/>
      <c r="W722" s="148"/>
      <c r="X722" s="148"/>
      <c r="Y722" s="156"/>
      <c r="Z722" s="148"/>
      <c r="AA722" s="148"/>
      <c r="AB722" s="156"/>
      <c r="AC722" s="156"/>
      <c r="AD722" s="156"/>
      <c r="AE722" s="148"/>
      <c r="AF722" s="148"/>
      <c r="AG722" s="156"/>
      <c r="AH722" s="156"/>
      <c r="AI722" s="156"/>
      <c r="AJ722" s="148"/>
      <c r="AK722" s="148"/>
      <c r="AL722" s="156"/>
      <c r="AM722" s="156"/>
      <c r="AN722" s="156"/>
      <c r="AO722" s="148"/>
      <c r="AP722" s="148"/>
      <c r="AQ722" s="156"/>
      <c r="AR722" s="156"/>
      <c r="AS722" s="156"/>
      <c r="AT722" s="148"/>
      <c r="AU722" s="148"/>
      <c r="AV722" s="156"/>
      <c r="AW722" s="156"/>
      <c r="AX722" s="156"/>
      <c r="AY722" s="156"/>
      <c r="AZ722" s="156"/>
      <c r="BA722" s="156"/>
      <c r="BB722" s="222"/>
    </row>
    <row r="723" spans="1:54" ht="31.2">
      <c r="A723" s="313"/>
      <c r="B723" s="315"/>
      <c r="C723" s="315"/>
      <c r="D723" s="158" t="s">
        <v>2</v>
      </c>
      <c r="E723" s="204">
        <f t="shared" si="909"/>
        <v>0</v>
      </c>
      <c r="F723" s="204">
        <f t="shared" si="857"/>
        <v>0</v>
      </c>
      <c r="G723" s="156"/>
      <c r="H723" s="148"/>
      <c r="I723" s="148"/>
      <c r="J723" s="156"/>
      <c r="K723" s="148"/>
      <c r="L723" s="148"/>
      <c r="M723" s="156"/>
      <c r="N723" s="148"/>
      <c r="O723" s="148"/>
      <c r="P723" s="156"/>
      <c r="Q723" s="148"/>
      <c r="R723" s="148"/>
      <c r="S723" s="156"/>
      <c r="T723" s="148"/>
      <c r="U723" s="148"/>
      <c r="V723" s="156"/>
      <c r="W723" s="148"/>
      <c r="X723" s="148"/>
      <c r="Y723" s="156"/>
      <c r="Z723" s="148"/>
      <c r="AA723" s="148"/>
      <c r="AB723" s="156"/>
      <c r="AC723" s="156"/>
      <c r="AD723" s="156"/>
      <c r="AE723" s="148"/>
      <c r="AF723" s="148"/>
      <c r="AG723" s="156"/>
      <c r="AH723" s="156"/>
      <c r="AI723" s="156"/>
      <c r="AJ723" s="148"/>
      <c r="AK723" s="148"/>
      <c r="AL723" s="156"/>
      <c r="AM723" s="156"/>
      <c r="AN723" s="156"/>
      <c r="AO723" s="148"/>
      <c r="AP723" s="148"/>
      <c r="AQ723" s="156"/>
      <c r="AR723" s="156"/>
      <c r="AS723" s="156"/>
      <c r="AT723" s="148"/>
      <c r="AU723" s="148"/>
      <c r="AV723" s="156"/>
      <c r="AW723" s="156"/>
      <c r="AX723" s="156"/>
      <c r="AY723" s="156"/>
      <c r="AZ723" s="156"/>
      <c r="BA723" s="156"/>
      <c r="BB723" s="222"/>
    </row>
    <row r="724" spans="1:54" ht="15.6">
      <c r="A724" s="313"/>
      <c r="B724" s="315"/>
      <c r="C724" s="315"/>
      <c r="D724" s="221" t="s">
        <v>273</v>
      </c>
      <c r="E724" s="204">
        <f>H724+K724+N724+Q724+T724+W724+Z724+AE724+AJ724+AO724+AT724+AY724</f>
        <v>247</v>
      </c>
      <c r="F724" s="204">
        <f t="shared" si="857"/>
        <v>247</v>
      </c>
      <c r="G724" s="156"/>
      <c r="H724" s="148"/>
      <c r="I724" s="148"/>
      <c r="J724" s="156"/>
      <c r="K724" s="148"/>
      <c r="L724" s="148"/>
      <c r="M724" s="156"/>
      <c r="N724" s="148"/>
      <c r="O724" s="148"/>
      <c r="P724" s="156"/>
      <c r="Q724" s="148"/>
      <c r="R724" s="148"/>
      <c r="S724" s="156"/>
      <c r="T724" s="148"/>
      <c r="U724" s="148"/>
      <c r="V724" s="156"/>
      <c r="W724" s="148"/>
      <c r="X724" s="148"/>
      <c r="Y724" s="156"/>
      <c r="Z724" s="148"/>
      <c r="AA724" s="148"/>
      <c r="AB724" s="156"/>
      <c r="AC724" s="156"/>
      <c r="AD724" s="156"/>
      <c r="AE724" s="148"/>
      <c r="AF724" s="148"/>
      <c r="AG724" s="156"/>
      <c r="AH724" s="156"/>
      <c r="AI724" s="156"/>
      <c r="AJ724" s="148">
        <v>247</v>
      </c>
      <c r="AK724" s="148"/>
      <c r="AL724" s="156"/>
      <c r="AM724" s="148">
        <v>247</v>
      </c>
      <c r="AN724" s="156"/>
      <c r="AO724" s="148"/>
      <c r="AP724" s="148"/>
      <c r="AQ724" s="156"/>
      <c r="AR724" s="156"/>
      <c r="AS724" s="156"/>
      <c r="AT724" s="148"/>
      <c r="AU724" s="148"/>
      <c r="AV724" s="156"/>
      <c r="AW724" s="156"/>
      <c r="AX724" s="156"/>
      <c r="AY724" s="148"/>
      <c r="AZ724" s="156"/>
      <c r="BA724" s="156"/>
      <c r="BB724" s="222"/>
    </row>
    <row r="725" spans="1:54" ht="78">
      <c r="A725" s="313"/>
      <c r="B725" s="315"/>
      <c r="C725" s="315"/>
      <c r="D725" s="221" t="s">
        <v>279</v>
      </c>
      <c r="E725" s="204">
        <f t="shared" ref="E725:E730" si="922">H725+K725+N725+Q725+T725+W725+Z725+AE725+AJ725+AO725+AT725+AY725</f>
        <v>0</v>
      </c>
      <c r="F725" s="204">
        <f t="shared" si="857"/>
        <v>0</v>
      </c>
      <c r="G725" s="156"/>
      <c r="H725" s="148"/>
      <c r="I725" s="148"/>
      <c r="J725" s="156"/>
      <c r="K725" s="148"/>
      <c r="L725" s="148"/>
      <c r="M725" s="156"/>
      <c r="N725" s="148"/>
      <c r="O725" s="148"/>
      <c r="P725" s="156"/>
      <c r="Q725" s="148"/>
      <c r="R725" s="148"/>
      <c r="S725" s="156"/>
      <c r="T725" s="148"/>
      <c r="U725" s="148"/>
      <c r="V725" s="156"/>
      <c r="W725" s="148"/>
      <c r="X725" s="148"/>
      <c r="Y725" s="156"/>
      <c r="Z725" s="148"/>
      <c r="AA725" s="148"/>
      <c r="AB725" s="156"/>
      <c r="AC725" s="156"/>
      <c r="AD725" s="156"/>
      <c r="AE725" s="148"/>
      <c r="AF725" s="148"/>
      <c r="AG725" s="156"/>
      <c r="AH725" s="156"/>
      <c r="AI725" s="156"/>
      <c r="AJ725" s="148"/>
      <c r="AK725" s="148"/>
      <c r="AL725" s="156"/>
      <c r="AM725" s="156"/>
      <c r="AN725" s="156"/>
      <c r="AO725" s="148"/>
      <c r="AP725" s="148"/>
      <c r="AQ725" s="156"/>
      <c r="AR725" s="156"/>
      <c r="AS725" s="156"/>
      <c r="AT725" s="148"/>
      <c r="AU725" s="148"/>
      <c r="AV725" s="156"/>
      <c r="AW725" s="156"/>
      <c r="AX725" s="156"/>
      <c r="AY725" s="156"/>
      <c r="AZ725" s="156"/>
      <c r="BA725" s="156"/>
      <c r="BB725" s="222"/>
    </row>
    <row r="726" spans="1:54" ht="15.6">
      <c r="A726" s="313"/>
      <c r="B726" s="315"/>
      <c r="C726" s="315"/>
      <c r="D726" s="221" t="s">
        <v>274</v>
      </c>
      <c r="E726" s="204">
        <f t="shared" si="922"/>
        <v>0</v>
      </c>
      <c r="F726" s="204">
        <f t="shared" si="857"/>
        <v>0</v>
      </c>
      <c r="G726" s="156"/>
      <c r="H726" s="148"/>
      <c r="I726" s="148"/>
      <c r="J726" s="156"/>
      <c r="K726" s="148"/>
      <c r="L726" s="148"/>
      <c r="M726" s="156"/>
      <c r="N726" s="148"/>
      <c r="O726" s="148"/>
      <c r="P726" s="156"/>
      <c r="Q726" s="148"/>
      <c r="R726" s="148"/>
      <c r="S726" s="156"/>
      <c r="T726" s="148"/>
      <c r="U726" s="148"/>
      <c r="V726" s="156"/>
      <c r="W726" s="148"/>
      <c r="X726" s="148"/>
      <c r="Y726" s="156"/>
      <c r="Z726" s="148"/>
      <c r="AA726" s="148"/>
      <c r="AB726" s="156"/>
      <c r="AC726" s="156"/>
      <c r="AD726" s="156"/>
      <c r="AE726" s="148"/>
      <c r="AF726" s="148"/>
      <c r="AG726" s="156"/>
      <c r="AH726" s="156"/>
      <c r="AI726" s="156"/>
      <c r="AJ726" s="148"/>
      <c r="AK726" s="148"/>
      <c r="AL726" s="156"/>
      <c r="AM726" s="156"/>
      <c r="AN726" s="156"/>
      <c r="AO726" s="148"/>
      <c r="AP726" s="148"/>
      <c r="AQ726" s="156"/>
      <c r="AR726" s="156"/>
      <c r="AS726" s="156"/>
      <c r="AT726" s="148"/>
      <c r="AU726" s="148"/>
      <c r="AV726" s="156"/>
      <c r="AW726" s="156"/>
      <c r="AX726" s="156"/>
      <c r="AY726" s="156"/>
      <c r="AZ726" s="156"/>
      <c r="BA726" s="156"/>
      <c r="BB726" s="222"/>
    </row>
    <row r="727" spans="1:54" ht="31.2">
      <c r="A727" s="313"/>
      <c r="B727" s="315"/>
      <c r="C727" s="315"/>
      <c r="D727" s="153" t="s">
        <v>43</v>
      </c>
      <c r="E727" s="204">
        <f t="shared" si="922"/>
        <v>0</v>
      </c>
      <c r="F727" s="204">
        <f t="shared" si="857"/>
        <v>0</v>
      </c>
      <c r="G727" s="156"/>
      <c r="H727" s="148"/>
      <c r="I727" s="148"/>
      <c r="J727" s="156"/>
      <c r="K727" s="148"/>
      <c r="L727" s="148"/>
      <c r="M727" s="156"/>
      <c r="N727" s="148"/>
      <c r="O727" s="148"/>
      <c r="P727" s="156"/>
      <c r="Q727" s="148"/>
      <c r="R727" s="148"/>
      <c r="S727" s="156"/>
      <c r="T727" s="148"/>
      <c r="U727" s="148"/>
      <c r="V727" s="156"/>
      <c r="W727" s="148"/>
      <c r="X727" s="148"/>
      <c r="Y727" s="156"/>
      <c r="Z727" s="148"/>
      <c r="AA727" s="148"/>
      <c r="AB727" s="156"/>
      <c r="AC727" s="156"/>
      <c r="AD727" s="156"/>
      <c r="AE727" s="148"/>
      <c r="AF727" s="148"/>
      <c r="AG727" s="156"/>
      <c r="AH727" s="156"/>
      <c r="AI727" s="156"/>
      <c r="AJ727" s="148"/>
      <c r="AK727" s="148"/>
      <c r="AL727" s="156"/>
      <c r="AM727" s="156"/>
      <c r="AN727" s="156"/>
      <c r="AO727" s="148"/>
      <c r="AP727" s="148"/>
      <c r="AQ727" s="156"/>
      <c r="AR727" s="156"/>
      <c r="AS727" s="156"/>
      <c r="AT727" s="148"/>
      <c r="AU727" s="148"/>
      <c r="AV727" s="156"/>
      <c r="AW727" s="156"/>
      <c r="AX727" s="156"/>
      <c r="AY727" s="156"/>
      <c r="AZ727" s="156"/>
      <c r="BA727" s="156"/>
      <c r="BB727" s="223"/>
    </row>
    <row r="728" spans="1:54" ht="15.6">
      <c r="A728" s="312" t="s">
        <v>476</v>
      </c>
      <c r="B728" s="314" t="s">
        <v>514</v>
      </c>
      <c r="C728" s="314" t="s">
        <v>324</v>
      </c>
      <c r="D728" s="159" t="s">
        <v>41</v>
      </c>
      <c r="E728" s="204">
        <f t="shared" si="922"/>
        <v>150</v>
      </c>
      <c r="F728" s="204">
        <f t="shared" si="857"/>
        <v>150</v>
      </c>
      <c r="G728" s="156"/>
      <c r="H728" s="148">
        <f>H729+H730+H731+H733+H734</f>
        <v>0</v>
      </c>
      <c r="I728" s="148">
        <f t="shared" ref="I728" si="923">I729+I730+I731+I733+I734</f>
        <v>0</v>
      </c>
      <c r="J728" s="148"/>
      <c r="K728" s="148">
        <f t="shared" ref="K728:L728" si="924">K729+K730+K731+K733+K734</f>
        <v>0</v>
      </c>
      <c r="L728" s="148">
        <f t="shared" si="924"/>
        <v>0</v>
      </c>
      <c r="M728" s="148"/>
      <c r="N728" s="148">
        <f t="shared" ref="N728:O728" si="925">N729+N730+N731+N733+N734</f>
        <v>0</v>
      </c>
      <c r="O728" s="148">
        <f t="shared" si="925"/>
        <v>0</v>
      </c>
      <c r="P728" s="148"/>
      <c r="Q728" s="148">
        <f t="shared" ref="Q728:R728" si="926">Q729+Q730+Q731+Q733+Q734</f>
        <v>0</v>
      </c>
      <c r="R728" s="148">
        <f t="shared" si="926"/>
        <v>0</v>
      </c>
      <c r="S728" s="148"/>
      <c r="T728" s="148">
        <f t="shared" ref="T728:U728" si="927">T729+T730+T731+T733+T734</f>
        <v>0</v>
      </c>
      <c r="U728" s="148">
        <f t="shared" si="927"/>
        <v>0</v>
      </c>
      <c r="V728" s="148"/>
      <c r="W728" s="148">
        <f t="shared" ref="W728:X728" si="928">W729+W730+W731+W733+W734</f>
        <v>0</v>
      </c>
      <c r="X728" s="148">
        <f t="shared" si="928"/>
        <v>0</v>
      </c>
      <c r="Y728" s="148"/>
      <c r="Z728" s="148">
        <f t="shared" ref="Z728:AC728" si="929">Z729+Z730+Z731+Z733+Z734</f>
        <v>0</v>
      </c>
      <c r="AA728" s="148">
        <f t="shared" si="929"/>
        <v>0</v>
      </c>
      <c r="AB728" s="148">
        <f t="shared" si="929"/>
        <v>0</v>
      </c>
      <c r="AC728" s="148">
        <f t="shared" si="929"/>
        <v>0</v>
      </c>
      <c r="AD728" s="148"/>
      <c r="AE728" s="148">
        <f t="shared" ref="AE728:AH728" si="930">AE729+AE730+AE731+AE733+AE734</f>
        <v>0</v>
      </c>
      <c r="AF728" s="148">
        <f t="shared" si="930"/>
        <v>0</v>
      </c>
      <c r="AG728" s="148">
        <f t="shared" si="930"/>
        <v>0</v>
      </c>
      <c r="AH728" s="148">
        <f t="shared" si="930"/>
        <v>0</v>
      </c>
      <c r="AI728" s="148"/>
      <c r="AJ728" s="148">
        <f t="shared" ref="AJ728:AM728" si="931">AJ729+AJ730+AJ731+AJ733+AJ734</f>
        <v>150</v>
      </c>
      <c r="AK728" s="148">
        <f t="shared" si="931"/>
        <v>0</v>
      </c>
      <c r="AL728" s="148">
        <f t="shared" si="931"/>
        <v>0</v>
      </c>
      <c r="AM728" s="173">
        <f t="shared" si="931"/>
        <v>150</v>
      </c>
      <c r="AN728" s="148"/>
      <c r="AO728" s="148">
        <f t="shared" ref="AO728:AR728" si="932">AO729+AO730+AO731+AO733+AO734</f>
        <v>0</v>
      </c>
      <c r="AP728" s="148">
        <f t="shared" si="932"/>
        <v>0</v>
      </c>
      <c r="AQ728" s="148">
        <f t="shared" si="932"/>
        <v>0</v>
      </c>
      <c r="AR728" s="148">
        <f t="shared" si="932"/>
        <v>0</v>
      </c>
      <c r="AS728" s="148"/>
      <c r="AT728" s="148">
        <f t="shared" ref="AT728:AW728" si="933">AT729+AT730+AT731+AT733+AT734</f>
        <v>0</v>
      </c>
      <c r="AU728" s="148">
        <f t="shared" si="933"/>
        <v>0</v>
      </c>
      <c r="AV728" s="148">
        <f t="shared" si="933"/>
        <v>0</v>
      </c>
      <c r="AW728" s="148">
        <f t="shared" si="933"/>
        <v>0</v>
      </c>
      <c r="AX728" s="148"/>
      <c r="AY728" s="148">
        <f t="shared" ref="AY728:AZ728" si="934">AY729+AY730+AY731+AY733+AY734</f>
        <v>0</v>
      </c>
      <c r="AZ728" s="148">
        <f t="shared" si="934"/>
        <v>0</v>
      </c>
      <c r="BA728" s="156"/>
      <c r="BB728" s="222"/>
    </row>
    <row r="729" spans="1:54" ht="31.2">
      <c r="A729" s="313"/>
      <c r="B729" s="315"/>
      <c r="C729" s="315"/>
      <c r="D729" s="157" t="s">
        <v>37</v>
      </c>
      <c r="E729" s="204">
        <f t="shared" si="922"/>
        <v>0</v>
      </c>
      <c r="F729" s="204">
        <f t="shared" si="857"/>
        <v>0</v>
      </c>
      <c r="G729" s="156"/>
      <c r="H729" s="148"/>
      <c r="I729" s="148"/>
      <c r="J729" s="156"/>
      <c r="K729" s="148"/>
      <c r="L729" s="148"/>
      <c r="M729" s="156"/>
      <c r="N729" s="148"/>
      <c r="O729" s="148"/>
      <c r="P729" s="156"/>
      <c r="Q729" s="148"/>
      <c r="R729" s="148"/>
      <c r="S729" s="156"/>
      <c r="T729" s="148"/>
      <c r="U729" s="148"/>
      <c r="V729" s="156"/>
      <c r="W729" s="148"/>
      <c r="X729" s="148"/>
      <c r="Y729" s="156"/>
      <c r="Z729" s="148"/>
      <c r="AA729" s="148"/>
      <c r="AB729" s="156"/>
      <c r="AC729" s="156"/>
      <c r="AD729" s="156"/>
      <c r="AE729" s="148"/>
      <c r="AF729" s="148"/>
      <c r="AG729" s="156"/>
      <c r="AH729" s="156"/>
      <c r="AI729" s="156"/>
      <c r="AJ729" s="148"/>
      <c r="AK729" s="148"/>
      <c r="AL729" s="156"/>
      <c r="AM729" s="173"/>
      <c r="AN729" s="156"/>
      <c r="AO729" s="148"/>
      <c r="AP729" s="148"/>
      <c r="AQ729" s="156"/>
      <c r="AR729" s="156"/>
      <c r="AS729" s="156"/>
      <c r="AT729" s="148"/>
      <c r="AU729" s="148"/>
      <c r="AV729" s="156"/>
      <c r="AW729" s="156"/>
      <c r="AX729" s="156"/>
      <c r="AY729" s="156"/>
      <c r="AZ729" s="156"/>
      <c r="BA729" s="156"/>
      <c r="BB729" s="222"/>
    </row>
    <row r="730" spans="1:54" ht="31.2">
      <c r="A730" s="313"/>
      <c r="B730" s="315"/>
      <c r="C730" s="315"/>
      <c r="D730" s="158" t="s">
        <v>2</v>
      </c>
      <c r="E730" s="204">
        <f t="shared" si="922"/>
        <v>0</v>
      </c>
      <c r="F730" s="204">
        <f t="shared" si="857"/>
        <v>0</v>
      </c>
      <c r="G730" s="156"/>
      <c r="H730" s="148"/>
      <c r="I730" s="148"/>
      <c r="J730" s="156"/>
      <c r="K730" s="148"/>
      <c r="L730" s="148"/>
      <c r="M730" s="156"/>
      <c r="N730" s="148"/>
      <c r="O730" s="148"/>
      <c r="P730" s="156"/>
      <c r="Q730" s="148"/>
      <c r="R730" s="148"/>
      <c r="S730" s="156"/>
      <c r="T730" s="148"/>
      <c r="U730" s="148"/>
      <c r="V730" s="156"/>
      <c r="W730" s="148"/>
      <c r="X730" s="148"/>
      <c r="Y730" s="156"/>
      <c r="Z730" s="148"/>
      <c r="AA730" s="148"/>
      <c r="AB730" s="156"/>
      <c r="AC730" s="156"/>
      <c r="AD730" s="156"/>
      <c r="AE730" s="148"/>
      <c r="AF730" s="148"/>
      <c r="AG730" s="156"/>
      <c r="AH730" s="156"/>
      <c r="AI730" s="156"/>
      <c r="AJ730" s="148"/>
      <c r="AK730" s="148"/>
      <c r="AL730" s="156"/>
      <c r="AM730" s="173"/>
      <c r="AN730" s="156"/>
      <c r="AO730" s="148"/>
      <c r="AP730" s="148"/>
      <c r="AQ730" s="156"/>
      <c r="AR730" s="156"/>
      <c r="AS730" s="156"/>
      <c r="AT730" s="148"/>
      <c r="AU730" s="148"/>
      <c r="AV730" s="156"/>
      <c r="AW730" s="156"/>
      <c r="AX730" s="156"/>
      <c r="AY730" s="156"/>
      <c r="AZ730" s="156"/>
      <c r="BA730" s="156"/>
      <c r="BB730" s="222"/>
    </row>
    <row r="731" spans="1:54" ht="15.6">
      <c r="A731" s="313"/>
      <c r="B731" s="315"/>
      <c r="C731" s="315"/>
      <c r="D731" s="221" t="s">
        <v>273</v>
      </c>
      <c r="E731" s="204">
        <f>H731+K731+N731+Q731+T731+W731+Z731+AE731+AJ731+AO731+AT731+AY731</f>
        <v>150</v>
      </c>
      <c r="F731" s="204">
        <f t="shared" si="857"/>
        <v>150</v>
      </c>
      <c r="G731" s="156"/>
      <c r="H731" s="148"/>
      <c r="I731" s="148"/>
      <c r="J731" s="156"/>
      <c r="K731" s="148"/>
      <c r="L731" s="148"/>
      <c r="M731" s="156"/>
      <c r="N731" s="148"/>
      <c r="O731" s="148"/>
      <c r="P731" s="156"/>
      <c r="Q731" s="148"/>
      <c r="R731" s="148"/>
      <c r="S731" s="156"/>
      <c r="T731" s="148"/>
      <c r="U731" s="148"/>
      <c r="V731" s="156"/>
      <c r="W731" s="148"/>
      <c r="X731" s="148"/>
      <c r="Y731" s="156"/>
      <c r="Z731" s="148"/>
      <c r="AA731" s="148"/>
      <c r="AB731" s="156"/>
      <c r="AC731" s="156"/>
      <c r="AD731" s="156"/>
      <c r="AE731" s="148"/>
      <c r="AF731" s="148"/>
      <c r="AG731" s="156"/>
      <c r="AH731" s="156"/>
      <c r="AI731" s="156"/>
      <c r="AJ731" s="148">
        <v>150</v>
      </c>
      <c r="AK731" s="148"/>
      <c r="AL731" s="156"/>
      <c r="AM731" s="173">
        <v>150</v>
      </c>
      <c r="AN731" s="156"/>
      <c r="AO731" s="148"/>
      <c r="AP731" s="148"/>
      <c r="AQ731" s="156"/>
      <c r="AR731" s="156"/>
      <c r="AS731" s="156"/>
      <c r="AT731" s="148"/>
      <c r="AU731" s="148"/>
      <c r="AV731" s="156"/>
      <c r="AW731" s="156"/>
      <c r="AX731" s="156"/>
      <c r="AY731" s="156"/>
      <c r="AZ731" s="156"/>
      <c r="BA731" s="156"/>
      <c r="BB731" s="222"/>
    </row>
    <row r="732" spans="1:54" ht="78">
      <c r="A732" s="313"/>
      <c r="B732" s="315"/>
      <c r="C732" s="315"/>
      <c r="D732" s="221" t="s">
        <v>279</v>
      </c>
      <c r="E732" s="204">
        <f t="shared" ref="E732:E737" si="935">H732+K732+N732+Q732+T732+W732+Z732+AE732+AJ732+AO732+AT732+AY732</f>
        <v>0</v>
      </c>
      <c r="F732" s="204">
        <f t="shared" si="857"/>
        <v>0</v>
      </c>
      <c r="G732" s="156"/>
      <c r="H732" s="148"/>
      <c r="I732" s="148"/>
      <c r="J732" s="156"/>
      <c r="K732" s="148"/>
      <c r="L732" s="148"/>
      <c r="M732" s="156"/>
      <c r="N732" s="148"/>
      <c r="O732" s="148"/>
      <c r="P732" s="156"/>
      <c r="Q732" s="148"/>
      <c r="R732" s="148"/>
      <c r="S732" s="156"/>
      <c r="T732" s="148"/>
      <c r="U732" s="148"/>
      <c r="V732" s="156"/>
      <c r="W732" s="148"/>
      <c r="X732" s="148"/>
      <c r="Y732" s="156"/>
      <c r="Z732" s="148"/>
      <c r="AA732" s="148"/>
      <c r="AB732" s="156"/>
      <c r="AC732" s="156"/>
      <c r="AD732" s="156"/>
      <c r="AE732" s="148"/>
      <c r="AF732" s="148"/>
      <c r="AG732" s="156"/>
      <c r="AH732" s="156"/>
      <c r="AI732" s="156"/>
      <c r="AJ732" s="148"/>
      <c r="AK732" s="148"/>
      <c r="AL732" s="156"/>
      <c r="AM732" s="156"/>
      <c r="AN732" s="156"/>
      <c r="AO732" s="148"/>
      <c r="AP732" s="148"/>
      <c r="AQ732" s="156"/>
      <c r="AR732" s="156"/>
      <c r="AS732" s="156"/>
      <c r="AT732" s="148"/>
      <c r="AU732" s="148"/>
      <c r="AV732" s="156"/>
      <c r="AW732" s="156"/>
      <c r="AX732" s="156"/>
      <c r="AY732" s="156"/>
      <c r="AZ732" s="156"/>
      <c r="BA732" s="156"/>
      <c r="BB732" s="222"/>
    </row>
    <row r="733" spans="1:54" ht="15.6">
      <c r="A733" s="313"/>
      <c r="B733" s="315"/>
      <c r="C733" s="315"/>
      <c r="D733" s="221" t="s">
        <v>274</v>
      </c>
      <c r="E733" s="204">
        <f t="shared" si="935"/>
        <v>0</v>
      </c>
      <c r="F733" s="204">
        <f t="shared" si="857"/>
        <v>0</v>
      </c>
      <c r="G733" s="156"/>
      <c r="H733" s="148"/>
      <c r="I733" s="148"/>
      <c r="J733" s="156"/>
      <c r="K733" s="148"/>
      <c r="L733" s="148"/>
      <c r="M733" s="156"/>
      <c r="N733" s="148"/>
      <c r="O733" s="148"/>
      <c r="P733" s="156"/>
      <c r="Q733" s="148"/>
      <c r="R733" s="148"/>
      <c r="S733" s="156"/>
      <c r="T733" s="148"/>
      <c r="U733" s="148"/>
      <c r="V733" s="156"/>
      <c r="W733" s="148"/>
      <c r="X733" s="148"/>
      <c r="Y733" s="156"/>
      <c r="Z733" s="148"/>
      <c r="AA733" s="148"/>
      <c r="AB733" s="156"/>
      <c r="AC733" s="156"/>
      <c r="AD733" s="156"/>
      <c r="AE733" s="148"/>
      <c r="AF733" s="148"/>
      <c r="AG733" s="156"/>
      <c r="AH733" s="156"/>
      <c r="AI733" s="156"/>
      <c r="AJ733" s="148"/>
      <c r="AK733" s="148"/>
      <c r="AL733" s="156"/>
      <c r="AM733" s="156"/>
      <c r="AN733" s="156"/>
      <c r="AO733" s="148"/>
      <c r="AP733" s="148"/>
      <c r="AQ733" s="156"/>
      <c r="AR733" s="156"/>
      <c r="AS733" s="156"/>
      <c r="AT733" s="148"/>
      <c r="AU733" s="148"/>
      <c r="AV733" s="156"/>
      <c r="AW733" s="156"/>
      <c r="AX733" s="156"/>
      <c r="AY733" s="156"/>
      <c r="AZ733" s="156"/>
      <c r="BA733" s="156"/>
      <c r="BB733" s="222"/>
    </row>
    <row r="734" spans="1:54" ht="31.2">
      <c r="A734" s="313"/>
      <c r="B734" s="315"/>
      <c r="C734" s="315"/>
      <c r="D734" s="153" t="s">
        <v>43</v>
      </c>
      <c r="E734" s="204">
        <f t="shared" si="935"/>
        <v>0</v>
      </c>
      <c r="F734" s="204">
        <f t="shared" si="857"/>
        <v>0</v>
      </c>
      <c r="G734" s="156"/>
      <c r="H734" s="148"/>
      <c r="I734" s="148"/>
      <c r="J734" s="156"/>
      <c r="K734" s="148"/>
      <c r="L734" s="148"/>
      <c r="M734" s="156"/>
      <c r="N734" s="148"/>
      <c r="O734" s="148"/>
      <c r="P734" s="156"/>
      <c r="Q734" s="148"/>
      <c r="R734" s="148"/>
      <c r="S734" s="156"/>
      <c r="T734" s="148"/>
      <c r="U734" s="148"/>
      <c r="V734" s="156"/>
      <c r="W734" s="148"/>
      <c r="X734" s="148"/>
      <c r="Y734" s="156"/>
      <c r="Z734" s="148"/>
      <c r="AA734" s="148"/>
      <c r="AB734" s="156"/>
      <c r="AC734" s="156"/>
      <c r="AD734" s="156"/>
      <c r="AE734" s="148"/>
      <c r="AF734" s="148"/>
      <c r="AG734" s="156"/>
      <c r="AH734" s="156"/>
      <c r="AI734" s="156"/>
      <c r="AJ734" s="148"/>
      <c r="AK734" s="148"/>
      <c r="AL734" s="156"/>
      <c r="AM734" s="156"/>
      <c r="AN734" s="156"/>
      <c r="AO734" s="148"/>
      <c r="AP734" s="148"/>
      <c r="AQ734" s="156"/>
      <c r="AR734" s="156"/>
      <c r="AS734" s="156"/>
      <c r="AT734" s="148"/>
      <c r="AU734" s="148"/>
      <c r="AV734" s="156"/>
      <c r="AW734" s="156"/>
      <c r="AX734" s="156"/>
      <c r="AY734" s="156"/>
      <c r="AZ734" s="156"/>
      <c r="BA734" s="156"/>
      <c r="BB734" s="223"/>
    </row>
    <row r="735" spans="1:54" ht="15.6">
      <c r="A735" s="312" t="s">
        <v>476</v>
      </c>
      <c r="B735" s="314" t="s">
        <v>515</v>
      </c>
      <c r="C735" s="314" t="s">
        <v>324</v>
      </c>
      <c r="D735" s="159" t="s">
        <v>41</v>
      </c>
      <c r="E735" s="204">
        <f t="shared" si="935"/>
        <v>199</v>
      </c>
      <c r="F735" s="204">
        <f t="shared" si="857"/>
        <v>199</v>
      </c>
      <c r="G735" s="156"/>
      <c r="H735" s="148">
        <f>H736+H737+H738+H740+H741</f>
        <v>0</v>
      </c>
      <c r="I735" s="148">
        <f t="shared" ref="I735" si="936">I736+I737+I738+I740+I741</f>
        <v>0</v>
      </c>
      <c r="J735" s="148"/>
      <c r="K735" s="148">
        <f t="shared" ref="K735:L735" si="937">K736+K737+K738+K740+K741</f>
        <v>0</v>
      </c>
      <c r="L735" s="148">
        <f t="shared" si="937"/>
        <v>0</v>
      </c>
      <c r="M735" s="148"/>
      <c r="N735" s="148">
        <f t="shared" ref="N735:O735" si="938">N736+N737+N738+N740+N741</f>
        <v>0</v>
      </c>
      <c r="O735" s="148">
        <f t="shared" si="938"/>
        <v>0</v>
      </c>
      <c r="P735" s="148"/>
      <c r="Q735" s="148">
        <f t="shared" ref="Q735:R735" si="939">Q736+Q737+Q738+Q740+Q741</f>
        <v>0</v>
      </c>
      <c r="R735" s="148">
        <f t="shared" si="939"/>
        <v>0</v>
      </c>
      <c r="S735" s="148"/>
      <c r="T735" s="148">
        <f t="shared" ref="T735:U735" si="940">T736+T737+T738+T740+T741</f>
        <v>0</v>
      </c>
      <c r="U735" s="148">
        <f t="shared" si="940"/>
        <v>0</v>
      </c>
      <c r="V735" s="148"/>
      <c r="W735" s="148">
        <f t="shared" ref="W735:X735" si="941">W736+W737+W738+W740+W741</f>
        <v>0</v>
      </c>
      <c r="X735" s="148">
        <f t="shared" si="941"/>
        <v>0</v>
      </c>
      <c r="Y735" s="148"/>
      <c r="Z735" s="148">
        <f t="shared" ref="Z735:AC735" si="942">Z736+Z737+Z738+Z740+Z741</f>
        <v>0</v>
      </c>
      <c r="AA735" s="148">
        <f t="shared" si="942"/>
        <v>0</v>
      </c>
      <c r="AB735" s="148">
        <f t="shared" si="942"/>
        <v>0</v>
      </c>
      <c r="AC735" s="148">
        <f t="shared" si="942"/>
        <v>0</v>
      </c>
      <c r="AD735" s="148"/>
      <c r="AE735" s="148">
        <f t="shared" ref="AE735:AH735" si="943">AE736+AE737+AE738+AE740+AE741</f>
        <v>0</v>
      </c>
      <c r="AF735" s="148">
        <f t="shared" si="943"/>
        <v>0</v>
      </c>
      <c r="AG735" s="148">
        <f t="shared" si="943"/>
        <v>0</v>
      </c>
      <c r="AH735" s="148">
        <f t="shared" si="943"/>
        <v>0</v>
      </c>
      <c r="AI735" s="148"/>
      <c r="AJ735" s="148">
        <f t="shared" ref="AJ735:AM735" si="944">AJ736+AJ737+AJ738+AJ740+AJ741</f>
        <v>199</v>
      </c>
      <c r="AK735" s="148">
        <f t="shared" si="944"/>
        <v>0</v>
      </c>
      <c r="AL735" s="148">
        <f t="shared" si="944"/>
        <v>0</v>
      </c>
      <c r="AM735" s="173">
        <f t="shared" si="944"/>
        <v>199</v>
      </c>
      <c r="AN735" s="148"/>
      <c r="AO735" s="148">
        <f t="shared" ref="AO735:AR735" si="945">AO736+AO737+AO738+AO740+AO741</f>
        <v>0</v>
      </c>
      <c r="AP735" s="148">
        <f t="shared" si="945"/>
        <v>0</v>
      </c>
      <c r="AQ735" s="148">
        <f t="shared" si="945"/>
        <v>0</v>
      </c>
      <c r="AR735" s="148">
        <f t="shared" si="945"/>
        <v>0</v>
      </c>
      <c r="AS735" s="148"/>
      <c r="AT735" s="148">
        <f t="shared" ref="AT735:AW735" si="946">AT736+AT737+AT738+AT740+AT741</f>
        <v>0</v>
      </c>
      <c r="AU735" s="148">
        <f t="shared" si="946"/>
        <v>0</v>
      </c>
      <c r="AV735" s="148">
        <f t="shared" si="946"/>
        <v>0</v>
      </c>
      <c r="AW735" s="148">
        <f t="shared" si="946"/>
        <v>0</v>
      </c>
      <c r="AX735" s="148"/>
      <c r="AY735" s="148">
        <f t="shared" ref="AY735:AZ735" si="947">AY736+AY737+AY738+AY740+AY741</f>
        <v>0</v>
      </c>
      <c r="AZ735" s="148">
        <f t="shared" si="947"/>
        <v>0</v>
      </c>
      <c r="BA735" s="156"/>
      <c r="BB735" s="222"/>
    </row>
    <row r="736" spans="1:54" ht="31.2">
      <c r="A736" s="313"/>
      <c r="B736" s="315"/>
      <c r="C736" s="315"/>
      <c r="D736" s="157" t="s">
        <v>37</v>
      </c>
      <c r="E736" s="204">
        <f t="shared" si="935"/>
        <v>0</v>
      </c>
      <c r="F736" s="204">
        <f t="shared" si="857"/>
        <v>0</v>
      </c>
      <c r="G736" s="156"/>
      <c r="H736" s="148"/>
      <c r="I736" s="148"/>
      <c r="J736" s="156"/>
      <c r="K736" s="148"/>
      <c r="L736" s="148"/>
      <c r="M736" s="156"/>
      <c r="N736" s="148"/>
      <c r="O736" s="148"/>
      <c r="P736" s="156"/>
      <c r="Q736" s="148"/>
      <c r="R736" s="148"/>
      <c r="S736" s="156"/>
      <c r="T736" s="148"/>
      <c r="U736" s="148"/>
      <c r="V736" s="156"/>
      <c r="W736" s="148"/>
      <c r="X736" s="148"/>
      <c r="Y736" s="156"/>
      <c r="Z736" s="148"/>
      <c r="AA736" s="148"/>
      <c r="AB736" s="156"/>
      <c r="AC736" s="156"/>
      <c r="AD736" s="156"/>
      <c r="AE736" s="148"/>
      <c r="AF736" s="148"/>
      <c r="AG736" s="156"/>
      <c r="AH736" s="156"/>
      <c r="AI736" s="156"/>
      <c r="AJ736" s="148"/>
      <c r="AK736" s="148"/>
      <c r="AL736" s="156"/>
      <c r="AM736" s="173"/>
      <c r="AN736" s="156"/>
      <c r="AO736" s="148"/>
      <c r="AP736" s="148"/>
      <c r="AQ736" s="156"/>
      <c r="AR736" s="156"/>
      <c r="AS736" s="156"/>
      <c r="AT736" s="148"/>
      <c r="AU736" s="148"/>
      <c r="AV736" s="156"/>
      <c r="AW736" s="156"/>
      <c r="AX736" s="156"/>
      <c r="AY736" s="156"/>
      <c r="AZ736" s="156"/>
      <c r="BA736" s="156"/>
      <c r="BB736" s="222"/>
    </row>
    <row r="737" spans="1:54" ht="31.2">
      <c r="A737" s="313"/>
      <c r="B737" s="315"/>
      <c r="C737" s="315"/>
      <c r="D737" s="158" t="s">
        <v>2</v>
      </c>
      <c r="E737" s="204">
        <f t="shared" si="935"/>
        <v>0</v>
      </c>
      <c r="F737" s="204">
        <f t="shared" si="857"/>
        <v>0</v>
      </c>
      <c r="G737" s="156"/>
      <c r="H737" s="148"/>
      <c r="I737" s="148"/>
      <c r="J737" s="156"/>
      <c r="K737" s="148"/>
      <c r="L737" s="148"/>
      <c r="M737" s="156"/>
      <c r="N737" s="148"/>
      <c r="O737" s="148"/>
      <c r="P737" s="156"/>
      <c r="Q737" s="148"/>
      <c r="R737" s="148"/>
      <c r="S737" s="156"/>
      <c r="T737" s="148"/>
      <c r="U737" s="148"/>
      <c r="V737" s="156"/>
      <c r="W737" s="148"/>
      <c r="X737" s="148"/>
      <c r="Y737" s="156"/>
      <c r="Z737" s="148"/>
      <c r="AA737" s="148"/>
      <c r="AB737" s="156"/>
      <c r="AC737" s="156"/>
      <c r="AD737" s="156"/>
      <c r="AE737" s="148"/>
      <c r="AF737" s="148"/>
      <c r="AG737" s="156"/>
      <c r="AH737" s="156"/>
      <c r="AI737" s="156"/>
      <c r="AJ737" s="148"/>
      <c r="AK737" s="148"/>
      <c r="AL737" s="156"/>
      <c r="AM737" s="173"/>
      <c r="AN737" s="156"/>
      <c r="AO737" s="148"/>
      <c r="AP737" s="148"/>
      <c r="AQ737" s="156"/>
      <c r="AR737" s="156"/>
      <c r="AS737" s="156"/>
      <c r="AT737" s="148"/>
      <c r="AU737" s="148"/>
      <c r="AV737" s="156"/>
      <c r="AW737" s="156"/>
      <c r="AX737" s="156"/>
      <c r="AY737" s="156"/>
      <c r="AZ737" s="156"/>
      <c r="BA737" s="156"/>
      <c r="BB737" s="222"/>
    </row>
    <row r="738" spans="1:54" ht="15.6">
      <c r="A738" s="313"/>
      <c r="B738" s="315"/>
      <c r="C738" s="315"/>
      <c r="D738" s="221" t="s">
        <v>273</v>
      </c>
      <c r="E738" s="204">
        <f>H738+K738+N738+Q738+T738+W738+Z738+AE738+AJ738+AO738+AT738+AY738</f>
        <v>199</v>
      </c>
      <c r="F738" s="204">
        <f t="shared" si="857"/>
        <v>199</v>
      </c>
      <c r="G738" s="156"/>
      <c r="H738" s="148"/>
      <c r="I738" s="148"/>
      <c r="J738" s="156"/>
      <c r="K738" s="148"/>
      <c r="L738" s="148"/>
      <c r="M738" s="156"/>
      <c r="N738" s="148"/>
      <c r="O738" s="148"/>
      <c r="P738" s="156"/>
      <c r="Q738" s="148"/>
      <c r="R738" s="148"/>
      <c r="S738" s="156"/>
      <c r="T738" s="148"/>
      <c r="U738" s="148"/>
      <c r="V738" s="156"/>
      <c r="W738" s="148"/>
      <c r="X738" s="148"/>
      <c r="Y738" s="156"/>
      <c r="Z738" s="148"/>
      <c r="AA738" s="148"/>
      <c r="AB738" s="156"/>
      <c r="AC738" s="156"/>
      <c r="AD738" s="156"/>
      <c r="AE738" s="148"/>
      <c r="AF738" s="148"/>
      <c r="AG738" s="156"/>
      <c r="AH738" s="156"/>
      <c r="AI738" s="156"/>
      <c r="AJ738" s="148">
        <v>199</v>
      </c>
      <c r="AK738" s="148"/>
      <c r="AL738" s="156"/>
      <c r="AM738" s="173">
        <v>199</v>
      </c>
      <c r="AN738" s="156"/>
      <c r="AO738" s="148"/>
      <c r="AP738" s="148"/>
      <c r="AQ738" s="156"/>
      <c r="AR738" s="156"/>
      <c r="AS738" s="156"/>
      <c r="AT738" s="148"/>
      <c r="AU738" s="148"/>
      <c r="AV738" s="156"/>
      <c r="AW738" s="156"/>
      <c r="AX738" s="156"/>
      <c r="AY738" s="156"/>
      <c r="AZ738" s="156"/>
      <c r="BA738" s="156"/>
      <c r="BB738" s="222"/>
    </row>
    <row r="739" spans="1:54" ht="78">
      <c r="A739" s="313"/>
      <c r="B739" s="315"/>
      <c r="C739" s="315"/>
      <c r="D739" s="221" t="s">
        <v>279</v>
      </c>
      <c r="E739" s="204">
        <f t="shared" ref="E739:E741" si="948">H739+K739+N739+Q739+T739+W739+Z739+AE739+AJ739+AO739+AT739+AY739</f>
        <v>0</v>
      </c>
      <c r="F739" s="204">
        <f t="shared" si="857"/>
        <v>0</v>
      </c>
      <c r="G739" s="156"/>
      <c r="H739" s="148"/>
      <c r="I739" s="148"/>
      <c r="J739" s="156"/>
      <c r="K739" s="148"/>
      <c r="L739" s="148"/>
      <c r="M739" s="156"/>
      <c r="N739" s="148"/>
      <c r="O739" s="148"/>
      <c r="P739" s="156"/>
      <c r="Q739" s="148"/>
      <c r="R739" s="148"/>
      <c r="S739" s="156"/>
      <c r="T739" s="148"/>
      <c r="U739" s="148"/>
      <c r="V739" s="156"/>
      <c r="W739" s="148"/>
      <c r="X739" s="148"/>
      <c r="Y739" s="156"/>
      <c r="Z739" s="148"/>
      <c r="AA739" s="148"/>
      <c r="AB739" s="156"/>
      <c r="AC739" s="156"/>
      <c r="AD739" s="156"/>
      <c r="AE739" s="148"/>
      <c r="AF739" s="148"/>
      <c r="AG739" s="156"/>
      <c r="AH739" s="156"/>
      <c r="AI739" s="156"/>
      <c r="AJ739" s="148"/>
      <c r="AK739" s="148"/>
      <c r="AL739" s="156"/>
      <c r="AM739" s="156"/>
      <c r="AN739" s="156"/>
      <c r="AO739" s="148"/>
      <c r="AP739" s="148"/>
      <c r="AQ739" s="156"/>
      <c r="AR739" s="156"/>
      <c r="AS739" s="156"/>
      <c r="AT739" s="148"/>
      <c r="AU739" s="148"/>
      <c r="AV739" s="156"/>
      <c r="AW739" s="156"/>
      <c r="AX739" s="156"/>
      <c r="AY739" s="156"/>
      <c r="AZ739" s="156"/>
      <c r="BA739" s="156"/>
      <c r="BB739" s="222"/>
    </row>
    <row r="740" spans="1:54" ht="15.6">
      <c r="A740" s="313"/>
      <c r="B740" s="315"/>
      <c r="C740" s="315"/>
      <c r="D740" s="221" t="s">
        <v>274</v>
      </c>
      <c r="E740" s="204">
        <f t="shared" si="948"/>
        <v>0</v>
      </c>
      <c r="F740" s="204">
        <f t="shared" si="857"/>
        <v>0</v>
      </c>
      <c r="G740" s="156"/>
      <c r="H740" s="148"/>
      <c r="I740" s="148"/>
      <c r="J740" s="156"/>
      <c r="K740" s="148"/>
      <c r="L740" s="148"/>
      <c r="M740" s="156"/>
      <c r="N740" s="148"/>
      <c r="O740" s="148"/>
      <c r="P740" s="156"/>
      <c r="Q740" s="148"/>
      <c r="R740" s="148"/>
      <c r="S740" s="156"/>
      <c r="T740" s="148"/>
      <c r="U740" s="148"/>
      <c r="V740" s="156"/>
      <c r="W740" s="148"/>
      <c r="X740" s="148"/>
      <c r="Y740" s="156"/>
      <c r="Z740" s="148"/>
      <c r="AA740" s="148"/>
      <c r="AB740" s="156"/>
      <c r="AC740" s="156"/>
      <c r="AD740" s="156"/>
      <c r="AE740" s="148"/>
      <c r="AF740" s="148"/>
      <c r="AG740" s="156"/>
      <c r="AH740" s="156"/>
      <c r="AI740" s="156"/>
      <c r="AJ740" s="148"/>
      <c r="AK740" s="148"/>
      <c r="AL740" s="156"/>
      <c r="AM740" s="156"/>
      <c r="AN740" s="156"/>
      <c r="AO740" s="148"/>
      <c r="AP740" s="148"/>
      <c r="AQ740" s="156"/>
      <c r="AR740" s="156"/>
      <c r="AS740" s="156"/>
      <c r="AT740" s="148"/>
      <c r="AU740" s="148"/>
      <c r="AV740" s="156"/>
      <c r="AW740" s="156"/>
      <c r="AX740" s="156"/>
      <c r="AY740" s="156"/>
      <c r="AZ740" s="156"/>
      <c r="BA740" s="156"/>
      <c r="BB740" s="222"/>
    </row>
    <row r="741" spans="1:54" ht="31.2">
      <c r="A741" s="313"/>
      <c r="B741" s="315"/>
      <c r="C741" s="315"/>
      <c r="D741" s="153" t="s">
        <v>43</v>
      </c>
      <c r="E741" s="204">
        <f t="shared" si="948"/>
        <v>0</v>
      </c>
      <c r="F741" s="204">
        <f t="shared" si="857"/>
        <v>0</v>
      </c>
      <c r="G741" s="156"/>
      <c r="H741" s="148"/>
      <c r="I741" s="148"/>
      <c r="J741" s="156"/>
      <c r="K741" s="148"/>
      <c r="L741" s="148"/>
      <c r="M741" s="156"/>
      <c r="N741" s="148"/>
      <c r="O741" s="148"/>
      <c r="P741" s="156"/>
      <c r="Q741" s="148"/>
      <c r="R741" s="148"/>
      <c r="S741" s="156"/>
      <c r="T741" s="148"/>
      <c r="U741" s="148"/>
      <c r="V741" s="156"/>
      <c r="W741" s="148"/>
      <c r="X741" s="148"/>
      <c r="Y741" s="156"/>
      <c r="Z741" s="148"/>
      <c r="AA741" s="148"/>
      <c r="AB741" s="156"/>
      <c r="AC741" s="156"/>
      <c r="AD741" s="156"/>
      <c r="AE741" s="148"/>
      <c r="AF741" s="148"/>
      <c r="AG741" s="156"/>
      <c r="AH741" s="156"/>
      <c r="AI741" s="156"/>
      <c r="AJ741" s="148"/>
      <c r="AK741" s="148"/>
      <c r="AL741" s="156"/>
      <c r="AM741" s="156"/>
      <c r="AN741" s="156"/>
      <c r="AO741" s="148"/>
      <c r="AP741" s="148"/>
      <c r="AQ741" s="156"/>
      <c r="AR741" s="156"/>
      <c r="AS741" s="156"/>
      <c r="AT741" s="148"/>
      <c r="AU741" s="148"/>
      <c r="AV741" s="156"/>
      <c r="AW741" s="156"/>
      <c r="AX741" s="156"/>
      <c r="AY741" s="156"/>
      <c r="AZ741" s="156"/>
      <c r="BA741" s="156"/>
      <c r="BB741" s="223"/>
    </row>
    <row r="742" spans="1:54" ht="15.6">
      <c r="A742" s="318" t="s">
        <v>336</v>
      </c>
      <c r="B742" s="319"/>
      <c r="C742" s="320"/>
      <c r="D742" s="159" t="s">
        <v>41</v>
      </c>
      <c r="E742" s="204">
        <f t="shared" si="844"/>
        <v>2920.09319</v>
      </c>
      <c r="F742" s="204">
        <f>I742+L742+O742+R742+U742+X742+AC742+AH742+AM742+AR742+AW742+AZ742</f>
        <v>2169.33277</v>
      </c>
      <c r="G742" s="156">
        <f>F742/E742</f>
        <v>0.74289847236005502</v>
      </c>
      <c r="H742" s="148">
        <f>H743+H744+H745+H747+H748</f>
        <v>0</v>
      </c>
      <c r="I742" s="148">
        <f t="shared" ref="I742" si="949">I743+I744+I745+I747+I748</f>
        <v>0</v>
      </c>
      <c r="J742" s="148" t="e">
        <f>I742/H742*100</f>
        <v>#DIV/0!</v>
      </c>
      <c r="K742" s="148">
        <f t="shared" ref="K742:L742" si="950">K743+K744+K745+K747+K748</f>
        <v>0</v>
      </c>
      <c r="L742" s="148">
        <f t="shared" si="950"/>
        <v>0</v>
      </c>
      <c r="M742" s="148" t="e">
        <f>L742/K742*100</f>
        <v>#DIV/0!</v>
      </c>
      <c r="N742" s="148">
        <f t="shared" ref="N742:O742" si="951">N743+N744+N745+N747+N748</f>
        <v>0</v>
      </c>
      <c r="O742" s="148">
        <f t="shared" si="951"/>
        <v>0</v>
      </c>
      <c r="P742" s="148" t="e">
        <f>O742/N742*100</f>
        <v>#DIV/0!</v>
      </c>
      <c r="Q742" s="148">
        <f t="shared" ref="Q742:R742" si="952">Q743+Q744+Q745+Q747+Q748</f>
        <v>0</v>
      </c>
      <c r="R742" s="148">
        <f t="shared" si="952"/>
        <v>0</v>
      </c>
      <c r="S742" s="148" t="e">
        <f>R742/Q742*100</f>
        <v>#DIV/0!</v>
      </c>
      <c r="T742" s="148">
        <f t="shared" ref="T742:U742" si="953">T743+T744+T745+T747+T748</f>
        <v>23.182490000000001</v>
      </c>
      <c r="U742" s="148">
        <f t="shared" si="953"/>
        <v>23.182490000000001</v>
      </c>
      <c r="V742" s="148">
        <f>U742/T742*100</f>
        <v>100</v>
      </c>
      <c r="W742" s="148">
        <f t="shared" ref="W742:X742" si="954">W743+W744+W745+W747+W748</f>
        <v>621.93299999999999</v>
      </c>
      <c r="X742" s="148">
        <f t="shared" si="954"/>
        <v>621.93299999999999</v>
      </c>
      <c r="Y742" s="148">
        <f>X742/W742*100</f>
        <v>100</v>
      </c>
      <c r="Z742" s="148">
        <f t="shared" ref="Z742:AC742" si="955">Z743+Z744+Z745+Z747+Z748</f>
        <v>0</v>
      </c>
      <c r="AA742" s="148">
        <f t="shared" si="955"/>
        <v>0</v>
      </c>
      <c r="AB742" s="148">
        <f t="shared" si="955"/>
        <v>0</v>
      </c>
      <c r="AC742" s="148">
        <f t="shared" si="955"/>
        <v>0</v>
      </c>
      <c r="AD742" s="148" t="e">
        <f>AC742/Z742*100</f>
        <v>#DIV/0!</v>
      </c>
      <c r="AE742" s="148">
        <f t="shared" ref="AE742:AH742" si="956">AE743+AE744+AE745+AE747+AE748</f>
        <v>0</v>
      </c>
      <c r="AF742" s="148">
        <f t="shared" si="956"/>
        <v>0</v>
      </c>
      <c r="AG742" s="148">
        <f t="shared" si="956"/>
        <v>0</v>
      </c>
      <c r="AH742" s="148">
        <f t="shared" si="956"/>
        <v>0</v>
      </c>
      <c r="AI742" s="148" t="e">
        <f>AH742/AE742*100</f>
        <v>#DIV/0!</v>
      </c>
      <c r="AJ742" s="148">
        <f t="shared" ref="AJ742:AM742" si="957">AJ743+AJ744+AJ745+AJ747+AJ748</f>
        <v>661</v>
      </c>
      <c r="AK742" s="148">
        <f t="shared" si="957"/>
        <v>0</v>
      </c>
      <c r="AL742" s="148">
        <f t="shared" si="957"/>
        <v>0</v>
      </c>
      <c r="AM742" s="148">
        <f t="shared" si="957"/>
        <v>661</v>
      </c>
      <c r="AN742" s="148">
        <f>AM742/AJ742*100</f>
        <v>100</v>
      </c>
      <c r="AO742" s="148">
        <f t="shared" ref="AO742:AR742" si="958">AO743+AO744+AO745+AO747+AO748</f>
        <v>0</v>
      </c>
      <c r="AP742" s="148">
        <f t="shared" si="958"/>
        <v>0</v>
      </c>
      <c r="AQ742" s="148">
        <f t="shared" si="958"/>
        <v>0</v>
      </c>
      <c r="AR742" s="148">
        <f t="shared" si="958"/>
        <v>0</v>
      </c>
      <c r="AS742" s="148" t="e">
        <f>AR742/AO742*100</f>
        <v>#DIV/0!</v>
      </c>
      <c r="AT742" s="148">
        <f t="shared" ref="AT742:AW742" si="959">AT743+AT744+AT745+AT747+AT748</f>
        <v>863.21727999999996</v>
      </c>
      <c r="AU742" s="148">
        <f t="shared" si="959"/>
        <v>0</v>
      </c>
      <c r="AV742" s="148">
        <f t="shared" si="959"/>
        <v>0</v>
      </c>
      <c r="AW742" s="148">
        <f t="shared" si="959"/>
        <v>863.21727999999996</v>
      </c>
      <c r="AX742" s="148">
        <f>AW742/AT742*100</f>
        <v>100</v>
      </c>
      <c r="AY742" s="148">
        <f t="shared" ref="AY742:AZ742" si="960">AY743+AY744+AY745+AY747+AY748</f>
        <v>750.76041999999995</v>
      </c>
      <c r="AZ742" s="148">
        <f t="shared" si="960"/>
        <v>0</v>
      </c>
      <c r="BA742" s="156">
        <f>AZ742/AY742*100</f>
        <v>0</v>
      </c>
      <c r="BB742" s="222"/>
    </row>
    <row r="743" spans="1:54" ht="31.2">
      <c r="A743" s="321"/>
      <c r="B743" s="322"/>
      <c r="C743" s="323"/>
      <c r="D743" s="157" t="s">
        <v>37</v>
      </c>
      <c r="E743" s="204">
        <f t="shared" si="844"/>
        <v>0</v>
      </c>
      <c r="F743" s="204">
        <f t="shared" si="857"/>
        <v>0</v>
      </c>
      <c r="G743" s="156"/>
      <c r="H743" s="148">
        <f>H680+H687+H694+H701+H708+H715+H722+H729+H736</f>
        <v>0</v>
      </c>
      <c r="I743" s="148">
        <f t="shared" ref="I743:BA743" si="961">I680+I687+I694+I701+I708+I715+I722+I729+I736</f>
        <v>0</v>
      </c>
      <c r="J743" s="148">
        <f t="shared" si="961"/>
        <v>0</v>
      </c>
      <c r="K743" s="148">
        <f t="shared" si="961"/>
        <v>0</v>
      </c>
      <c r="L743" s="148">
        <f t="shared" si="961"/>
        <v>0</v>
      </c>
      <c r="M743" s="148">
        <f t="shared" si="961"/>
        <v>0</v>
      </c>
      <c r="N743" s="148">
        <f t="shared" si="961"/>
        <v>0</v>
      </c>
      <c r="O743" s="148">
        <f t="shared" si="961"/>
        <v>0</v>
      </c>
      <c r="P743" s="148">
        <f t="shared" si="961"/>
        <v>0</v>
      </c>
      <c r="Q743" s="148">
        <f t="shared" si="961"/>
        <v>0</v>
      </c>
      <c r="R743" s="148">
        <f t="shared" si="961"/>
        <v>0</v>
      </c>
      <c r="S743" s="148">
        <f t="shared" si="961"/>
        <v>0</v>
      </c>
      <c r="T743" s="148">
        <f t="shared" si="961"/>
        <v>0</v>
      </c>
      <c r="U743" s="148">
        <f t="shared" si="961"/>
        <v>0</v>
      </c>
      <c r="V743" s="148">
        <f t="shared" si="961"/>
        <v>0</v>
      </c>
      <c r="W743" s="148">
        <f t="shared" si="961"/>
        <v>0</v>
      </c>
      <c r="X743" s="148">
        <f t="shared" si="961"/>
        <v>0</v>
      </c>
      <c r="Y743" s="148">
        <f t="shared" si="961"/>
        <v>0</v>
      </c>
      <c r="Z743" s="148">
        <f t="shared" si="961"/>
        <v>0</v>
      </c>
      <c r="AA743" s="148">
        <f t="shared" si="961"/>
        <v>0</v>
      </c>
      <c r="AB743" s="148">
        <f t="shared" si="961"/>
        <v>0</v>
      </c>
      <c r="AC743" s="148">
        <f t="shared" si="961"/>
        <v>0</v>
      </c>
      <c r="AD743" s="148">
        <f t="shared" si="961"/>
        <v>0</v>
      </c>
      <c r="AE743" s="148">
        <f t="shared" si="961"/>
        <v>0</v>
      </c>
      <c r="AF743" s="148">
        <f t="shared" si="961"/>
        <v>0</v>
      </c>
      <c r="AG743" s="148">
        <f t="shared" si="961"/>
        <v>0</v>
      </c>
      <c r="AH743" s="148">
        <f t="shared" si="961"/>
        <v>0</v>
      </c>
      <c r="AI743" s="148">
        <f t="shared" si="961"/>
        <v>0</v>
      </c>
      <c r="AJ743" s="148">
        <f t="shared" si="961"/>
        <v>0</v>
      </c>
      <c r="AK743" s="148">
        <f t="shared" si="961"/>
        <v>0</v>
      </c>
      <c r="AL743" s="148">
        <f t="shared" si="961"/>
        <v>0</v>
      </c>
      <c r="AM743" s="148">
        <f t="shared" si="961"/>
        <v>0</v>
      </c>
      <c r="AN743" s="148">
        <f t="shared" si="961"/>
        <v>0</v>
      </c>
      <c r="AO743" s="148">
        <f t="shared" si="961"/>
        <v>0</v>
      </c>
      <c r="AP743" s="148">
        <f t="shared" si="961"/>
        <v>0</v>
      </c>
      <c r="AQ743" s="148">
        <f t="shared" si="961"/>
        <v>0</v>
      </c>
      <c r="AR743" s="148">
        <f t="shared" si="961"/>
        <v>0</v>
      </c>
      <c r="AS743" s="148">
        <f t="shared" si="961"/>
        <v>0</v>
      </c>
      <c r="AT743" s="148">
        <f t="shared" si="961"/>
        <v>0</v>
      </c>
      <c r="AU743" s="148">
        <f t="shared" si="961"/>
        <v>0</v>
      </c>
      <c r="AV743" s="148">
        <f t="shared" si="961"/>
        <v>0</v>
      </c>
      <c r="AW743" s="148">
        <f t="shared" si="961"/>
        <v>0</v>
      </c>
      <c r="AX743" s="148">
        <f t="shared" si="961"/>
        <v>0</v>
      </c>
      <c r="AY743" s="148">
        <f t="shared" si="961"/>
        <v>0</v>
      </c>
      <c r="AZ743" s="148">
        <f t="shared" si="961"/>
        <v>0</v>
      </c>
      <c r="BA743" s="148">
        <f t="shared" si="961"/>
        <v>0</v>
      </c>
      <c r="BB743" s="222"/>
    </row>
    <row r="744" spans="1:54" ht="31.2">
      <c r="A744" s="321"/>
      <c r="B744" s="322"/>
      <c r="C744" s="323"/>
      <c r="D744" s="158" t="s">
        <v>2</v>
      </c>
      <c r="E744" s="204">
        <f t="shared" si="844"/>
        <v>0</v>
      </c>
      <c r="F744" s="204">
        <f t="shared" si="857"/>
        <v>0</v>
      </c>
      <c r="G744" s="156"/>
      <c r="H744" s="148">
        <f t="shared" ref="H744:BA747" si="962">H681+H688+H695+H702+H709+H716+H723+H730+H737</f>
        <v>0</v>
      </c>
      <c r="I744" s="148">
        <f t="shared" si="962"/>
        <v>0</v>
      </c>
      <c r="J744" s="148">
        <f t="shared" si="962"/>
        <v>0</v>
      </c>
      <c r="K744" s="148">
        <f t="shared" si="962"/>
        <v>0</v>
      </c>
      <c r="L744" s="148">
        <f t="shared" si="962"/>
        <v>0</v>
      </c>
      <c r="M744" s="148">
        <f t="shared" si="962"/>
        <v>0</v>
      </c>
      <c r="N744" s="148">
        <f t="shared" si="962"/>
        <v>0</v>
      </c>
      <c r="O744" s="148">
        <f t="shared" si="962"/>
        <v>0</v>
      </c>
      <c r="P744" s="148">
        <f t="shared" si="962"/>
        <v>0</v>
      </c>
      <c r="Q744" s="148">
        <f t="shared" si="962"/>
        <v>0</v>
      </c>
      <c r="R744" s="148">
        <f t="shared" si="962"/>
        <v>0</v>
      </c>
      <c r="S744" s="148">
        <f t="shared" si="962"/>
        <v>0</v>
      </c>
      <c r="T744" s="148">
        <f t="shared" si="962"/>
        <v>0</v>
      </c>
      <c r="U744" s="148">
        <f t="shared" si="962"/>
        <v>0</v>
      </c>
      <c r="V744" s="148">
        <f t="shared" si="962"/>
        <v>0</v>
      </c>
      <c r="W744" s="148">
        <f t="shared" si="962"/>
        <v>0</v>
      </c>
      <c r="X744" s="148">
        <f t="shared" si="962"/>
        <v>0</v>
      </c>
      <c r="Y744" s="148">
        <f t="shared" si="962"/>
        <v>0</v>
      </c>
      <c r="Z744" s="148">
        <f t="shared" si="962"/>
        <v>0</v>
      </c>
      <c r="AA744" s="148">
        <f t="shared" si="962"/>
        <v>0</v>
      </c>
      <c r="AB744" s="148">
        <f t="shared" si="962"/>
        <v>0</v>
      </c>
      <c r="AC744" s="148">
        <f t="shared" si="962"/>
        <v>0</v>
      </c>
      <c r="AD744" s="148">
        <f t="shared" si="962"/>
        <v>0</v>
      </c>
      <c r="AE744" s="148">
        <f t="shared" si="962"/>
        <v>0</v>
      </c>
      <c r="AF744" s="148">
        <f t="shared" si="962"/>
        <v>0</v>
      </c>
      <c r="AG744" s="148">
        <f t="shared" si="962"/>
        <v>0</v>
      </c>
      <c r="AH744" s="148">
        <f t="shared" si="962"/>
        <v>0</v>
      </c>
      <c r="AI744" s="148">
        <f t="shared" si="962"/>
        <v>0</v>
      </c>
      <c r="AJ744" s="148">
        <f t="shared" si="962"/>
        <v>0</v>
      </c>
      <c r="AK744" s="148">
        <f t="shared" si="962"/>
        <v>0</v>
      </c>
      <c r="AL744" s="148">
        <f t="shared" si="962"/>
        <v>0</v>
      </c>
      <c r="AM744" s="148">
        <f t="shared" si="962"/>
        <v>0</v>
      </c>
      <c r="AN744" s="148">
        <f t="shared" si="962"/>
        <v>0</v>
      </c>
      <c r="AO744" s="148">
        <f t="shared" si="962"/>
        <v>0</v>
      </c>
      <c r="AP744" s="148">
        <f t="shared" si="962"/>
        <v>0</v>
      </c>
      <c r="AQ744" s="148">
        <f t="shared" si="962"/>
        <v>0</v>
      </c>
      <c r="AR744" s="148">
        <f t="shared" si="962"/>
        <v>0</v>
      </c>
      <c r="AS744" s="148">
        <f t="shared" si="962"/>
        <v>0</v>
      </c>
      <c r="AT744" s="148">
        <f t="shared" si="962"/>
        <v>0</v>
      </c>
      <c r="AU744" s="148">
        <f t="shared" si="962"/>
        <v>0</v>
      </c>
      <c r="AV744" s="148">
        <f t="shared" si="962"/>
        <v>0</v>
      </c>
      <c r="AW744" s="148">
        <f t="shared" si="962"/>
        <v>0</v>
      </c>
      <c r="AX744" s="148">
        <f t="shared" si="962"/>
        <v>0</v>
      </c>
      <c r="AY744" s="148">
        <f t="shared" si="962"/>
        <v>0</v>
      </c>
      <c r="AZ744" s="148">
        <f t="shared" si="962"/>
        <v>0</v>
      </c>
      <c r="BA744" s="148">
        <f t="shared" si="962"/>
        <v>0</v>
      </c>
      <c r="BB744" s="222"/>
    </row>
    <row r="745" spans="1:54" ht="15.6">
      <c r="A745" s="321"/>
      <c r="B745" s="322"/>
      <c r="C745" s="323"/>
      <c r="D745" s="221" t="s">
        <v>273</v>
      </c>
      <c r="E745" s="204">
        <f>H745+K745+N745+Q745+T745+W745+Z745+AE745+AJ745+AO745+AT745+AY745</f>
        <v>2920.09319</v>
      </c>
      <c r="F745" s="204">
        <f t="shared" si="857"/>
        <v>2169.33277</v>
      </c>
      <c r="G745" s="156"/>
      <c r="H745" s="148">
        <f t="shared" si="962"/>
        <v>0</v>
      </c>
      <c r="I745" s="148">
        <f t="shared" si="962"/>
        <v>0</v>
      </c>
      <c r="J745" s="148">
        <f t="shared" si="962"/>
        <v>0</v>
      </c>
      <c r="K745" s="148">
        <f t="shared" si="962"/>
        <v>0</v>
      </c>
      <c r="L745" s="148">
        <f t="shared" si="962"/>
        <v>0</v>
      </c>
      <c r="M745" s="148">
        <f t="shared" si="962"/>
        <v>0</v>
      </c>
      <c r="N745" s="148">
        <f t="shared" si="962"/>
        <v>0</v>
      </c>
      <c r="O745" s="148">
        <f t="shared" si="962"/>
        <v>0</v>
      </c>
      <c r="P745" s="148">
        <f t="shared" si="962"/>
        <v>0</v>
      </c>
      <c r="Q745" s="148">
        <f t="shared" si="962"/>
        <v>0</v>
      </c>
      <c r="R745" s="148">
        <f t="shared" si="962"/>
        <v>0</v>
      </c>
      <c r="S745" s="148">
        <f t="shared" si="962"/>
        <v>0</v>
      </c>
      <c r="T745" s="148">
        <f t="shared" si="962"/>
        <v>23.182490000000001</v>
      </c>
      <c r="U745" s="148">
        <f t="shared" si="962"/>
        <v>23.182490000000001</v>
      </c>
      <c r="V745" s="148">
        <f t="shared" si="962"/>
        <v>0</v>
      </c>
      <c r="W745" s="148">
        <f t="shared" si="962"/>
        <v>621.93299999999999</v>
      </c>
      <c r="X745" s="148">
        <f t="shared" si="962"/>
        <v>621.93299999999999</v>
      </c>
      <c r="Y745" s="148">
        <f t="shared" si="962"/>
        <v>0</v>
      </c>
      <c r="Z745" s="148">
        <f t="shared" si="962"/>
        <v>0</v>
      </c>
      <c r="AA745" s="148">
        <f t="shared" si="962"/>
        <v>0</v>
      </c>
      <c r="AB745" s="148">
        <f t="shared" si="962"/>
        <v>0</v>
      </c>
      <c r="AC745" s="148">
        <f t="shared" si="962"/>
        <v>0</v>
      </c>
      <c r="AD745" s="148">
        <f t="shared" si="962"/>
        <v>0</v>
      </c>
      <c r="AE745" s="148">
        <f t="shared" si="962"/>
        <v>0</v>
      </c>
      <c r="AF745" s="148">
        <f t="shared" si="962"/>
        <v>0</v>
      </c>
      <c r="AG745" s="148">
        <f t="shared" si="962"/>
        <v>0</v>
      </c>
      <c r="AH745" s="148">
        <f t="shared" si="962"/>
        <v>0</v>
      </c>
      <c r="AI745" s="148">
        <f t="shared" si="962"/>
        <v>0</v>
      </c>
      <c r="AJ745" s="148">
        <f t="shared" si="962"/>
        <v>661</v>
      </c>
      <c r="AK745" s="148">
        <f t="shared" si="962"/>
        <v>0</v>
      </c>
      <c r="AL745" s="148">
        <f t="shared" si="962"/>
        <v>0</v>
      </c>
      <c r="AM745" s="148">
        <f t="shared" si="962"/>
        <v>661</v>
      </c>
      <c r="AN745" s="148">
        <f t="shared" si="962"/>
        <v>0</v>
      </c>
      <c r="AO745" s="148">
        <f t="shared" si="962"/>
        <v>0</v>
      </c>
      <c r="AP745" s="148">
        <f t="shared" si="962"/>
        <v>0</v>
      </c>
      <c r="AQ745" s="148">
        <f t="shared" si="962"/>
        <v>0</v>
      </c>
      <c r="AR745" s="148">
        <f t="shared" si="962"/>
        <v>0</v>
      </c>
      <c r="AS745" s="148">
        <f t="shared" si="962"/>
        <v>0</v>
      </c>
      <c r="AT745" s="148">
        <f t="shared" si="962"/>
        <v>863.21727999999996</v>
      </c>
      <c r="AU745" s="148">
        <f t="shared" si="962"/>
        <v>0</v>
      </c>
      <c r="AV745" s="148">
        <f t="shared" si="962"/>
        <v>0</v>
      </c>
      <c r="AW745" s="148">
        <f t="shared" si="962"/>
        <v>863.21727999999996</v>
      </c>
      <c r="AX745" s="148">
        <f t="shared" si="962"/>
        <v>0</v>
      </c>
      <c r="AY745" s="148">
        <f t="shared" si="962"/>
        <v>750.76041999999995</v>
      </c>
      <c r="AZ745" s="148">
        <f t="shared" si="962"/>
        <v>0</v>
      </c>
      <c r="BA745" s="148">
        <f t="shared" si="962"/>
        <v>0</v>
      </c>
      <c r="BB745" s="222"/>
    </row>
    <row r="746" spans="1:54" ht="78">
      <c r="A746" s="321"/>
      <c r="B746" s="322"/>
      <c r="C746" s="323"/>
      <c r="D746" s="221" t="s">
        <v>279</v>
      </c>
      <c r="E746" s="204">
        <f t="shared" ref="E746:F755" si="963">H746+K746+N746+Q746+T746+W746+Z746+AE746+AJ746+AO746+AT746+AY746</f>
        <v>0</v>
      </c>
      <c r="F746" s="204">
        <f t="shared" si="963"/>
        <v>0</v>
      </c>
      <c r="G746" s="156"/>
      <c r="H746" s="148">
        <f t="shared" si="962"/>
        <v>0</v>
      </c>
      <c r="I746" s="148">
        <f t="shared" si="962"/>
        <v>0</v>
      </c>
      <c r="J746" s="148">
        <f t="shared" si="962"/>
        <v>0</v>
      </c>
      <c r="K746" s="148">
        <f t="shared" si="962"/>
        <v>0</v>
      </c>
      <c r="L746" s="148">
        <f t="shared" si="962"/>
        <v>0</v>
      </c>
      <c r="M746" s="148">
        <f t="shared" si="962"/>
        <v>0</v>
      </c>
      <c r="N746" s="148">
        <f t="shared" si="962"/>
        <v>0</v>
      </c>
      <c r="O746" s="148">
        <f t="shared" si="962"/>
        <v>0</v>
      </c>
      <c r="P746" s="148">
        <f t="shared" si="962"/>
        <v>0</v>
      </c>
      <c r="Q746" s="148">
        <f t="shared" si="962"/>
        <v>0</v>
      </c>
      <c r="R746" s="148">
        <f t="shared" si="962"/>
        <v>0</v>
      </c>
      <c r="S746" s="148">
        <f t="shared" si="962"/>
        <v>0</v>
      </c>
      <c r="T746" s="148">
        <f t="shared" si="962"/>
        <v>0</v>
      </c>
      <c r="U746" s="148">
        <f t="shared" si="962"/>
        <v>0</v>
      </c>
      <c r="V746" s="148">
        <f t="shared" si="962"/>
        <v>0</v>
      </c>
      <c r="W746" s="148">
        <f t="shared" si="962"/>
        <v>0</v>
      </c>
      <c r="X746" s="148">
        <f t="shared" si="962"/>
        <v>0</v>
      </c>
      <c r="Y746" s="148">
        <f t="shared" si="962"/>
        <v>0</v>
      </c>
      <c r="Z746" s="148">
        <f t="shared" si="962"/>
        <v>0</v>
      </c>
      <c r="AA746" s="148">
        <f t="shared" si="962"/>
        <v>0</v>
      </c>
      <c r="AB746" s="148">
        <f t="shared" si="962"/>
        <v>0</v>
      </c>
      <c r="AC746" s="148">
        <f t="shared" si="962"/>
        <v>0</v>
      </c>
      <c r="AD746" s="148">
        <f t="shared" si="962"/>
        <v>0</v>
      </c>
      <c r="AE746" s="148">
        <f t="shared" si="962"/>
        <v>0</v>
      </c>
      <c r="AF746" s="148">
        <f t="shared" si="962"/>
        <v>0</v>
      </c>
      <c r="AG746" s="148">
        <f t="shared" si="962"/>
        <v>0</v>
      </c>
      <c r="AH746" s="148">
        <f t="shared" si="962"/>
        <v>0</v>
      </c>
      <c r="AI746" s="148">
        <f t="shared" si="962"/>
        <v>0</v>
      </c>
      <c r="AJ746" s="148">
        <f t="shared" si="962"/>
        <v>0</v>
      </c>
      <c r="AK746" s="148">
        <f t="shared" si="962"/>
        <v>0</v>
      </c>
      <c r="AL746" s="148">
        <f t="shared" si="962"/>
        <v>0</v>
      </c>
      <c r="AM746" s="148">
        <f t="shared" si="962"/>
        <v>0</v>
      </c>
      <c r="AN746" s="148">
        <f t="shared" si="962"/>
        <v>0</v>
      </c>
      <c r="AO746" s="148">
        <f t="shared" si="962"/>
        <v>0</v>
      </c>
      <c r="AP746" s="148">
        <f t="shared" si="962"/>
        <v>0</v>
      </c>
      <c r="AQ746" s="148">
        <f t="shared" si="962"/>
        <v>0</v>
      </c>
      <c r="AR746" s="148">
        <f t="shared" si="962"/>
        <v>0</v>
      </c>
      <c r="AS746" s="148">
        <f t="shared" si="962"/>
        <v>0</v>
      </c>
      <c r="AT746" s="148">
        <f t="shared" si="962"/>
        <v>0</v>
      </c>
      <c r="AU746" s="148">
        <f t="shared" si="962"/>
        <v>0</v>
      </c>
      <c r="AV746" s="148">
        <f t="shared" si="962"/>
        <v>0</v>
      </c>
      <c r="AW746" s="148">
        <f t="shared" si="962"/>
        <v>0</v>
      </c>
      <c r="AX746" s="148">
        <f t="shared" si="962"/>
        <v>0</v>
      </c>
      <c r="AY746" s="148">
        <f t="shared" si="962"/>
        <v>0</v>
      </c>
      <c r="AZ746" s="148">
        <f t="shared" si="962"/>
        <v>0</v>
      </c>
      <c r="BA746" s="148">
        <f t="shared" si="962"/>
        <v>0</v>
      </c>
      <c r="BB746" s="222"/>
    </row>
    <row r="747" spans="1:54" ht="15.6">
      <c r="A747" s="321"/>
      <c r="B747" s="322"/>
      <c r="C747" s="323"/>
      <c r="D747" s="221" t="s">
        <v>274</v>
      </c>
      <c r="E747" s="204">
        <f t="shared" si="963"/>
        <v>0</v>
      </c>
      <c r="F747" s="204">
        <f t="shared" si="963"/>
        <v>0</v>
      </c>
      <c r="G747" s="156"/>
      <c r="H747" s="148">
        <f t="shared" si="962"/>
        <v>0</v>
      </c>
      <c r="I747" s="148">
        <f t="shared" si="962"/>
        <v>0</v>
      </c>
      <c r="J747" s="148">
        <f t="shared" si="962"/>
        <v>0</v>
      </c>
      <c r="K747" s="148">
        <f t="shared" si="962"/>
        <v>0</v>
      </c>
      <c r="L747" s="148">
        <f t="shared" si="962"/>
        <v>0</v>
      </c>
      <c r="M747" s="148">
        <f t="shared" si="962"/>
        <v>0</v>
      </c>
      <c r="N747" s="148">
        <f t="shared" si="962"/>
        <v>0</v>
      </c>
      <c r="O747" s="148">
        <f t="shared" si="962"/>
        <v>0</v>
      </c>
      <c r="P747" s="148">
        <f t="shared" si="962"/>
        <v>0</v>
      </c>
      <c r="Q747" s="148">
        <f t="shared" si="962"/>
        <v>0</v>
      </c>
      <c r="R747" s="148">
        <f t="shared" si="962"/>
        <v>0</v>
      </c>
      <c r="S747" s="148">
        <f t="shared" si="962"/>
        <v>0</v>
      </c>
      <c r="T747" s="148">
        <f t="shared" si="962"/>
        <v>0</v>
      </c>
      <c r="U747" s="148">
        <f t="shared" si="962"/>
        <v>0</v>
      </c>
      <c r="V747" s="148">
        <f t="shared" si="962"/>
        <v>0</v>
      </c>
      <c r="W747" s="148">
        <f t="shared" si="962"/>
        <v>0</v>
      </c>
      <c r="X747" s="148">
        <f t="shared" si="962"/>
        <v>0</v>
      </c>
      <c r="Y747" s="148">
        <f t="shared" si="962"/>
        <v>0</v>
      </c>
      <c r="Z747" s="148">
        <f t="shared" si="962"/>
        <v>0</v>
      </c>
      <c r="AA747" s="148">
        <f t="shared" si="962"/>
        <v>0</v>
      </c>
      <c r="AB747" s="148">
        <f t="shared" si="962"/>
        <v>0</v>
      </c>
      <c r="AC747" s="148">
        <f t="shared" si="962"/>
        <v>0</v>
      </c>
      <c r="AD747" s="148">
        <f t="shared" si="962"/>
        <v>0</v>
      </c>
      <c r="AE747" s="148">
        <f t="shared" si="962"/>
        <v>0</v>
      </c>
      <c r="AF747" s="148">
        <f t="shared" si="962"/>
        <v>0</v>
      </c>
      <c r="AG747" s="148">
        <f t="shared" si="962"/>
        <v>0</v>
      </c>
      <c r="AH747" s="148">
        <f t="shared" si="962"/>
        <v>0</v>
      </c>
      <c r="AI747" s="148">
        <f t="shared" si="962"/>
        <v>0</v>
      </c>
      <c r="AJ747" s="148">
        <f t="shared" si="962"/>
        <v>0</v>
      </c>
      <c r="AK747" s="148">
        <f t="shared" si="962"/>
        <v>0</v>
      </c>
      <c r="AL747" s="148">
        <f t="shared" si="962"/>
        <v>0</v>
      </c>
      <c r="AM747" s="148">
        <f t="shared" si="962"/>
        <v>0</v>
      </c>
      <c r="AN747" s="148">
        <f t="shared" si="962"/>
        <v>0</v>
      </c>
      <c r="AO747" s="148">
        <f t="shared" si="962"/>
        <v>0</v>
      </c>
      <c r="AP747" s="148">
        <f t="shared" si="962"/>
        <v>0</v>
      </c>
      <c r="AQ747" s="148">
        <f t="shared" si="962"/>
        <v>0</v>
      </c>
      <c r="AR747" s="148">
        <f t="shared" si="962"/>
        <v>0</v>
      </c>
      <c r="AS747" s="148">
        <f t="shared" si="962"/>
        <v>0</v>
      </c>
      <c r="AT747" s="148">
        <f t="shared" si="962"/>
        <v>0</v>
      </c>
      <c r="AU747" s="148">
        <f t="shared" si="962"/>
        <v>0</v>
      </c>
      <c r="AV747" s="148">
        <f t="shared" si="962"/>
        <v>0</v>
      </c>
      <c r="AW747" s="148">
        <f t="shared" si="962"/>
        <v>0</v>
      </c>
      <c r="AX747" s="148">
        <f t="shared" si="962"/>
        <v>0</v>
      </c>
      <c r="AY747" s="148">
        <f t="shared" si="962"/>
        <v>0</v>
      </c>
      <c r="AZ747" s="148">
        <f t="shared" si="962"/>
        <v>0</v>
      </c>
      <c r="BA747" s="148">
        <f t="shared" si="962"/>
        <v>0</v>
      </c>
      <c r="BB747" s="222"/>
    </row>
    <row r="748" spans="1:54" ht="31.2">
      <c r="A748" s="336"/>
      <c r="B748" s="330"/>
      <c r="C748" s="331"/>
      <c r="D748" s="153" t="s">
        <v>43</v>
      </c>
      <c r="E748" s="204">
        <f t="shared" si="963"/>
        <v>0</v>
      </c>
      <c r="F748" s="204">
        <f t="shared" si="963"/>
        <v>0</v>
      </c>
      <c r="G748" s="156"/>
      <c r="H748" s="148">
        <f t="shared" ref="H748:AZ748" si="964">H685+H692+H699+H706+H713+H720</f>
        <v>0</v>
      </c>
      <c r="I748" s="148">
        <f t="shared" si="964"/>
        <v>0</v>
      </c>
      <c r="J748" s="148"/>
      <c r="K748" s="148">
        <f t="shared" si="964"/>
        <v>0</v>
      </c>
      <c r="L748" s="148">
        <f t="shared" si="964"/>
        <v>0</v>
      </c>
      <c r="M748" s="148"/>
      <c r="N748" s="148">
        <f t="shared" si="964"/>
        <v>0</v>
      </c>
      <c r="O748" s="148">
        <f t="shared" si="964"/>
        <v>0</v>
      </c>
      <c r="P748" s="148"/>
      <c r="Q748" s="148">
        <f t="shared" si="964"/>
        <v>0</v>
      </c>
      <c r="R748" s="148">
        <f t="shared" si="964"/>
        <v>0</v>
      </c>
      <c r="S748" s="148"/>
      <c r="T748" s="148">
        <f t="shared" si="964"/>
        <v>0</v>
      </c>
      <c r="U748" s="148">
        <f t="shared" si="964"/>
        <v>0</v>
      </c>
      <c r="V748" s="148"/>
      <c r="W748" s="148">
        <f t="shared" si="964"/>
        <v>0</v>
      </c>
      <c r="X748" s="148">
        <f t="shared" si="964"/>
        <v>0</v>
      </c>
      <c r="Y748" s="148"/>
      <c r="Z748" s="148">
        <f t="shared" si="964"/>
        <v>0</v>
      </c>
      <c r="AA748" s="148">
        <f t="shared" si="964"/>
        <v>0</v>
      </c>
      <c r="AB748" s="148">
        <f t="shared" si="964"/>
        <v>0</v>
      </c>
      <c r="AC748" s="148">
        <f t="shared" si="964"/>
        <v>0</v>
      </c>
      <c r="AD748" s="148"/>
      <c r="AE748" s="148">
        <f t="shared" si="964"/>
        <v>0</v>
      </c>
      <c r="AF748" s="148">
        <f t="shared" si="964"/>
        <v>0</v>
      </c>
      <c r="AG748" s="148">
        <f t="shared" si="964"/>
        <v>0</v>
      </c>
      <c r="AH748" s="148">
        <f t="shared" si="964"/>
        <v>0</v>
      </c>
      <c r="AI748" s="148"/>
      <c r="AJ748" s="148">
        <f t="shared" si="964"/>
        <v>0</v>
      </c>
      <c r="AK748" s="148">
        <f t="shared" si="964"/>
        <v>0</v>
      </c>
      <c r="AL748" s="148">
        <f t="shared" si="964"/>
        <v>0</v>
      </c>
      <c r="AM748" s="148">
        <f t="shared" si="964"/>
        <v>0</v>
      </c>
      <c r="AN748" s="148"/>
      <c r="AO748" s="148">
        <f t="shared" si="964"/>
        <v>0</v>
      </c>
      <c r="AP748" s="148">
        <f t="shared" si="964"/>
        <v>0</v>
      </c>
      <c r="AQ748" s="148">
        <f t="shared" si="964"/>
        <v>0</v>
      </c>
      <c r="AR748" s="148">
        <f t="shared" si="964"/>
        <v>0</v>
      </c>
      <c r="AS748" s="148"/>
      <c r="AT748" s="148">
        <f t="shared" si="964"/>
        <v>0</v>
      </c>
      <c r="AU748" s="148">
        <f t="shared" si="964"/>
        <v>0</v>
      </c>
      <c r="AV748" s="148">
        <f t="shared" si="964"/>
        <v>0</v>
      </c>
      <c r="AW748" s="148">
        <f t="shared" si="964"/>
        <v>0</v>
      </c>
      <c r="AX748" s="148"/>
      <c r="AY748" s="148">
        <f t="shared" si="964"/>
        <v>0</v>
      </c>
      <c r="AZ748" s="148">
        <f t="shared" si="964"/>
        <v>0</v>
      </c>
      <c r="BA748" s="148"/>
      <c r="BB748" s="223"/>
    </row>
    <row r="749" spans="1:54" ht="15.6">
      <c r="A749" s="318" t="s">
        <v>356</v>
      </c>
      <c r="B749" s="319"/>
      <c r="C749" s="320"/>
      <c r="D749" s="159" t="s">
        <v>41</v>
      </c>
      <c r="E749" s="204">
        <f t="shared" si="963"/>
        <v>2920.09319</v>
      </c>
      <c r="F749" s="204">
        <f>I749+L749+O749+R749+U749+X749+AC749+AH749+AM749+AR749+AW749+AZ749</f>
        <v>2169.33277</v>
      </c>
      <c r="G749" s="178">
        <f>F749/E749*100</f>
        <v>74.2898472360055</v>
      </c>
      <c r="H749" s="148">
        <f>H750+H751+H752+H754+H755</f>
        <v>0</v>
      </c>
      <c r="I749" s="148">
        <f t="shared" ref="I749" si="965">I750+I751+I752+I754+I755</f>
        <v>0</v>
      </c>
      <c r="J749" s="148" t="e">
        <f>I749/H749*100</f>
        <v>#DIV/0!</v>
      </c>
      <c r="K749" s="148">
        <f t="shared" ref="K749:L749" si="966">K750+K751+K752+K754+K755</f>
        <v>0</v>
      </c>
      <c r="L749" s="148">
        <f t="shared" si="966"/>
        <v>0</v>
      </c>
      <c r="M749" s="148" t="e">
        <f>L749/K749*100</f>
        <v>#DIV/0!</v>
      </c>
      <c r="N749" s="148">
        <f t="shared" ref="N749:O749" si="967">N750+N751+N752+N754+N755</f>
        <v>0</v>
      </c>
      <c r="O749" s="148">
        <f t="shared" si="967"/>
        <v>0</v>
      </c>
      <c r="P749" s="148" t="e">
        <f>O749/N749*100</f>
        <v>#DIV/0!</v>
      </c>
      <c r="Q749" s="148">
        <f t="shared" ref="Q749:R749" si="968">Q750+Q751+Q752+Q754+Q755</f>
        <v>0</v>
      </c>
      <c r="R749" s="148">
        <f t="shared" si="968"/>
        <v>0</v>
      </c>
      <c r="S749" s="148" t="e">
        <f>R749/Q749*100</f>
        <v>#DIV/0!</v>
      </c>
      <c r="T749" s="148">
        <f t="shared" ref="T749:U749" si="969">T750+T751+T752+T754+T755</f>
        <v>23.182490000000001</v>
      </c>
      <c r="U749" s="148">
        <f t="shared" si="969"/>
        <v>23.182490000000001</v>
      </c>
      <c r="V749" s="148">
        <f>U749/T749*100</f>
        <v>100</v>
      </c>
      <c r="W749" s="148">
        <f t="shared" ref="W749:X749" si="970">W750+W751+W752+W754+W755</f>
        <v>621.93299999999999</v>
      </c>
      <c r="X749" s="148">
        <f t="shared" si="970"/>
        <v>621.93299999999999</v>
      </c>
      <c r="Y749" s="148">
        <f>X749/W749*100</f>
        <v>100</v>
      </c>
      <c r="Z749" s="148">
        <f t="shared" ref="Z749:AC749" si="971">Z750+Z751+Z752+Z754+Z755</f>
        <v>0</v>
      </c>
      <c r="AA749" s="148">
        <f t="shared" si="971"/>
        <v>0</v>
      </c>
      <c r="AB749" s="148">
        <f t="shared" si="971"/>
        <v>0</v>
      </c>
      <c r="AC749" s="148">
        <f t="shared" si="971"/>
        <v>0</v>
      </c>
      <c r="AD749" s="148" t="e">
        <f>AC749/Z749*100</f>
        <v>#DIV/0!</v>
      </c>
      <c r="AE749" s="148">
        <f t="shared" ref="AE749:AH749" si="972">AE750+AE751+AE752+AE754+AE755</f>
        <v>0</v>
      </c>
      <c r="AF749" s="148">
        <f t="shared" si="972"/>
        <v>0</v>
      </c>
      <c r="AG749" s="148">
        <f t="shared" si="972"/>
        <v>0</v>
      </c>
      <c r="AH749" s="148">
        <f t="shared" si="972"/>
        <v>0</v>
      </c>
      <c r="AI749" s="148" t="e">
        <f>AH749/AE749*100</f>
        <v>#DIV/0!</v>
      </c>
      <c r="AJ749" s="148">
        <f t="shared" ref="AJ749:AM749" si="973">AJ750+AJ751+AJ752+AJ754+AJ755</f>
        <v>661</v>
      </c>
      <c r="AK749" s="148">
        <f t="shared" si="973"/>
        <v>0</v>
      </c>
      <c r="AL749" s="148">
        <f t="shared" si="973"/>
        <v>0</v>
      </c>
      <c r="AM749" s="148">
        <f t="shared" si="973"/>
        <v>661</v>
      </c>
      <c r="AN749" s="148">
        <f>AM749/AJ749*100</f>
        <v>100</v>
      </c>
      <c r="AO749" s="148">
        <f t="shared" ref="AO749:AR749" si="974">AO750+AO751+AO752+AO754+AO755</f>
        <v>0</v>
      </c>
      <c r="AP749" s="148">
        <f t="shared" si="974"/>
        <v>0</v>
      </c>
      <c r="AQ749" s="148">
        <f t="shared" si="974"/>
        <v>0</v>
      </c>
      <c r="AR749" s="148">
        <f t="shared" si="974"/>
        <v>0</v>
      </c>
      <c r="AS749" s="148" t="e">
        <f>AR749/AO749*100</f>
        <v>#DIV/0!</v>
      </c>
      <c r="AT749" s="148">
        <f t="shared" ref="AT749:AW749" si="975">AT750+AT751+AT752+AT754+AT755</f>
        <v>863.21727999999996</v>
      </c>
      <c r="AU749" s="148">
        <f t="shared" si="975"/>
        <v>0</v>
      </c>
      <c r="AV749" s="148">
        <f t="shared" si="975"/>
        <v>0</v>
      </c>
      <c r="AW749" s="148">
        <f t="shared" si="975"/>
        <v>863.21727999999996</v>
      </c>
      <c r="AX749" s="148">
        <f>AW749/AT749*100</f>
        <v>100</v>
      </c>
      <c r="AY749" s="148">
        <f t="shared" ref="AY749:AZ749" si="976">AY750+AY751+AY752+AY754+AY755</f>
        <v>750.76041999999995</v>
      </c>
      <c r="AZ749" s="148">
        <f t="shared" si="976"/>
        <v>0</v>
      </c>
      <c r="BA749" s="156">
        <f>AZ749/AY749*100</f>
        <v>0</v>
      </c>
      <c r="BB749" s="222"/>
    </row>
    <row r="750" spans="1:54" ht="31.2">
      <c r="A750" s="321"/>
      <c r="B750" s="322"/>
      <c r="C750" s="323"/>
      <c r="D750" s="157" t="s">
        <v>37</v>
      </c>
      <c r="E750" s="204">
        <f t="shared" si="963"/>
        <v>0</v>
      </c>
      <c r="F750" s="204">
        <f t="shared" si="963"/>
        <v>0</v>
      </c>
      <c r="G750" s="178"/>
      <c r="H750" s="148">
        <f>H743</f>
        <v>0</v>
      </c>
      <c r="I750" s="148">
        <f t="shared" ref="I750:AZ750" si="977">I743</f>
        <v>0</v>
      </c>
      <c r="J750" s="148"/>
      <c r="K750" s="148">
        <f t="shared" si="977"/>
        <v>0</v>
      </c>
      <c r="L750" s="148">
        <f t="shared" si="977"/>
        <v>0</v>
      </c>
      <c r="M750" s="148"/>
      <c r="N750" s="148">
        <f t="shared" si="977"/>
        <v>0</v>
      </c>
      <c r="O750" s="148">
        <f t="shared" si="977"/>
        <v>0</v>
      </c>
      <c r="P750" s="148"/>
      <c r="Q750" s="148">
        <f t="shared" si="977"/>
        <v>0</v>
      </c>
      <c r="R750" s="148">
        <f t="shared" si="977"/>
        <v>0</v>
      </c>
      <c r="S750" s="148"/>
      <c r="T750" s="148">
        <f t="shared" si="977"/>
        <v>0</v>
      </c>
      <c r="U750" s="148">
        <f t="shared" si="977"/>
        <v>0</v>
      </c>
      <c r="V750" s="148"/>
      <c r="W750" s="148">
        <f t="shared" si="977"/>
        <v>0</v>
      </c>
      <c r="X750" s="148">
        <f t="shared" si="977"/>
        <v>0</v>
      </c>
      <c r="Y750" s="148"/>
      <c r="Z750" s="148">
        <f t="shared" si="977"/>
        <v>0</v>
      </c>
      <c r="AA750" s="148">
        <f t="shared" si="977"/>
        <v>0</v>
      </c>
      <c r="AB750" s="148">
        <f t="shared" si="977"/>
        <v>0</v>
      </c>
      <c r="AC750" s="148">
        <f t="shared" si="977"/>
        <v>0</v>
      </c>
      <c r="AD750" s="148"/>
      <c r="AE750" s="148">
        <f t="shared" si="977"/>
        <v>0</v>
      </c>
      <c r="AF750" s="148">
        <f t="shared" si="977"/>
        <v>0</v>
      </c>
      <c r="AG750" s="148">
        <f t="shared" si="977"/>
        <v>0</v>
      </c>
      <c r="AH750" s="148">
        <f t="shared" si="977"/>
        <v>0</v>
      </c>
      <c r="AI750" s="148"/>
      <c r="AJ750" s="148">
        <f t="shared" si="977"/>
        <v>0</v>
      </c>
      <c r="AK750" s="148">
        <f t="shared" si="977"/>
        <v>0</v>
      </c>
      <c r="AL750" s="148">
        <f t="shared" si="977"/>
        <v>0</v>
      </c>
      <c r="AM750" s="148">
        <f t="shared" si="977"/>
        <v>0</v>
      </c>
      <c r="AN750" s="148"/>
      <c r="AO750" s="148">
        <f t="shared" si="977"/>
        <v>0</v>
      </c>
      <c r="AP750" s="148">
        <f t="shared" si="977"/>
        <v>0</v>
      </c>
      <c r="AQ750" s="148">
        <f t="shared" si="977"/>
        <v>0</v>
      </c>
      <c r="AR750" s="148">
        <f t="shared" si="977"/>
        <v>0</v>
      </c>
      <c r="AS750" s="148"/>
      <c r="AT750" s="148">
        <f t="shared" si="977"/>
        <v>0</v>
      </c>
      <c r="AU750" s="148">
        <f t="shared" si="977"/>
        <v>0</v>
      </c>
      <c r="AV750" s="148">
        <f t="shared" si="977"/>
        <v>0</v>
      </c>
      <c r="AW750" s="148">
        <f t="shared" si="977"/>
        <v>0</v>
      </c>
      <c r="AX750" s="148"/>
      <c r="AY750" s="148">
        <f t="shared" si="977"/>
        <v>0</v>
      </c>
      <c r="AZ750" s="148">
        <f t="shared" si="977"/>
        <v>0</v>
      </c>
      <c r="BA750" s="148"/>
      <c r="BB750" s="222"/>
    </row>
    <row r="751" spans="1:54" ht="31.2">
      <c r="A751" s="321"/>
      <c r="B751" s="322"/>
      <c r="C751" s="323"/>
      <c r="D751" s="158" t="s">
        <v>2</v>
      </c>
      <c r="E751" s="204">
        <f t="shared" si="963"/>
        <v>0</v>
      </c>
      <c r="F751" s="204">
        <f t="shared" si="963"/>
        <v>0</v>
      </c>
      <c r="G751" s="178"/>
      <c r="H751" s="148">
        <f t="shared" ref="H751:AZ755" si="978">H744</f>
        <v>0</v>
      </c>
      <c r="I751" s="148">
        <f t="shared" si="978"/>
        <v>0</v>
      </c>
      <c r="J751" s="148"/>
      <c r="K751" s="148">
        <f t="shared" si="978"/>
        <v>0</v>
      </c>
      <c r="L751" s="148">
        <f t="shared" si="978"/>
        <v>0</v>
      </c>
      <c r="M751" s="148"/>
      <c r="N751" s="148">
        <f t="shared" si="978"/>
        <v>0</v>
      </c>
      <c r="O751" s="148">
        <f t="shared" si="978"/>
        <v>0</v>
      </c>
      <c r="P751" s="148"/>
      <c r="Q751" s="148">
        <f t="shared" si="978"/>
        <v>0</v>
      </c>
      <c r="R751" s="148">
        <f t="shared" si="978"/>
        <v>0</v>
      </c>
      <c r="S751" s="148"/>
      <c r="T751" s="148">
        <f t="shared" si="978"/>
        <v>0</v>
      </c>
      <c r="U751" s="148">
        <f t="shared" si="978"/>
        <v>0</v>
      </c>
      <c r="V751" s="148"/>
      <c r="W751" s="148">
        <f t="shared" si="978"/>
        <v>0</v>
      </c>
      <c r="X751" s="148">
        <f t="shared" si="978"/>
        <v>0</v>
      </c>
      <c r="Y751" s="148"/>
      <c r="Z751" s="148">
        <f t="shared" si="978"/>
        <v>0</v>
      </c>
      <c r="AA751" s="148">
        <f t="shared" si="978"/>
        <v>0</v>
      </c>
      <c r="AB751" s="148">
        <f t="shared" si="978"/>
        <v>0</v>
      </c>
      <c r="AC751" s="148">
        <f t="shared" si="978"/>
        <v>0</v>
      </c>
      <c r="AD751" s="148"/>
      <c r="AE751" s="148">
        <f t="shared" si="978"/>
        <v>0</v>
      </c>
      <c r="AF751" s="148">
        <f t="shared" si="978"/>
        <v>0</v>
      </c>
      <c r="AG751" s="148">
        <f t="shared" si="978"/>
        <v>0</v>
      </c>
      <c r="AH751" s="148">
        <f t="shared" si="978"/>
        <v>0</v>
      </c>
      <c r="AI751" s="148"/>
      <c r="AJ751" s="148">
        <f t="shared" si="978"/>
        <v>0</v>
      </c>
      <c r="AK751" s="148">
        <f t="shared" si="978"/>
        <v>0</v>
      </c>
      <c r="AL751" s="148">
        <f t="shared" si="978"/>
        <v>0</v>
      </c>
      <c r="AM751" s="148">
        <f t="shared" si="978"/>
        <v>0</v>
      </c>
      <c r="AN751" s="148"/>
      <c r="AO751" s="148">
        <f t="shared" si="978"/>
        <v>0</v>
      </c>
      <c r="AP751" s="148">
        <f t="shared" si="978"/>
        <v>0</v>
      </c>
      <c r="AQ751" s="148">
        <f t="shared" si="978"/>
        <v>0</v>
      </c>
      <c r="AR751" s="148">
        <f t="shared" si="978"/>
        <v>0</v>
      </c>
      <c r="AS751" s="148"/>
      <c r="AT751" s="148">
        <f t="shared" si="978"/>
        <v>0</v>
      </c>
      <c r="AU751" s="148">
        <f t="shared" si="978"/>
        <v>0</v>
      </c>
      <c r="AV751" s="148">
        <f t="shared" si="978"/>
        <v>0</v>
      </c>
      <c r="AW751" s="148">
        <f t="shared" si="978"/>
        <v>0</v>
      </c>
      <c r="AX751" s="148"/>
      <c r="AY751" s="148">
        <f t="shared" si="978"/>
        <v>0</v>
      </c>
      <c r="AZ751" s="148">
        <f t="shared" si="978"/>
        <v>0</v>
      </c>
      <c r="BA751" s="148"/>
      <c r="BB751" s="222"/>
    </row>
    <row r="752" spans="1:54" ht="15.6">
      <c r="A752" s="321"/>
      <c r="B752" s="322"/>
      <c r="C752" s="323"/>
      <c r="D752" s="221" t="s">
        <v>273</v>
      </c>
      <c r="E752" s="204">
        <f>H752+K752+N752+Q752+T752+W752+Z752+AE752+AJ752+AO752+AT752+AY752</f>
        <v>2920.09319</v>
      </c>
      <c r="F752" s="204">
        <f>I752+L752+O752+R752+U752+X752+AC752+AH752+AM752+AR752+AW752+AZ752</f>
        <v>2169.33277</v>
      </c>
      <c r="G752" s="178">
        <f t="shared" ref="G752" si="979">F752/E752*100</f>
        <v>74.2898472360055</v>
      </c>
      <c r="H752" s="148">
        <f t="shared" si="978"/>
        <v>0</v>
      </c>
      <c r="I752" s="148">
        <f t="shared" si="978"/>
        <v>0</v>
      </c>
      <c r="J752" s="148"/>
      <c r="K752" s="148">
        <f t="shared" si="978"/>
        <v>0</v>
      </c>
      <c r="L752" s="148">
        <f t="shared" si="978"/>
        <v>0</v>
      </c>
      <c r="M752" s="148"/>
      <c r="N752" s="148">
        <f t="shared" si="978"/>
        <v>0</v>
      </c>
      <c r="O752" s="148">
        <f t="shared" si="978"/>
        <v>0</v>
      </c>
      <c r="P752" s="148"/>
      <c r="Q752" s="148">
        <f t="shared" si="978"/>
        <v>0</v>
      </c>
      <c r="R752" s="148">
        <f t="shared" si="978"/>
        <v>0</v>
      </c>
      <c r="S752" s="148"/>
      <c r="T752" s="148">
        <f t="shared" si="978"/>
        <v>23.182490000000001</v>
      </c>
      <c r="U752" s="148">
        <f t="shared" si="978"/>
        <v>23.182490000000001</v>
      </c>
      <c r="V752" s="148"/>
      <c r="W752" s="148">
        <f t="shared" si="978"/>
        <v>621.93299999999999</v>
      </c>
      <c r="X752" s="148">
        <f t="shared" si="978"/>
        <v>621.93299999999999</v>
      </c>
      <c r="Y752" s="148"/>
      <c r="Z752" s="148">
        <f t="shared" si="978"/>
        <v>0</v>
      </c>
      <c r="AA752" s="148">
        <f t="shared" si="978"/>
        <v>0</v>
      </c>
      <c r="AB752" s="148">
        <f t="shared" si="978"/>
        <v>0</v>
      </c>
      <c r="AC752" s="148">
        <f t="shared" si="978"/>
        <v>0</v>
      </c>
      <c r="AD752" s="148"/>
      <c r="AE752" s="148">
        <f t="shared" si="978"/>
        <v>0</v>
      </c>
      <c r="AF752" s="148">
        <f t="shared" si="978"/>
        <v>0</v>
      </c>
      <c r="AG752" s="148">
        <f t="shared" si="978"/>
        <v>0</v>
      </c>
      <c r="AH752" s="148">
        <f t="shared" si="978"/>
        <v>0</v>
      </c>
      <c r="AI752" s="148"/>
      <c r="AJ752" s="148">
        <f t="shared" si="978"/>
        <v>661</v>
      </c>
      <c r="AK752" s="148">
        <f t="shared" si="978"/>
        <v>0</v>
      </c>
      <c r="AL752" s="148">
        <f t="shared" si="978"/>
        <v>0</v>
      </c>
      <c r="AM752" s="148">
        <f t="shared" si="978"/>
        <v>661</v>
      </c>
      <c r="AN752" s="148"/>
      <c r="AO752" s="148">
        <f t="shared" si="978"/>
        <v>0</v>
      </c>
      <c r="AP752" s="148">
        <f t="shared" si="978"/>
        <v>0</v>
      </c>
      <c r="AQ752" s="148">
        <f t="shared" si="978"/>
        <v>0</v>
      </c>
      <c r="AR752" s="148">
        <f t="shared" si="978"/>
        <v>0</v>
      </c>
      <c r="AS752" s="148"/>
      <c r="AT752" s="148">
        <f t="shared" si="978"/>
        <v>863.21727999999996</v>
      </c>
      <c r="AU752" s="148">
        <f t="shared" si="978"/>
        <v>0</v>
      </c>
      <c r="AV752" s="148">
        <f t="shared" si="978"/>
        <v>0</v>
      </c>
      <c r="AW752" s="148">
        <f t="shared" si="978"/>
        <v>863.21727999999996</v>
      </c>
      <c r="AX752" s="148"/>
      <c r="AY752" s="148">
        <f t="shared" si="978"/>
        <v>750.76041999999995</v>
      </c>
      <c r="AZ752" s="148">
        <f t="shared" si="978"/>
        <v>0</v>
      </c>
      <c r="BA752" s="148"/>
      <c r="BB752" s="222"/>
    </row>
    <row r="753" spans="1:54" ht="78">
      <c r="A753" s="321"/>
      <c r="B753" s="322"/>
      <c r="C753" s="323"/>
      <c r="D753" s="221" t="s">
        <v>279</v>
      </c>
      <c r="E753" s="204">
        <f t="shared" ref="E753:E755" si="980">H753+K753+N753+Q753+T753+W753+Z753+AE753+AJ753+AO753+AT753+AY753</f>
        <v>0</v>
      </c>
      <c r="F753" s="204">
        <f t="shared" si="963"/>
        <v>0</v>
      </c>
      <c r="G753" s="156"/>
      <c r="H753" s="148">
        <f t="shared" si="978"/>
        <v>0</v>
      </c>
      <c r="I753" s="148">
        <f t="shared" si="978"/>
        <v>0</v>
      </c>
      <c r="J753" s="148"/>
      <c r="K753" s="148">
        <f t="shared" si="978"/>
        <v>0</v>
      </c>
      <c r="L753" s="148">
        <f t="shared" si="978"/>
        <v>0</v>
      </c>
      <c r="M753" s="148"/>
      <c r="N753" s="148">
        <f t="shared" si="978"/>
        <v>0</v>
      </c>
      <c r="O753" s="148">
        <f t="shared" si="978"/>
        <v>0</v>
      </c>
      <c r="P753" s="148"/>
      <c r="Q753" s="148">
        <f t="shared" si="978"/>
        <v>0</v>
      </c>
      <c r="R753" s="148">
        <f t="shared" si="978"/>
        <v>0</v>
      </c>
      <c r="S753" s="148"/>
      <c r="T753" s="148">
        <f t="shared" si="978"/>
        <v>0</v>
      </c>
      <c r="U753" s="148">
        <f t="shared" si="978"/>
        <v>0</v>
      </c>
      <c r="V753" s="148"/>
      <c r="W753" s="148">
        <f t="shared" si="978"/>
        <v>0</v>
      </c>
      <c r="X753" s="148">
        <f t="shared" si="978"/>
        <v>0</v>
      </c>
      <c r="Y753" s="148"/>
      <c r="Z753" s="148">
        <f t="shared" si="978"/>
        <v>0</v>
      </c>
      <c r="AA753" s="148">
        <f t="shared" si="978"/>
        <v>0</v>
      </c>
      <c r="AB753" s="148">
        <f t="shared" si="978"/>
        <v>0</v>
      </c>
      <c r="AC753" s="148">
        <f t="shared" si="978"/>
        <v>0</v>
      </c>
      <c r="AD753" s="148"/>
      <c r="AE753" s="148">
        <f t="shared" si="978"/>
        <v>0</v>
      </c>
      <c r="AF753" s="148">
        <f t="shared" si="978"/>
        <v>0</v>
      </c>
      <c r="AG753" s="148">
        <f t="shared" si="978"/>
        <v>0</v>
      </c>
      <c r="AH753" s="148">
        <f t="shared" si="978"/>
        <v>0</v>
      </c>
      <c r="AI753" s="148"/>
      <c r="AJ753" s="148">
        <f t="shared" si="978"/>
        <v>0</v>
      </c>
      <c r="AK753" s="148">
        <f t="shared" si="978"/>
        <v>0</v>
      </c>
      <c r="AL753" s="148">
        <f t="shared" si="978"/>
        <v>0</v>
      </c>
      <c r="AM753" s="148">
        <f t="shared" si="978"/>
        <v>0</v>
      </c>
      <c r="AN753" s="148"/>
      <c r="AO753" s="148">
        <f t="shared" si="978"/>
        <v>0</v>
      </c>
      <c r="AP753" s="148">
        <f t="shared" si="978"/>
        <v>0</v>
      </c>
      <c r="AQ753" s="148">
        <f t="shared" si="978"/>
        <v>0</v>
      </c>
      <c r="AR753" s="148">
        <f t="shared" si="978"/>
        <v>0</v>
      </c>
      <c r="AS753" s="148"/>
      <c r="AT753" s="148">
        <f t="shared" si="978"/>
        <v>0</v>
      </c>
      <c r="AU753" s="148">
        <f t="shared" si="978"/>
        <v>0</v>
      </c>
      <c r="AV753" s="148">
        <f t="shared" si="978"/>
        <v>0</v>
      </c>
      <c r="AW753" s="148">
        <f t="shared" si="978"/>
        <v>0</v>
      </c>
      <c r="AX753" s="148"/>
      <c r="AY753" s="148">
        <f t="shared" si="978"/>
        <v>0</v>
      </c>
      <c r="AZ753" s="148">
        <f t="shared" si="978"/>
        <v>0</v>
      </c>
      <c r="BA753" s="148"/>
      <c r="BB753" s="222"/>
    </row>
    <row r="754" spans="1:54" ht="15.6">
      <c r="A754" s="321"/>
      <c r="B754" s="322"/>
      <c r="C754" s="323"/>
      <c r="D754" s="221" t="s">
        <v>274</v>
      </c>
      <c r="E754" s="204">
        <f t="shared" si="980"/>
        <v>0</v>
      </c>
      <c r="F754" s="204">
        <f t="shared" si="963"/>
        <v>0</v>
      </c>
      <c r="G754" s="156"/>
      <c r="H754" s="148">
        <f t="shared" si="978"/>
        <v>0</v>
      </c>
      <c r="I754" s="148">
        <f t="shared" si="978"/>
        <v>0</v>
      </c>
      <c r="J754" s="148"/>
      <c r="K754" s="148">
        <f t="shared" si="978"/>
        <v>0</v>
      </c>
      <c r="L754" s="148">
        <f t="shared" si="978"/>
        <v>0</v>
      </c>
      <c r="M754" s="148"/>
      <c r="N754" s="148">
        <f t="shared" si="978"/>
        <v>0</v>
      </c>
      <c r="O754" s="148">
        <f t="shared" si="978"/>
        <v>0</v>
      </c>
      <c r="P754" s="148"/>
      <c r="Q754" s="148">
        <f t="shared" si="978"/>
        <v>0</v>
      </c>
      <c r="R754" s="148">
        <f t="shared" si="978"/>
        <v>0</v>
      </c>
      <c r="S754" s="148"/>
      <c r="T754" s="148">
        <f t="shared" si="978"/>
        <v>0</v>
      </c>
      <c r="U754" s="148">
        <f t="shared" si="978"/>
        <v>0</v>
      </c>
      <c r="V754" s="148"/>
      <c r="W754" s="148">
        <f t="shared" si="978"/>
        <v>0</v>
      </c>
      <c r="X754" s="148">
        <f t="shared" si="978"/>
        <v>0</v>
      </c>
      <c r="Y754" s="148"/>
      <c r="Z754" s="148">
        <f t="shared" si="978"/>
        <v>0</v>
      </c>
      <c r="AA754" s="148">
        <f t="shared" si="978"/>
        <v>0</v>
      </c>
      <c r="AB754" s="148">
        <f t="shared" si="978"/>
        <v>0</v>
      </c>
      <c r="AC754" s="148">
        <f t="shared" si="978"/>
        <v>0</v>
      </c>
      <c r="AD754" s="148"/>
      <c r="AE754" s="148">
        <f t="shared" si="978"/>
        <v>0</v>
      </c>
      <c r="AF754" s="148">
        <f t="shared" si="978"/>
        <v>0</v>
      </c>
      <c r="AG754" s="148">
        <f t="shared" si="978"/>
        <v>0</v>
      </c>
      <c r="AH754" s="148">
        <f t="shared" si="978"/>
        <v>0</v>
      </c>
      <c r="AI754" s="148"/>
      <c r="AJ754" s="148">
        <f t="shared" si="978"/>
        <v>0</v>
      </c>
      <c r="AK754" s="148">
        <f t="shared" si="978"/>
        <v>0</v>
      </c>
      <c r="AL754" s="148">
        <f t="shared" si="978"/>
        <v>0</v>
      </c>
      <c r="AM754" s="148">
        <f t="shared" si="978"/>
        <v>0</v>
      </c>
      <c r="AN754" s="148"/>
      <c r="AO754" s="148">
        <f t="shared" si="978"/>
        <v>0</v>
      </c>
      <c r="AP754" s="148">
        <f t="shared" si="978"/>
        <v>0</v>
      </c>
      <c r="AQ754" s="148">
        <f t="shared" si="978"/>
        <v>0</v>
      </c>
      <c r="AR754" s="148">
        <f t="shared" si="978"/>
        <v>0</v>
      </c>
      <c r="AS754" s="148"/>
      <c r="AT754" s="148">
        <f t="shared" si="978"/>
        <v>0</v>
      </c>
      <c r="AU754" s="148">
        <f t="shared" si="978"/>
        <v>0</v>
      </c>
      <c r="AV754" s="148">
        <f t="shared" si="978"/>
        <v>0</v>
      </c>
      <c r="AW754" s="148">
        <f t="shared" si="978"/>
        <v>0</v>
      </c>
      <c r="AX754" s="148"/>
      <c r="AY754" s="148">
        <f t="shared" si="978"/>
        <v>0</v>
      </c>
      <c r="AZ754" s="148">
        <f t="shared" si="978"/>
        <v>0</v>
      </c>
      <c r="BA754" s="148"/>
      <c r="BB754" s="222"/>
    </row>
    <row r="755" spans="1:54" ht="31.2">
      <c r="A755" s="321"/>
      <c r="B755" s="322"/>
      <c r="C755" s="323"/>
      <c r="D755" s="153" t="s">
        <v>43</v>
      </c>
      <c r="E755" s="204">
        <f t="shared" si="980"/>
        <v>0</v>
      </c>
      <c r="F755" s="204">
        <f t="shared" si="963"/>
        <v>0</v>
      </c>
      <c r="G755" s="156"/>
      <c r="H755" s="148">
        <f>H748</f>
        <v>0</v>
      </c>
      <c r="I755" s="148">
        <f t="shared" si="978"/>
        <v>0</v>
      </c>
      <c r="J755" s="148">
        <f t="shared" si="978"/>
        <v>0</v>
      </c>
      <c r="K755" s="148">
        <f t="shared" si="978"/>
        <v>0</v>
      </c>
      <c r="L755" s="148">
        <f t="shared" si="978"/>
        <v>0</v>
      </c>
      <c r="M755" s="148"/>
      <c r="N755" s="148">
        <f t="shared" si="978"/>
        <v>0</v>
      </c>
      <c r="O755" s="148">
        <f t="shared" si="978"/>
        <v>0</v>
      </c>
      <c r="P755" s="148"/>
      <c r="Q755" s="148">
        <f t="shared" si="978"/>
        <v>0</v>
      </c>
      <c r="R755" s="148">
        <f t="shared" si="978"/>
        <v>0</v>
      </c>
      <c r="S755" s="148"/>
      <c r="T755" s="148">
        <f t="shared" si="978"/>
        <v>0</v>
      </c>
      <c r="U755" s="148">
        <f t="shared" si="978"/>
        <v>0</v>
      </c>
      <c r="V755" s="148"/>
      <c r="W755" s="148">
        <f t="shared" si="978"/>
        <v>0</v>
      </c>
      <c r="X755" s="148">
        <f t="shared" si="978"/>
        <v>0</v>
      </c>
      <c r="Y755" s="148"/>
      <c r="Z755" s="148">
        <f t="shared" si="978"/>
        <v>0</v>
      </c>
      <c r="AA755" s="148">
        <f t="shared" si="978"/>
        <v>0</v>
      </c>
      <c r="AB755" s="148">
        <f t="shared" si="978"/>
        <v>0</v>
      </c>
      <c r="AC755" s="148">
        <f t="shared" si="978"/>
        <v>0</v>
      </c>
      <c r="AD755" s="148"/>
      <c r="AE755" s="148">
        <f t="shared" si="978"/>
        <v>0</v>
      </c>
      <c r="AF755" s="148">
        <f t="shared" si="978"/>
        <v>0</v>
      </c>
      <c r="AG755" s="148">
        <f t="shared" si="978"/>
        <v>0</v>
      </c>
      <c r="AH755" s="148">
        <f t="shared" si="978"/>
        <v>0</v>
      </c>
      <c r="AI755" s="148"/>
      <c r="AJ755" s="148">
        <f t="shared" si="978"/>
        <v>0</v>
      </c>
      <c r="AK755" s="148">
        <f t="shared" si="978"/>
        <v>0</v>
      </c>
      <c r="AL755" s="148">
        <f t="shared" si="978"/>
        <v>0</v>
      </c>
      <c r="AM755" s="148">
        <f t="shared" si="978"/>
        <v>0</v>
      </c>
      <c r="AN755" s="148"/>
      <c r="AO755" s="148">
        <f t="shared" si="978"/>
        <v>0</v>
      </c>
      <c r="AP755" s="148">
        <f t="shared" si="978"/>
        <v>0</v>
      </c>
      <c r="AQ755" s="148">
        <f t="shared" si="978"/>
        <v>0</v>
      </c>
      <c r="AR755" s="148">
        <f t="shared" si="978"/>
        <v>0</v>
      </c>
      <c r="AS755" s="148"/>
      <c r="AT755" s="148">
        <f t="shared" si="978"/>
        <v>0</v>
      </c>
      <c r="AU755" s="148">
        <f t="shared" si="978"/>
        <v>0</v>
      </c>
      <c r="AV755" s="148">
        <f t="shared" si="978"/>
        <v>0</v>
      </c>
      <c r="AW755" s="148">
        <f t="shared" si="978"/>
        <v>0</v>
      </c>
      <c r="AX755" s="148"/>
      <c r="AY755" s="148">
        <f t="shared" si="978"/>
        <v>0</v>
      </c>
      <c r="AZ755" s="148">
        <f t="shared" si="978"/>
        <v>0</v>
      </c>
      <c r="BA755" s="148"/>
      <c r="BB755" s="223"/>
    </row>
    <row r="756" spans="1:54" ht="15.6">
      <c r="A756" s="337" t="s">
        <v>268</v>
      </c>
      <c r="B756" s="338"/>
      <c r="C756" s="338"/>
      <c r="D756" s="338"/>
      <c r="E756" s="338"/>
      <c r="F756" s="338"/>
      <c r="G756" s="338"/>
      <c r="H756" s="338"/>
      <c r="I756" s="338"/>
      <c r="J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U756" s="338"/>
      <c r="V756" s="338"/>
      <c r="W756" s="338"/>
      <c r="X756" s="338"/>
      <c r="Y756" s="338"/>
      <c r="Z756" s="338"/>
      <c r="AA756" s="338"/>
      <c r="AB756" s="338"/>
      <c r="AC756" s="338"/>
      <c r="AD756" s="338"/>
      <c r="AE756" s="338"/>
      <c r="AF756" s="338"/>
      <c r="AG756" s="338"/>
      <c r="AH756" s="338"/>
      <c r="AI756" s="338"/>
      <c r="AJ756" s="338"/>
      <c r="AK756" s="338"/>
      <c r="AL756" s="338"/>
      <c r="AM756" s="338"/>
      <c r="AN756" s="338"/>
      <c r="AO756" s="338"/>
      <c r="AP756" s="338"/>
      <c r="AQ756" s="338"/>
      <c r="AR756" s="338"/>
      <c r="AS756" s="338"/>
      <c r="AT756" s="338"/>
      <c r="AU756" s="338"/>
      <c r="AV756" s="338"/>
      <c r="AW756" s="338"/>
      <c r="AX756" s="338"/>
      <c r="AY756" s="338"/>
      <c r="AZ756" s="338"/>
      <c r="BA756" s="338"/>
      <c r="BB756" s="448"/>
    </row>
    <row r="757" spans="1:54" ht="15.6">
      <c r="A757" s="318" t="s">
        <v>324</v>
      </c>
      <c r="B757" s="319"/>
      <c r="C757" s="320"/>
      <c r="D757" s="159" t="s">
        <v>41</v>
      </c>
      <c r="E757" s="148">
        <f>H757+K757+N757+Q757+T757+W757+Z757+AE757+AJ757+AO757+AT757+AY757</f>
        <v>216127.25661999991</v>
      </c>
      <c r="F757" s="148">
        <f t="shared" ref="F757:F759" si="981">I757+L757+O757+R757+U757+X757+AC757+AH757+AM757+AR757+AW757+AZ757</f>
        <v>108843.30458</v>
      </c>
      <c r="G757" s="186">
        <f>F757/E757</f>
        <v>0.50360748700646718</v>
      </c>
      <c r="H757" s="148">
        <f>H758+H759+H760+H762+H763</f>
        <v>0</v>
      </c>
      <c r="I757" s="148">
        <f t="shared" ref="I757" si="982">I758+I759+I760+I762+I763</f>
        <v>0</v>
      </c>
      <c r="J757" s="148"/>
      <c r="K757" s="148">
        <f t="shared" ref="K757:L757" si="983">K758+K759+K760+K762+K763</f>
        <v>3276.0672300000001</v>
      </c>
      <c r="L757" s="148">
        <f t="shared" si="983"/>
        <v>3276.0672300000001</v>
      </c>
      <c r="M757" s="148">
        <f t="shared" ref="M757" si="984">L757*100/K757</f>
        <v>100</v>
      </c>
      <c r="N757" s="148">
        <f t="shared" ref="N757:O757" si="985">N758+N759+N760+N762+N763</f>
        <v>5142.1168899999993</v>
      </c>
      <c r="O757" s="148">
        <f t="shared" si="985"/>
        <v>5142.1168899999993</v>
      </c>
      <c r="P757" s="148">
        <f>O757*100/N757</f>
        <v>100</v>
      </c>
      <c r="Q757" s="148">
        <f t="shared" ref="Q757:R757" si="986">Q758+Q759+Q760+Q762+Q763</f>
        <v>7258.9405000000006</v>
      </c>
      <c r="R757" s="148">
        <f t="shared" si="986"/>
        <v>7258.9405000000006</v>
      </c>
      <c r="S757" s="199">
        <f>R757*100/Q757</f>
        <v>100</v>
      </c>
      <c r="T757" s="148">
        <f t="shared" ref="T757:U757" si="987">T758+T759+T760+T762+T763</f>
        <v>8482.616759999999</v>
      </c>
      <c r="U757" s="148">
        <f t="shared" si="987"/>
        <v>8482.616759999999</v>
      </c>
      <c r="V757" s="148">
        <f>U757*100/T757</f>
        <v>100</v>
      </c>
      <c r="W757" s="148">
        <f t="shared" ref="W757:X757" si="988">W758+W759+W760+W762+W763</f>
        <v>12661.497500000001</v>
      </c>
      <c r="X757" s="148">
        <f t="shared" si="988"/>
        <v>12661.497500000001</v>
      </c>
      <c r="Y757" s="148">
        <f>X757*100/W757</f>
        <v>100.00000000000001</v>
      </c>
      <c r="Z757" s="148">
        <f t="shared" ref="Z757:AC757" si="989">Z758+Z759+Z760+Z762+Z763</f>
        <v>8330.0389800000012</v>
      </c>
      <c r="AA757" s="148">
        <f t="shared" si="989"/>
        <v>7093.3586500000001</v>
      </c>
      <c r="AB757" s="148">
        <f t="shared" si="989"/>
        <v>283.32</v>
      </c>
      <c r="AC757" s="148">
        <f t="shared" si="989"/>
        <v>8330.0389800000012</v>
      </c>
      <c r="AD757" s="148">
        <f>AC757*100/Z757</f>
        <v>100</v>
      </c>
      <c r="AE757" s="148">
        <f t="shared" ref="AE757:AH757" si="990">AE758+AE759+AE760+AE762+AE763</f>
        <v>21923.333180000001</v>
      </c>
      <c r="AF757" s="148">
        <f t="shared" si="990"/>
        <v>2930.4745400000002</v>
      </c>
      <c r="AG757" s="148">
        <f t="shared" si="990"/>
        <v>2930.4745400000002</v>
      </c>
      <c r="AH757" s="148">
        <f t="shared" si="990"/>
        <v>21923.333180000001</v>
      </c>
      <c r="AI757" s="148">
        <f>AH757*100/AE757</f>
        <v>99.999999999999986</v>
      </c>
      <c r="AJ757" s="148">
        <f t="shared" ref="AJ757:AM757" si="991">AJ758+AJ759+AJ760+AJ762+AJ763</f>
        <v>29072.897589999997</v>
      </c>
      <c r="AK757" s="148">
        <f t="shared" si="991"/>
        <v>269.44799999999998</v>
      </c>
      <c r="AL757" s="148">
        <f t="shared" si="991"/>
        <v>269.44799999999998</v>
      </c>
      <c r="AM757" s="148">
        <f t="shared" si="991"/>
        <v>29072.897589999997</v>
      </c>
      <c r="AN757" s="148"/>
      <c r="AO757" s="148">
        <f t="shared" ref="AO757:AR757" si="992">AO758+AO759+AO760+AO762+AO763</f>
        <v>11637.620139999999</v>
      </c>
      <c r="AP757" s="148">
        <f t="shared" si="992"/>
        <v>0</v>
      </c>
      <c r="AQ757" s="148">
        <f t="shared" si="992"/>
        <v>0</v>
      </c>
      <c r="AR757" s="148">
        <f t="shared" si="992"/>
        <v>11637.620139999999</v>
      </c>
      <c r="AS757" s="148"/>
      <c r="AT757" s="148">
        <f t="shared" ref="AT757:AW757" si="993">AT758+AT759+AT760+AT762+AT763</f>
        <v>1058.17581</v>
      </c>
      <c r="AU757" s="148">
        <f t="shared" si="993"/>
        <v>0</v>
      </c>
      <c r="AV757" s="148">
        <f t="shared" si="993"/>
        <v>0</v>
      </c>
      <c r="AW757" s="148">
        <f t="shared" si="993"/>
        <v>1058.17581</v>
      </c>
      <c r="AX757" s="148"/>
      <c r="AY757" s="148">
        <f t="shared" ref="AY757:AZ757" si="994">AY758+AY759+AY760+AY762+AY763</f>
        <v>107283.95203999992</v>
      </c>
      <c r="AZ757" s="148">
        <f t="shared" si="994"/>
        <v>0</v>
      </c>
      <c r="BA757" s="156"/>
      <c r="BB757" s="222"/>
    </row>
    <row r="758" spans="1:54" ht="31.2">
      <c r="A758" s="321"/>
      <c r="B758" s="322"/>
      <c r="C758" s="323"/>
      <c r="D758" s="157" t="s">
        <v>37</v>
      </c>
      <c r="E758" s="148">
        <f t="shared" ref="E758:E759" si="995">H758+K758+N758+Q758+T758+W758+Z758+AE758+AJ758+AO758+AT758+AY758</f>
        <v>0</v>
      </c>
      <c r="F758" s="148">
        <f t="shared" si="981"/>
        <v>0</v>
      </c>
      <c r="G758" s="156"/>
      <c r="H758" s="148">
        <f>H750+H415+H169+H465</f>
        <v>0</v>
      </c>
      <c r="I758" s="148">
        <f t="shared" ref="I758:BA758" si="996">I750+I415+I169+I465</f>
        <v>0</v>
      </c>
      <c r="J758" s="148">
        <f t="shared" si="996"/>
        <v>0</v>
      </c>
      <c r="K758" s="148">
        <f t="shared" si="996"/>
        <v>0</v>
      </c>
      <c r="L758" s="148">
        <f t="shared" si="996"/>
        <v>0</v>
      </c>
      <c r="M758" s="148">
        <f t="shared" si="996"/>
        <v>0</v>
      </c>
      <c r="N758" s="148">
        <f t="shared" si="996"/>
        <v>0</v>
      </c>
      <c r="O758" s="148">
        <f t="shared" si="996"/>
        <v>0</v>
      </c>
      <c r="P758" s="148">
        <f t="shared" si="996"/>
        <v>0</v>
      </c>
      <c r="Q758" s="148">
        <f t="shared" si="996"/>
        <v>0</v>
      </c>
      <c r="R758" s="148">
        <f t="shared" si="996"/>
        <v>0</v>
      </c>
      <c r="S758" s="148">
        <f t="shared" si="996"/>
        <v>0</v>
      </c>
      <c r="T758" s="148">
        <f t="shared" si="996"/>
        <v>0</v>
      </c>
      <c r="U758" s="148">
        <f t="shared" si="996"/>
        <v>0</v>
      </c>
      <c r="V758" s="148">
        <f t="shared" si="996"/>
        <v>0</v>
      </c>
      <c r="W758" s="148">
        <f t="shared" si="996"/>
        <v>0</v>
      </c>
      <c r="X758" s="148">
        <f t="shared" si="996"/>
        <v>0</v>
      </c>
      <c r="Y758" s="148">
        <f t="shared" si="996"/>
        <v>0</v>
      </c>
      <c r="Z758" s="148">
        <f t="shared" si="996"/>
        <v>0</v>
      </c>
      <c r="AA758" s="148">
        <f t="shared" si="996"/>
        <v>0</v>
      </c>
      <c r="AB758" s="148">
        <f t="shared" si="996"/>
        <v>0</v>
      </c>
      <c r="AC758" s="148">
        <f t="shared" si="996"/>
        <v>0</v>
      </c>
      <c r="AD758" s="148">
        <f t="shared" si="996"/>
        <v>0</v>
      </c>
      <c r="AE758" s="148">
        <f t="shared" si="996"/>
        <v>0</v>
      </c>
      <c r="AF758" s="148">
        <f t="shared" si="996"/>
        <v>0</v>
      </c>
      <c r="AG758" s="148">
        <f t="shared" si="996"/>
        <v>0</v>
      </c>
      <c r="AH758" s="148">
        <f t="shared" si="996"/>
        <v>0</v>
      </c>
      <c r="AI758" s="148">
        <f t="shared" si="996"/>
        <v>0</v>
      </c>
      <c r="AJ758" s="148">
        <f t="shared" si="996"/>
        <v>0</v>
      </c>
      <c r="AK758" s="148">
        <f t="shared" si="996"/>
        <v>0</v>
      </c>
      <c r="AL758" s="148">
        <f t="shared" si="996"/>
        <v>0</v>
      </c>
      <c r="AM758" s="148">
        <f t="shared" si="996"/>
        <v>0</v>
      </c>
      <c r="AN758" s="148">
        <f t="shared" si="996"/>
        <v>0</v>
      </c>
      <c r="AO758" s="148">
        <f t="shared" si="996"/>
        <v>0</v>
      </c>
      <c r="AP758" s="148">
        <f t="shared" si="996"/>
        <v>0</v>
      </c>
      <c r="AQ758" s="148">
        <f t="shared" si="996"/>
        <v>0</v>
      </c>
      <c r="AR758" s="148">
        <f t="shared" si="996"/>
        <v>0</v>
      </c>
      <c r="AS758" s="148">
        <f t="shared" si="996"/>
        <v>0</v>
      </c>
      <c r="AT758" s="148">
        <f t="shared" si="996"/>
        <v>0</v>
      </c>
      <c r="AU758" s="148">
        <f t="shared" si="996"/>
        <v>0</v>
      </c>
      <c r="AV758" s="148">
        <f t="shared" si="996"/>
        <v>0</v>
      </c>
      <c r="AW758" s="148">
        <f t="shared" si="996"/>
        <v>0</v>
      </c>
      <c r="AX758" s="148">
        <f t="shared" si="996"/>
        <v>0</v>
      </c>
      <c r="AY758" s="148">
        <f t="shared" si="996"/>
        <v>0</v>
      </c>
      <c r="AZ758" s="148">
        <f t="shared" si="996"/>
        <v>0</v>
      </c>
      <c r="BA758" s="148">
        <f t="shared" si="996"/>
        <v>0</v>
      </c>
      <c r="BB758" s="222"/>
    </row>
    <row r="759" spans="1:54" ht="31.2">
      <c r="A759" s="321"/>
      <c r="B759" s="322"/>
      <c r="C759" s="323"/>
      <c r="D759" s="158" t="s">
        <v>2</v>
      </c>
      <c r="E759" s="148">
        <f t="shared" si="995"/>
        <v>48757.820259999993</v>
      </c>
      <c r="F759" s="148">
        <f t="shared" si="981"/>
        <v>10957.099999999999</v>
      </c>
      <c r="G759" s="186">
        <f t="shared" ref="G759:G767" si="997">F759/E759</f>
        <v>0.22472497625143015</v>
      </c>
      <c r="H759" s="148">
        <f t="shared" ref="H759:BA763" si="998">H751+H416+H170+H466</f>
        <v>0</v>
      </c>
      <c r="I759" s="148">
        <f t="shared" si="998"/>
        <v>0</v>
      </c>
      <c r="J759" s="148">
        <f t="shared" si="998"/>
        <v>0</v>
      </c>
      <c r="K759" s="148">
        <f t="shared" si="998"/>
        <v>0</v>
      </c>
      <c r="L759" s="148">
        <f t="shared" si="998"/>
        <v>0</v>
      </c>
      <c r="M759" s="148">
        <f t="shared" si="998"/>
        <v>0</v>
      </c>
      <c r="N759" s="148">
        <f t="shared" si="998"/>
        <v>0</v>
      </c>
      <c r="O759" s="148">
        <f t="shared" si="998"/>
        <v>0</v>
      </c>
      <c r="P759" s="148">
        <f t="shared" si="998"/>
        <v>0</v>
      </c>
      <c r="Q759" s="148">
        <f t="shared" si="998"/>
        <v>0</v>
      </c>
      <c r="R759" s="148">
        <f t="shared" si="998"/>
        <v>0</v>
      </c>
      <c r="S759" s="148">
        <f t="shared" si="998"/>
        <v>0</v>
      </c>
      <c r="T759" s="148">
        <f t="shared" si="998"/>
        <v>0</v>
      </c>
      <c r="U759" s="148">
        <f t="shared" si="998"/>
        <v>0</v>
      </c>
      <c r="V759" s="148">
        <f t="shared" si="998"/>
        <v>0</v>
      </c>
      <c r="W759" s="148">
        <f t="shared" si="998"/>
        <v>0</v>
      </c>
      <c r="X759" s="148">
        <f t="shared" si="998"/>
        <v>0</v>
      </c>
      <c r="Y759" s="148">
        <f t="shared" si="998"/>
        <v>0</v>
      </c>
      <c r="Z759" s="148">
        <f t="shared" si="998"/>
        <v>1179.0999999999999</v>
      </c>
      <c r="AA759" s="148">
        <f t="shared" si="998"/>
        <v>0</v>
      </c>
      <c r="AB759" s="148">
        <f t="shared" si="998"/>
        <v>0</v>
      </c>
      <c r="AC759" s="148">
        <f t="shared" si="998"/>
        <v>1179.0999999999999</v>
      </c>
      <c r="AD759" s="148">
        <f t="shared" si="998"/>
        <v>0</v>
      </c>
      <c r="AE759" s="148">
        <f t="shared" si="998"/>
        <v>0</v>
      </c>
      <c r="AF759" s="148">
        <f t="shared" si="998"/>
        <v>0</v>
      </c>
      <c r="AG759" s="148">
        <f t="shared" si="998"/>
        <v>0</v>
      </c>
      <c r="AH759" s="148">
        <f t="shared" si="998"/>
        <v>0</v>
      </c>
      <c r="AI759" s="148">
        <f t="shared" si="998"/>
        <v>0</v>
      </c>
      <c r="AJ759" s="148">
        <f t="shared" si="998"/>
        <v>6302.1092199999994</v>
      </c>
      <c r="AK759" s="148">
        <f t="shared" si="998"/>
        <v>0</v>
      </c>
      <c r="AL759" s="148">
        <f t="shared" si="998"/>
        <v>0</v>
      </c>
      <c r="AM759" s="148">
        <f t="shared" si="998"/>
        <v>6302.1092199999994</v>
      </c>
      <c r="AN759" s="148">
        <f t="shared" si="998"/>
        <v>0</v>
      </c>
      <c r="AO759" s="148">
        <f t="shared" si="998"/>
        <v>3475.8907800000002</v>
      </c>
      <c r="AP759" s="148">
        <f t="shared" si="998"/>
        <v>0</v>
      </c>
      <c r="AQ759" s="148">
        <f t="shared" si="998"/>
        <v>0</v>
      </c>
      <c r="AR759" s="148">
        <f t="shared" si="998"/>
        <v>3475.8907800000002</v>
      </c>
      <c r="AS759" s="148">
        <f t="shared" si="998"/>
        <v>0</v>
      </c>
      <c r="AT759" s="148">
        <f t="shared" si="998"/>
        <v>0</v>
      </c>
      <c r="AU759" s="148">
        <f t="shared" si="998"/>
        <v>0</v>
      </c>
      <c r="AV759" s="148">
        <f t="shared" si="998"/>
        <v>0</v>
      </c>
      <c r="AW759" s="148">
        <f t="shared" si="998"/>
        <v>0</v>
      </c>
      <c r="AX759" s="148">
        <f t="shared" si="998"/>
        <v>0</v>
      </c>
      <c r="AY759" s="148">
        <f t="shared" si="998"/>
        <v>37800.720259999995</v>
      </c>
      <c r="AZ759" s="148">
        <f t="shared" si="998"/>
        <v>0</v>
      </c>
      <c r="BA759" s="148">
        <f t="shared" si="998"/>
        <v>0</v>
      </c>
      <c r="BB759" s="222"/>
    </row>
    <row r="760" spans="1:54" ht="15.6">
      <c r="A760" s="321"/>
      <c r="B760" s="322"/>
      <c r="C760" s="323"/>
      <c r="D760" s="221" t="s">
        <v>273</v>
      </c>
      <c r="E760" s="148">
        <f>H760+K760+N760+Q760+T760+W760+Z760+AE760+AJ760+AO760+AT760+AY760</f>
        <v>167369.43635999993</v>
      </c>
      <c r="F760" s="148">
        <f>I760+L760+O760+R760+U760+X760+AC760+AH760+AM760+AR760+AW760+AZ760</f>
        <v>97886.204580000005</v>
      </c>
      <c r="G760" s="186">
        <f t="shared" si="997"/>
        <v>0.58485113356929541</v>
      </c>
      <c r="H760" s="148">
        <f t="shared" si="998"/>
        <v>0</v>
      </c>
      <c r="I760" s="148">
        <f t="shared" si="998"/>
        <v>0</v>
      </c>
      <c r="J760" s="148">
        <f t="shared" si="998"/>
        <v>0</v>
      </c>
      <c r="K760" s="148">
        <f t="shared" si="998"/>
        <v>3276.0672300000001</v>
      </c>
      <c r="L760" s="148">
        <f t="shared" si="998"/>
        <v>3276.0672300000001</v>
      </c>
      <c r="M760" s="148">
        <f t="shared" si="998"/>
        <v>0</v>
      </c>
      <c r="N760" s="148">
        <f t="shared" si="998"/>
        <v>5142.1168899999993</v>
      </c>
      <c r="O760" s="148">
        <f t="shared" si="998"/>
        <v>5142.1168899999993</v>
      </c>
      <c r="P760" s="148">
        <f t="shared" si="998"/>
        <v>0</v>
      </c>
      <c r="Q760" s="148">
        <f t="shared" si="998"/>
        <v>7258.9405000000006</v>
      </c>
      <c r="R760" s="148">
        <f t="shared" si="998"/>
        <v>7258.9405000000006</v>
      </c>
      <c r="S760" s="199">
        <f t="shared" ref="S760" si="999">R760*100/Q760</f>
        <v>100</v>
      </c>
      <c r="T760" s="148">
        <f t="shared" si="998"/>
        <v>8482.616759999999</v>
      </c>
      <c r="U760" s="148">
        <f t="shared" si="998"/>
        <v>8482.616759999999</v>
      </c>
      <c r="V760" s="148">
        <f t="shared" si="998"/>
        <v>0</v>
      </c>
      <c r="W760" s="148">
        <f t="shared" si="998"/>
        <v>12661.497500000001</v>
      </c>
      <c r="X760" s="148">
        <f t="shared" si="998"/>
        <v>12661.497500000001</v>
      </c>
      <c r="Y760" s="148">
        <f>X760*100/W760</f>
        <v>100.00000000000001</v>
      </c>
      <c r="Z760" s="148">
        <f t="shared" si="998"/>
        <v>7150.9389800000008</v>
      </c>
      <c r="AA760" s="148">
        <f t="shared" si="998"/>
        <v>7093.3586500000001</v>
      </c>
      <c r="AB760" s="148">
        <f t="shared" si="998"/>
        <v>283.32</v>
      </c>
      <c r="AC760" s="148">
        <f t="shared" si="998"/>
        <v>7150.9389800000008</v>
      </c>
      <c r="AD760" s="148">
        <f t="shared" si="998"/>
        <v>0</v>
      </c>
      <c r="AE760" s="148">
        <f t="shared" si="998"/>
        <v>21923.333180000001</v>
      </c>
      <c r="AF760" s="148">
        <f t="shared" si="998"/>
        <v>2930.4745400000002</v>
      </c>
      <c r="AG760" s="148">
        <f t="shared" si="998"/>
        <v>2930.4745400000002</v>
      </c>
      <c r="AH760" s="148">
        <f t="shared" si="998"/>
        <v>21923.333180000001</v>
      </c>
      <c r="AI760" s="148">
        <f t="shared" si="998"/>
        <v>0</v>
      </c>
      <c r="AJ760" s="148">
        <f t="shared" si="998"/>
        <v>22770.788369999998</v>
      </c>
      <c r="AK760" s="148">
        <f t="shared" si="998"/>
        <v>269.44799999999998</v>
      </c>
      <c r="AL760" s="148">
        <f t="shared" si="998"/>
        <v>269.44799999999998</v>
      </c>
      <c r="AM760" s="148">
        <f t="shared" si="998"/>
        <v>22770.788369999998</v>
      </c>
      <c r="AN760" s="148">
        <f t="shared" si="998"/>
        <v>0</v>
      </c>
      <c r="AO760" s="148">
        <f t="shared" si="998"/>
        <v>8161.7293599999994</v>
      </c>
      <c r="AP760" s="148">
        <f t="shared" si="998"/>
        <v>0</v>
      </c>
      <c r="AQ760" s="148">
        <f t="shared" si="998"/>
        <v>0</v>
      </c>
      <c r="AR760" s="148">
        <f t="shared" si="998"/>
        <v>8161.7293599999994</v>
      </c>
      <c r="AS760" s="148">
        <f t="shared" si="998"/>
        <v>0</v>
      </c>
      <c r="AT760" s="148">
        <f t="shared" si="998"/>
        <v>1058.17581</v>
      </c>
      <c r="AU760" s="148">
        <f t="shared" si="998"/>
        <v>0</v>
      </c>
      <c r="AV760" s="148">
        <f t="shared" si="998"/>
        <v>0</v>
      </c>
      <c r="AW760" s="148">
        <f t="shared" si="998"/>
        <v>1058.17581</v>
      </c>
      <c r="AX760" s="148">
        <f t="shared" si="998"/>
        <v>0</v>
      </c>
      <c r="AY760" s="148">
        <f t="shared" si="998"/>
        <v>69483.231779999915</v>
      </c>
      <c r="AZ760" s="148">
        <f t="shared" si="998"/>
        <v>0</v>
      </c>
      <c r="BA760" s="148">
        <f t="shared" si="998"/>
        <v>0</v>
      </c>
      <c r="BB760" s="222"/>
    </row>
    <row r="761" spans="1:54" ht="78">
      <c r="A761" s="321"/>
      <c r="B761" s="322"/>
      <c r="C761" s="323"/>
      <c r="D761" s="221" t="s">
        <v>279</v>
      </c>
      <c r="E761" s="148">
        <f t="shared" ref="E761:F770" si="1000">H761+K761+N761+Q761+T761+W761+Z761+AE761+AJ761+AO761+AT761+AY761</f>
        <v>77430.64417</v>
      </c>
      <c r="F761" s="148">
        <f t="shared" si="1000"/>
        <v>26110.078229999999</v>
      </c>
      <c r="G761" s="186">
        <f t="shared" si="997"/>
        <v>0.33720600557932823</v>
      </c>
      <c r="H761" s="148">
        <f t="shared" si="998"/>
        <v>0</v>
      </c>
      <c r="I761" s="148">
        <f t="shared" si="998"/>
        <v>0</v>
      </c>
      <c r="J761" s="148">
        <f t="shared" si="998"/>
        <v>0</v>
      </c>
      <c r="K761" s="148">
        <f t="shared" si="998"/>
        <v>716.76723000000004</v>
      </c>
      <c r="L761" s="148">
        <f t="shared" si="998"/>
        <v>716.76723000000004</v>
      </c>
      <c r="M761" s="148">
        <f t="shared" si="998"/>
        <v>0</v>
      </c>
      <c r="N761" s="148">
        <f t="shared" si="998"/>
        <v>2642.1168899999998</v>
      </c>
      <c r="O761" s="148">
        <f t="shared" si="998"/>
        <v>2642.1168899999998</v>
      </c>
      <c r="P761" s="148">
        <f t="shared" si="998"/>
        <v>0</v>
      </c>
      <c r="Q761" s="148">
        <f t="shared" si="998"/>
        <v>0</v>
      </c>
      <c r="R761" s="148">
        <f t="shared" si="998"/>
        <v>0</v>
      </c>
      <c r="S761" s="148">
        <f t="shared" si="998"/>
        <v>0</v>
      </c>
      <c r="T761" s="148">
        <f t="shared" si="998"/>
        <v>7830.9842699999999</v>
      </c>
      <c r="U761" s="148">
        <f t="shared" si="998"/>
        <v>7830.9842699999999</v>
      </c>
      <c r="V761" s="148">
        <f t="shared" si="998"/>
        <v>0</v>
      </c>
      <c r="W761" s="148">
        <f t="shared" si="998"/>
        <v>4884.3</v>
      </c>
      <c r="X761" s="148">
        <f t="shared" si="998"/>
        <v>4884.3</v>
      </c>
      <c r="Y761" s="148">
        <f t="shared" si="998"/>
        <v>0</v>
      </c>
      <c r="Z761" s="148">
        <f t="shared" si="998"/>
        <v>0</v>
      </c>
      <c r="AA761" s="148">
        <f t="shared" si="998"/>
        <v>0</v>
      </c>
      <c r="AB761" s="148">
        <f t="shared" si="998"/>
        <v>0</v>
      </c>
      <c r="AC761" s="148">
        <f t="shared" si="998"/>
        <v>0</v>
      </c>
      <c r="AD761" s="148">
        <f t="shared" si="998"/>
        <v>0</v>
      </c>
      <c r="AE761" s="148">
        <f t="shared" si="998"/>
        <v>0</v>
      </c>
      <c r="AF761" s="148">
        <f t="shared" si="998"/>
        <v>0</v>
      </c>
      <c r="AG761" s="148">
        <f t="shared" si="998"/>
        <v>0</v>
      </c>
      <c r="AH761" s="148">
        <f t="shared" si="998"/>
        <v>0</v>
      </c>
      <c r="AI761" s="148">
        <f t="shared" si="998"/>
        <v>0</v>
      </c>
      <c r="AJ761" s="148">
        <f t="shared" si="998"/>
        <v>7952.1741400000001</v>
      </c>
      <c r="AK761" s="148">
        <f t="shared" si="998"/>
        <v>0</v>
      </c>
      <c r="AL761" s="148">
        <f t="shared" si="998"/>
        <v>0</v>
      </c>
      <c r="AM761" s="148">
        <f t="shared" si="998"/>
        <v>7952.1741400000001</v>
      </c>
      <c r="AN761" s="148">
        <f t="shared" si="998"/>
        <v>0</v>
      </c>
      <c r="AO761" s="148">
        <f t="shared" si="998"/>
        <v>10779.109840000001</v>
      </c>
      <c r="AP761" s="148">
        <f t="shared" si="998"/>
        <v>10035.90984</v>
      </c>
      <c r="AQ761" s="148">
        <f t="shared" si="998"/>
        <v>10035.90984</v>
      </c>
      <c r="AR761" s="148">
        <f t="shared" si="998"/>
        <v>10779.109840000001</v>
      </c>
      <c r="AS761" s="148">
        <f t="shared" si="998"/>
        <v>0</v>
      </c>
      <c r="AT761" s="148">
        <f t="shared" si="998"/>
        <v>0</v>
      </c>
      <c r="AU761" s="148">
        <f t="shared" si="998"/>
        <v>0</v>
      </c>
      <c r="AV761" s="148">
        <f t="shared" si="998"/>
        <v>0</v>
      </c>
      <c r="AW761" s="148">
        <f t="shared" si="998"/>
        <v>0</v>
      </c>
      <c r="AX761" s="148">
        <f t="shared" si="998"/>
        <v>0</v>
      </c>
      <c r="AY761" s="148">
        <f t="shared" si="998"/>
        <v>42625.191800000001</v>
      </c>
      <c r="AZ761" s="148">
        <f t="shared" si="998"/>
        <v>0</v>
      </c>
      <c r="BA761" s="148">
        <f t="shared" si="998"/>
        <v>0</v>
      </c>
      <c r="BB761" s="222"/>
    </row>
    <row r="762" spans="1:54" ht="15.6">
      <c r="A762" s="321"/>
      <c r="B762" s="322"/>
      <c r="C762" s="323"/>
      <c r="D762" s="221" t="s">
        <v>274</v>
      </c>
      <c r="E762" s="148">
        <f t="shared" si="1000"/>
        <v>0</v>
      </c>
      <c r="F762" s="148">
        <f t="shared" si="1000"/>
        <v>0</v>
      </c>
      <c r="G762" s="186"/>
      <c r="H762" s="148">
        <f t="shared" si="998"/>
        <v>0</v>
      </c>
      <c r="I762" s="148">
        <f t="shared" si="998"/>
        <v>0</v>
      </c>
      <c r="J762" s="148">
        <f t="shared" si="998"/>
        <v>0</v>
      </c>
      <c r="K762" s="148">
        <f t="shared" si="998"/>
        <v>0</v>
      </c>
      <c r="L762" s="148">
        <f t="shared" si="998"/>
        <v>0</v>
      </c>
      <c r="M762" s="148">
        <f t="shared" si="998"/>
        <v>0</v>
      </c>
      <c r="N762" s="148">
        <f t="shared" si="998"/>
        <v>0</v>
      </c>
      <c r="O762" s="148">
        <f t="shared" si="998"/>
        <v>0</v>
      </c>
      <c r="P762" s="148">
        <f t="shared" si="998"/>
        <v>0</v>
      </c>
      <c r="Q762" s="148">
        <f t="shared" si="998"/>
        <v>0</v>
      </c>
      <c r="R762" s="148">
        <f t="shared" si="998"/>
        <v>0</v>
      </c>
      <c r="S762" s="148">
        <f t="shared" si="998"/>
        <v>0</v>
      </c>
      <c r="T762" s="148">
        <f t="shared" si="998"/>
        <v>0</v>
      </c>
      <c r="U762" s="148">
        <f t="shared" si="998"/>
        <v>0</v>
      </c>
      <c r="V762" s="148">
        <f t="shared" si="998"/>
        <v>0</v>
      </c>
      <c r="W762" s="148">
        <f t="shared" si="998"/>
        <v>0</v>
      </c>
      <c r="X762" s="148">
        <f t="shared" si="998"/>
        <v>0</v>
      </c>
      <c r="Y762" s="148">
        <f t="shared" si="998"/>
        <v>0</v>
      </c>
      <c r="Z762" s="148">
        <f t="shared" si="998"/>
        <v>0</v>
      </c>
      <c r="AA762" s="148">
        <f t="shared" si="998"/>
        <v>0</v>
      </c>
      <c r="AB762" s="148">
        <f t="shared" si="998"/>
        <v>0</v>
      </c>
      <c r="AC762" s="148">
        <f t="shared" si="998"/>
        <v>0</v>
      </c>
      <c r="AD762" s="148">
        <f t="shared" si="998"/>
        <v>0</v>
      </c>
      <c r="AE762" s="148">
        <f t="shared" si="998"/>
        <v>0</v>
      </c>
      <c r="AF762" s="148">
        <f t="shared" si="998"/>
        <v>0</v>
      </c>
      <c r="AG762" s="148">
        <f t="shared" si="998"/>
        <v>0</v>
      </c>
      <c r="AH762" s="148">
        <f t="shared" si="998"/>
        <v>0</v>
      </c>
      <c r="AI762" s="148">
        <f t="shared" si="998"/>
        <v>0</v>
      </c>
      <c r="AJ762" s="148">
        <f t="shared" si="998"/>
        <v>0</v>
      </c>
      <c r="AK762" s="148">
        <f t="shared" si="998"/>
        <v>0</v>
      </c>
      <c r="AL762" s="148">
        <f t="shared" si="998"/>
        <v>0</v>
      </c>
      <c r="AM762" s="148">
        <f t="shared" si="998"/>
        <v>0</v>
      </c>
      <c r="AN762" s="148">
        <f t="shared" si="998"/>
        <v>0</v>
      </c>
      <c r="AO762" s="148">
        <f t="shared" si="998"/>
        <v>0</v>
      </c>
      <c r="AP762" s="148">
        <f t="shared" si="998"/>
        <v>0</v>
      </c>
      <c r="AQ762" s="148">
        <f t="shared" si="998"/>
        <v>0</v>
      </c>
      <c r="AR762" s="148">
        <f t="shared" si="998"/>
        <v>0</v>
      </c>
      <c r="AS762" s="148">
        <f t="shared" si="998"/>
        <v>0</v>
      </c>
      <c r="AT762" s="148">
        <f t="shared" si="998"/>
        <v>0</v>
      </c>
      <c r="AU762" s="148">
        <f t="shared" si="998"/>
        <v>0</v>
      </c>
      <c r="AV762" s="148">
        <f t="shared" si="998"/>
        <v>0</v>
      </c>
      <c r="AW762" s="148">
        <f t="shared" si="998"/>
        <v>0</v>
      </c>
      <c r="AX762" s="148">
        <f t="shared" si="998"/>
        <v>0</v>
      </c>
      <c r="AY762" s="148">
        <f t="shared" si="998"/>
        <v>0</v>
      </c>
      <c r="AZ762" s="148">
        <f t="shared" si="998"/>
        <v>0</v>
      </c>
      <c r="BA762" s="148">
        <f t="shared" si="998"/>
        <v>0</v>
      </c>
      <c r="BB762" s="222"/>
    </row>
    <row r="763" spans="1:54" ht="31.2">
      <c r="A763" s="321"/>
      <c r="B763" s="322"/>
      <c r="C763" s="323"/>
      <c r="D763" s="153" t="s">
        <v>43</v>
      </c>
      <c r="E763" s="148">
        <f t="shared" si="1000"/>
        <v>0</v>
      </c>
      <c r="F763" s="148">
        <f t="shared" si="1000"/>
        <v>0</v>
      </c>
      <c r="G763" s="186"/>
      <c r="H763" s="148">
        <f t="shared" si="998"/>
        <v>0</v>
      </c>
      <c r="I763" s="148">
        <f t="shared" si="998"/>
        <v>0</v>
      </c>
      <c r="J763" s="148">
        <f t="shared" si="998"/>
        <v>0</v>
      </c>
      <c r="K763" s="148">
        <f t="shared" si="998"/>
        <v>0</v>
      </c>
      <c r="L763" s="148">
        <f t="shared" si="998"/>
        <v>0</v>
      </c>
      <c r="M763" s="148">
        <f t="shared" si="998"/>
        <v>0</v>
      </c>
      <c r="N763" s="148">
        <f t="shared" si="998"/>
        <v>0</v>
      </c>
      <c r="O763" s="148">
        <f t="shared" si="998"/>
        <v>0</v>
      </c>
      <c r="P763" s="148">
        <f t="shared" si="998"/>
        <v>0</v>
      </c>
      <c r="Q763" s="148">
        <f t="shared" si="998"/>
        <v>0</v>
      </c>
      <c r="R763" s="148">
        <f t="shared" si="998"/>
        <v>0</v>
      </c>
      <c r="S763" s="148">
        <f t="shared" si="998"/>
        <v>0</v>
      </c>
      <c r="T763" s="148">
        <f t="shared" si="998"/>
        <v>0</v>
      </c>
      <c r="U763" s="148">
        <f t="shared" si="998"/>
        <v>0</v>
      </c>
      <c r="V763" s="148">
        <f t="shared" si="998"/>
        <v>0</v>
      </c>
      <c r="W763" s="148">
        <f t="shared" si="998"/>
        <v>0</v>
      </c>
      <c r="X763" s="148">
        <f t="shared" si="998"/>
        <v>0</v>
      </c>
      <c r="Y763" s="148">
        <f t="shared" si="998"/>
        <v>0</v>
      </c>
      <c r="Z763" s="148">
        <f t="shared" si="998"/>
        <v>0</v>
      </c>
      <c r="AA763" s="148">
        <f t="shared" si="998"/>
        <v>0</v>
      </c>
      <c r="AB763" s="148">
        <f t="shared" si="998"/>
        <v>0</v>
      </c>
      <c r="AC763" s="148">
        <f t="shared" si="998"/>
        <v>0</v>
      </c>
      <c r="AD763" s="148">
        <f t="shared" si="998"/>
        <v>0</v>
      </c>
      <c r="AE763" s="148">
        <f t="shared" si="998"/>
        <v>0</v>
      </c>
      <c r="AF763" s="148">
        <f t="shared" si="998"/>
        <v>0</v>
      </c>
      <c r="AG763" s="148">
        <f t="shared" si="998"/>
        <v>0</v>
      </c>
      <c r="AH763" s="148">
        <f t="shared" si="998"/>
        <v>0</v>
      </c>
      <c r="AI763" s="148">
        <f t="shared" si="998"/>
        <v>0</v>
      </c>
      <c r="AJ763" s="148">
        <f t="shared" si="998"/>
        <v>0</v>
      </c>
      <c r="AK763" s="148">
        <f t="shared" si="998"/>
        <v>0</v>
      </c>
      <c r="AL763" s="148">
        <f t="shared" si="998"/>
        <v>0</v>
      </c>
      <c r="AM763" s="148">
        <f t="shared" si="998"/>
        <v>0</v>
      </c>
      <c r="AN763" s="148">
        <f t="shared" si="998"/>
        <v>0</v>
      </c>
      <c r="AO763" s="148">
        <f t="shared" si="998"/>
        <v>0</v>
      </c>
      <c r="AP763" s="148">
        <f t="shared" si="998"/>
        <v>0</v>
      </c>
      <c r="AQ763" s="148">
        <f t="shared" si="998"/>
        <v>0</v>
      </c>
      <c r="AR763" s="148">
        <f t="shared" si="998"/>
        <v>0</v>
      </c>
      <c r="AS763" s="148">
        <f t="shared" si="998"/>
        <v>0</v>
      </c>
      <c r="AT763" s="148">
        <f t="shared" si="998"/>
        <v>0</v>
      </c>
      <c r="AU763" s="148">
        <f t="shared" si="998"/>
        <v>0</v>
      </c>
      <c r="AV763" s="148">
        <f t="shared" si="998"/>
        <v>0</v>
      </c>
      <c r="AW763" s="148">
        <f t="shared" si="998"/>
        <v>0</v>
      </c>
      <c r="AX763" s="148">
        <f t="shared" si="998"/>
        <v>0</v>
      </c>
      <c r="AY763" s="148">
        <f t="shared" si="998"/>
        <v>0</v>
      </c>
      <c r="AZ763" s="148">
        <f t="shared" si="998"/>
        <v>0</v>
      </c>
      <c r="BA763" s="148">
        <f t="shared" si="998"/>
        <v>0</v>
      </c>
      <c r="BB763" s="223"/>
    </row>
    <row r="764" spans="1:54" ht="15.6">
      <c r="A764" s="325" t="s">
        <v>338</v>
      </c>
      <c r="B764" s="326"/>
      <c r="C764" s="326"/>
      <c r="D764" s="159" t="s">
        <v>41</v>
      </c>
      <c r="E764" s="148">
        <f t="shared" si="1000"/>
        <v>240337.81571999998</v>
      </c>
      <c r="F764" s="148">
        <f>I764+L764+O764+R764+U764+X764+AC764+AH764+AM764+AR764+AW764+AZ764</f>
        <v>218030.28777999998</v>
      </c>
      <c r="G764" s="186">
        <f t="shared" si="997"/>
        <v>0.90718261346774964</v>
      </c>
      <c r="H764" s="148">
        <f>H765+H766+H767+H769+H770</f>
        <v>28795.76368</v>
      </c>
      <c r="I764" s="148">
        <f t="shared" ref="I764" si="1001">I765+I766+I767+I769+I770</f>
        <v>28795.76368</v>
      </c>
      <c r="J764" s="199">
        <f>I764*100/H764</f>
        <v>99.999999999999986</v>
      </c>
      <c r="K764" s="148">
        <f t="shared" ref="K764:L764" si="1002">K765+K766+K767+K769+K770</f>
        <v>39791.199769999999</v>
      </c>
      <c r="L764" s="148">
        <f t="shared" si="1002"/>
        <v>39791.199769999999</v>
      </c>
      <c r="M764" s="148">
        <f>L764*100/K764</f>
        <v>100</v>
      </c>
      <c r="N764" s="148">
        <f t="shared" ref="N764:O764" si="1003">N765+N766+N767+N769+N770</f>
        <v>7845.1414299999997</v>
      </c>
      <c r="O764" s="148">
        <f t="shared" si="1003"/>
        <v>7845.1414300000006</v>
      </c>
      <c r="P764" s="148">
        <f t="shared" ref="P764" si="1004">O764*100/N764</f>
        <v>100.00000000000001</v>
      </c>
      <c r="Q764" s="148">
        <f t="shared" ref="Q764:R764" si="1005">Q765+Q766+Q767+Q769+Q770</f>
        <v>15030.510419999999</v>
      </c>
      <c r="R764" s="148">
        <f t="shared" si="1005"/>
        <v>15030.510419999999</v>
      </c>
      <c r="S764" s="199">
        <f t="shared" ref="S764:S767" si="1006">R764*100/Q764</f>
        <v>100</v>
      </c>
      <c r="T764" s="148">
        <f t="shared" ref="T764:U764" si="1007">T765+T766+T767+T769+T770</f>
        <v>26500.33885</v>
      </c>
      <c r="U764" s="148">
        <f t="shared" si="1007"/>
        <v>26500.33885</v>
      </c>
      <c r="V764" s="148">
        <f>U764*100/T764</f>
        <v>99.999999999999986</v>
      </c>
      <c r="W764" s="148">
        <f t="shared" ref="W764:X764" si="1008">W765+W766+W767+W769+W770</f>
        <v>1847.2814499999999</v>
      </c>
      <c r="X764" s="148">
        <f t="shared" si="1008"/>
        <v>1847.2814499999999</v>
      </c>
      <c r="Y764" s="148">
        <f>X764*100/W764</f>
        <v>100</v>
      </c>
      <c r="Z764" s="148">
        <f t="shared" ref="Z764:AC764" si="1009">Z765+Z766+Z767+Z769+Z770</f>
        <v>2939.8536800000002</v>
      </c>
      <c r="AA764" s="148">
        <f t="shared" si="1009"/>
        <v>0</v>
      </c>
      <c r="AB764" s="148">
        <f t="shared" si="1009"/>
        <v>0</v>
      </c>
      <c r="AC764" s="148">
        <f t="shared" si="1009"/>
        <v>2939.8536800000002</v>
      </c>
      <c r="AD764" s="148">
        <f>AC764*100/Z764</f>
        <v>100</v>
      </c>
      <c r="AE764" s="148">
        <f t="shared" ref="AE764:AH764" si="1010">AE765+AE766+AE767+AE769+AE770</f>
        <v>25978.008960000003</v>
      </c>
      <c r="AF764" s="148">
        <f t="shared" si="1010"/>
        <v>0</v>
      </c>
      <c r="AG764" s="148">
        <f t="shared" si="1010"/>
        <v>0</v>
      </c>
      <c r="AH764" s="148">
        <f t="shared" si="1010"/>
        <v>25978.008960000003</v>
      </c>
      <c r="AI764" s="148">
        <f>AH764*100/AE764</f>
        <v>100</v>
      </c>
      <c r="AJ764" s="148">
        <f t="shared" ref="AJ764:AM764" si="1011">AJ765+AJ766+AJ767+AJ769+AJ770</f>
        <v>2332.55638</v>
      </c>
      <c r="AK764" s="148">
        <f t="shared" si="1011"/>
        <v>0</v>
      </c>
      <c r="AL764" s="148">
        <f t="shared" si="1011"/>
        <v>0</v>
      </c>
      <c r="AM764" s="148">
        <f t="shared" si="1011"/>
        <v>2332.55638</v>
      </c>
      <c r="AN764" s="148"/>
      <c r="AO764" s="148">
        <f t="shared" ref="AO764:AR764" si="1012">AO765+AO766+AO767+AO769+AO770</f>
        <v>40050.721140000001</v>
      </c>
      <c r="AP764" s="148">
        <f t="shared" si="1012"/>
        <v>0</v>
      </c>
      <c r="AQ764" s="148">
        <f t="shared" si="1012"/>
        <v>0</v>
      </c>
      <c r="AR764" s="148">
        <f t="shared" si="1012"/>
        <v>40050.721140000001</v>
      </c>
      <c r="AS764" s="148"/>
      <c r="AT764" s="148">
        <f t="shared" ref="AT764:AW764" si="1013">AT765+AT766+AT767+AT769+AT770</f>
        <v>26918.91202</v>
      </c>
      <c r="AU764" s="148">
        <f t="shared" si="1013"/>
        <v>5.47</v>
      </c>
      <c r="AV764" s="148">
        <f t="shared" si="1013"/>
        <v>0</v>
      </c>
      <c r="AW764" s="148">
        <f t="shared" si="1013"/>
        <v>26918.91202</v>
      </c>
      <c r="AX764" s="148"/>
      <c r="AY764" s="148">
        <f t="shared" ref="AY764:AZ764" si="1014">AY765+AY766+AY767+AY769+AY770</f>
        <v>22307.52794</v>
      </c>
      <c r="AZ764" s="148">
        <f t="shared" si="1014"/>
        <v>0</v>
      </c>
      <c r="BA764" s="156"/>
      <c r="BB764" s="222"/>
    </row>
    <row r="765" spans="1:54" ht="31.2">
      <c r="A765" s="325"/>
      <c r="B765" s="326"/>
      <c r="C765" s="326"/>
      <c r="D765" s="157" t="s">
        <v>37</v>
      </c>
      <c r="E765" s="148">
        <f t="shared" si="1000"/>
        <v>0</v>
      </c>
      <c r="F765" s="148">
        <f t="shared" si="1000"/>
        <v>0</v>
      </c>
      <c r="G765" s="186"/>
      <c r="H765" s="148">
        <f>H671+H634+H479-H465</f>
        <v>0</v>
      </c>
      <c r="I765" s="148">
        <f t="shared" ref="I765:BA765" si="1015">I671+I634+I479-I465</f>
        <v>0</v>
      </c>
      <c r="J765" s="148">
        <f t="shared" si="1015"/>
        <v>0</v>
      </c>
      <c r="K765" s="148">
        <f t="shared" si="1015"/>
        <v>0</v>
      </c>
      <c r="L765" s="148">
        <f t="shared" si="1015"/>
        <v>0</v>
      </c>
      <c r="M765" s="148">
        <f t="shared" si="1015"/>
        <v>0</v>
      </c>
      <c r="N765" s="148">
        <f t="shared" si="1015"/>
        <v>0</v>
      </c>
      <c r="O765" s="148">
        <f t="shared" si="1015"/>
        <v>0</v>
      </c>
      <c r="P765" s="148">
        <f t="shared" si="1015"/>
        <v>0</v>
      </c>
      <c r="Q765" s="148">
        <f t="shared" si="1015"/>
        <v>0</v>
      </c>
      <c r="R765" s="148">
        <f t="shared" si="1015"/>
        <v>0</v>
      </c>
      <c r="S765" s="148">
        <f t="shared" si="1015"/>
        <v>0</v>
      </c>
      <c r="T765" s="148">
        <f t="shared" si="1015"/>
        <v>0</v>
      </c>
      <c r="U765" s="148">
        <f t="shared" si="1015"/>
        <v>0</v>
      </c>
      <c r="V765" s="148">
        <f t="shared" si="1015"/>
        <v>0</v>
      </c>
      <c r="W765" s="148">
        <f t="shared" si="1015"/>
        <v>0</v>
      </c>
      <c r="X765" s="148">
        <f t="shared" si="1015"/>
        <v>0</v>
      </c>
      <c r="Y765" s="148">
        <f t="shared" si="1015"/>
        <v>0</v>
      </c>
      <c r="Z765" s="148">
        <f t="shared" si="1015"/>
        <v>0</v>
      </c>
      <c r="AA765" s="148">
        <f t="shared" si="1015"/>
        <v>0</v>
      </c>
      <c r="AB765" s="148">
        <f t="shared" si="1015"/>
        <v>0</v>
      </c>
      <c r="AC765" s="148">
        <f t="shared" si="1015"/>
        <v>0</v>
      </c>
      <c r="AD765" s="148">
        <f t="shared" si="1015"/>
        <v>0</v>
      </c>
      <c r="AE765" s="148">
        <f t="shared" si="1015"/>
        <v>0</v>
      </c>
      <c r="AF765" s="148">
        <f t="shared" si="1015"/>
        <v>0</v>
      </c>
      <c r="AG765" s="148">
        <f t="shared" si="1015"/>
        <v>0</v>
      </c>
      <c r="AH765" s="148">
        <f t="shared" si="1015"/>
        <v>0</v>
      </c>
      <c r="AI765" s="148">
        <f t="shared" si="1015"/>
        <v>0</v>
      </c>
      <c r="AJ765" s="148">
        <f t="shared" si="1015"/>
        <v>0</v>
      </c>
      <c r="AK765" s="148">
        <f t="shared" si="1015"/>
        <v>0</v>
      </c>
      <c r="AL765" s="148">
        <f t="shared" si="1015"/>
        <v>0</v>
      </c>
      <c r="AM765" s="148">
        <f t="shared" si="1015"/>
        <v>0</v>
      </c>
      <c r="AN765" s="148">
        <f t="shared" si="1015"/>
        <v>0</v>
      </c>
      <c r="AO765" s="148">
        <f t="shared" si="1015"/>
        <v>0</v>
      </c>
      <c r="AP765" s="148">
        <f t="shared" si="1015"/>
        <v>0</v>
      </c>
      <c r="AQ765" s="148">
        <f t="shared" si="1015"/>
        <v>0</v>
      </c>
      <c r="AR765" s="148">
        <f t="shared" si="1015"/>
        <v>0</v>
      </c>
      <c r="AS765" s="148">
        <f t="shared" si="1015"/>
        <v>0</v>
      </c>
      <c r="AT765" s="148">
        <f t="shared" si="1015"/>
        <v>0</v>
      </c>
      <c r="AU765" s="148">
        <f t="shared" si="1015"/>
        <v>0</v>
      </c>
      <c r="AV765" s="148">
        <f t="shared" si="1015"/>
        <v>0</v>
      </c>
      <c r="AW765" s="148">
        <f t="shared" si="1015"/>
        <v>0</v>
      </c>
      <c r="AX765" s="148">
        <f t="shared" si="1015"/>
        <v>0</v>
      </c>
      <c r="AY765" s="148">
        <f t="shared" si="1015"/>
        <v>0</v>
      </c>
      <c r="AZ765" s="148">
        <f t="shared" si="1015"/>
        <v>0</v>
      </c>
      <c r="BA765" s="148">
        <f t="shared" si="1015"/>
        <v>0</v>
      </c>
      <c r="BB765" s="222"/>
    </row>
    <row r="766" spans="1:54" ht="31.2">
      <c r="A766" s="325"/>
      <c r="B766" s="326"/>
      <c r="C766" s="326"/>
      <c r="D766" s="158" t="s">
        <v>2</v>
      </c>
      <c r="E766" s="148">
        <f t="shared" si="1000"/>
        <v>43458.7</v>
      </c>
      <c r="F766" s="148">
        <f>J766+L766+O766+R766+U766+X766+AC766+AH766+AM766+AR766+AW766+AZ766</f>
        <v>29075.22939</v>
      </c>
      <c r="G766" s="186">
        <f t="shared" si="997"/>
        <v>0.66903127313978561</v>
      </c>
      <c r="H766" s="148">
        <f t="shared" ref="H766:BA770" si="1016">H672+H635+H480-H466</f>
        <v>0</v>
      </c>
      <c r="I766" s="148">
        <f t="shared" si="1016"/>
        <v>0</v>
      </c>
      <c r="J766" s="148">
        <f t="shared" si="1016"/>
        <v>0</v>
      </c>
      <c r="K766" s="148">
        <f t="shared" si="1016"/>
        <v>3110.7795099999998</v>
      </c>
      <c r="L766" s="148">
        <f t="shared" si="1016"/>
        <v>3110.7795099999998</v>
      </c>
      <c r="M766" s="148">
        <f t="shared" si="1016"/>
        <v>0</v>
      </c>
      <c r="N766" s="148">
        <f t="shared" si="1016"/>
        <v>5920.8666299999995</v>
      </c>
      <c r="O766" s="148">
        <f t="shared" si="1016"/>
        <v>5920.8666300000004</v>
      </c>
      <c r="P766" s="148">
        <f t="shared" si="1016"/>
        <v>100</v>
      </c>
      <c r="Q766" s="148">
        <f t="shared" si="1016"/>
        <v>4138.4609600000003</v>
      </c>
      <c r="R766" s="148">
        <f t="shared" si="1016"/>
        <v>4138.4609600000003</v>
      </c>
      <c r="S766" s="199">
        <f t="shared" si="1006"/>
        <v>100</v>
      </c>
      <c r="T766" s="148">
        <f t="shared" si="1016"/>
        <v>2750.97885</v>
      </c>
      <c r="U766" s="148">
        <f t="shared" si="1016"/>
        <v>2750.97885</v>
      </c>
      <c r="V766" s="148">
        <f t="shared" si="1016"/>
        <v>0</v>
      </c>
      <c r="W766" s="148">
        <f t="shared" si="1016"/>
        <v>1810.0614499999999</v>
      </c>
      <c r="X766" s="148">
        <f t="shared" si="1016"/>
        <v>1810.0614499999999</v>
      </c>
      <c r="Y766" s="148">
        <f t="shared" si="1016"/>
        <v>0</v>
      </c>
      <c r="Z766" s="148">
        <f t="shared" si="1016"/>
        <v>2362.7774800000002</v>
      </c>
      <c r="AA766" s="148">
        <f t="shared" si="1016"/>
        <v>0</v>
      </c>
      <c r="AB766" s="148">
        <f t="shared" si="1016"/>
        <v>0</v>
      </c>
      <c r="AC766" s="148">
        <f t="shared" si="1016"/>
        <v>2362.7774800000002</v>
      </c>
      <c r="AD766" s="148">
        <f t="shared" si="1016"/>
        <v>0</v>
      </c>
      <c r="AE766" s="148">
        <f t="shared" si="1016"/>
        <v>1443.0384600000002</v>
      </c>
      <c r="AF766" s="148">
        <f t="shared" si="1016"/>
        <v>0</v>
      </c>
      <c r="AG766" s="148">
        <f t="shared" si="1016"/>
        <v>0</v>
      </c>
      <c r="AH766" s="148">
        <f t="shared" si="1016"/>
        <v>1443.0384600000002</v>
      </c>
      <c r="AI766" s="148">
        <f t="shared" si="1016"/>
        <v>0</v>
      </c>
      <c r="AJ766" s="148">
        <f t="shared" si="1016"/>
        <v>2015.8495699999999</v>
      </c>
      <c r="AK766" s="148">
        <f t="shared" si="1016"/>
        <v>0</v>
      </c>
      <c r="AL766" s="148">
        <f t="shared" si="1016"/>
        <v>0</v>
      </c>
      <c r="AM766" s="148">
        <f t="shared" si="1016"/>
        <v>2015.8495699999999</v>
      </c>
      <c r="AN766" s="148">
        <f t="shared" si="1016"/>
        <v>0</v>
      </c>
      <c r="AO766" s="148">
        <f t="shared" si="1016"/>
        <v>2463.4374699999998</v>
      </c>
      <c r="AP766" s="148">
        <f t="shared" si="1016"/>
        <v>0</v>
      </c>
      <c r="AQ766" s="148">
        <f t="shared" si="1016"/>
        <v>0</v>
      </c>
      <c r="AR766" s="148">
        <f t="shared" si="1016"/>
        <v>2463.4374699999998</v>
      </c>
      <c r="AS766" s="148">
        <f t="shared" si="1016"/>
        <v>0</v>
      </c>
      <c r="AT766" s="148">
        <f t="shared" si="1016"/>
        <v>3058.97901</v>
      </c>
      <c r="AU766" s="148">
        <f t="shared" si="1016"/>
        <v>0</v>
      </c>
      <c r="AV766" s="148">
        <f t="shared" si="1016"/>
        <v>0</v>
      </c>
      <c r="AW766" s="148">
        <f t="shared" si="1016"/>
        <v>3058.97901</v>
      </c>
      <c r="AX766" s="148">
        <f t="shared" si="1016"/>
        <v>0</v>
      </c>
      <c r="AY766" s="148">
        <f t="shared" si="1016"/>
        <v>14383.47061</v>
      </c>
      <c r="AZ766" s="148">
        <f t="shared" si="1016"/>
        <v>0</v>
      </c>
      <c r="BA766" s="148">
        <f t="shared" si="1016"/>
        <v>0</v>
      </c>
      <c r="BB766" s="222"/>
    </row>
    <row r="767" spans="1:54" ht="15.6">
      <c r="A767" s="325"/>
      <c r="B767" s="326"/>
      <c r="C767" s="326"/>
      <c r="D767" s="221" t="s">
        <v>273</v>
      </c>
      <c r="E767" s="148">
        <f t="shared" si="1000"/>
        <v>196879.11572000003</v>
      </c>
      <c r="F767" s="148">
        <f>I767+L767+O767+R767+U767+X767+AC767+AH767+AM767+AR767+AW767+AZ767</f>
        <v>188955.05839000002</v>
      </c>
      <c r="G767" s="186">
        <f t="shared" si="997"/>
        <v>0.95975166131246981</v>
      </c>
      <c r="H767" s="148">
        <f t="shared" si="1016"/>
        <v>28795.76368</v>
      </c>
      <c r="I767" s="148">
        <f t="shared" si="1016"/>
        <v>28795.76368</v>
      </c>
      <c r="J767" s="148">
        <f t="shared" si="1016"/>
        <v>0</v>
      </c>
      <c r="K767" s="148">
        <f t="shared" si="1016"/>
        <v>36680.420259999999</v>
      </c>
      <c r="L767" s="148">
        <f t="shared" si="1016"/>
        <v>36680.420259999999</v>
      </c>
      <c r="M767" s="148">
        <f t="shared" si="1016"/>
        <v>100</v>
      </c>
      <c r="N767" s="148">
        <f t="shared" si="1016"/>
        <v>1924.2747999999999</v>
      </c>
      <c r="O767" s="148">
        <f t="shared" si="1016"/>
        <v>1924.2747999999999</v>
      </c>
      <c r="P767" s="148">
        <f t="shared" si="1016"/>
        <v>100.00000000000001</v>
      </c>
      <c r="Q767" s="148">
        <f t="shared" si="1016"/>
        <v>10892.049459999998</v>
      </c>
      <c r="R767" s="148">
        <f t="shared" si="1016"/>
        <v>10892.049459999998</v>
      </c>
      <c r="S767" s="199">
        <f t="shared" si="1006"/>
        <v>100</v>
      </c>
      <c r="T767" s="148">
        <f t="shared" si="1016"/>
        <v>23749.360000000001</v>
      </c>
      <c r="U767" s="148">
        <f t="shared" si="1016"/>
        <v>23749.360000000001</v>
      </c>
      <c r="V767" s="148">
        <f t="shared" si="1016"/>
        <v>0</v>
      </c>
      <c r="W767" s="148">
        <f t="shared" si="1016"/>
        <v>37.22</v>
      </c>
      <c r="X767" s="148">
        <f t="shared" si="1016"/>
        <v>37.22</v>
      </c>
      <c r="Y767" s="148">
        <f t="shared" si="1016"/>
        <v>0</v>
      </c>
      <c r="Z767" s="148">
        <f t="shared" si="1016"/>
        <v>577.07619999999997</v>
      </c>
      <c r="AA767" s="148">
        <f t="shared" si="1016"/>
        <v>0</v>
      </c>
      <c r="AB767" s="148">
        <f t="shared" si="1016"/>
        <v>0</v>
      </c>
      <c r="AC767" s="148">
        <f t="shared" si="1016"/>
        <v>577.07619999999997</v>
      </c>
      <c r="AD767" s="148">
        <f t="shared" si="1016"/>
        <v>0</v>
      </c>
      <c r="AE767" s="148">
        <f t="shared" si="1016"/>
        <v>24534.970500000003</v>
      </c>
      <c r="AF767" s="148">
        <f t="shared" si="1016"/>
        <v>0</v>
      </c>
      <c r="AG767" s="148">
        <f t="shared" si="1016"/>
        <v>0</v>
      </c>
      <c r="AH767" s="148">
        <f t="shared" si="1016"/>
        <v>24534.970500000003</v>
      </c>
      <c r="AI767" s="148">
        <f t="shared" si="1016"/>
        <v>0</v>
      </c>
      <c r="AJ767" s="148">
        <f t="shared" si="1016"/>
        <v>316.70681000000002</v>
      </c>
      <c r="AK767" s="148">
        <f t="shared" si="1016"/>
        <v>0</v>
      </c>
      <c r="AL767" s="148">
        <f t="shared" si="1016"/>
        <v>0</v>
      </c>
      <c r="AM767" s="148">
        <f t="shared" si="1016"/>
        <v>316.70681000000002</v>
      </c>
      <c r="AN767" s="148">
        <f t="shared" si="1016"/>
        <v>0</v>
      </c>
      <c r="AO767" s="148">
        <f t="shared" si="1016"/>
        <v>37587.283670000004</v>
      </c>
      <c r="AP767" s="148">
        <f t="shared" si="1016"/>
        <v>0</v>
      </c>
      <c r="AQ767" s="148">
        <f t="shared" si="1016"/>
        <v>0</v>
      </c>
      <c r="AR767" s="148">
        <f t="shared" si="1016"/>
        <v>37587.283670000004</v>
      </c>
      <c r="AS767" s="148">
        <f t="shared" si="1016"/>
        <v>0</v>
      </c>
      <c r="AT767" s="148">
        <f t="shared" si="1016"/>
        <v>23859.933010000001</v>
      </c>
      <c r="AU767" s="148">
        <f t="shared" si="1016"/>
        <v>5.47</v>
      </c>
      <c r="AV767" s="148">
        <f t="shared" si="1016"/>
        <v>0</v>
      </c>
      <c r="AW767" s="148">
        <f t="shared" si="1016"/>
        <v>23859.933010000001</v>
      </c>
      <c r="AX767" s="148">
        <f t="shared" si="1016"/>
        <v>0</v>
      </c>
      <c r="AY767" s="148">
        <f t="shared" si="1016"/>
        <v>7924.0573300000015</v>
      </c>
      <c r="AZ767" s="148">
        <f t="shared" si="1016"/>
        <v>0</v>
      </c>
      <c r="BA767" s="148">
        <f t="shared" si="1016"/>
        <v>0</v>
      </c>
      <c r="BB767" s="222"/>
    </row>
    <row r="768" spans="1:54" ht="78">
      <c r="A768" s="325"/>
      <c r="B768" s="326"/>
      <c r="C768" s="326"/>
      <c r="D768" s="221" t="s">
        <v>279</v>
      </c>
      <c r="E768" s="148">
        <f t="shared" si="1000"/>
        <v>0</v>
      </c>
      <c r="F768" s="148">
        <f t="shared" si="1000"/>
        <v>0</v>
      </c>
      <c r="G768" s="156"/>
      <c r="H768" s="148">
        <f t="shared" si="1016"/>
        <v>0</v>
      </c>
      <c r="I768" s="148">
        <f t="shared" si="1016"/>
        <v>0</v>
      </c>
      <c r="J768" s="148">
        <f t="shared" si="1016"/>
        <v>0</v>
      </c>
      <c r="K768" s="148">
        <f t="shared" si="1016"/>
        <v>0</v>
      </c>
      <c r="L768" s="148">
        <f t="shared" si="1016"/>
        <v>0</v>
      </c>
      <c r="M768" s="148">
        <f t="shared" si="1016"/>
        <v>0</v>
      </c>
      <c r="N768" s="148">
        <f t="shared" si="1016"/>
        <v>0</v>
      </c>
      <c r="O768" s="148">
        <f t="shared" si="1016"/>
        <v>0</v>
      </c>
      <c r="P768" s="148">
        <f t="shared" si="1016"/>
        <v>0</v>
      </c>
      <c r="Q768" s="148">
        <f t="shared" si="1016"/>
        <v>0</v>
      </c>
      <c r="R768" s="148">
        <f t="shared" si="1016"/>
        <v>0</v>
      </c>
      <c r="S768" s="148"/>
      <c r="T768" s="148">
        <f t="shared" si="1016"/>
        <v>0</v>
      </c>
      <c r="U768" s="148">
        <f t="shared" si="1016"/>
        <v>0</v>
      </c>
      <c r="V768" s="148">
        <f t="shared" si="1016"/>
        <v>0</v>
      </c>
      <c r="W768" s="148">
        <f t="shared" si="1016"/>
        <v>0</v>
      </c>
      <c r="X768" s="148">
        <f t="shared" si="1016"/>
        <v>0</v>
      </c>
      <c r="Y768" s="148">
        <f t="shared" si="1016"/>
        <v>0</v>
      </c>
      <c r="Z768" s="148">
        <f t="shared" si="1016"/>
        <v>0</v>
      </c>
      <c r="AA768" s="148">
        <f t="shared" si="1016"/>
        <v>0</v>
      </c>
      <c r="AB768" s="148">
        <f t="shared" si="1016"/>
        <v>0</v>
      </c>
      <c r="AC768" s="148">
        <f t="shared" si="1016"/>
        <v>0</v>
      </c>
      <c r="AD768" s="148">
        <f t="shared" si="1016"/>
        <v>0</v>
      </c>
      <c r="AE768" s="148">
        <f t="shared" si="1016"/>
        <v>0</v>
      </c>
      <c r="AF768" s="148">
        <f t="shared" si="1016"/>
        <v>0</v>
      </c>
      <c r="AG768" s="148">
        <f t="shared" si="1016"/>
        <v>0</v>
      </c>
      <c r="AH768" s="148">
        <f t="shared" si="1016"/>
        <v>0</v>
      </c>
      <c r="AI768" s="148">
        <f t="shared" si="1016"/>
        <v>0</v>
      </c>
      <c r="AJ768" s="148">
        <f t="shared" si="1016"/>
        <v>0</v>
      </c>
      <c r="AK768" s="148">
        <f t="shared" si="1016"/>
        <v>0</v>
      </c>
      <c r="AL768" s="148">
        <f t="shared" si="1016"/>
        <v>0</v>
      </c>
      <c r="AM768" s="148">
        <f t="shared" si="1016"/>
        <v>0</v>
      </c>
      <c r="AN768" s="148">
        <f t="shared" si="1016"/>
        <v>0</v>
      </c>
      <c r="AO768" s="148">
        <f t="shared" si="1016"/>
        <v>0</v>
      </c>
      <c r="AP768" s="148">
        <f t="shared" si="1016"/>
        <v>0</v>
      </c>
      <c r="AQ768" s="148">
        <f t="shared" si="1016"/>
        <v>0</v>
      </c>
      <c r="AR768" s="148">
        <f t="shared" si="1016"/>
        <v>0</v>
      </c>
      <c r="AS768" s="148">
        <f t="shared" si="1016"/>
        <v>0</v>
      </c>
      <c r="AT768" s="148">
        <f t="shared" si="1016"/>
        <v>0</v>
      </c>
      <c r="AU768" s="148">
        <f t="shared" si="1016"/>
        <v>0</v>
      </c>
      <c r="AV768" s="148">
        <f t="shared" si="1016"/>
        <v>0</v>
      </c>
      <c r="AW768" s="148">
        <f t="shared" si="1016"/>
        <v>0</v>
      </c>
      <c r="AX768" s="148">
        <f t="shared" si="1016"/>
        <v>0</v>
      </c>
      <c r="AY768" s="148">
        <f t="shared" si="1016"/>
        <v>0</v>
      </c>
      <c r="AZ768" s="148">
        <f t="shared" si="1016"/>
        <v>0</v>
      </c>
      <c r="BA768" s="148">
        <f t="shared" si="1016"/>
        <v>0</v>
      </c>
      <c r="BB768" s="222"/>
    </row>
    <row r="769" spans="1:54" ht="15.6">
      <c r="A769" s="325"/>
      <c r="B769" s="326"/>
      <c r="C769" s="326"/>
      <c r="D769" s="221" t="s">
        <v>274</v>
      </c>
      <c r="E769" s="148">
        <f t="shared" si="1000"/>
        <v>0</v>
      </c>
      <c r="F769" s="148">
        <f t="shared" si="1000"/>
        <v>0</v>
      </c>
      <c r="G769" s="156"/>
      <c r="H769" s="148">
        <f t="shared" si="1016"/>
        <v>0</v>
      </c>
      <c r="I769" s="148">
        <f t="shared" si="1016"/>
        <v>0</v>
      </c>
      <c r="J769" s="148">
        <f t="shared" si="1016"/>
        <v>0</v>
      </c>
      <c r="K769" s="148">
        <f t="shared" si="1016"/>
        <v>0</v>
      </c>
      <c r="L769" s="148">
        <f t="shared" si="1016"/>
        <v>0</v>
      </c>
      <c r="M769" s="148">
        <f t="shared" si="1016"/>
        <v>0</v>
      </c>
      <c r="N769" s="148">
        <f t="shared" si="1016"/>
        <v>0</v>
      </c>
      <c r="O769" s="148">
        <f t="shared" si="1016"/>
        <v>0</v>
      </c>
      <c r="P769" s="148">
        <f t="shared" si="1016"/>
        <v>0</v>
      </c>
      <c r="Q769" s="148">
        <f t="shared" si="1016"/>
        <v>0</v>
      </c>
      <c r="R769" s="148">
        <f t="shared" si="1016"/>
        <v>0</v>
      </c>
      <c r="S769" s="148">
        <f t="shared" si="1016"/>
        <v>0</v>
      </c>
      <c r="T769" s="148">
        <f t="shared" si="1016"/>
        <v>0</v>
      </c>
      <c r="U769" s="148">
        <f t="shared" si="1016"/>
        <v>0</v>
      </c>
      <c r="V769" s="148">
        <f t="shared" si="1016"/>
        <v>0</v>
      </c>
      <c r="W769" s="148">
        <f t="shared" si="1016"/>
        <v>0</v>
      </c>
      <c r="X769" s="148">
        <f t="shared" si="1016"/>
        <v>0</v>
      </c>
      <c r="Y769" s="148">
        <f t="shared" si="1016"/>
        <v>0</v>
      </c>
      <c r="Z769" s="148">
        <f t="shared" si="1016"/>
        <v>0</v>
      </c>
      <c r="AA769" s="148">
        <f t="shared" si="1016"/>
        <v>0</v>
      </c>
      <c r="AB769" s="148">
        <f t="shared" si="1016"/>
        <v>0</v>
      </c>
      <c r="AC769" s="148">
        <f t="shared" si="1016"/>
        <v>0</v>
      </c>
      <c r="AD769" s="148">
        <f t="shared" si="1016"/>
        <v>0</v>
      </c>
      <c r="AE769" s="148">
        <f t="shared" si="1016"/>
        <v>0</v>
      </c>
      <c r="AF769" s="148">
        <f t="shared" si="1016"/>
        <v>0</v>
      </c>
      <c r="AG769" s="148">
        <f t="shared" si="1016"/>
        <v>0</v>
      </c>
      <c r="AH769" s="148">
        <f t="shared" si="1016"/>
        <v>0</v>
      </c>
      <c r="AI769" s="148">
        <f t="shared" si="1016"/>
        <v>0</v>
      </c>
      <c r="AJ769" s="148">
        <f t="shared" si="1016"/>
        <v>0</v>
      </c>
      <c r="AK769" s="148">
        <f t="shared" si="1016"/>
        <v>0</v>
      </c>
      <c r="AL769" s="148">
        <f t="shared" si="1016"/>
        <v>0</v>
      </c>
      <c r="AM769" s="148">
        <f t="shared" si="1016"/>
        <v>0</v>
      </c>
      <c r="AN769" s="148">
        <f t="shared" si="1016"/>
        <v>0</v>
      </c>
      <c r="AO769" s="148">
        <f t="shared" si="1016"/>
        <v>0</v>
      </c>
      <c r="AP769" s="148">
        <f t="shared" si="1016"/>
        <v>0</v>
      </c>
      <c r="AQ769" s="148">
        <f t="shared" si="1016"/>
        <v>0</v>
      </c>
      <c r="AR769" s="148">
        <f t="shared" si="1016"/>
        <v>0</v>
      </c>
      <c r="AS769" s="148">
        <f t="shared" si="1016"/>
        <v>0</v>
      </c>
      <c r="AT769" s="148">
        <f t="shared" si="1016"/>
        <v>0</v>
      </c>
      <c r="AU769" s="148">
        <f t="shared" si="1016"/>
        <v>0</v>
      </c>
      <c r="AV769" s="148">
        <f t="shared" si="1016"/>
        <v>0</v>
      </c>
      <c r="AW769" s="148">
        <f t="shared" si="1016"/>
        <v>0</v>
      </c>
      <c r="AX769" s="148">
        <f t="shared" si="1016"/>
        <v>0</v>
      </c>
      <c r="AY769" s="148">
        <f t="shared" si="1016"/>
        <v>0</v>
      </c>
      <c r="AZ769" s="148">
        <f t="shared" si="1016"/>
        <v>0</v>
      </c>
      <c r="BA769" s="148">
        <f t="shared" si="1016"/>
        <v>0</v>
      </c>
      <c r="BB769" s="222"/>
    </row>
    <row r="770" spans="1:54" ht="31.2">
      <c r="A770" s="325"/>
      <c r="B770" s="326"/>
      <c r="C770" s="326"/>
      <c r="D770" s="153" t="s">
        <v>43</v>
      </c>
      <c r="E770" s="148">
        <f t="shared" si="1000"/>
        <v>0</v>
      </c>
      <c r="F770" s="148">
        <f t="shared" si="1000"/>
        <v>0</v>
      </c>
      <c r="G770" s="156"/>
      <c r="H770" s="148">
        <f t="shared" si="1016"/>
        <v>0</v>
      </c>
      <c r="I770" s="148">
        <f t="shared" si="1016"/>
        <v>0</v>
      </c>
      <c r="J770" s="148">
        <f t="shared" si="1016"/>
        <v>0</v>
      </c>
      <c r="K770" s="148">
        <f t="shared" si="1016"/>
        <v>0</v>
      </c>
      <c r="L770" s="148">
        <f t="shared" si="1016"/>
        <v>0</v>
      </c>
      <c r="M770" s="148">
        <f t="shared" si="1016"/>
        <v>0</v>
      </c>
      <c r="N770" s="148">
        <f t="shared" si="1016"/>
        <v>0</v>
      </c>
      <c r="O770" s="148">
        <f t="shared" si="1016"/>
        <v>0</v>
      </c>
      <c r="P770" s="148">
        <f t="shared" si="1016"/>
        <v>0</v>
      </c>
      <c r="Q770" s="148">
        <f t="shared" si="1016"/>
        <v>0</v>
      </c>
      <c r="R770" s="148">
        <f t="shared" si="1016"/>
        <v>0</v>
      </c>
      <c r="S770" s="148">
        <f t="shared" si="1016"/>
        <v>0</v>
      </c>
      <c r="T770" s="148">
        <f t="shared" si="1016"/>
        <v>0</v>
      </c>
      <c r="U770" s="148">
        <f t="shared" si="1016"/>
        <v>0</v>
      </c>
      <c r="V770" s="148">
        <f t="shared" si="1016"/>
        <v>0</v>
      </c>
      <c r="W770" s="148">
        <f t="shared" si="1016"/>
        <v>0</v>
      </c>
      <c r="X770" s="148">
        <f t="shared" si="1016"/>
        <v>0</v>
      </c>
      <c r="Y770" s="148">
        <f t="shared" si="1016"/>
        <v>0</v>
      </c>
      <c r="Z770" s="148">
        <f t="shared" si="1016"/>
        <v>0</v>
      </c>
      <c r="AA770" s="148">
        <f t="shared" si="1016"/>
        <v>0</v>
      </c>
      <c r="AB770" s="148">
        <f t="shared" si="1016"/>
        <v>0</v>
      </c>
      <c r="AC770" s="148">
        <f t="shared" si="1016"/>
        <v>0</v>
      </c>
      <c r="AD770" s="148">
        <f t="shared" si="1016"/>
        <v>0</v>
      </c>
      <c r="AE770" s="148">
        <f t="shared" si="1016"/>
        <v>0</v>
      </c>
      <c r="AF770" s="148">
        <f t="shared" si="1016"/>
        <v>0</v>
      </c>
      <c r="AG770" s="148">
        <f t="shared" si="1016"/>
        <v>0</v>
      </c>
      <c r="AH770" s="148">
        <f t="shared" si="1016"/>
        <v>0</v>
      </c>
      <c r="AI770" s="148">
        <f t="shared" si="1016"/>
        <v>0</v>
      </c>
      <c r="AJ770" s="148">
        <f t="shared" si="1016"/>
        <v>0</v>
      </c>
      <c r="AK770" s="148">
        <f t="shared" si="1016"/>
        <v>0</v>
      </c>
      <c r="AL770" s="148">
        <f t="shared" si="1016"/>
        <v>0</v>
      </c>
      <c r="AM770" s="148">
        <f t="shared" si="1016"/>
        <v>0</v>
      </c>
      <c r="AN770" s="148">
        <f t="shared" si="1016"/>
        <v>0</v>
      </c>
      <c r="AO770" s="148">
        <f t="shared" si="1016"/>
        <v>0</v>
      </c>
      <c r="AP770" s="148">
        <f t="shared" si="1016"/>
        <v>0</v>
      </c>
      <c r="AQ770" s="148">
        <f t="shared" si="1016"/>
        <v>0</v>
      </c>
      <c r="AR770" s="148">
        <f t="shared" si="1016"/>
        <v>0</v>
      </c>
      <c r="AS770" s="148">
        <f t="shared" si="1016"/>
        <v>0</v>
      </c>
      <c r="AT770" s="148">
        <f t="shared" si="1016"/>
        <v>0</v>
      </c>
      <c r="AU770" s="148">
        <f t="shared" si="1016"/>
        <v>0</v>
      </c>
      <c r="AV770" s="148">
        <f t="shared" si="1016"/>
        <v>0</v>
      </c>
      <c r="AW770" s="148">
        <f t="shared" si="1016"/>
        <v>0</v>
      </c>
      <c r="AX770" s="148">
        <f t="shared" si="1016"/>
        <v>0</v>
      </c>
      <c r="AY770" s="148">
        <f t="shared" si="1016"/>
        <v>0</v>
      </c>
      <c r="AZ770" s="148">
        <f t="shared" si="1016"/>
        <v>0</v>
      </c>
      <c r="BA770" s="148">
        <f t="shared" si="1016"/>
        <v>0</v>
      </c>
      <c r="BB770" s="223"/>
    </row>
    <row r="771" spans="1:54" ht="15.6">
      <c r="A771" s="213"/>
      <c r="B771" s="170"/>
      <c r="C771" s="170"/>
      <c r="D771" s="222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  <c r="AB771" s="180"/>
      <c r="AC771" s="180"/>
      <c r="AD771" s="180"/>
      <c r="AE771" s="180"/>
      <c r="AF771" s="180"/>
      <c r="AG771" s="180"/>
      <c r="AH771" s="180"/>
      <c r="AI771" s="180"/>
      <c r="AJ771" s="180"/>
      <c r="AK771" s="180"/>
      <c r="AL771" s="180"/>
      <c r="AM771" s="180"/>
      <c r="AN771" s="180"/>
      <c r="AO771" s="180"/>
      <c r="AP771" s="180"/>
      <c r="AQ771" s="180"/>
      <c r="AR771" s="180"/>
      <c r="AS771" s="180"/>
      <c r="AT771" s="180"/>
      <c r="AU771" s="180"/>
      <c r="AV771" s="180"/>
      <c r="AW771" s="180"/>
      <c r="AX771" s="180"/>
      <c r="AY771" s="180"/>
      <c r="AZ771" s="180"/>
      <c r="BA771" s="180"/>
      <c r="BB771" s="181"/>
    </row>
    <row r="772" spans="1:54">
      <c r="A772" s="214"/>
      <c r="B772" s="205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  <c r="AO772" s="118"/>
      <c r="AP772" s="118"/>
      <c r="AQ772" s="118"/>
      <c r="AR772" s="118"/>
      <c r="AS772" s="118"/>
      <c r="AT772" s="118"/>
      <c r="AU772" s="118"/>
      <c r="AV772" s="118"/>
      <c r="AW772" s="118"/>
      <c r="AX772" s="118"/>
      <c r="AY772" s="118"/>
      <c r="AZ772" s="118"/>
      <c r="BA772" s="118"/>
      <c r="BB772" s="118"/>
    </row>
    <row r="773" spans="1:54" ht="18">
      <c r="A773" s="316" t="s">
        <v>471</v>
      </c>
      <c r="B773" s="316"/>
      <c r="C773" s="316"/>
      <c r="D773" s="316"/>
      <c r="E773" s="316"/>
      <c r="F773" s="316"/>
      <c r="G773" s="316"/>
      <c r="H773" s="316"/>
      <c r="I773" s="316"/>
      <c r="J773" s="316"/>
      <c r="K773" s="316"/>
      <c r="L773" s="316"/>
      <c r="M773" s="316"/>
      <c r="N773" s="316"/>
      <c r="O773" s="316"/>
      <c r="P773" s="316"/>
      <c r="Q773" s="316"/>
      <c r="R773" s="316"/>
      <c r="S773" s="316"/>
      <c r="T773" s="316"/>
      <c r="U773" s="316"/>
      <c r="V773" s="316"/>
      <c r="W773" s="316"/>
      <c r="X773" s="316"/>
      <c r="Y773" s="316"/>
      <c r="Z773" s="316"/>
      <c r="AA773" s="316"/>
      <c r="AB773" s="316"/>
      <c r="AC773" s="316"/>
      <c r="AD773" s="316"/>
      <c r="AE773" s="316"/>
      <c r="AF773" s="316"/>
      <c r="AG773" s="316"/>
      <c r="AH773" s="316"/>
      <c r="AI773" s="316"/>
      <c r="AJ773" s="316"/>
      <c r="AK773" s="316"/>
      <c r="AL773" s="316"/>
      <c r="AM773" s="316"/>
      <c r="AN773" s="316"/>
      <c r="AO773" s="316"/>
      <c r="AP773" s="316"/>
      <c r="AQ773" s="316"/>
      <c r="AR773" s="316"/>
      <c r="AS773" s="316"/>
      <c r="AT773" s="316"/>
      <c r="AU773" s="316"/>
      <c r="AV773" s="316"/>
      <c r="AW773" s="316"/>
      <c r="AX773" s="316"/>
      <c r="AY773" s="316"/>
      <c r="AZ773" s="119"/>
      <c r="BA773" s="119"/>
    </row>
    <row r="774" spans="1:54" ht="18">
      <c r="A774" s="215"/>
      <c r="B774" s="225"/>
      <c r="C774" s="225"/>
      <c r="D774" s="225"/>
      <c r="E774" s="225"/>
      <c r="F774" s="225"/>
      <c r="G774" s="225"/>
      <c r="H774" s="225"/>
      <c r="I774" s="225"/>
      <c r="J774" s="225"/>
      <c r="K774" s="225"/>
      <c r="L774" s="225"/>
      <c r="M774" s="225"/>
      <c r="N774" s="225"/>
      <c r="O774" s="225"/>
      <c r="P774" s="225"/>
      <c r="Q774" s="225"/>
      <c r="R774" s="225"/>
      <c r="S774" s="225"/>
      <c r="T774" s="225"/>
      <c r="U774" s="225"/>
      <c r="V774" s="225"/>
      <c r="W774" s="225"/>
      <c r="X774" s="225"/>
      <c r="Y774" s="225"/>
      <c r="Z774" s="225"/>
      <c r="AA774" s="225"/>
      <c r="AB774" s="225"/>
      <c r="AC774" s="225"/>
      <c r="AD774" s="225"/>
      <c r="AE774" s="225"/>
      <c r="AF774" s="225"/>
      <c r="AG774" s="225"/>
      <c r="AH774" s="225"/>
      <c r="AI774" s="225"/>
      <c r="AJ774" s="225"/>
      <c r="AK774" s="225"/>
      <c r="AL774" s="225"/>
      <c r="AM774" s="225"/>
      <c r="AN774" s="225"/>
      <c r="AO774" s="225"/>
      <c r="AP774" s="225"/>
      <c r="AQ774" s="225"/>
      <c r="AR774" s="225"/>
      <c r="AS774" s="225"/>
      <c r="AT774" s="225"/>
      <c r="AU774" s="225"/>
      <c r="AV774" s="225"/>
      <c r="AW774" s="225"/>
      <c r="AX774" s="225"/>
      <c r="AY774" s="225"/>
      <c r="AZ774" s="119"/>
      <c r="BA774" s="119"/>
    </row>
    <row r="775" spans="1:54" ht="18">
      <c r="A775" s="216" t="s">
        <v>358</v>
      </c>
      <c r="B775" s="164"/>
      <c r="C775" s="164"/>
      <c r="D775" s="164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  <c r="W775" s="163"/>
      <c r="X775" s="163"/>
      <c r="Y775" s="163"/>
      <c r="Z775" s="163"/>
      <c r="AA775" s="163"/>
      <c r="AB775" s="163"/>
      <c r="AC775" s="163"/>
      <c r="AD775" s="163"/>
      <c r="AE775" s="163"/>
      <c r="AF775" s="163"/>
      <c r="AG775" s="163"/>
      <c r="AH775" s="163"/>
      <c r="AI775" s="163"/>
      <c r="AJ775" s="163"/>
      <c r="AK775" s="163"/>
      <c r="AL775" s="163"/>
      <c r="AM775" s="163"/>
      <c r="AN775" s="163"/>
      <c r="AO775" s="163"/>
      <c r="AP775" s="163"/>
      <c r="AQ775" s="163"/>
      <c r="AR775" s="163"/>
      <c r="AS775" s="163"/>
      <c r="AT775" s="163"/>
      <c r="AU775" s="163"/>
      <c r="AV775" s="163"/>
      <c r="AW775" s="163"/>
      <c r="AX775" s="163"/>
      <c r="AY775" s="163"/>
      <c r="AZ775" s="114"/>
      <c r="BA775" s="114"/>
      <c r="BB775" s="114"/>
    </row>
    <row r="776" spans="1:54" ht="18">
      <c r="A776" s="217"/>
      <c r="B776" s="120" t="s">
        <v>357</v>
      </c>
      <c r="C776" s="120"/>
      <c r="D776" s="123"/>
      <c r="E776" s="124"/>
      <c r="F776" s="124"/>
      <c r="G776" s="124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0"/>
      <c r="AP776" s="120"/>
      <c r="AQ776" s="120"/>
      <c r="AR776" s="120"/>
      <c r="AS776" s="120"/>
      <c r="AT776" s="121"/>
      <c r="AU776" s="121"/>
      <c r="AV776" s="121"/>
      <c r="AW776" s="121"/>
      <c r="AX776" s="121"/>
      <c r="AY776" s="125"/>
      <c r="AZ776" s="101"/>
      <c r="BA776" s="101"/>
    </row>
    <row r="777" spans="1:54" ht="18">
      <c r="A777" s="217"/>
      <c r="B777" s="120"/>
      <c r="C777" s="120"/>
      <c r="D777" s="123"/>
      <c r="E777" s="124"/>
      <c r="F777" s="124"/>
      <c r="G777" s="124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0"/>
      <c r="AP777" s="120"/>
      <c r="AQ777" s="120"/>
      <c r="AR777" s="120"/>
      <c r="AS777" s="120"/>
      <c r="AT777" s="121"/>
      <c r="AU777" s="121"/>
      <c r="AV777" s="121"/>
      <c r="AW777" s="121"/>
      <c r="AX777" s="121"/>
      <c r="AY777" s="125"/>
      <c r="AZ777" s="101"/>
      <c r="BA777" s="101"/>
    </row>
    <row r="778" spans="1:54" ht="18">
      <c r="A778" s="217"/>
      <c r="B778" s="120" t="s">
        <v>280</v>
      </c>
      <c r="C778" s="120"/>
      <c r="D778" s="123"/>
      <c r="E778" s="124"/>
      <c r="F778" s="124"/>
      <c r="G778" s="124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0"/>
      <c r="AP778" s="120"/>
      <c r="AQ778" s="120"/>
      <c r="AR778" s="120"/>
      <c r="AS778" s="120"/>
      <c r="AT778" s="121"/>
      <c r="AU778" s="121"/>
      <c r="AV778" s="121"/>
      <c r="AW778" s="121"/>
      <c r="AX778" s="121"/>
      <c r="AY778" s="125"/>
      <c r="AZ778" s="101"/>
      <c r="BA778" s="101"/>
    </row>
    <row r="779" spans="1:54" ht="18">
      <c r="A779" s="217"/>
      <c r="B779" s="120"/>
      <c r="C779" s="120"/>
      <c r="D779" s="123"/>
      <c r="E779" s="124"/>
      <c r="F779" s="124"/>
      <c r="G779" s="124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0"/>
      <c r="AP779" s="120"/>
      <c r="AQ779" s="120"/>
      <c r="AR779" s="120"/>
      <c r="AS779" s="120"/>
      <c r="AT779" s="121"/>
      <c r="AU779" s="121"/>
      <c r="AV779" s="121"/>
      <c r="AW779" s="121"/>
      <c r="AX779" s="121"/>
      <c r="AY779" s="125"/>
      <c r="AZ779" s="101"/>
      <c r="BA779" s="101"/>
    </row>
    <row r="780" spans="1:54" ht="18">
      <c r="A780" s="316" t="s">
        <v>526</v>
      </c>
      <c r="B780" s="316"/>
      <c r="C780" s="316"/>
      <c r="D780" s="317"/>
      <c r="E780" s="317"/>
      <c r="F780" s="317"/>
      <c r="G780" s="317"/>
      <c r="H780" s="317"/>
      <c r="I780" s="317"/>
      <c r="J780" s="317"/>
      <c r="K780" s="317"/>
      <c r="L780" s="317"/>
      <c r="M780" s="317"/>
      <c r="N780" s="317"/>
      <c r="O780" s="317"/>
      <c r="P780" s="317"/>
      <c r="Q780" s="317"/>
      <c r="R780" s="317"/>
      <c r="S780" s="317"/>
      <c r="T780" s="317"/>
      <c r="U780" s="317"/>
      <c r="V780" s="225"/>
      <c r="W780" s="225"/>
      <c r="X780" s="225"/>
      <c r="Y780" s="225"/>
      <c r="Z780" s="225"/>
      <c r="AA780" s="225"/>
      <c r="AB780" s="225"/>
      <c r="AC780" s="225"/>
      <c r="AD780" s="225"/>
      <c r="AE780" s="225"/>
      <c r="AF780" s="225"/>
      <c r="AG780" s="225"/>
      <c r="AH780" s="225"/>
      <c r="AI780" s="225"/>
      <c r="AJ780" s="225"/>
      <c r="AK780" s="225"/>
      <c r="AL780" s="225"/>
      <c r="AM780" s="225"/>
      <c r="AN780" s="225"/>
      <c r="AO780" s="225"/>
      <c r="AP780" s="225"/>
      <c r="AQ780" s="225"/>
      <c r="AR780" s="225"/>
      <c r="AS780" s="225"/>
      <c r="AT780" s="225"/>
      <c r="AU780" s="225"/>
      <c r="AV780" s="225"/>
      <c r="AW780" s="225"/>
      <c r="AX780" s="225"/>
      <c r="AY780" s="225"/>
      <c r="AZ780" s="119"/>
      <c r="BA780" s="119"/>
    </row>
    <row r="783" spans="1:54" ht="18">
      <c r="A783" s="218"/>
      <c r="B783" s="120"/>
      <c r="C783" s="120"/>
      <c r="D783" s="123"/>
      <c r="E783" s="124"/>
      <c r="F783" s="124"/>
      <c r="G783" s="124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0"/>
      <c r="AP783" s="120"/>
      <c r="AQ783" s="120"/>
      <c r="AR783" s="120"/>
      <c r="AS783" s="120"/>
      <c r="AT783" s="121"/>
      <c r="AU783" s="121"/>
      <c r="AV783" s="121"/>
      <c r="AW783" s="121"/>
      <c r="AX783" s="121"/>
      <c r="AY783" s="125"/>
      <c r="AZ783" s="101"/>
      <c r="BA783" s="101"/>
    </row>
    <row r="784" spans="1:54">
      <c r="A784" s="21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T784" s="109"/>
      <c r="AU784" s="109"/>
      <c r="AV784" s="109"/>
      <c r="AW784" s="109"/>
      <c r="AX784" s="109"/>
      <c r="AY784" s="101"/>
      <c r="AZ784" s="101"/>
      <c r="BA784" s="101"/>
    </row>
    <row r="785" spans="1:53">
      <c r="A785" s="21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T785" s="109"/>
      <c r="AU785" s="109"/>
      <c r="AV785" s="109"/>
      <c r="AW785" s="109"/>
      <c r="AX785" s="109"/>
      <c r="AY785" s="101"/>
      <c r="AZ785" s="101"/>
      <c r="BA785" s="101"/>
    </row>
    <row r="786" spans="1:53">
      <c r="A786" s="21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T786" s="109"/>
      <c r="AU786" s="109"/>
      <c r="AV786" s="109"/>
      <c r="AW786" s="109"/>
      <c r="AX786" s="109"/>
      <c r="AY786" s="101"/>
      <c r="AZ786" s="101"/>
      <c r="BA786" s="101"/>
    </row>
    <row r="787" spans="1:53">
      <c r="A787" s="21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T787" s="109"/>
      <c r="AU787" s="109"/>
      <c r="AV787" s="109"/>
      <c r="AW787" s="109"/>
      <c r="AX787" s="109"/>
      <c r="AY787" s="101"/>
      <c r="AZ787" s="101"/>
      <c r="BA787" s="101"/>
    </row>
    <row r="788" spans="1:53">
      <c r="A788" s="220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T788" s="109"/>
      <c r="AU788" s="109"/>
      <c r="AV788" s="109"/>
      <c r="AW788" s="109"/>
      <c r="AX788" s="109"/>
      <c r="AY788" s="101"/>
      <c r="AZ788" s="101"/>
      <c r="BA788" s="101"/>
    </row>
    <row r="789" spans="1:53">
      <c r="A789" s="21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T789" s="109"/>
      <c r="AU789" s="109"/>
      <c r="AV789" s="109"/>
      <c r="AW789" s="109"/>
      <c r="AX789" s="109"/>
      <c r="AY789" s="101"/>
      <c r="AZ789" s="101"/>
      <c r="BA789" s="101"/>
    </row>
    <row r="790" spans="1:53">
      <c r="A790" s="21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T790" s="109"/>
      <c r="AU790" s="109"/>
      <c r="AV790" s="109"/>
      <c r="AW790" s="109"/>
      <c r="AX790" s="109"/>
      <c r="AY790" s="101"/>
      <c r="AZ790" s="101"/>
      <c r="BA790" s="101"/>
    </row>
    <row r="791" spans="1:53">
      <c r="A791" s="21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T791" s="109"/>
      <c r="AU791" s="109"/>
      <c r="AV791" s="109"/>
      <c r="AW791" s="109"/>
      <c r="AX791" s="109"/>
      <c r="AY791" s="101"/>
      <c r="AZ791" s="101"/>
      <c r="BA791" s="101"/>
    </row>
    <row r="792" spans="1:53">
      <c r="A792" s="21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T792" s="109"/>
      <c r="AU792" s="109"/>
      <c r="AV792" s="109"/>
      <c r="AW792" s="109"/>
      <c r="AX792" s="109"/>
      <c r="AY792" s="101"/>
      <c r="AZ792" s="101"/>
      <c r="BA792" s="101"/>
    </row>
    <row r="793" spans="1:53">
      <c r="A793" s="219"/>
    </row>
    <row r="794" spans="1:53">
      <c r="A794" s="220"/>
    </row>
    <row r="795" spans="1:53">
      <c r="A795" s="219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  <c r="AM795" s="112"/>
      <c r="AN795" s="112"/>
      <c r="AT795" s="112"/>
      <c r="AU795" s="112"/>
      <c r="AV795" s="112"/>
      <c r="AW795" s="112"/>
      <c r="AX795" s="112"/>
    </row>
    <row r="796" spans="1:53">
      <c r="A796" s="219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T796" s="112"/>
      <c r="AU796" s="112"/>
      <c r="AV796" s="112"/>
      <c r="AW796" s="112"/>
      <c r="AX796" s="112"/>
    </row>
    <row r="797" spans="1:53">
      <c r="A797" s="219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T797" s="112"/>
      <c r="AU797" s="112"/>
      <c r="AV797" s="112"/>
      <c r="AW797" s="112"/>
      <c r="AX797" s="112"/>
    </row>
    <row r="798" spans="1:53">
      <c r="A798" s="219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  <c r="AM798" s="112"/>
      <c r="AN798" s="112"/>
      <c r="AT798" s="112"/>
      <c r="AU798" s="112"/>
      <c r="AV798" s="112"/>
      <c r="AW798" s="112"/>
      <c r="AX798" s="112"/>
    </row>
    <row r="799" spans="1:53">
      <c r="A799" s="219"/>
    </row>
  </sheetData>
  <mergeCells count="335">
    <mergeCell ref="A757:C763"/>
    <mergeCell ref="A764:C770"/>
    <mergeCell ref="A773:AY773"/>
    <mergeCell ref="A780:U780"/>
    <mergeCell ref="A735:A741"/>
    <mergeCell ref="B735:B741"/>
    <mergeCell ref="C735:C741"/>
    <mergeCell ref="A742:C748"/>
    <mergeCell ref="A749:C755"/>
    <mergeCell ref="A756:BB756"/>
    <mergeCell ref="A721:A727"/>
    <mergeCell ref="B721:B727"/>
    <mergeCell ref="C721:C727"/>
    <mergeCell ref="A728:A734"/>
    <mergeCell ref="B728:B734"/>
    <mergeCell ref="C728:C734"/>
    <mergeCell ref="A707:A713"/>
    <mergeCell ref="B707:B713"/>
    <mergeCell ref="C707:C713"/>
    <mergeCell ref="A714:A720"/>
    <mergeCell ref="B714:B720"/>
    <mergeCell ref="C714:C720"/>
    <mergeCell ref="A693:A699"/>
    <mergeCell ref="B693:B699"/>
    <mergeCell ref="C693:C699"/>
    <mergeCell ref="A700:A706"/>
    <mergeCell ref="B700:B706"/>
    <mergeCell ref="C700:C706"/>
    <mergeCell ref="A677:BB677"/>
    <mergeCell ref="A678:BB678"/>
    <mergeCell ref="A679:A685"/>
    <mergeCell ref="B679:B685"/>
    <mergeCell ref="C679:C685"/>
    <mergeCell ref="A686:A692"/>
    <mergeCell ref="B686:B692"/>
    <mergeCell ref="C686:C692"/>
    <mergeCell ref="A656:A662"/>
    <mergeCell ref="B656:B662"/>
    <mergeCell ref="C656:C662"/>
    <mergeCell ref="A663:C669"/>
    <mergeCell ref="A670:C676"/>
    <mergeCell ref="BB670:BB676"/>
    <mergeCell ref="A633:C639"/>
    <mergeCell ref="A640:C646"/>
    <mergeCell ref="A647:BB647"/>
    <mergeCell ref="A648:BB648"/>
    <mergeCell ref="A649:A655"/>
    <mergeCell ref="B649:B655"/>
    <mergeCell ref="C649:C655"/>
    <mergeCell ref="A619:A625"/>
    <mergeCell ref="B619:B625"/>
    <mergeCell ref="C619:C625"/>
    <mergeCell ref="A626:A632"/>
    <mergeCell ref="B626:B632"/>
    <mergeCell ref="C626:C632"/>
    <mergeCell ref="A605:A611"/>
    <mergeCell ref="B605:B611"/>
    <mergeCell ref="C605:C611"/>
    <mergeCell ref="A612:A618"/>
    <mergeCell ref="B612:B618"/>
    <mergeCell ref="C612:C618"/>
    <mergeCell ref="A591:A597"/>
    <mergeCell ref="B591:B597"/>
    <mergeCell ref="C591:C597"/>
    <mergeCell ref="A598:A604"/>
    <mergeCell ref="B598:B604"/>
    <mergeCell ref="C598:C604"/>
    <mergeCell ref="A577:A583"/>
    <mergeCell ref="B577:B583"/>
    <mergeCell ref="C577:C583"/>
    <mergeCell ref="A584:A590"/>
    <mergeCell ref="B584:B590"/>
    <mergeCell ref="C584:C590"/>
    <mergeCell ref="A563:A569"/>
    <mergeCell ref="B563:B569"/>
    <mergeCell ref="C563:C569"/>
    <mergeCell ref="A570:A576"/>
    <mergeCell ref="B570:B576"/>
    <mergeCell ref="C570:C576"/>
    <mergeCell ref="A549:A555"/>
    <mergeCell ref="B549:B555"/>
    <mergeCell ref="C549:C555"/>
    <mergeCell ref="A556:A562"/>
    <mergeCell ref="B556:B562"/>
    <mergeCell ref="C556:C562"/>
    <mergeCell ref="A535:A541"/>
    <mergeCell ref="B535:B541"/>
    <mergeCell ref="C535:C541"/>
    <mergeCell ref="A542:A548"/>
    <mergeCell ref="B542:B548"/>
    <mergeCell ref="C542:C548"/>
    <mergeCell ref="A521:A527"/>
    <mergeCell ref="B521:B527"/>
    <mergeCell ref="C521:C527"/>
    <mergeCell ref="A528:A534"/>
    <mergeCell ref="B528:B534"/>
    <mergeCell ref="C528:C534"/>
    <mergeCell ref="A507:A513"/>
    <mergeCell ref="B507:B513"/>
    <mergeCell ref="C507:C513"/>
    <mergeCell ref="A514:A520"/>
    <mergeCell ref="B514:B520"/>
    <mergeCell ref="C514:C520"/>
    <mergeCell ref="A493:A499"/>
    <mergeCell ref="B493:B499"/>
    <mergeCell ref="C493:C499"/>
    <mergeCell ref="A500:A506"/>
    <mergeCell ref="B500:B506"/>
    <mergeCell ref="C500:C506"/>
    <mergeCell ref="A471:A477"/>
    <mergeCell ref="B471:B477"/>
    <mergeCell ref="C471:C477"/>
    <mergeCell ref="A478:C484"/>
    <mergeCell ref="A485:BB485"/>
    <mergeCell ref="A486:A492"/>
    <mergeCell ref="B486:B492"/>
    <mergeCell ref="C486:C492"/>
    <mergeCell ref="A457:A463"/>
    <mergeCell ref="B457:B463"/>
    <mergeCell ref="C457:C463"/>
    <mergeCell ref="A464:A470"/>
    <mergeCell ref="B464:B470"/>
    <mergeCell ref="C464:C470"/>
    <mergeCell ref="A443:A449"/>
    <mergeCell ref="B443:B449"/>
    <mergeCell ref="C443:C449"/>
    <mergeCell ref="A450:A456"/>
    <mergeCell ref="B450:B456"/>
    <mergeCell ref="C450:C456"/>
    <mergeCell ref="A429:A435"/>
    <mergeCell ref="B429:B435"/>
    <mergeCell ref="C429:C435"/>
    <mergeCell ref="A436:A442"/>
    <mergeCell ref="B436:B442"/>
    <mergeCell ref="C436:C442"/>
    <mergeCell ref="A407:A413"/>
    <mergeCell ref="B407:B413"/>
    <mergeCell ref="C407:C413"/>
    <mergeCell ref="A414:C420"/>
    <mergeCell ref="A421:BB421"/>
    <mergeCell ref="A422:A428"/>
    <mergeCell ref="B422:B428"/>
    <mergeCell ref="C422:C428"/>
    <mergeCell ref="A393:A399"/>
    <mergeCell ref="B393:B399"/>
    <mergeCell ref="C393:C399"/>
    <mergeCell ref="A400:A406"/>
    <mergeCell ref="B400:B406"/>
    <mergeCell ref="C400:C406"/>
    <mergeCell ref="A379:A385"/>
    <mergeCell ref="B379:B385"/>
    <mergeCell ref="C379:C385"/>
    <mergeCell ref="A386:A392"/>
    <mergeCell ref="B386:B392"/>
    <mergeCell ref="C386:C392"/>
    <mergeCell ref="A365:A371"/>
    <mergeCell ref="B365:B371"/>
    <mergeCell ref="C365:C371"/>
    <mergeCell ref="A372:A378"/>
    <mergeCell ref="B372:B378"/>
    <mergeCell ref="C372:C378"/>
    <mergeCell ref="A351:A357"/>
    <mergeCell ref="B351:B357"/>
    <mergeCell ref="C351:C357"/>
    <mergeCell ref="A358:A364"/>
    <mergeCell ref="B358:B364"/>
    <mergeCell ref="C358:C364"/>
    <mergeCell ref="A337:A343"/>
    <mergeCell ref="B337:B343"/>
    <mergeCell ref="C337:C343"/>
    <mergeCell ref="A344:A350"/>
    <mergeCell ref="B344:B350"/>
    <mergeCell ref="C344:C350"/>
    <mergeCell ref="A323:A329"/>
    <mergeCell ref="B323:B329"/>
    <mergeCell ref="C323:C329"/>
    <mergeCell ref="A330:A336"/>
    <mergeCell ref="B330:B336"/>
    <mergeCell ref="C330:C336"/>
    <mergeCell ref="A309:A315"/>
    <mergeCell ref="B309:B315"/>
    <mergeCell ref="C309:C315"/>
    <mergeCell ref="A316:A322"/>
    <mergeCell ref="B316:B322"/>
    <mergeCell ref="C316:C322"/>
    <mergeCell ref="A295:A301"/>
    <mergeCell ref="B295:B301"/>
    <mergeCell ref="C295:C301"/>
    <mergeCell ref="A302:A308"/>
    <mergeCell ref="B302:B308"/>
    <mergeCell ref="C302:C308"/>
    <mergeCell ref="A281:A287"/>
    <mergeCell ref="B281:B287"/>
    <mergeCell ref="C281:C287"/>
    <mergeCell ref="A288:A294"/>
    <mergeCell ref="B288:B294"/>
    <mergeCell ref="C288:C294"/>
    <mergeCell ref="A267:A273"/>
    <mergeCell ref="B267:B273"/>
    <mergeCell ref="C267:C273"/>
    <mergeCell ref="A274:A280"/>
    <mergeCell ref="B274:B280"/>
    <mergeCell ref="C274:C280"/>
    <mergeCell ref="A253:A259"/>
    <mergeCell ref="B253:B259"/>
    <mergeCell ref="C253:C259"/>
    <mergeCell ref="A260:A266"/>
    <mergeCell ref="B260:B266"/>
    <mergeCell ref="C260:C266"/>
    <mergeCell ref="A239:A245"/>
    <mergeCell ref="B239:B245"/>
    <mergeCell ref="C239:C245"/>
    <mergeCell ref="A246:A252"/>
    <mergeCell ref="B246:B252"/>
    <mergeCell ref="C246:C252"/>
    <mergeCell ref="A225:A231"/>
    <mergeCell ref="B225:B231"/>
    <mergeCell ref="C225:C231"/>
    <mergeCell ref="A232:A238"/>
    <mergeCell ref="B232:B238"/>
    <mergeCell ref="C232:C238"/>
    <mergeCell ref="A211:A217"/>
    <mergeCell ref="B211:B217"/>
    <mergeCell ref="C211:C217"/>
    <mergeCell ref="A218:A224"/>
    <mergeCell ref="B218:B224"/>
    <mergeCell ref="C218:C224"/>
    <mergeCell ref="A197:A203"/>
    <mergeCell ref="B197:B203"/>
    <mergeCell ref="C197:C203"/>
    <mergeCell ref="A204:A210"/>
    <mergeCell ref="B204:B210"/>
    <mergeCell ref="C204:C210"/>
    <mergeCell ref="A183:A189"/>
    <mergeCell ref="B183:B189"/>
    <mergeCell ref="C183:C189"/>
    <mergeCell ref="A190:A196"/>
    <mergeCell ref="B190:B196"/>
    <mergeCell ref="C190:C196"/>
    <mergeCell ref="A161:A167"/>
    <mergeCell ref="B161:B167"/>
    <mergeCell ref="C161:C167"/>
    <mergeCell ref="A168:C174"/>
    <mergeCell ref="A175:BA175"/>
    <mergeCell ref="A176:A182"/>
    <mergeCell ref="B176:B182"/>
    <mergeCell ref="C176:C182"/>
    <mergeCell ref="A147:A153"/>
    <mergeCell ref="B147:B153"/>
    <mergeCell ref="C147:C153"/>
    <mergeCell ref="A154:A160"/>
    <mergeCell ref="B154:B160"/>
    <mergeCell ref="C154:C160"/>
    <mergeCell ref="A133:A139"/>
    <mergeCell ref="B133:B139"/>
    <mergeCell ref="C133:C139"/>
    <mergeCell ref="A140:A146"/>
    <mergeCell ref="B140:B146"/>
    <mergeCell ref="C140:C146"/>
    <mergeCell ref="A119:A125"/>
    <mergeCell ref="B119:B125"/>
    <mergeCell ref="C119:C125"/>
    <mergeCell ref="A126:A132"/>
    <mergeCell ref="B126:B132"/>
    <mergeCell ref="C126:C132"/>
    <mergeCell ref="A105:A111"/>
    <mergeCell ref="B105:B111"/>
    <mergeCell ref="C105:C111"/>
    <mergeCell ref="A112:A118"/>
    <mergeCell ref="B112:B118"/>
    <mergeCell ref="C112:C118"/>
    <mergeCell ref="A91:A97"/>
    <mergeCell ref="B91:B97"/>
    <mergeCell ref="C91:C97"/>
    <mergeCell ref="A98:A104"/>
    <mergeCell ref="B98:B104"/>
    <mergeCell ref="C98:C104"/>
    <mergeCell ref="A77:A83"/>
    <mergeCell ref="B77:B83"/>
    <mergeCell ref="C77:C83"/>
    <mergeCell ref="A84:A90"/>
    <mergeCell ref="B84:B90"/>
    <mergeCell ref="C84:C90"/>
    <mergeCell ref="A63:A69"/>
    <mergeCell ref="B63:B69"/>
    <mergeCell ref="C63:C69"/>
    <mergeCell ref="A70:A76"/>
    <mergeCell ref="B70:B76"/>
    <mergeCell ref="C70:C76"/>
    <mergeCell ref="A49:A55"/>
    <mergeCell ref="B49:B55"/>
    <mergeCell ref="C49:C55"/>
    <mergeCell ref="A56:A62"/>
    <mergeCell ref="B56:B62"/>
    <mergeCell ref="C56:C62"/>
    <mergeCell ref="T7:V7"/>
    <mergeCell ref="W7:Y7"/>
    <mergeCell ref="A33:BB33"/>
    <mergeCell ref="A34:BB34"/>
    <mergeCell ref="A35:A41"/>
    <mergeCell ref="B35:B41"/>
    <mergeCell ref="C35:C41"/>
    <mergeCell ref="A42:A48"/>
    <mergeCell ref="B42:B48"/>
    <mergeCell ref="C42:C48"/>
    <mergeCell ref="A10:C16"/>
    <mergeCell ref="A17:BB17"/>
    <mergeCell ref="A18:C24"/>
    <mergeCell ref="BB18:BB31"/>
    <mergeCell ref="A25:C31"/>
    <mergeCell ref="A32:BB32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Z7:AD7"/>
    <mergeCell ref="AE7:AI7"/>
    <mergeCell ref="AJ7:AN7"/>
    <mergeCell ref="AO7:AS7"/>
    <mergeCell ref="AT7:AX7"/>
    <mergeCell ref="AY7:BA7"/>
    <mergeCell ref="BB6:BB8"/>
    <mergeCell ref="E7:E8"/>
    <mergeCell ref="F7:F8"/>
    <mergeCell ref="G7:G8"/>
    <mergeCell ref="H7:J7"/>
    <mergeCell ref="K7:M7"/>
    <mergeCell ref="N7:P7"/>
    <mergeCell ref="Q7:S7"/>
  </mergeCells>
  <pageMargins left="0.38" right="0.24" top="0.3" bottom="0.75" header="0.3" footer="0.3"/>
  <pageSetup paperSize="9" scale="9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2016-01-29T04:26:43Z</cp:lastPrinted>
  <dcterms:created xsi:type="dcterms:W3CDTF">2011-05-17T05:04:33Z</dcterms:created>
  <dcterms:modified xsi:type="dcterms:W3CDTF">2016-02-03T10:36:18Z</dcterms:modified>
</cp:coreProperties>
</file>