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 activeTab="1"/>
  </bookViews>
  <sheets>
    <sheet name="Титул" sheetId="1" r:id="rId1"/>
    <sheet name="финансирование мероприятий" sheetId="2" r:id="rId2"/>
    <sheet name="показатели табл.4" sheetId="8" r:id="rId3"/>
    <sheet name="табл 5" sheetId="9" r:id="rId4"/>
  </sheets>
  <definedNames>
    <definedName name="_xlnm.Print_Titles" localSheetId="1">'финансирование мероприятий'!$A:$D,'финансирование мероприятий'!$1:$4</definedName>
    <definedName name="_xlnm.Print_Area" localSheetId="2">'показатели табл.4'!$A$1:$K$54</definedName>
    <definedName name="_xlnm.Print_Area" localSheetId="0">Титул!$A$1:$J$44</definedName>
    <definedName name="_xlnm.Print_Area" localSheetId="1">'финансирование мероприятий'!$A$1:$AU$239</definedName>
  </definedNames>
  <calcPr calcId="124519"/>
</workbook>
</file>

<file path=xl/calcChain.xml><?xml version="1.0" encoding="utf-8"?>
<calcChain xmlns="http://schemas.openxmlformats.org/spreadsheetml/2006/main">
  <c r="E128" i="2"/>
  <c r="AP7"/>
  <c r="E193"/>
  <c r="AP193"/>
  <c r="AP194"/>
  <c r="AG194"/>
  <c r="AG193"/>
  <c r="AG189"/>
  <c r="AE83"/>
  <c r="AE82"/>
  <c r="G6"/>
  <c r="F6"/>
  <c r="E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AR197"/>
  <c r="AQ197"/>
  <c r="AP197"/>
  <c r="AO197"/>
  <c r="AN197"/>
  <c r="AM197"/>
  <c r="AL197"/>
  <c r="AK197"/>
  <c r="AJ197"/>
  <c r="AI197"/>
  <c r="AH19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E197" s="1"/>
  <c r="G197" s="1"/>
  <c r="F197"/>
  <c r="AQ173"/>
  <c r="AP173"/>
  <c r="AN173"/>
  <c r="AM173"/>
  <c r="AK173"/>
  <c r="AJ173"/>
  <c r="AH173"/>
  <c r="AG173"/>
  <c r="AE173"/>
  <c r="AD173"/>
  <c r="AB173"/>
  <c r="AA173"/>
  <c r="Y173"/>
  <c r="X173"/>
  <c r="V173"/>
  <c r="U173"/>
  <c r="S173"/>
  <c r="R173"/>
  <c r="P173"/>
  <c r="O173"/>
  <c r="M173"/>
  <c r="L173"/>
  <c r="J173"/>
  <c r="F173" s="1"/>
  <c r="I173"/>
  <c r="E173" s="1"/>
  <c r="AR169"/>
  <c r="AR173" s="1"/>
  <c r="AO169"/>
  <c r="AO173" s="1"/>
  <c r="AL169"/>
  <c r="AL173" s="1"/>
  <c r="AI169"/>
  <c r="AI173" s="1"/>
  <c r="AF169"/>
  <c r="AF173" s="1"/>
  <c r="AC169"/>
  <c r="AC173" s="1"/>
  <c r="Z169"/>
  <c r="Z173" s="1"/>
  <c r="W169"/>
  <c r="W173" s="1"/>
  <c r="T169"/>
  <c r="T173" s="1"/>
  <c r="Q169"/>
  <c r="Q173" s="1"/>
  <c r="N169"/>
  <c r="N173" s="1"/>
  <c r="K169"/>
  <c r="K173" s="1"/>
  <c r="F169"/>
  <c r="E169"/>
  <c r="G169" s="1"/>
  <c r="G173" l="1"/>
  <c r="H169"/>
  <c r="AA119" l="1"/>
  <c r="AA118"/>
  <c r="AR116"/>
  <c r="AO116"/>
  <c r="AL116"/>
  <c r="AI116"/>
  <c r="AF116"/>
  <c r="AC116"/>
  <c r="Z116"/>
  <c r="W116"/>
  <c r="T116"/>
  <c r="Q116"/>
  <c r="N116"/>
  <c r="K116"/>
  <c r="F116"/>
  <c r="E116"/>
  <c r="AR115"/>
  <c r="AO115"/>
  <c r="AL115"/>
  <c r="AI115"/>
  <c r="AF115"/>
  <c r="AC115"/>
  <c r="Z115"/>
  <c r="W115"/>
  <c r="T115"/>
  <c r="Q115"/>
  <c r="N115"/>
  <c r="K115"/>
  <c r="F115"/>
  <c r="E115"/>
  <c r="G115" s="1"/>
  <c r="AQ114"/>
  <c r="AP114"/>
  <c r="AR114" s="1"/>
  <c r="AN114"/>
  <c r="AM114"/>
  <c r="AO114" s="1"/>
  <c r="AK114"/>
  <c r="AJ114"/>
  <c r="AL114" s="1"/>
  <c r="AH114"/>
  <c r="AG114"/>
  <c r="AI114" s="1"/>
  <c r="AE114"/>
  <c r="AD114"/>
  <c r="AF114" s="1"/>
  <c r="AB114"/>
  <c r="AA114"/>
  <c r="Y114"/>
  <c r="X114"/>
  <c r="Z114" s="1"/>
  <c r="V114"/>
  <c r="U114"/>
  <c r="W114" s="1"/>
  <c r="S114"/>
  <c r="R114"/>
  <c r="T114" s="1"/>
  <c r="P114"/>
  <c r="O114"/>
  <c r="Q114" s="1"/>
  <c r="M114"/>
  <c r="L114"/>
  <c r="N114" s="1"/>
  <c r="J114"/>
  <c r="I114"/>
  <c r="K114" s="1"/>
  <c r="F114"/>
  <c r="E114"/>
  <c r="Y189"/>
  <c r="Z125"/>
  <c r="Z124"/>
  <c r="Y123"/>
  <c r="X123"/>
  <c r="Y83"/>
  <c r="Y25"/>
  <c r="M195"/>
  <c r="M9" s="1"/>
  <c r="L195"/>
  <c r="L9" s="1"/>
  <c r="N9" s="1"/>
  <c r="J195"/>
  <c r="J9" s="1"/>
  <c r="I195"/>
  <c r="K195" s="1"/>
  <c r="AQ196"/>
  <c r="AP196"/>
  <c r="AR196" s="1"/>
  <c r="AQ195"/>
  <c r="AQ9" s="1"/>
  <c r="AP195"/>
  <c r="AR195" s="1"/>
  <c r="AK196"/>
  <c r="AJ196"/>
  <c r="AL196" s="1"/>
  <c r="AK195"/>
  <c r="AK9" s="1"/>
  <c r="AJ195"/>
  <c r="AL195" s="1"/>
  <c r="AE196"/>
  <c r="AD196"/>
  <c r="AF196" s="1"/>
  <c r="AE195"/>
  <c r="AE9" s="1"/>
  <c r="AD195"/>
  <c r="AD9" s="1"/>
  <c r="AF9" s="1"/>
  <c r="Y196"/>
  <c r="X196"/>
  <c r="Z196" s="1"/>
  <c r="Y195"/>
  <c r="Y9" s="1"/>
  <c r="X195"/>
  <c r="X9" s="1"/>
  <c r="Z9" s="1"/>
  <c r="S196"/>
  <c r="R196"/>
  <c r="T196" s="1"/>
  <c r="M196"/>
  <c r="L196"/>
  <c r="N196" s="1"/>
  <c r="AN196"/>
  <c r="AN195"/>
  <c r="AN9" s="1"/>
  <c r="AM196"/>
  <c r="AO196" s="1"/>
  <c r="AM195"/>
  <c r="AO195" s="1"/>
  <c r="AH196"/>
  <c r="AH195"/>
  <c r="AH9" s="1"/>
  <c r="AG196"/>
  <c r="AI196" s="1"/>
  <c r="AG195"/>
  <c r="AG9" s="1"/>
  <c r="AI9" s="1"/>
  <c r="AB196"/>
  <c r="AB195"/>
  <c r="AB9" s="1"/>
  <c r="AA196"/>
  <c r="AC196" s="1"/>
  <c r="AA195"/>
  <c r="AC195" s="1"/>
  <c r="V196"/>
  <c r="V195"/>
  <c r="V9" s="1"/>
  <c r="U196"/>
  <c r="W196" s="1"/>
  <c r="P196"/>
  <c r="P195"/>
  <c r="P9" s="1"/>
  <c r="O196"/>
  <c r="Q196" s="1"/>
  <c r="O195"/>
  <c r="O9" s="1"/>
  <c r="Q9" s="1"/>
  <c r="J196"/>
  <c r="I196"/>
  <c r="K196" s="1"/>
  <c r="AA189"/>
  <c r="X189"/>
  <c r="U190"/>
  <c r="U195" s="1"/>
  <c r="U9" s="1"/>
  <c r="W9" s="1"/>
  <c r="S190"/>
  <c r="S195" s="1"/>
  <c r="S9" s="1"/>
  <c r="R190"/>
  <c r="R195" s="1"/>
  <c r="U177"/>
  <c r="R177"/>
  <c r="F185"/>
  <c r="E185"/>
  <c r="G185" s="1"/>
  <c r="AR184"/>
  <c r="AO184"/>
  <c r="AL184"/>
  <c r="AI184"/>
  <c r="AF184"/>
  <c r="AC184"/>
  <c r="Z184"/>
  <c r="W184"/>
  <c r="T184"/>
  <c r="Q184"/>
  <c r="N184"/>
  <c r="K184"/>
  <c r="F184"/>
  <c r="E184"/>
  <c r="G184" s="1"/>
  <c r="AR183"/>
  <c r="AO183"/>
  <c r="AL183"/>
  <c r="AI183"/>
  <c r="AF183"/>
  <c r="AC183"/>
  <c r="Z183"/>
  <c r="W183"/>
  <c r="T183"/>
  <c r="Q183"/>
  <c r="N183"/>
  <c r="K183"/>
  <c r="F183"/>
  <c r="E183"/>
  <c r="G183" s="1"/>
  <c r="AQ182"/>
  <c r="AP182"/>
  <c r="AR182" s="1"/>
  <c r="AN182"/>
  <c r="AM182"/>
  <c r="AO182" s="1"/>
  <c r="AK182"/>
  <c r="AJ182"/>
  <c r="AL182" s="1"/>
  <c r="AH182"/>
  <c r="AG182"/>
  <c r="AI182" s="1"/>
  <c r="AE182"/>
  <c r="AD182"/>
  <c r="AF182" s="1"/>
  <c r="AB182"/>
  <c r="AA182"/>
  <c r="AC182" s="1"/>
  <c r="Y182"/>
  <c r="X182"/>
  <c r="Z182" s="1"/>
  <c r="V182"/>
  <c r="U182"/>
  <c r="W182" s="1"/>
  <c r="S182"/>
  <c r="R182"/>
  <c r="T182" s="1"/>
  <c r="P182"/>
  <c r="O182"/>
  <c r="Q182" s="1"/>
  <c r="M182"/>
  <c r="L182"/>
  <c r="N182" s="1"/>
  <c r="J182"/>
  <c r="I182"/>
  <c r="K182" s="1"/>
  <c r="F182"/>
  <c r="E182"/>
  <c r="G182" s="1"/>
  <c r="F180"/>
  <c r="E180"/>
  <c r="AR179"/>
  <c r="AO179"/>
  <c r="AL179"/>
  <c r="AI179"/>
  <c r="AF179"/>
  <c r="AC179"/>
  <c r="Z179"/>
  <c r="W179"/>
  <c r="T179"/>
  <c r="Q179"/>
  <c r="N179"/>
  <c r="K179"/>
  <c r="F179"/>
  <c r="E179"/>
  <c r="AR178"/>
  <c r="AO178"/>
  <c r="AL178"/>
  <c r="AI178"/>
  <c r="AF178"/>
  <c r="AC178"/>
  <c r="Z178"/>
  <c r="W178"/>
  <c r="T178"/>
  <c r="Q178"/>
  <c r="N178"/>
  <c r="K178"/>
  <c r="F178"/>
  <c r="E178"/>
  <c r="AQ177"/>
  <c r="AP177"/>
  <c r="AR177" s="1"/>
  <c r="AN177"/>
  <c r="AM177"/>
  <c r="AO177" s="1"/>
  <c r="AK177"/>
  <c r="AJ177"/>
  <c r="AL177" s="1"/>
  <c r="AH177"/>
  <c r="AG177"/>
  <c r="AI177" s="1"/>
  <c r="AE177"/>
  <c r="AD177"/>
  <c r="AF177" s="1"/>
  <c r="AB177"/>
  <c r="AA177"/>
  <c r="Y177"/>
  <c r="X177"/>
  <c r="V177"/>
  <c r="S177"/>
  <c r="T177" s="1"/>
  <c r="P177"/>
  <c r="O177"/>
  <c r="Q177" s="1"/>
  <c r="M177"/>
  <c r="L177"/>
  <c r="N177" s="1"/>
  <c r="J177"/>
  <c r="I177"/>
  <c r="K177" s="1"/>
  <c r="F177"/>
  <c r="AQ172"/>
  <c r="AP172"/>
  <c r="AO172"/>
  <c r="AN172"/>
  <c r="AM172"/>
  <c r="AK172"/>
  <c r="AJ172"/>
  <c r="AI172"/>
  <c r="AH172"/>
  <c r="AG172"/>
  <c r="AE172"/>
  <c r="AD172"/>
  <c r="AC172"/>
  <c r="AB172"/>
  <c r="AA172"/>
  <c r="Y172"/>
  <c r="X172"/>
  <c r="W172"/>
  <c r="V172"/>
  <c r="U172"/>
  <c r="S172"/>
  <c r="R172"/>
  <c r="Q172"/>
  <c r="P172"/>
  <c r="O172"/>
  <c r="M172"/>
  <c r="L172"/>
  <c r="K172"/>
  <c r="J172"/>
  <c r="I172"/>
  <c r="AQ171"/>
  <c r="AP171"/>
  <c r="AO171"/>
  <c r="AN171"/>
  <c r="AM171"/>
  <c r="AM170" s="1"/>
  <c r="AK171"/>
  <c r="AJ171"/>
  <c r="AI171"/>
  <c r="AH171"/>
  <c r="AG171"/>
  <c r="AE171"/>
  <c r="AD171"/>
  <c r="AC171"/>
  <c r="AB171"/>
  <c r="AA171"/>
  <c r="Y171"/>
  <c r="X171"/>
  <c r="X170" s="1"/>
  <c r="Z170" s="1"/>
  <c r="W171"/>
  <c r="V171"/>
  <c r="U171"/>
  <c r="S171"/>
  <c r="R171"/>
  <c r="Q171"/>
  <c r="P171"/>
  <c r="O171"/>
  <c r="O170" s="1"/>
  <c r="Q170" s="1"/>
  <c r="M171"/>
  <c r="L171"/>
  <c r="K171"/>
  <c r="J171"/>
  <c r="I171"/>
  <c r="AP170"/>
  <c r="AR170" s="1"/>
  <c r="AJ170"/>
  <c r="AL170" s="1"/>
  <c r="AA170"/>
  <c r="AC170" s="1"/>
  <c r="R170"/>
  <c r="T170" s="1"/>
  <c r="L170"/>
  <c r="N170" s="1"/>
  <c r="AR168"/>
  <c r="AO168"/>
  <c r="AL168"/>
  <c r="AI168"/>
  <c r="AF168"/>
  <c r="AC168"/>
  <c r="Z168"/>
  <c r="W168"/>
  <c r="T168"/>
  <c r="Q168"/>
  <c r="N168"/>
  <c r="K168"/>
  <c r="F168"/>
  <c r="E168"/>
  <c r="AR167"/>
  <c r="AR171" s="1"/>
  <c r="AR172" s="1"/>
  <c r="AO167"/>
  <c r="AL167"/>
  <c r="AL171" s="1"/>
  <c r="AL172" s="1"/>
  <c r="AI167"/>
  <c r="AF167"/>
  <c r="AF171" s="1"/>
  <c r="AF172" s="1"/>
  <c r="AC167"/>
  <c r="Z167"/>
  <c r="Z171" s="1"/>
  <c r="Z172" s="1"/>
  <c r="W167"/>
  <c r="T167"/>
  <c r="T171" s="1"/>
  <c r="T172" s="1"/>
  <c r="Q167"/>
  <c r="N167"/>
  <c r="N171" s="1"/>
  <c r="N172" s="1"/>
  <c r="K167"/>
  <c r="F167"/>
  <c r="E167"/>
  <c r="AQ166"/>
  <c r="AP166"/>
  <c r="AR166" s="1"/>
  <c r="AN166"/>
  <c r="AM166"/>
  <c r="AK166"/>
  <c r="AJ166"/>
  <c r="AL166" s="1"/>
  <c r="AH166"/>
  <c r="AG166"/>
  <c r="AI166" s="1"/>
  <c r="AE166"/>
  <c r="AD166"/>
  <c r="AF166" s="1"/>
  <c r="AB166"/>
  <c r="AA166"/>
  <c r="AC166" s="1"/>
  <c r="Y166"/>
  <c r="X166"/>
  <c r="Z166" s="1"/>
  <c r="V166"/>
  <c r="U166"/>
  <c r="W166" s="1"/>
  <c r="S166"/>
  <c r="R166"/>
  <c r="T166" s="1"/>
  <c r="P166"/>
  <c r="O166"/>
  <c r="Q166" s="1"/>
  <c r="M166"/>
  <c r="L166"/>
  <c r="N166" s="1"/>
  <c r="J166"/>
  <c r="I166"/>
  <c r="K166" s="1"/>
  <c r="F166"/>
  <c r="AQ164"/>
  <c r="AP164"/>
  <c r="AO164"/>
  <c r="AN164"/>
  <c r="AM164"/>
  <c r="AK164"/>
  <c r="AJ164"/>
  <c r="AI164"/>
  <c r="AH164"/>
  <c r="AG164"/>
  <c r="AE164"/>
  <c r="AD164"/>
  <c r="AC164"/>
  <c r="AB164"/>
  <c r="AA164"/>
  <c r="Y164"/>
  <c r="X164"/>
  <c r="W164"/>
  <c r="V164"/>
  <c r="U164"/>
  <c r="S164"/>
  <c r="R164"/>
  <c r="Q164"/>
  <c r="P164"/>
  <c r="O164"/>
  <c r="M164"/>
  <c r="L164"/>
  <c r="K164"/>
  <c r="J164"/>
  <c r="I164"/>
  <c r="AQ163"/>
  <c r="AQ162" s="1"/>
  <c r="AP163"/>
  <c r="AO163"/>
  <c r="AN163"/>
  <c r="AM163"/>
  <c r="AK163"/>
  <c r="AJ163"/>
  <c r="AI163"/>
  <c r="AH163"/>
  <c r="AH162" s="1"/>
  <c r="AG163"/>
  <c r="AE163"/>
  <c r="AE162" s="1"/>
  <c r="AD163"/>
  <c r="AC163"/>
  <c r="AB163"/>
  <c r="AA163"/>
  <c r="Y163"/>
  <c r="X163"/>
  <c r="W163"/>
  <c r="V163"/>
  <c r="V162" s="1"/>
  <c r="U163"/>
  <c r="S163"/>
  <c r="S162" s="1"/>
  <c r="R163"/>
  <c r="Q163"/>
  <c r="P163"/>
  <c r="O163"/>
  <c r="M163"/>
  <c r="L163"/>
  <c r="K163"/>
  <c r="J163"/>
  <c r="J162" s="1"/>
  <c r="I163"/>
  <c r="F163"/>
  <c r="AP162"/>
  <c r="AR162" s="1"/>
  <c r="AK162"/>
  <c r="AG162"/>
  <c r="AI162" s="1"/>
  <c r="AD162"/>
  <c r="Y162"/>
  <c r="U162"/>
  <c r="R162"/>
  <c r="M162"/>
  <c r="I162"/>
  <c r="K162" s="1"/>
  <c r="AR161"/>
  <c r="AO161"/>
  <c r="AL161"/>
  <c r="AI161"/>
  <c r="AF161"/>
  <c r="AC161"/>
  <c r="Z161"/>
  <c r="W161"/>
  <c r="T161"/>
  <c r="Q161"/>
  <c r="N161"/>
  <c r="K161"/>
  <c r="F161"/>
  <c r="E161"/>
  <c r="AR160"/>
  <c r="AR163" s="1"/>
  <c r="AR164" s="1"/>
  <c r="AO160"/>
  <c r="AL160"/>
  <c r="AL163" s="1"/>
  <c r="AL164" s="1"/>
  <c r="AI160"/>
  <c r="AF160"/>
  <c r="AF163" s="1"/>
  <c r="AF164" s="1"/>
  <c r="AC160"/>
  <c r="Z160"/>
  <c r="Z163" s="1"/>
  <c r="Z164" s="1"/>
  <c r="W160"/>
  <c r="T160"/>
  <c r="T163" s="1"/>
  <c r="T164" s="1"/>
  <c r="Q160"/>
  <c r="N160"/>
  <c r="N163" s="1"/>
  <c r="N164" s="1"/>
  <c r="K160"/>
  <c r="F160"/>
  <c r="E160"/>
  <c r="G160" s="1"/>
  <c r="AQ159"/>
  <c r="AP159"/>
  <c r="AR159" s="1"/>
  <c r="AN159"/>
  <c r="AM159"/>
  <c r="AO159" s="1"/>
  <c r="AK159"/>
  <c r="AJ159"/>
  <c r="AH159"/>
  <c r="AG159"/>
  <c r="AI159" s="1"/>
  <c r="AE159"/>
  <c r="AD159"/>
  <c r="AB159"/>
  <c r="AA159"/>
  <c r="AC159" s="1"/>
  <c r="Y159"/>
  <c r="X159"/>
  <c r="Z159" s="1"/>
  <c r="V159"/>
  <c r="U159"/>
  <c r="S159"/>
  <c r="R159"/>
  <c r="P159"/>
  <c r="O159"/>
  <c r="Q159" s="1"/>
  <c r="M159"/>
  <c r="L159"/>
  <c r="N159" s="1"/>
  <c r="J159"/>
  <c r="I159"/>
  <c r="K159" s="1"/>
  <c r="F159"/>
  <c r="E159"/>
  <c r="AQ155"/>
  <c r="AP155"/>
  <c r="AO155"/>
  <c r="AN155"/>
  <c r="AM155"/>
  <c r="AK155"/>
  <c r="AJ155"/>
  <c r="AI155"/>
  <c r="AH155"/>
  <c r="AG155"/>
  <c r="AE155"/>
  <c r="AD155"/>
  <c r="AC155"/>
  <c r="AB155"/>
  <c r="AA155"/>
  <c r="Y155"/>
  <c r="X155"/>
  <c r="W155"/>
  <c r="V155"/>
  <c r="U155"/>
  <c r="S155"/>
  <c r="R155"/>
  <c r="Q155"/>
  <c r="P155"/>
  <c r="O155"/>
  <c r="M155"/>
  <c r="F155" s="1"/>
  <c r="L155"/>
  <c r="K155"/>
  <c r="J155"/>
  <c r="I155"/>
  <c r="AQ154"/>
  <c r="AP154"/>
  <c r="AP153" s="1"/>
  <c r="AR153" s="1"/>
  <c r="AO154"/>
  <c r="AN154"/>
  <c r="AN153" s="1"/>
  <c r="AM154"/>
  <c r="AM153" s="1"/>
  <c r="AO153" s="1"/>
  <c r="AK154"/>
  <c r="AJ154"/>
  <c r="AI154"/>
  <c r="AH154"/>
  <c r="AG154"/>
  <c r="AG153" s="1"/>
  <c r="AI153" s="1"/>
  <c r="AE154"/>
  <c r="AD154"/>
  <c r="AD153" s="1"/>
  <c r="AF153" s="1"/>
  <c r="AC154"/>
  <c r="AB154"/>
  <c r="AB153" s="1"/>
  <c r="AA154"/>
  <c r="Y154"/>
  <c r="Y153" s="1"/>
  <c r="X154"/>
  <c r="W154"/>
  <c r="V154"/>
  <c r="U154"/>
  <c r="U153" s="1"/>
  <c r="W153" s="1"/>
  <c r="S154"/>
  <c r="R154"/>
  <c r="Q154"/>
  <c r="P154"/>
  <c r="P153" s="1"/>
  <c r="O154"/>
  <c r="O153" s="1"/>
  <c r="Q153" s="1"/>
  <c r="M154"/>
  <c r="L154"/>
  <c r="K154"/>
  <c r="J154"/>
  <c r="I154"/>
  <c r="AK153"/>
  <c r="AA153"/>
  <c r="AC153" s="1"/>
  <c r="X153"/>
  <c r="Z153" s="1"/>
  <c r="R153"/>
  <c r="T153" s="1"/>
  <c r="L153"/>
  <c r="N153" s="1"/>
  <c r="AR152"/>
  <c r="AO152"/>
  <c r="AL152"/>
  <c r="AI152"/>
  <c r="AF152"/>
  <c r="AC152"/>
  <c r="Z152"/>
  <c r="W152"/>
  <c r="T152"/>
  <c r="Q152"/>
  <c r="N152"/>
  <c r="K152"/>
  <c r="F152"/>
  <c r="E152"/>
  <c r="G152" s="1"/>
  <c r="AR151"/>
  <c r="AR154" s="1"/>
  <c r="AR155" s="1"/>
  <c r="AO151"/>
  <c r="AL151"/>
  <c r="AL154" s="1"/>
  <c r="AL155" s="1"/>
  <c r="AI151"/>
  <c r="AF151"/>
  <c r="AF154" s="1"/>
  <c r="AF155" s="1"/>
  <c r="AC151"/>
  <c r="Z151"/>
  <c r="Z154" s="1"/>
  <c r="Z155" s="1"/>
  <c r="W151"/>
  <c r="T151"/>
  <c r="T154" s="1"/>
  <c r="T155" s="1"/>
  <c r="Q151"/>
  <c r="N151"/>
  <c r="N154" s="1"/>
  <c r="N155" s="1"/>
  <c r="K151"/>
  <c r="F151"/>
  <c r="E151"/>
  <c r="AQ150"/>
  <c r="AP150"/>
  <c r="AR150" s="1"/>
  <c r="AN150"/>
  <c r="AM150"/>
  <c r="AO150" s="1"/>
  <c r="AK150"/>
  <c r="AJ150"/>
  <c r="AL150" s="1"/>
  <c r="AH150"/>
  <c r="AG150"/>
  <c r="AI150" s="1"/>
  <c r="AE150"/>
  <c r="AD150"/>
  <c r="AF150" s="1"/>
  <c r="AB150"/>
  <c r="AA150"/>
  <c r="AC150" s="1"/>
  <c r="Y150"/>
  <c r="X150"/>
  <c r="Z150" s="1"/>
  <c r="V150"/>
  <c r="U150"/>
  <c r="W150" s="1"/>
  <c r="S150"/>
  <c r="R150"/>
  <c r="T150" s="1"/>
  <c r="P150"/>
  <c r="O150"/>
  <c r="Q150" s="1"/>
  <c r="M150"/>
  <c r="L150"/>
  <c r="N150" s="1"/>
  <c r="J150"/>
  <c r="I150"/>
  <c r="K150" s="1"/>
  <c r="F150"/>
  <c r="E150"/>
  <c r="N142"/>
  <c r="AQ146"/>
  <c r="AP146"/>
  <c r="AO146"/>
  <c r="AN146"/>
  <c r="AM146"/>
  <c r="AQ145"/>
  <c r="AP145"/>
  <c r="AO145"/>
  <c r="AN145"/>
  <c r="AM145"/>
  <c r="AN144"/>
  <c r="AK146"/>
  <c r="AJ146"/>
  <c r="AI146"/>
  <c r="AH146"/>
  <c r="AG146"/>
  <c r="AK145"/>
  <c r="AK144" s="1"/>
  <c r="AJ145"/>
  <c r="AI145"/>
  <c r="AH145"/>
  <c r="AG145"/>
  <c r="AG144" s="1"/>
  <c r="AE146"/>
  <c r="AD146"/>
  <c r="AC146"/>
  <c r="AB146"/>
  <c r="AA146"/>
  <c r="AE145"/>
  <c r="AE144" s="1"/>
  <c r="AD145"/>
  <c r="AC145"/>
  <c r="AB145"/>
  <c r="AA145"/>
  <c r="Y146"/>
  <c r="X146"/>
  <c r="W146"/>
  <c r="V146"/>
  <c r="U146"/>
  <c r="Y145"/>
  <c r="Y144" s="1"/>
  <c r="X145"/>
  <c r="W145"/>
  <c r="V145"/>
  <c r="U145"/>
  <c r="U144" s="1"/>
  <c r="S146"/>
  <c r="R146"/>
  <c r="Q146"/>
  <c r="P146"/>
  <c r="O146"/>
  <c r="S145"/>
  <c r="R145"/>
  <c r="R144" s="1"/>
  <c r="Q145"/>
  <c r="P145"/>
  <c r="P144" s="1"/>
  <c r="O145"/>
  <c r="S144"/>
  <c r="M146"/>
  <c r="M145"/>
  <c r="L146"/>
  <c r="L145"/>
  <c r="K146"/>
  <c r="K145"/>
  <c r="J146"/>
  <c r="J145"/>
  <c r="I146"/>
  <c r="I145"/>
  <c r="AR143"/>
  <c r="AO143"/>
  <c r="AL143"/>
  <c r="AI143"/>
  <c r="AF143"/>
  <c r="AC143"/>
  <c r="Z143"/>
  <c r="W143"/>
  <c r="T143"/>
  <c r="Q143"/>
  <c r="N143"/>
  <c r="K143"/>
  <c r="F143"/>
  <c r="E143"/>
  <c r="G143" s="1"/>
  <c r="AR142"/>
  <c r="AR145" s="1"/>
  <c r="AR146" s="1"/>
  <c r="AO142"/>
  <c r="AL142"/>
  <c r="AL145" s="1"/>
  <c r="AL146" s="1"/>
  <c r="AI142"/>
  <c r="AF142"/>
  <c r="AF145" s="1"/>
  <c r="AF146" s="1"/>
  <c r="AC142"/>
  <c r="Z142"/>
  <c r="Z145" s="1"/>
  <c r="Z146" s="1"/>
  <c r="W142"/>
  <c r="T142"/>
  <c r="T145" s="1"/>
  <c r="T146" s="1"/>
  <c r="Q142"/>
  <c r="N145"/>
  <c r="N146" s="1"/>
  <c r="K142"/>
  <c r="F142"/>
  <c r="E142"/>
  <c r="AQ141"/>
  <c r="AP141"/>
  <c r="AN141"/>
  <c r="AM141"/>
  <c r="AK141"/>
  <c r="AJ141"/>
  <c r="AH141"/>
  <c r="AG141"/>
  <c r="AE141"/>
  <c r="AD141"/>
  <c r="AB141"/>
  <c r="AA141"/>
  <c r="Y141"/>
  <c r="X141"/>
  <c r="V141"/>
  <c r="U141"/>
  <c r="S141"/>
  <c r="R141"/>
  <c r="P141"/>
  <c r="O141"/>
  <c r="M141"/>
  <c r="L141"/>
  <c r="J141"/>
  <c r="I141"/>
  <c r="F141"/>
  <c r="E141"/>
  <c r="AQ137"/>
  <c r="AP137"/>
  <c r="AR137" s="1"/>
  <c r="AN137"/>
  <c r="AM137"/>
  <c r="AO137" s="1"/>
  <c r="AK137"/>
  <c r="AJ137"/>
  <c r="AL137" s="1"/>
  <c r="AH137"/>
  <c r="AG137"/>
  <c r="AI137" s="1"/>
  <c r="AE137"/>
  <c r="AD137"/>
  <c r="AB137"/>
  <c r="AA137"/>
  <c r="AC137" s="1"/>
  <c r="Y137"/>
  <c r="X137"/>
  <c r="V137"/>
  <c r="U137"/>
  <c r="W137" s="1"/>
  <c r="S137"/>
  <c r="R137"/>
  <c r="T137" s="1"/>
  <c r="P137"/>
  <c r="O137"/>
  <c r="M137"/>
  <c r="L137"/>
  <c r="N137" s="1"/>
  <c r="J137"/>
  <c r="I137"/>
  <c r="K137" s="1"/>
  <c r="AQ136"/>
  <c r="AP136"/>
  <c r="AN136"/>
  <c r="AM136"/>
  <c r="AK136"/>
  <c r="AJ136"/>
  <c r="AH136"/>
  <c r="AG136"/>
  <c r="AE136"/>
  <c r="AD136"/>
  <c r="AB136"/>
  <c r="AA136"/>
  <c r="Y136"/>
  <c r="X136"/>
  <c r="V136"/>
  <c r="U136"/>
  <c r="W136" s="1"/>
  <c r="S136"/>
  <c r="R136"/>
  <c r="T136" s="1"/>
  <c r="P136"/>
  <c r="O136"/>
  <c r="Q136" s="1"/>
  <c r="M136"/>
  <c r="L136"/>
  <c r="J136"/>
  <c r="I136"/>
  <c r="K136" s="1"/>
  <c r="AQ135"/>
  <c r="AP135"/>
  <c r="AN135"/>
  <c r="AM135"/>
  <c r="AK135"/>
  <c r="AJ135"/>
  <c r="AH135"/>
  <c r="AG135"/>
  <c r="AE135"/>
  <c r="AD135"/>
  <c r="AB135"/>
  <c r="AA135"/>
  <c r="V135"/>
  <c r="U135"/>
  <c r="W135" s="1"/>
  <c r="S135"/>
  <c r="R135"/>
  <c r="T135" s="1"/>
  <c r="P135"/>
  <c r="O135"/>
  <c r="M135"/>
  <c r="L135"/>
  <c r="J135"/>
  <c r="I135"/>
  <c r="K135" s="1"/>
  <c r="AR134"/>
  <c r="AO134"/>
  <c r="AL134"/>
  <c r="AI134"/>
  <c r="AF134"/>
  <c r="AC134"/>
  <c r="Z134"/>
  <c r="W134"/>
  <c r="T134"/>
  <c r="Q134"/>
  <c r="N134"/>
  <c r="K134"/>
  <c r="F134"/>
  <c r="E134"/>
  <c r="G134" s="1"/>
  <c r="AR133"/>
  <c r="AO133"/>
  <c r="AL133"/>
  <c r="AI133"/>
  <c r="AF133"/>
  <c r="AC133"/>
  <c r="Z133"/>
  <c r="W133"/>
  <c r="T133"/>
  <c r="Q133"/>
  <c r="N133"/>
  <c r="K133"/>
  <c r="F133"/>
  <c r="E133"/>
  <c r="G133" s="1"/>
  <c r="AQ132"/>
  <c r="AP132"/>
  <c r="AR132" s="1"/>
  <c r="AN132"/>
  <c r="AM132"/>
  <c r="AO132" s="1"/>
  <c r="AK132"/>
  <c r="AJ132"/>
  <c r="AL132" s="1"/>
  <c r="AH132"/>
  <c r="AG132"/>
  <c r="AI132" s="1"/>
  <c r="AE132"/>
  <c r="AD132"/>
  <c r="AF132" s="1"/>
  <c r="AB132"/>
  <c r="AA132"/>
  <c r="AC132" s="1"/>
  <c r="Y132"/>
  <c r="X132"/>
  <c r="Z132" s="1"/>
  <c r="V132"/>
  <c r="U132"/>
  <c r="W132" s="1"/>
  <c r="S132"/>
  <c r="R132"/>
  <c r="T132" s="1"/>
  <c r="P132"/>
  <c r="O132"/>
  <c r="Q132" s="1"/>
  <c r="M132"/>
  <c r="L132"/>
  <c r="N132" s="1"/>
  <c r="J132"/>
  <c r="I132"/>
  <c r="K132" s="1"/>
  <c r="F132"/>
  <c r="E132"/>
  <c r="G132" s="1"/>
  <c r="AR131"/>
  <c r="AO131"/>
  <c r="AL131"/>
  <c r="AI131"/>
  <c r="AF131"/>
  <c r="AC131"/>
  <c r="Z131"/>
  <c r="W131"/>
  <c r="T131"/>
  <c r="Q131"/>
  <c r="N131"/>
  <c r="K131"/>
  <c r="F131"/>
  <c r="E131"/>
  <c r="G131" s="1"/>
  <c r="AR130"/>
  <c r="AO130"/>
  <c r="AL130"/>
  <c r="AI130"/>
  <c r="AF130"/>
  <c r="AC130"/>
  <c r="Z130"/>
  <c r="W130"/>
  <c r="T130"/>
  <c r="Q130"/>
  <c r="N130"/>
  <c r="K130"/>
  <c r="F130"/>
  <c r="E130"/>
  <c r="G130" s="1"/>
  <c r="AQ129"/>
  <c r="AP129"/>
  <c r="AR129" s="1"/>
  <c r="AN129"/>
  <c r="AM129"/>
  <c r="AO129" s="1"/>
  <c r="AK129"/>
  <c r="AJ129"/>
  <c r="AL129" s="1"/>
  <c r="AH129"/>
  <c r="AG129"/>
  <c r="AI129" s="1"/>
  <c r="AE129"/>
  <c r="AD129"/>
  <c r="AF129" s="1"/>
  <c r="AB129"/>
  <c r="AA129"/>
  <c r="AC129" s="1"/>
  <c r="Y129"/>
  <c r="X129"/>
  <c r="Z129" s="1"/>
  <c r="V129"/>
  <c r="U129"/>
  <c r="W129" s="1"/>
  <c r="S129"/>
  <c r="R129"/>
  <c r="T129" s="1"/>
  <c r="P129"/>
  <c r="O129"/>
  <c r="Q129" s="1"/>
  <c r="M129"/>
  <c r="L129"/>
  <c r="N129" s="1"/>
  <c r="J129"/>
  <c r="I129"/>
  <c r="K129" s="1"/>
  <c r="F129"/>
  <c r="AR128"/>
  <c r="AO128"/>
  <c r="AL128"/>
  <c r="AI128"/>
  <c r="AF128"/>
  <c r="AC128"/>
  <c r="Z128"/>
  <c r="W128"/>
  <c r="T128"/>
  <c r="Q128"/>
  <c r="N128"/>
  <c r="K128"/>
  <c r="F128"/>
  <c r="F126" s="1"/>
  <c r="AR127"/>
  <c r="AO127"/>
  <c r="AL127"/>
  <c r="AI127"/>
  <c r="AF127"/>
  <c r="AC127"/>
  <c r="Z127"/>
  <c r="W127"/>
  <c r="T127"/>
  <c r="Q127"/>
  <c r="N127"/>
  <c r="K127"/>
  <c r="F127"/>
  <c r="E127"/>
  <c r="G127" s="1"/>
  <c r="AQ126"/>
  <c r="AP126"/>
  <c r="AR126" s="1"/>
  <c r="AN126"/>
  <c r="AM126"/>
  <c r="AO126" s="1"/>
  <c r="AK126"/>
  <c r="AJ126"/>
  <c r="AL126" s="1"/>
  <c r="AH126"/>
  <c r="AG126"/>
  <c r="AI126" s="1"/>
  <c r="AE126"/>
  <c r="AD126"/>
  <c r="AF126" s="1"/>
  <c r="AB126"/>
  <c r="AA126"/>
  <c r="AC126" s="1"/>
  <c r="Y126"/>
  <c r="X126"/>
  <c r="V126"/>
  <c r="U126"/>
  <c r="W126" s="1"/>
  <c r="S126"/>
  <c r="R126"/>
  <c r="T126" s="1"/>
  <c r="P126"/>
  <c r="O126"/>
  <c r="M126"/>
  <c r="L126"/>
  <c r="N126" s="1"/>
  <c r="J126"/>
  <c r="I126"/>
  <c r="K126" s="1"/>
  <c r="E126"/>
  <c r="AR125"/>
  <c r="AO125"/>
  <c r="AL125"/>
  <c r="AI125"/>
  <c r="AF125"/>
  <c r="AC125"/>
  <c r="W125"/>
  <c r="T125"/>
  <c r="Q125"/>
  <c r="N125"/>
  <c r="K125"/>
  <c r="F125"/>
  <c r="E125"/>
  <c r="AR124"/>
  <c r="AO124"/>
  <c r="AL124"/>
  <c r="AI124"/>
  <c r="AF124"/>
  <c r="AC124"/>
  <c r="W124"/>
  <c r="T124"/>
  <c r="Q124"/>
  <c r="N124"/>
  <c r="K124"/>
  <c r="F124"/>
  <c r="E124"/>
  <c r="AQ123"/>
  <c r="AP123"/>
  <c r="AR123" s="1"/>
  <c r="AN123"/>
  <c r="AM123"/>
  <c r="AO123" s="1"/>
  <c r="AK123"/>
  <c r="AJ123"/>
  <c r="AH123"/>
  <c r="AG123"/>
  <c r="AE123"/>
  <c r="AD123"/>
  <c r="AB123"/>
  <c r="AA123"/>
  <c r="V123"/>
  <c r="U123"/>
  <c r="W123" s="1"/>
  <c r="S123"/>
  <c r="R123"/>
  <c r="T123" s="1"/>
  <c r="P123"/>
  <c r="O123"/>
  <c r="Q123" s="1"/>
  <c r="M123"/>
  <c r="L123"/>
  <c r="J123"/>
  <c r="I123"/>
  <c r="K123" s="1"/>
  <c r="AQ119"/>
  <c r="AQ194" s="1"/>
  <c r="AQ8" s="1"/>
  <c r="AP119"/>
  <c r="AR119" s="1"/>
  <c r="AN119"/>
  <c r="AN194" s="1"/>
  <c r="AM119"/>
  <c r="AO119" s="1"/>
  <c r="AQ118"/>
  <c r="AQ193" s="1"/>
  <c r="AP118"/>
  <c r="AR118" s="1"/>
  <c r="AN118"/>
  <c r="AN193" s="1"/>
  <c r="AN192" s="1"/>
  <c r="AM118"/>
  <c r="AO118" s="1"/>
  <c r="AQ117"/>
  <c r="AP117"/>
  <c r="AR117" s="1"/>
  <c r="AN117"/>
  <c r="AM117"/>
  <c r="AO117" s="1"/>
  <c r="AK119"/>
  <c r="AK194" s="1"/>
  <c r="AJ119"/>
  <c r="AL119" s="1"/>
  <c r="AH119"/>
  <c r="AH194" s="1"/>
  <c r="AG119"/>
  <c r="AI119" s="1"/>
  <c r="AK118"/>
  <c r="AK193" s="1"/>
  <c r="AK192" s="1"/>
  <c r="AJ118"/>
  <c r="AL118" s="1"/>
  <c r="AH118"/>
  <c r="AH193" s="1"/>
  <c r="AG118"/>
  <c r="AI118" s="1"/>
  <c r="AK117"/>
  <c r="AJ117"/>
  <c r="AL117" s="1"/>
  <c r="AH117"/>
  <c r="AG117"/>
  <c r="AI117" s="1"/>
  <c r="AE119"/>
  <c r="AE194" s="1"/>
  <c r="AD119"/>
  <c r="AF119" s="1"/>
  <c r="AB119"/>
  <c r="AB194" s="1"/>
  <c r="AE118"/>
  <c r="AE193" s="1"/>
  <c r="AD118"/>
  <c r="AB118"/>
  <c r="AB193" s="1"/>
  <c r="AC118"/>
  <c r="AE117"/>
  <c r="AD117"/>
  <c r="Y119"/>
  <c r="Y194" s="1"/>
  <c r="X119"/>
  <c r="Z119" s="1"/>
  <c r="V119"/>
  <c r="V194" s="1"/>
  <c r="U119"/>
  <c r="W119" s="1"/>
  <c r="Y118"/>
  <c r="X118"/>
  <c r="Z118" s="1"/>
  <c r="V118"/>
  <c r="V193" s="1"/>
  <c r="V192" s="1"/>
  <c r="U118"/>
  <c r="W118" s="1"/>
  <c r="Y117"/>
  <c r="X117"/>
  <c r="Z117" s="1"/>
  <c r="V117"/>
  <c r="U117"/>
  <c r="W117" s="1"/>
  <c r="S119"/>
  <c r="S194" s="1"/>
  <c r="R119"/>
  <c r="T119" s="1"/>
  <c r="P119"/>
  <c r="P194" s="1"/>
  <c r="O119"/>
  <c r="Q119" s="1"/>
  <c r="S118"/>
  <c r="S193" s="1"/>
  <c r="R118"/>
  <c r="T118" s="1"/>
  <c r="P118"/>
  <c r="P193" s="1"/>
  <c r="O118"/>
  <c r="S117"/>
  <c r="R117"/>
  <c r="T117" s="1"/>
  <c r="O117"/>
  <c r="M119"/>
  <c r="M194" s="1"/>
  <c r="M118"/>
  <c r="L119"/>
  <c r="L194" s="1"/>
  <c r="N194" s="1"/>
  <c r="L118"/>
  <c r="L117" s="1"/>
  <c r="J119"/>
  <c r="J118"/>
  <c r="I119"/>
  <c r="I118"/>
  <c r="I193" s="1"/>
  <c r="N119"/>
  <c r="N118"/>
  <c r="AR113"/>
  <c r="AO113"/>
  <c r="AL113"/>
  <c r="AI113"/>
  <c r="AF113"/>
  <c r="AC113"/>
  <c r="Z113"/>
  <c r="W113"/>
  <c r="T113"/>
  <c r="Q113"/>
  <c r="N113"/>
  <c r="K113"/>
  <c r="F113"/>
  <c r="E113"/>
  <c r="G113" s="1"/>
  <c r="AR112"/>
  <c r="AO112"/>
  <c r="AL112"/>
  <c r="AI112"/>
  <c r="AF112"/>
  <c r="AC112"/>
  <c r="Z112"/>
  <c r="W112"/>
  <c r="T112"/>
  <c r="Q112"/>
  <c r="N112"/>
  <c r="K112"/>
  <c r="F112"/>
  <c r="E112"/>
  <c r="G112" s="1"/>
  <c r="AQ111"/>
  <c r="AP111"/>
  <c r="AR111" s="1"/>
  <c r="AN111"/>
  <c r="AM111"/>
  <c r="AO111" s="1"/>
  <c r="AK111"/>
  <c r="AJ111"/>
  <c r="AL111" s="1"/>
  <c r="AH111"/>
  <c r="AG111"/>
  <c r="AI111" s="1"/>
  <c r="AE111"/>
  <c r="AD111"/>
  <c r="AF111" s="1"/>
  <c r="AB111"/>
  <c r="AA111"/>
  <c r="AC111" s="1"/>
  <c r="Y111"/>
  <c r="X111"/>
  <c r="Z111" s="1"/>
  <c r="V111"/>
  <c r="U111"/>
  <c r="W111" s="1"/>
  <c r="S111"/>
  <c r="R111"/>
  <c r="T111" s="1"/>
  <c r="P111"/>
  <c r="O111"/>
  <c r="Q111" s="1"/>
  <c r="M111"/>
  <c r="L111"/>
  <c r="N111" s="1"/>
  <c r="J111"/>
  <c r="I111"/>
  <c r="K111" s="1"/>
  <c r="F111"/>
  <c r="E111"/>
  <c r="G111" s="1"/>
  <c r="AR110"/>
  <c r="AO110"/>
  <c r="AL110"/>
  <c r="AI110"/>
  <c r="AF110"/>
  <c r="AC110"/>
  <c r="Z110"/>
  <c r="W110"/>
  <c r="T110"/>
  <c r="Q110"/>
  <c r="N110"/>
  <c r="K110"/>
  <c r="F110"/>
  <c r="E110"/>
  <c r="G110" s="1"/>
  <c r="AR109"/>
  <c r="AO109"/>
  <c r="AL109"/>
  <c r="AI109"/>
  <c r="AF109"/>
  <c r="AC109"/>
  <c r="Z109"/>
  <c r="W109"/>
  <c r="T109"/>
  <c r="Q109"/>
  <c r="N109"/>
  <c r="K109"/>
  <c r="F109"/>
  <c r="E109"/>
  <c r="G109" s="1"/>
  <c r="AQ108"/>
  <c r="AP108"/>
  <c r="AR108" s="1"/>
  <c r="AN108"/>
  <c r="AM108"/>
  <c r="AO108" s="1"/>
  <c r="AK108"/>
  <c r="AJ108"/>
  <c r="AL108" s="1"/>
  <c r="AH108"/>
  <c r="AG108"/>
  <c r="AI108" s="1"/>
  <c r="AE108"/>
  <c r="AD108"/>
  <c r="AF108" s="1"/>
  <c r="AB108"/>
  <c r="AA108"/>
  <c r="AC108" s="1"/>
  <c r="Y108"/>
  <c r="X108"/>
  <c r="Z108" s="1"/>
  <c r="V108"/>
  <c r="U108"/>
  <c r="W108" s="1"/>
  <c r="S108"/>
  <c r="R108"/>
  <c r="T108" s="1"/>
  <c r="P108"/>
  <c r="O108"/>
  <c r="Q108" s="1"/>
  <c r="M108"/>
  <c r="L108"/>
  <c r="N108" s="1"/>
  <c r="J108"/>
  <c r="I108"/>
  <c r="K108" s="1"/>
  <c r="F108"/>
  <c r="E108"/>
  <c r="G108" s="1"/>
  <c r="AR107"/>
  <c r="AO107"/>
  <c r="AL107"/>
  <c r="AI107"/>
  <c r="AF107"/>
  <c r="AC107"/>
  <c r="Z107"/>
  <c r="W107"/>
  <c r="T107"/>
  <c r="Q107"/>
  <c r="N107"/>
  <c r="K107"/>
  <c r="F107"/>
  <c r="E107"/>
  <c r="G107" s="1"/>
  <c r="AR106"/>
  <c r="AO106"/>
  <c r="AL106"/>
  <c r="AI106"/>
  <c r="AF106"/>
  <c r="AC106"/>
  <c r="Z106"/>
  <c r="W106"/>
  <c r="T106"/>
  <c r="Q106"/>
  <c r="N106"/>
  <c r="K106"/>
  <c r="F106"/>
  <c r="E106"/>
  <c r="G106" s="1"/>
  <c r="AQ105"/>
  <c r="AP105"/>
  <c r="AR105" s="1"/>
  <c r="AN105"/>
  <c r="AM105"/>
  <c r="AO105" s="1"/>
  <c r="AK105"/>
  <c r="AJ105"/>
  <c r="AL105" s="1"/>
  <c r="AH105"/>
  <c r="AG105"/>
  <c r="AI105" s="1"/>
  <c r="AE105"/>
  <c r="AD105"/>
  <c r="AF105" s="1"/>
  <c r="AB105"/>
  <c r="AA105"/>
  <c r="AC105" s="1"/>
  <c r="Y105"/>
  <c r="X105"/>
  <c r="Z105" s="1"/>
  <c r="V105"/>
  <c r="U105"/>
  <c r="W105" s="1"/>
  <c r="S105"/>
  <c r="R105"/>
  <c r="T105" s="1"/>
  <c r="P105"/>
  <c r="O105"/>
  <c r="Q105" s="1"/>
  <c r="M105"/>
  <c r="L105"/>
  <c r="N105" s="1"/>
  <c r="J105"/>
  <c r="I105"/>
  <c r="K105" s="1"/>
  <c r="F105"/>
  <c r="E105"/>
  <c r="G105" s="1"/>
  <c r="AR104"/>
  <c r="AO104"/>
  <c r="AL104"/>
  <c r="AI104"/>
  <c r="AF104"/>
  <c r="AC104"/>
  <c r="Z104"/>
  <c r="W104"/>
  <c r="T104"/>
  <c r="Q104"/>
  <c r="N104"/>
  <c r="K104"/>
  <c r="F104"/>
  <c r="E104"/>
  <c r="G104" s="1"/>
  <c r="AR103"/>
  <c r="AO103"/>
  <c r="AL103"/>
  <c r="AI103"/>
  <c r="AF103"/>
  <c r="AC103"/>
  <c r="Z103"/>
  <c r="W103"/>
  <c r="T103"/>
  <c r="Q103"/>
  <c r="N103"/>
  <c r="K103"/>
  <c r="F103"/>
  <c r="E103"/>
  <c r="AQ102"/>
  <c r="AP102"/>
  <c r="AR102" s="1"/>
  <c r="AN102"/>
  <c r="AM102"/>
  <c r="AO102" s="1"/>
  <c r="AK102"/>
  <c r="AJ102"/>
  <c r="AL102" s="1"/>
  <c r="AH102"/>
  <c r="AG102"/>
  <c r="AI102" s="1"/>
  <c r="AE102"/>
  <c r="AD102"/>
  <c r="AB102"/>
  <c r="AA102"/>
  <c r="AC102" s="1"/>
  <c r="Y102"/>
  <c r="X102"/>
  <c r="Z102" s="1"/>
  <c r="V102"/>
  <c r="U102"/>
  <c r="W102" s="1"/>
  <c r="S102"/>
  <c r="R102"/>
  <c r="T102" s="1"/>
  <c r="P102"/>
  <c r="O102"/>
  <c r="Q102" s="1"/>
  <c r="M102"/>
  <c r="L102"/>
  <c r="N102" s="1"/>
  <c r="J102"/>
  <c r="I102"/>
  <c r="K102" s="1"/>
  <c r="F102"/>
  <c r="E102"/>
  <c r="AR101"/>
  <c r="AO101"/>
  <c r="AL101"/>
  <c r="AI101"/>
  <c r="AF101"/>
  <c r="AC101"/>
  <c r="Z101"/>
  <c r="W101"/>
  <c r="T101"/>
  <c r="Q101"/>
  <c r="N101"/>
  <c r="K101"/>
  <c r="F101"/>
  <c r="E101"/>
  <c r="G101" s="1"/>
  <c r="AR100"/>
  <c r="AO100"/>
  <c r="AL100"/>
  <c r="AI100"/>
  <c r="AF100"/>
  <c r="AC100"/>
  <c r="Z100"/>
  <c r="W100"/>
  <c r="T100"/>
  <c r="Q100"/>
  <c r="N100"/>
  <c r="K100"/>
  <c r="F100"/>
  <c r="E100"/>
  <c r="AQ99"/>
  <c r="AP99"/>
  <c r="AR99" s="1"/>
  <c r="AN99"/>
  <c r="AM99"/>
  <c r="AO99" s="1"/>
  <c r="AK99"/>
  <c r="AJ99"/>
  <c r="AL99" s="1"/>
  <c r="AH99"/>
  <c r="AG99"/>
  <c r="AI99" s="1"/>
  <c r="AE99"/>
  <c r="AD99"/>
  <c r="AB99"/>
  <c r="AA99"/>
  <c r="AC99" s="1"/>
  <c r="Y99"/>
  <c r="X99"/>
  <c r="Z99" s="1"/>
  <c r="V99"/>
  <c r="U99"/>
  <c r="W99" s="1"/>
  <c r="S99"/>
  <c r="R99"/>
  <c r="T99" s="1"/>
  <c r="P99"/>
  <c r="O99"/>
  <c r="Q99" s="1"/>
  <c r="M99"/>
  <c r="L99"/>
  <c r="J99"/>
  <c r="I99"/>
  <c r="K99" s="1"/>
  <c r="F99"/>
  <c r="E99"/>
  <c r="F95"/>
  <c r="E95"/>
  <c r="F94"/>
  <c r="AP94"/>
  <c r="AR94" s="1"/>
  <c r="AM94"/>
  <c r="AO94" s="1"/>
  <c r="AJ94"/>
  <c r="AL94" s="1"/>
  <c r="AR95"/>
  <c r="AO95"/>
  <c r="AL95"/>
  <c r="AI95"/>
  <c r="AF95"/>
  <c r="AC95"/>
  <c r="Z95"/>
  <c r="W95"/>
  <c r="T95"/>
  <c r="Q95"/>
  <c r="N95"/>
  <c r="K95"/>
  <c r="AI94"/>
  <c r="AF94"/>
  <c r="AC94"/>
  <c r="Z94"/>
  <c r="W94"/>
  <c r="T94"/>
  <c r="Q94"/>
  <c r="N94"/>
  <c r="K94"/>
  <c r="AQ93"/>
  <c r="AN93"/>
  <c r="AM93"/>
  <c r="AK93"/>
  <c r="AH93"/>
  <c r="AG93"/>
  <c r="AI93" s="1"/>
  <c r="AE93"/>
  <c r="AD93"/>
  <c r="AF93" s="1"/>
  <c r="AB93"/>
  <c r="AA93"/>
  <c r="AC93" s="1"/>
  <c r="Y93"/>
  <c r="X93"/>
  <c r="Z93" s="1"/>
  <c r="V93"/>
  <c r="U93"/>
  <c r="W93" s="1"/>
  <c r="S93"/>
  <c r="R93"/>
  <c r="T93" s="1"/>
  <c r="P93"/>
  <c r="O93"/>
  <c r="Q93" s="1"/>
  <c r="M93"/>
  <c r="L93"/>
  <c r="N93" s="1"/>
  <c r="J93"/>
  <c r="I93"/>
  <c r="K93" s="1"/>
  <c r="AR92"/>
  <c r="AO92"/>
  <c r="AL92"/>
  <c r="AI92"/>
  <c r="AF92"/>
  <c r="AC92"/>
  <c r="Z92"/>
  <c r="W92"/>
  <c r="T92"/>
  <c r="Q92"/>
  <c r="N92"/>
  <c r="K92"/>
  <c r="F92"/>
  <c r="E92"/>
  <c r="G92" s="1"/>
  <c r="AR91"/>
  <c r="AO91"/>
  <c r="AL91"/>
  <c r="AI91"/>
  <c r="AF91"/>
  <c r="AC91"/>
  <c r="Z91"/>
  <c r="W91"/>
  <c r="T91"/>
  <c r="Q91"/>
  <c r="N91"/>
  <c r="K91"/>
  <c r="F91"/>
  <c r="E91"/>
  <c r="AQ90"/>
  <c r="AP90"/>
  <c r="AN90"/>
  <c r="AM90"/>
  <c r="AK90"/>
  <c r="AJ90"/>
  <c r="AH90"/>
  <c r="AG90"/>
  <c r="AI90" s="1"/>
  <c r="AE90"/>
  <c r="AD90"/>
  <c r="AF90" s="1"/>
  <c r="AB90"/>
  <c r="AA90"/>
  <c r="AC90" s="1"/>
  <c r="Y90"/>
  <c r="X90"/>
  <c r="Z90" s="1"/>
  <c r="V90"/>
  <c r="U90"/>
  <c r="W90" s="1"/>
  <c r="S90"/>
  <c r="R90"/>
  <c r="T90" s="1"/>
  <c r="P90"/>
  <c r="O90"/>
  <c r="Q90" s="1"/>
  <c r="M90"/>
  <c r="L90"/>
  <c r="N90" s="1"/>
  <c r="J90"/>
  <c r="I90"/>
  <c r="K90" s="1"/>
  <c r="F90"/>
  <c r="E90"/>
  <c r="AN86"/>
  <c r="AN8" s="1"/>
  <c r="AK86"/>
  <c r="AN85"/>
  <c r="AN7" s="1"/>
  <c r="AK85"/>
  <c r="AH86"/>
  <c r="AH8" s="1"/>
  <c r="AE86"/>
  <c r="AH85"/>
  <c r="AH7" s="1"/>
  <c r="AE85"/>
  <c r="AB86"/>
  <c r="AB8" s="1"/>
  <c r="AB85"/>
  <c r="Y85"/>
  <c r="R86"/>
  <c r="V85"/>
  <c r="V7" s="1"/>
  <c r="S85"/>
  <c r="R85"/>
  <c r="T85" s="1"/>
  <c r="P85"/>
  <c r="P86"/>
  <c r="O85"/>
  <c r="M85"/>
  <c r="M86"/>
  <c r="L85"/>
  <c r="L86"/>
  <c r="J85"/>
  <c r="J86"/>
  <c r="I85"/>
  <c r="K85" s="1"/>
  <c r="I86"/>
  <c r="Q85"/>
  <c r="N86"/>
  <c r="K86"/>
  <c r="AL83"/>
  <c r="AL82"/>
  <c r="AC83"/>
  <c r="AC82"/>
  <c r="T83"/>
  <c r="T82"/>
  <c r="Q82"/>
  <c r="N83"/>
  <c r="N82"/>
  <c r="K83"/>
  <c r="K82"/>
  <c r="F82"/>
  <c r="AM83"/>
  <c r="AM86" s="1"/>
  <c r="AR80"/>
  <c r="AO80"/>
  <c r="AL80"/>
  <c r="AI80"/>
  <c r="AF80"/>
  <c r="AC80"/>
  <c r="Z80"/>
  <c r="W80"/>
  <c r="T80"/>
  <c r="Q80"/>
  <c r="N80"/>
  <c r="K80"/>
  <c r="F80"/>
  <c r="E80"/>
  <c r="AR79"/>
  <c r="AO79"/>
  <c r="AL79"/>
  <c r="AI79"/>
  <c r="AF79"/>
  <c r="AC79"/>
  <c r="Z79"/>
  <c r="W79"/>
  <c r="T79"/>
  <c r="Q79"/>
  <c r="N79"/>
  <c r="K79"/>
  <c r="F79"/>
  <c r="E79"/>
  <c r="G79" s="1"/>
  <c r="AQ78"/>
  <c r="AP78"/>
  <c r="AR78" s="1"/>
  <c r="AN78"/>
  <c r="AM78"/>
  <c r="AK78"/>
  <c r="AJ78"/>
  <c r="AL78" s="1"/>
  <c r="AH78"/>
  <c r="AG78"/>
  <c r="AI78" s="1"/>
  <c r="AE78"/>
  <c r="AD78"/>
  <c r="AF78" s="1"/>
  <c r="AB78"/>
  <c r="AA78"/>
  <c r="AC78" s="1"/>
  <c r="Y78"/>
  <c r="X78"/>
  <c r="V78"/>
  <c r="U78"/>
  <c r="W78" s="1"/>
  <c r="S78"/>
  <c r="R78"/>
  <c r="T78" s="1"/>
  <c r="P78"/>
  <c r="O78"/>
  <c r="Q78" s="1"/>
  <c r="M78"/>
  <c r="L78"/>
  <c r="N78" s="1"/>
  <c r="J78"/>
  <c r="I78"/>
  <c r="K78" s="1"/>
  <c r="F78"/>
  <c r="E78"/>
  <c r="AR77"/>
  <c r="AO77"/>
  <c r="AL77"/>
  <c r="AI77"/>
  <c r="AF77"/>
  <c r="AC77"/>
  <c r="Z77"/>
  <c r="W77"/>
  <c r="T77"/>
  <c r="Q77"/>
  <c r="N77"/>
  <c r="K77"/>
  <c r="F77"/>
  <c r="E77"/>
  <c r="AR76"/>
  <c r="AO76"/>
  <c r="AL76"/>
  <c r="AI76"/>
  <c r="AF76"/>
  <c r="AC76"/>
  <c r="Z76"/>
  <c r="W76"/>
  <c r="T76"/>
  <c r="Q76"/>
  <c r="N76"/>
  <c r="K76"/>
  <c r="F76"/>
  <c r="E76"/>
  <c r="G76" s="1"/>
  <c r="AQ75"/>
  <c r="AP75"/>
  <c r="AR75" s="1"/>
  <c r="AN75"/>
  <c r="AM75"/>
  <c r="AK75"/>
  <c r="AJ75"/>
  <c r="AL75" s="1"/>
  <c r="AH75"/>
  <c r="AG75"/>
  <c r="AE75"/>
  <c r="AD75"/>
  <c r="AF75" s="1"/>
  <c r="AB75"/>
  <c r="AA75"/>
  <c r="AC75" s="1"/>
  <c r="Y75"/>
  <c r="X75"/>
  <c r="Z75" s="1"/>
  <c r="V75"/>
  <c r="U75"/>
  <c r="S75"/>
  <c r="R75"/>
  <c r="T75" s="1"/>
  <c r="P75"/>
  <c r="O75"/>
  <c r="Q75" s="1"/>
  <c r="M75"/>
  <c r="L75"/>
  <c r="N75" s="1"/>
  <c r="J75"/>
  <c r="I75"/>
  <c r="K75" s="1"/>
  <c r="F75"/>
  <c r="E75"/>
  <c r="AR74"/>
  <c r="AO74"/>
  <c r="AL74"/>
  <c r="AI74"/>
  <c r="AF74"/>
  <c r="AC74"/>
  <c r="Z74"/>
  <c r="W74"/>
  <c r="T74"/>
  <c r="Q74"/>
  <c r="N74"/>
  <c r="K74"/>
  <c r="F74"/>
  <c r="E74"/>
  <c r="AR73"/>
  <c r="AO73"/>
  <c r="AL73"/>
  <c r="AI73"/>
  <c r="AF73"/>
  <c r="AC73"/>
  <c r="Z73"/>
  <c r="W73"/>
  <c r="T73"/>
  <c r="Q73"/>
  <c r="N73"/>
  <c r="K73"/>
  <c r="F73"/>
  <c r="E73"/>
  <c r="G73" s="1"/>
  <c r="AQ72"/>
  <c r="AP72"/>
  <c r="AN72"/>
  <c r="AM72"/>
  <c r="AO72" s="1"/>
  <c r="AK72"/>
  <c r="AJ72"/>
  <c r="AL72" s="1"/>
  <c r="AH72"/>
  <c r="AG72"/>
  <c r="AI72" s="1"/>
  <c r="AE72"/>
  <c r="AD72"/>
  <c r="AF72" s="1"/>
  <c r="AB72"/>
  <c r="AA72"/>
  <c r="AC72" s="1"/>
  <c r="Y72"/>
  <c r="X72"/>
  <c r="Z72" s="1"/>
  <c r="V72"/>
  <c r="U72"/>
  <c r="W72" s="1"/>
  <c r="S72"/>
  <c r="R72"/>
  <c r="T72" s="1"/>
  <c r="P72"/>
  <c r="O72"/>
  <c r="Q72" s="1"/>
  <c r="M72"/>
  <c r="L72"/>
  <c r="N72" s="1"/>
  <c r="J72"/>
  <c r="I72"/>
  <c r="K72" s="1"/>
  <c r="F72"/>
  <c r="E72"/>
  <c r="AR71"/>
  <c r="AO71"/>
  <c r="AL71"/>
  <c r="AI71"/>
  <c r="AF71"/>
  <c r="AC71"/>
  <c r="Z71"/>
  <c r="W71"/>
  <c r="T71"/>
  <c r="Q71"/>
  <c r="N71"/>
  <c r="K71"/>
  <c r="F71"/>
  <c r="E71"/>
  <c r="AR70"/>
  <c r="AO70"/>
  <c r="AL70"/>
  <c r="AI70"/>
  <c r="AF70"/>
  <c r="AC70"/>
  <c r="Z70"/>
  <c r="W70"/>
  <c r="T70"/>
  <c r="Q70"/>
  <c r="N70"/>
  <c r="K70"/>
  <c r="F70"/>
  <c r="E70"/>
  <c r="G70" s="1"/>
  <c r="AQ69"/>
  <c r="AP69"/>
  <c r="AR69" s="1"/>
  <c r="AN69"/>
  <c r="AM69"/>
  <c r="AK69"/>
  <c r="AJ69"/>
  <c r="AL69" s="1"/>
  <c r="AH69"/>
  <c r="AG69"/>
  <c r="AI69" s="1"/>
  <c r="AE69"/>
  <c r="AD69"/>
  <c r="AF69" s="1"/>
  <c r="AB69"/>
  <c r="AA69"/>
  <c r="AC69" s="1"/>
  <c r="Y69"/>
  <c r="X69"/>
  <c r="V69"/>
  <c r="U69"/>
  <c r="W69" s="1"/>
  <c r="S69"/>
  <c r="R69"/>
  <c r="T69" s="1"/>
  <c r="P69"/>
  <c r="O69"/>
  <c r="Q69" s="1"/>
  <c r="M69"/>
  <c r="L69"/>
  <c r="N69" s="1"/>
  <c r="J69"/>
  <c r="I69"/>
  <c r="K69" s="1"/>
  <c r="F69"/>
  <c r="E69"/>
  <c r="AR68"/>
  <c r="AO68"/>
  <c r="AL68"/>
  <c r="AI68"/>
  <c r="AF68"/>
  <c r="AC68"/>
  <c r="Z68"/>
  <c r="W68"/>
  <c r="T68"/>
  <c r="Q68"/>
  <c r="N68"/>
  <c r="K68"/>
  <c r="F68"/>
  <c r="E68"/>
  <c r="AR67"/>
  <c r="AO67"/>
  <c r="AL67"/>
  <c r="AI67"/>
  <c r="AF67"/>
  <c r="AC67"/>
  <c r="Z67"/>
  <c r="W67"/>
  <c r="T67"/>
  <c r="Q67"/>
  <c r="N67"/>
  <c r="K67"/>
  <c r="F67"/>
  <c r="E67"/>
  <c r="G67" s="1"/>
  <c r="AQ66"/>
  <c r="AP66"/>
  <c r="AR66" s="1"/>
  <c r="AN66"/>
  <c r="AM66"/>
  <c r="AK66"/>
  <c r="AJ66"/>
  <c r="AL66" s="1"/>
  <c r="AH66"/>
  <c r="AG66"/>
  <c r="AE66"/>
  <c r="AD66"/>
  <c r="AF66" s="1"/>
  <c r="AB66"/>
  <c r="AA66"/>
  <c r="AC66" s="1"/>
  <c r="Y66"/>
  <c r="X66"/>
  <c r="V66"/>
  <c r="U66"/>
  <c r="W66" s="1"/>
  <c r="S66"/>
  <c r="R66"/>
  <c r="T66" s="1"/>
  <c r="P66"/>
  <c r="O66"/>
  <c r="M66"/>
  <c r="L66"/>
  <c r="N66" s="1"/>
  <c r="J66"/>
  <c r="I66"/>
  <c r="K66" s="1"/>
  <c r="F66"/>
  <c r="E66"/>
  <c r="AR65"/>
  <c r="AO65"/>
  <c r="AL65"/>
  <c r="AI65"/>
  <c r="AF65"/>
  <c r="AC65"/>
  <c r="Z65"/>
  <c r="W65"/>
  <c r="T65"/>
  <c r="Q65"/>
  <c r="N65"/>
  <c r="K65"/>
  <c r="F65"/>
  <c r="E65"/>
  <c r="AR64"/>
  <c r="AO64"/>
  <c r="AL64"/>
  <c r="AI64"/>
  <c r="AF64"/>
  <c r="AC64"/>
  <c r="Z64"/>
  <c r="W64"/>
  <c r="T64"/>
  <c r="Q64"/>
  <c r="N64"/>
  <c r="K64"/>
  <c r="F64"/>
  <c r="E64"/>
  <c r="G64" s="1"/>
  <c r="AQ63"/>
  <c r="AP63"/>
  <c r="AR63" s="1"/>
  <c r="AN63"/>
  <c r="AM63"/>
  <c r="AK63"/>
  <c r="AJ63"/>
  <c r="AL63" s="1"/>
  <c r="AH63"/>
  <c r="AG63"/>
  <c r="AE63"/>
  <c r="AD63"/>
  <c r="AF63" s="1"/>
  <c r="AB63"/>
  <c r="AA63"/>
  <c r="AC63" s="1"/>
  <c r="Y63"/>
  <c r="X63"/>
  <c r="V63"/>
  <c r="U63"/>
  <c r="W63" s="1"/>
  <c r="S63"/>
  <c r="R63"/>
  <c r="T63" s="1"/>
  <c r="P63"/>
  <c r="O63"/>
  <c r="M63"/>
  <c r="L63"/>
  <c r="N63" s="1"/>
  <c r="J63"/>
  <c r="I63"/>
  <c r="K63" s="1"/>
  <c r="F63"/>
  <c r="E63"/>
  <c r="AR62"/>
  <c r="AO62"/>
  <c r="AL62"/>
  <c r="AI62"/>
  <c r="AF62"/>
  <c r="AC62"/>
  <c r="Z62"/>
  <c r="W62"/>
  <c r="T62"/>
  <c r="Q62"/>
  <c r="N62"/>
  <c r="K62"/>
  <c r="F62"/>
  <c r="E62"/>
  <c r="AR61"/>
  <c r="AO61"/>
  <c r="AL61"/>
  <c r="AI61"/>
  <c r="AF61"/>
  <c r="AC61"/>
  <c r="Z61"/>
  <c r="W61"/>
  <c r="T61"/>
  <c r="Q61"/>
  <c r="N61"/>
  <c r="K61"/>
  <c r="F61"/>
  <c r="E61"/>
  <c r="G61" s="1"/>
  <c r="AQ60"/>
  <c r="AP60"/>
  <c r="AN60"/>
  <c r="AM60"/>
  <c r="AK60"/>
  <c r="AJ60"/>
  <c r="AL60" s="1"/>
  <c r="AH60"/>
  <c r="AG60"/>
  <c r="AE60"/>
  <c r="AD60"/>
  <c r="AF60" s="1"/>
  <c r="AB60"/>
  <c r="AA60"/>
  <c r="AC60" s="1"/>
  <c r="Y60"/>
  <c r="X60"/>
  <c r="V60"/>
  <c r="U60"/>
  <c r="W60" s="1"/>
  <c r="S60"/>
  <c r="R60"/>
  <c r="T60" s="1"/>
  <c r="P60"/>
  <c r="O60"/>
  <c r="M60"/>
  <c r="L60"/>
  <c r="N60" s="1"/>
  <c r="J60"/>
  <c r="I60"/>
  <c r="K60" s="1"/>
  <c r="F60"/>
  <c r="E60"/>
  <c r="AR59"/>
  <c r="AO59"/>
  <c r="AL59"/>
  <c r="AI59"/>
  <c r="AF59"/>
  <c r="AC59"/>
  <c r="Z59"/>
  <c r="W59"/>
  <c r="T59"/>
  <c r="Q59"/>
  <c r="N59"/>
  <c r="K59"/>
  <c r="F59"/>
  <c r="E59"/>
  <c r="AR58"/>
  <c r="AO58"/>
  <c r="AL58"/>
  <c r="AI58"/>
  <c r="AF58"/>
  <c r="AC58"/>
  <c r="Z58"/>
  <c r="W58"/>
  <c r="T58"/>
  <c r="Q58"/>
  <c r="N58"/>
  <c r="K58"/>
  <c r="F58"/>
  <c r="E58"/>
  <c r="AQ57"/>
  <c r="AP57"/>
  <c r="AN57"/>
  <c r="AM57"/>
  <c r="AO57" s="1"/>
  <c r="AK57"/>
  <c r="AJ57"/>
  <c r="AL57" s="1"/>
  <c r="AH57"/>
  <c r="AG57"/>
  <c r="AI57" s="1"/>
  <c r="AE57"/>
  <c r="AD57"/>
  <c r="AF57" s="1"/>
  <c r="AB57"/>
  <c r="AA57"/>
  <c r="AC57" s="1"/>
  <c r="Y57"/>
  <c r="X57"/>
  <c r="Z57" s="1"/>
  <c r="V57"/>
  <c r="U57"/>
  <c r="W57" s="1"/>
  <c r="S57"/>
  <c r="R57"/>
  <c r="T57" s="1"/>
  <c r="P57"/>
  <c r="O57"/>
  <c r="Q57" s="1"/>
  <c r="M57"/>
  <c r="L57"/>
  <c r="N57" s="1"/>
  <c r="J57"/>
  <c r="I57"/>
  <c r="K57" s="1"/>
  <c r="F57"/>
  <c r="E57"/>
  <c r="F47"/>
  <c r="F46"/>
  <c r="AO47"/>
  <c r="AO46"/>
  <c r="AL47"/>
  <c r="AL46"/>
  <c r="AF47"/>
  <c r="AF46"/>
  <c r="AC47"/>
  <c r="AC46"/>
  <c r="W47"/>
  <c r="T47"/>
  <c r="W46"/>
  <c r="T46"/>
  <c r="Q46"/>
  <c r="N46"/>
  <c r="K46"/>
  <c r="Q47"/>
  <c r="N47"/>
  <c r="K47"/>
  <c r="AR56"/>
  <c r="AO56"/>
  <c r="AL56"/>
  <c r="AI56"/>
  <c r="AF56"/>
  <c r="AC56"/>
  <c r="Z56"/>
  <c r="W56"/>
  <c r="T56"/>
  <c r="Q56"/>
  <c r="N56"/>
  <c r="K56"/>
  <c r="F56"/>
  <c r="E56"/>
  <c r="AR55"/>
  <c r="AO55"/>
  <c r="AL55"/>
  <c r="AI55"/>
  <c r="AF55"/>
  <c r="AC55"/>
  <c r="Z55"/>
  <c r="W55"/>
  <c r="T55"/>
  <c r="Q55"/>
  <c r="N55"/>
  <c r="K55"/>
  <c r="F55"/>
  <c r="E55"/>
  <c r="AR53"/>
  <c r="AO53"/>
  <c r="AL53"/>
  <c r="AI53"/>
  <c r="AF53"/>
  <c r="AC53"/>
  <c r="Z53"/>
  <c r="W53"/>
  <c r="T53"/>
  <c r="Q53"/>
  <c r="N53"/>
  <c r="K53"/>
  <c r="F53"/>
  <c r="E53"/>
  <c r="AR52"/>
  <c r="AO52"/>
  <c r="AL52"/>
  <c r="AI52"/>
  <c r="AF52"/>
  <c r="AC52"/>
  <c r="Z52"/>
  <c r="W52"/>
  <c r="T52"/>
  <c r="Q52"/>
  <c r="N52"/>
  <c r="K52"/>
  <c r="F52"/>
  <c r="E52"/>
  <c r="G52" s="1"/>
  <c r="AR50"/>
  <c r="AO50"/>
  <c r="AL50"/>
  <c r="AI50"/>
  <c r="AF50"/>
  <c r="AC50"/>
  <c r="Z50"/>
  <c r="W50"/>
  <c r="T50"/>
  <c r="Q50"/>
  <c r="N50"/>
  <c r="K50"/>
  <c r="F50"/>
  <c r="E50"/>
  <c r="AR49"/>
  <c r="AO49"/>
  <c r="AL49"/>
  <c r="AI49"/>
  <c r="AF49"/>
  <c r="AC49"/>
  <c r="Z49"/>
  <c r="W49"/>
  <c r="T49"/>
  <c r="Q49"/>
  <c r="N49"/>
  <c r="K49"/>
  <c r="F49"/>
  <c r="E49"/>
  <c r="AR44"/>
  <c r="AO44"/>
  <c r="AL44"/>
  <c r="AI44"/>
  <c r="AF44"/>
  <c r="AC44"/>
  <c r="Z44"/>
  <c r="W44"/>
  <c r="T44"/>
  <c r="Q44"/>
  <c r="N44"/>
  <c r="K44"/>
  <c r="F44"/>
  <c r="E44"/>
  <c r="AR43"/>
  <c r="AO43"/>
  <c r="AL43"/>
  <c r="AI43"/>
  <c r="AF43"/>
  <c r="AC43"/>
  <c r="Z43"/>
  <c r="W43"/>
  <c r="T43"/>
  <c r="Q43"/>
  <c r="N43"/>
  <c r="K43"/>
  <c r="F43"/>
  <c r="E43"/>
  <c r="G43" s="1"/>
  <c r="AR41"/>
  <c r="AO41"/>
  <c r="AL41"/>
  <c r="AI41"/>
  <c r="AF41"/>
  <c r="AC41"/>
  <c r="Z41"/>
  <c r="W41"/>
  <c r="T41"/>
  <c r="Q41"/>
  <c r="N41"/>
  <c r="K41"/>
  <c r="F41"/>
  <c r="E41"/>
  <c r="AR40"/>
  <c r="AO40"/>
  <c r="AL40"/>
  <c r="AI40"/>
  <c r="AF40"/>
  <c r="AC40"/>
  <c r="Z40"/>
  <c r="W40"/>
  <c r="T40"/>
  <c r="Q40"/>
  <c r="N40"/>
  <c r="K40"/>
  <c r="F40"/>
  <c r="E40"/>
  <c r="AR38"/>
  <c r="AO38"/>
  <c r="AL38"/>
  <c r="AI38"/>
  <c r="AF38"/>
  <c r="AC38"/>
  <c r="Z38"/>
  <c r="W38"/>
  <c r="T38"/>
  <c r="Q38"/>
  <c r="N38"/>
  <c r="K38"/>
  <c r="F38"/>
  <c r="E38"/>
  <c r="AR37"/>
  <c r="AO37"/>
  <c r="AL37"/>
  <c r="AI37"/>
  <c r="AF37"/>
  <c r="AC37"/>
  <c r="Z37"/>
  <c r="W37"/>
  <c r="T37"/>
  <c r="Q37"/>
  <c r="N37"/>
  <c r="K37"/>
  <c r="F37"/>
  <c r="E37"/>
  <c r="AR35"/>
  <c r="AO35"/>
  <c r="AL35"/>
  <c r="AI35"/>
  <c r="AF35"/>
  <c r="AC35"/>
  <c r="Z35"/>
  <c r="W35"/>
  <c r="T35"/>
  <c r="Q35"/>
  <c r="N35"/>
  <c r="K35"/>
  <c r="F35"/>
  <c r="E35"/>
  <c r="AR34"/>
  <c r="AO34"/>
  <c r="AL34"/>
  <c r="AI34"/>
  <c r="AF34"/>
  <c r="AC34"/>
  <c r="Z34"/>
  <c r="W34"/>
  <c r="T34"/>
  <c r="Q34"/>
  <c r="N34"/>
  <c r="K34"/>
  <c r="F34"/>
  <c r="E34"/>
  <c r="AR32"/>
  <c r="AO32"/>
  <c r="AL32"/>
  <c r="AI32"/>
  <c r="AF32"/>
  <c r="AC32"/>
  <c r="Z32"/>
  <c r="W32"/>
  <c r="T32"/>
  <c r="Q32"/>
  <c r="N32"/>
  <c r="K32"/>
  <c r="F32"/>
  <c r="E32"/>
  <c r="AR31"/>
  <c r="AO31"/>
  <c r="AL31"/>
  <c r="AI31"/>
  <c r="AF31"/>
  <c r="AC31"/>
  <c r="Z31"/>
  <c r="W31"/>
  <c r="T31"/>
  <c r="Q31"/>
  <c r="N31"/>
  <c r="K31"/>
  <c r="F31"/>
  <c r="H31" s="1"/>
  <c r="E31"/>
  <c r="AR29"/>
  <c r="AO29"/>
  <c r="AL29"/>
  <c r="AI29"/>
  <c r="AF29"/>
  <c r="AC29"/>
  <c r="Z29"/>
  <c r="W29"/>
  <c r="T29"/>
  <c r="Q29"/>
  <c r="N29"/>
  <c r="K29"/>
  <c r="F29"/>
  <c r="E29"/>
  <c r="AR28"/>
  <c r="AO28"/>
  <c r="AL28"/>
  <c r="AI28"/>
  <c r="AF28"/>
  <c r="AC28"/>
  <c r="Z28"/>
  <c r="W28"/>
  <c r="T28"/>
  <c r="Q28"/>
  <c r="N28"/>
  <c r="K28"/>
  <c r="F28"/>
  <c r="E28"/>
  <c r="AR22"/>
  <c r="AO22"/>
  <c r="AL22"/>
  <c r="AI22"/>
  <c r="AF22"/>
  <c r="AC22"/>
  <c r="Z22"/>
  <c r="W22"/>
  <c r="T22"/>
  <c r="Q22"/>
  <c r="N22"/>
  <c r="K22"/>
  <c r="F22"/>
  <c r="E22"/>
  <c r="AR21"/>
  <c r="AO21"/>
  <c r="AL21"/>
  <c r="AI21"/>
  <c r="AF21"/>
  <c r="AC21"/>
  <c r="Z21"/>
  <c r="W21"/>
  <c r="T21"/>
  <c r="Q21"/>
  <c r="N21"/>
  <c r="K21"/>
  <c r="F21"/>
  <c r="E21"/>
  <c r="AR19"/>
  <c r="AO19"/>
  <c r="AL19"/>
  <c r="AI19"/>
  <c r="AF19"/>
  <c r="AC19"/>
  <c r="Z19"/>
  <c r="W19"/>
  <c r="T19"/>
  <c r="Q19"/>
  <c r="N19"/>
  <c r="K19"/>
  <c r="F19"/>
  <c r="E19"/>
  <c r="AL18"/>
  <c r="AO18"/>
  <c r="AR18"/>
  <c r="E18"/>
  <c r="G18" s="1"/>
  <c r="AI18"/>
  <c r="AF18"/>
  <c r="AC18"/>
  <c r="Z18"/>
  <c r="W18"/>
  <c r="T18"/>
  <c r="Q18"/>
  <c r="N18"/>
  <c r="K18"/>
  <c r="F18"/>
  <c r="AR16"/>
  <c r="AO16"/>
  <c r="AL16"/>
  <c r="AI16"/>
  <c r="AF16"/>
  <c r="AC16"/>
  <c r="Z16"/>
  <c r="W16"/>
  <c r="T16"/>
  <c r="Q16"/>
  <c r="N16"/>
  <c r="K16"/>
  <c r="F16"/>
  <c r="E16"/>
  <c r="F15"/>
  <c r="E15"/>
  <c r="AR15"/>
  <c r="AO15"/>
  <c r="AL15"/>
  <c r="AI15"/>
  <c r="AF15"/>
  <c r="AC15"/>
  <c r="Z15"/>
  <c r="W15"/>
  <c r="T15"/>
  <c r="Q15"/>
  <c r="N15"/>
  <c r="K15"/>
  <c r="AF99" l="1"/>
  <c r="AF137"/>
  <c r="AF117"/>
  <c r="AF118"/>
  <c r="G102"/>
  <c r="AF102"/>
  <c r="G103"/>
  <c r="G167"/>
  <c r="E166"/>
  <c r="O144"/>
  <c r="Q144" s="1"/>
  <c r="E155"/>
  <c r="G155" s="1"/>
  <c r="AC119"/>
  <c r="H32"/>
  <c r="G34"/>
  <c r="M8"/>
  <c r="AB117"/>
  <c r="AB192"/>
  <c r="AE192"/>
  <c r="F123"/>
  <c r="H130"/>
  <c r="H131"/>
  <c r="V144"/>
  <c r="AB144"/>
  <c r="F164"/>
  <c r="F162" s="1"/>
  <c r="P162"/>
  <c r="AB162"/>
  <c r="AN162"/>
  <c r="F172"/>
  <c r="W177"/>
  <c r="AJ9"/>
  <c r="AL9" s="1"/>
  <c r="AD170"/>
  <c r="P8"/>
  <c r="G15"/>
  <c r="G16"/>
  <c r="G21"/>
  <c r="G28"/>
  <c r="G32"/>
  <c r="G37"/>
  <c r="G40"/>
  <c r="G49"/>
  <c r="G57"/>
  <c r="AR57"/>
  <c r="G58"/>
  <c r="G59"/>
  <c r="Q60"/>
  <c r="AI60"/>
  <c r="AO60"/>
  <c r="AR60"/>
  <c r="Q63"/>
  <c r="AI63"/>
  <c r="AO63"/>
  <c r="Q66"/>
  <c r="AI66"/>
  <c r="AO66"/>
  <c r="G69"/>
  <c r="Z69"/>
  <c r="AO69"/>
  <c r="G71"/>
  <c r="G72"/>
  <c r="AR72"/>
  <c r="G74"/>
  <c r="G75"/>
  <c r="W75"/>
  <c r="AI75"/>
  <c r="AO75"/>
  <c r="G77"/>
  <c r="G78"/>
  <c r="Z78"/>
  <c r="AO78"/>
  <c r="G80"/>
  <c r="L8"/>
  <c r="N8" s="1"/>
  <c r="S7"/>
  <c r="AB7"/>
  <c r="AK7"/>
  <c r="AK8"/>
  <c r="G90"/>
  <c r="AL90"/>
  <c r="AO90"/>
  <c r="AR90"/>
  <c r="G91"/>
  <c r="AJ93"/>
  <c r="AL93" s="1"/>
  <c r="AO93"/>
  <c r="AP93"/>
  <c r="AR93" s="1"/>
  <c r="J193"/>
  <c r="L193"/>
  <c r="L7" s="1"/>
  <c r="L5" s="1"/>
  <c r="M193"/>
  <c r="O193"/>
  <c r="AA117"/>
  <c r="AC117" s="1"/>
  <c r="AO135"/>
  <c r="AR135"/>
  <c r="AO136"/>
  <c r="AR136"/>
  <c r="I144"/>
  <c r="J144"/>
  <c r="L144"/>
  <c r="AH144"/>
  <c r="AJ144"/>
  <c r="AM144"/>
  <c r="AQ144"/>
  <c r="E154"/>
  <c r="V153"/>
  <c r="AH153"/>
  <c r="AJ153"/>
  <c r="AL153" s="1"/>
  <c r="E164"/>
  <c r="E171"/>
  <c r="P170"/>
  <c r="U170"/>
  <c r="W170" s="1"/>
  <c r="Y170"/>
  <c r="AB170"/>
  <c r="AG170"/>
  <c r="AK170"/>
  <c r="AN170"/>
  <c r="J170"/>
  <c r="S170"/>
  <c r="V170"/>
  <c r="AE170"/>
  <c r="AH170"/>
  <c r="AQ170"/>
  <c r="AC177"/>
  <c r="G180"/>
  <c r="T195"/>
  <c r="F196"/>
  <c r="N195"/>
  <c r="Z195"/>
  <c r="AP9"/>
  <c r="AR9" s="1"/>
  <c r="G114"/>
  <c r="AC114"/>
  <c r="G116"/>
  <c r="E118"/>
  <c r="J7"/>
  <c r="P117"/>
  <c r="S192"/>
  <c r="AI144"/>
  <c r="J153"/>
  <c r="S153"/>
  <c r="AE153"/>
  <c r="AQ153"/>
  <c r="Q195"/>
  <c r="H114"/>
  <c r="H115"/>
  <c r="H116"/>
  <c r="AA193"/>
  <c r="G19"/>
  <c r="E153"/>
  <c r="O7"/>
  <c r="T86"/>
  <c r="K119"/>
  <c r="E119"/>
  <c r="I194"/>
  <c r="K194" s="1"/>
  <c r="J117"/>
  <c r="J194"/>
  <c r="P7"/>
  <c r="P5" s="1"/>
  <c r="P192"/>
  <c r="AH5"/>
  <c r="AH192"/>
  <c r="AQ7"/>
  <c r="AQ5" s="1"/>
  <c r="AQ192"/>
  <c r="E163"/>
  <c r="G163" s="1"/>
  <c r="L162"/>
  <c r="N162" s="1"/>
  <c r="G31"/>
  <c r="N85"/>
  <c r="I8"/>
  <c r="K8" s="1"/>
  <c r="J8"/>
  <c r="J5" s="1"/>
  <c r="AN5"/>
  <c r="AE8"/>
  <c r="Y193"/>
  <c r="F146"/>
  <c r="W144"/>
  <c r="AL144"/>
  <c r="AO144"/>
  <c r="I153"/>
  <c r="K153" s="1"/>
  <c r="O162"/>
  <c r="Q162" s="1"/>
  <c r="X162"/>
  <c r="Z162" s="1"/>
  <c r="AA162"/>
  <c r="AC162" s="1"/>
  <c r="AJ162"/>
  <c r="AL162" s="1"/>
  <c r="AM162"/>
  <c r="AO162" s="1"/>
  <c r="I170"/>
  <c r="K170" s="1"/>
  <c r="AO170"/>
  <c r="E196"/>
  <c r="G196" s="1"/>
  <c r="AI195"/>
  <c r="AM9"/>
  <c r="AO9" s="1"/>
  <c r="AE7"/>
  <c r="R9"/>
  <c r="T9" s="1"/>
  <c r="AO86"/>
  <c r="I7"/>
  <c r="G125"/>
  <c r="E123"/>
  <c r="F145"/>
  <c r="M144"/>
  <c r="N144" s="1"/>
  <c r="F154"/>
  <c r="G154" s="1"/>
  <c r="M153"/>
  <c r="G164"/>
  <c r="E162"/>
  <c r="F171"/>
  <c r="M170"/>
  <c r="G178"/>
  <c r="E177"/>
  <c r="H16"/>
  <c r="H21"/>
  <c r="H22"/>
  <c r="H28"/>
  <c r="H29"/>
  <c r="H34"/>
  <c r="H35"/>
  <c r="G22"/>
  <c r="G29"/>
  <c r="G35"/>
  <c r="AB5"/>
  <c r="E94"/>
  <c r="I117"/>
  <c r="K117" s="1"/>
  <c r="J192"/>
  <c r="L192"/>
  <c r="M192"/>
  <c r="F119"/>
  <c r="F170"/>
  <c r="E172"/>
  <c r="W195"/>
  <c r="AA9"/>
  <c r="AC9" s="1"/>
  <c r="U193"/>
  <c r="AI194"/>
  <c r="AJ194"/>
  <c r="AL194" s="1"/>
  <c r="E195"/>
  <c r="R194"/>
  <c r="T194" s="1"/>
  <c r="I9"/>
  <c r="K9" s="1"/>
  <c r="G53"/>
  <c r="G55"/>
  <c r="G56"/>
  <c r="H61"/>
  <c r="AO83"/>
  <c r="F85"/>
  <c r="Q117"/>
  <c r="Q118"/>
  <c r="AC123"/>
  <c r="AF123"/>
  <c r="AI123"/>
  <c r="AL123"/>
  <c r="G126"/>
  <c r="Z126"/>
  <c r="G128"/>
  <c r="N135"/>
  <c r="Q135"/>
  <c r="AC135"/>
  <c r="AF135"/>
  <c r="AI135"/>
  <c r="AL135"/>
  <c r="X193"/>
  <c r="AC136"/>
  <c r="AF136"/>
  <c r="AI136"/>
  <c r="AL136"/>
  <c r="Z137"/>
  <c r="K141"/>
  <c r="Q141"/>
  <c r="AC141"/>
  <c r="AF141"/>
  <c r="AI141"/>
  <c r="AL141"/>
  <c r="AO141"/>
  <c r="AR141"/>
  <c r="X144"/>
  <c r="AD144"/>
  <c r="AF144" s="1"/>
  <c r="AP144"/>
  <c r="AR144" s="1"/>
  <c r="E129"/>
  <c r="G129" s="1"/>
  <c r="AF159"/>
  <c r="AL159"/>
  <c r="T162"/>
  <c r="AF162"/>
  <c r="G166"/>
  <c r="AO166"/>
  <c r="G168"/>
  <c r="H178"/>
  <c r="F195"/>
  <c r="AF195"/>
  <c r="AM194"/>
  <c r="AO194" s="1"/>
  <c r="R193"/>
  <c r="AD194"/>
  <c r="AR194"/>
  <c r="O194"/>
  <c r="AA194"/>
  <c r="AC194" s="1"/>
  <c r="R7"/>
  <c r="T7" s="1"/>
  <c r="G177"/>
  <c r="Z177"/>
  <c r="G179"/>
  <c r="AC193"/>
  <c r="AA144"/>
  <c r="AC144" s="1"/>
  <c r="AM193"/>
  <c r="AR193"/>
  <c r="AJ193"/>
  <c r="AD193"/>
  <c r="X135"/>
  <c r="Z141"/>
  <c r="Z144"/>
  <c r="Z123"/>
  <c r="E136"/>
  <c r="F137"/>
  <c r="X194"/>
  <c r="F194"/>
  <c r="Y192"/>
  <c r="Z193"/>
  <c r="F136"/>
  <c r="Y135"/>
  <c r="Z136"/>
  <c r="Y7"/>
  <c r="Y86"/>
  <c r="Y84" s="1"/>
  <c r="Z66"/>
  <c r="Z63"/>
  <c r="Z60"/>
  <c r="H19"/>
  <c r="Q194"/>
  <c r="O192"/>
  <c r="Q192"/>
  <c r="Q193"/>
  <c r="E137"/>
  <c r="N193"/>
  <c r="N192"/>
  <c r="M7"/>
  <c r="F193"/>
  <c r="F192" s="1"/>
  <c r="F118"/>
  <c r="F117" s="1"/>
  <c r="K7"/>
  <c r="K193"/>
  <c r="I192"/>
  <c r="K192" s="1"/>
  <c r="K118"/>
  <c r="H195"/>
  <c r="G195"/>
  <c r="H182"/>
  <c r="H183"/>
  <c r="H184"/>
  <c r="H185"/>
  <c r="H179"/>
  <c r="H177"/>
  <c r="G172"/>
  <c r="W159"/>
  <c r="W162"/>
  <c r="G159"/>
  <c r="T159"/>
  <c r="G161"/>
  <c r="G162"/>
  <c r="H166"/>
  <c r="H167"/>
  <c r="H168"/>
  <c r="H171"/>
  <c r="H172"/>
  <c r="G150"/>
  <c r="G151"/>
  <c r="H159"/>
  <c r="H160"/>
  <c r="H161"/>
  <c r="H162"/>
  <c r="H163"/>
  <c r="H164"/>
  <c r="H154"/>
  <c r="H155"/>
  <c r="H150"/>
  <c r="H151"/>
  <c r="H152"/>
  <c r="W141"/>
  <c r="T141"/>
  <c r="T144"/>
  <c r="G141"/>
  <c r="N141"/>
  <c r="G142"/>
  <c r="E145"/>
  <c r="G145" s="1"/>
  <c r="F144"/>
  <c r="E146"/>
  <c r="H141"/>
  <c r="H142"/>
  <c r="H143"/>
  <c r="Q126"/>
  <c r="G137"/>
  <c r="Q137"/>
  <c r="G123"/>
  <c r="N123"/>
  <c r="G124"/>
  <c r="N136"/>
  <c r="H136"/>
  <c r="H132"/>
  <c r="H133"/>
  <c r="H134"/>
  <c r="H126"/>
  <c r="H127"/>
  <c r="H128"/>
  <c r="H123"/>
  <c r="H124"/>
  <c r="H125"/>
  <c r="M117"/>
  <c r="N117" s="1"/>
  <c r="H118"/>
  <c r="G99"/>
  <c r="N99"/>
  <c r="G100"/>
  <c r="H119"/>
  <c r="H111"/>
  <c r="H112"/>
  <c r="H113"/>
  <c r="H108"/>
  <c r="H109"/>
  <c r="H110"/>
  <c r="H105"/>
  <c r="H106"/>
  <c r="H107"/>
  <c r="H102"/>
  <c r="H103"/>
  <c r="H104"/>
  <c r="H99"/>
  <c r="H100"/>
  <c r="H101"/>
  <c r="H90"/>
  <c r="H91"/>
  <c r="H92"/>
  <c r="H78"/>
  <c r="H79"/>
  <c r="H80"/>
  <c r="H75"/>
  <c r="H76"/>
  <c r="H77"/>
  <c r="H72"/>
  <c r="H73"/>
  <c r="H74"/>
  <c r="H69"/>
  <c r="H70"/>
  <c r="H71"/>
  <c r="G66"/>
  <c r="G68"/>
  <c r="H66"/>
  <c r="H67"/>
  <c r="H68"/>
  <c r="G63"/>
  <c r="G65"/>
  <c r="H63"/>
  <c r="H64"/>
  <c r="H65"/>
  <c r="G60"/>
  <c r="G62"/>
  <c r="H62"/>
  <c r="H60"/>
  <c r="H57"/>
  <c r="H58"/>
  <c r="H59"/>
  <c r="H55"/>
  <c r="H56"/>
  <c r="H52"/>
  <c r="H53"/>
  <c r="G50"/>
  <c r="H49"/>
  <c r="H50"/>
  <c r="G44"/>
  <c r="H43"/>
  <c r="H44"/>
  <c r="G41"/>
  <c r="H40"/>
  <c r="H41"/>
  <c r="G38"/>
  <c r="H37"/>
  <c r="H38"/>
  <c r="H18"/>
  <c r="AD83"/>
  <c r="V83"/>
  <c r="U83"/>
  <c r="S83"/>
  <c r="O83"/>
  <c r="AM82"/>
  <c r="AD82"/>
  <c r="U82"/>
  <c r="AQ81"/>
  <c r="AN81"/>
  <c r="AK81"/>
  <c r="AJ81"/>
  <c r="AL81" s="1"/>
  <c r="AH81"/>
  <c r="AE81"/>
  <c r="AB81"/>
  <c r="AA81"/>
  <c r="AC81" s="1"/>
  <c r="Y81"/>
  <c r="R81"/>
  <c r="T81" s="1"/>
  <c r="P81"/>
  <c r="M81"/>
  <c r="L81"/>
  <c r="N81" s="1"/>
  <c r="J81"/>
  <c r="I81"/>
  <c r="K81" s="1"/>
  <c r="AI170" l="1"/>
  <c r="G171"/>
  <c r="E170"/>
  <c r="AF170"/>
  <c r="K144"/>
  <c r="G119"/>
  <c r="AK5"/>
  <c r="Z135"/>
  <c r="AA192"/>
  <c r="AC192" s="1"/>
  <c r="G136"/>
  <c r="H145"/>
  <c r="S81"/>
  <c r="S86"/>
  <c r="F83"/>
  <c r="F81" s="1"/>
  <c r="V81"/>
  <c r="V86"/>
  <c r="W193"/>
  <c r="H129"/>
  <c r="R8"/>
  <c r="Q7"/>
  <c r="U85"/>
  <c r="W82"/>
  <c r="AM85"/>
  <c r="AO82"/>
  <c r="AF82"/>
  <c r="AD85"/>
  <c r="O81"/>
  <c r="Q81" s="1"/>
  <c r="O86"/>
  <c r="Q83"/>
  <c r="W83"/>
  <c r="U86"/>
  <c r="AD86"/>
  <c r="AF83"/>
  <c r="R192"/>
  <c r="T192" s="1"/>
  <c r="T193"/>
  <c r="Y8"/>
  <c r="F135"/>
  <c r="AM8"/>
  <c r="AO8" s="1"/>
  <c r="F153"/>
  <c r="AE5"/>
  <c r="AM7"/>
  <c r="AM192"/>
  <c r="AO192" s="1"/>
  <c r="AO193"/>
  <c r="AP192"/>
  <c r="AR192" s="1"/>
  <c r="E135"/>
  <c r="AJ192"/>
  <c r="AL192" s="1"/>
  <c r="AL193"/>
  <c r="AG192"/>
  <c r="AI192" s="1"/>
  <c r="AI193"/>
  <c r="AD7"/>
  <c r="AF7" s="1"/>
  <c r="AD192"/>
  <c r="AF192" s="1"/>
  <c r="AF193"/>
  <c r="G135"/>
  <c r="H137"/>
  <c r="H135"/>
  <c r="Z194"/>
  <c r="X192"/>
  <c r="Z192" s="1"/>
  <c r="Y5"/>
  <c r="AF194"/>
  <c r="N7"/>
  <c r="M5"/>
  <c r="N5" s="1"/>
  <c r="G193"/>
  <c r="G118"/>
  <c r="E117"/>
  <c r="G146"/>
  <c r="E144"/>
  <c r="H146"/>
  <c r="U81"/>
  <c r="W81" s="1"/>
  <c r="AM81"/>
  <c r="AO81" s="1"/>
  <c r="AD81"/>
  <c r="AF81" s="1"/>
  <c r="G170" l="1"/>
  <c r="H170"/>
  <c r="W86"/>
  <c r="Q86"/>
  <c r="O8"/>
  <c r="O84"/>
  <c r="AF85"/>
  <c r="AD84"/>
  <c r="W85"/>
  <c r="U7"/>
  <c r="U84"/>
  <c r="R5"/>
  <c r="V8"/>
  <c r="V5" s="1"/>
  <c r="V84"/>
  <c r="H153"/>
  <c r="G153"/>
  <c r="AF86"/>
  <c r="AD8"/>
  <c r="AD5" s="1"/>
  <c r="AF5" s="1"/>
  <c r="AO85"/>
  <c r="AM84"/>
  <c r="S8"/>
  <c r="S84"/>
  <c r="F86"/>
  <c r="AO7"/>
  <c r="AM5"/>
  <c r="AO5" s="1"/>
  <c r="AF8"/>
  <c r="G117"/>
  <c r="H117"/>
  <c r="G144"/>
  <c r="H144"/>
  <c r="S5" l="1"/>
  <c r="F8"/>
  <c r="T8"/>
  <c r="W7"/>
  <c r="Q8"/>
  <c r="O5"/>
  <c r="Q5" s="1"/>
  <c r="T5"/>
  <c r="G95"/>
  <c r="H95"/>
  <c r="AP47" l="1"/>
  <c r="AP46"/>
  <c r="AG47"/>
  <c r="AG46"/>
  <c r="X47"/>
  <c r="X46"/>
  <c r="AQ48"/>
  <c r="X25"/>
  <c r="Z46" l="1"/>
  <c r="E46"/>
  <c r="X82"/>
  <c r="X83"/>
  <c r="E47"/>
  <c r="Z47"/>
  <c r="AI47"/>
  <c r="AG83"/>
  <c r="AR47"/>
  <c r="AP83"/>
  <c r="AG82"/>
  <c r="AI46"/>
  <c r="AP82"/>
  <c r="AP85" s="1"/>
  <c r="AR46"/>
  <c r="X81"/>
  <c r="Z81" s="1"/>
  <c r="AI82" l="1"/>
  <c r="Z82"/>
  <c r="X85"/>
  <c r="E82"/>
  <c r="AI83"/>
  <c r="X86"/>
  <c r="Z83"/>
  <c r="E83"/>
  <c r="G47"/>
  <c r="Z86" l="1"/>
  <c r="X8"/>
  <c r="Z8" s="1"/>
  <c r="X84"/>
  <c r="X7"/>
  <c r="Z85"/>
  <c r="AR7"/>
  <c r="G83"/>
  <c r="H83"/>
  <c r="Z7" l="1"/>
  <c r="X5"/>
  <c r="Z5" s="1"/>
  <c r="AQ51"/>
  <c r="AP51"/>
  <c r="AN51"/>
  <c r="AM51"/>
  <c r="AO51" s="1"/>
  <c r="AK51"/>
  <c r="AJ51"/>
  <c r="AL51" s="1"/>
  <c r="AH51"/>
  <c r="AG51"/>
  <c r="AI51" s="1"/>
  <c r="AE51"/>
  <c r="AD51"/>
  <c r="AF51" s="1"/>
  <c r="AB51"/>
  <c r="AA51"/>
  <c r="AC51" s="1"/>
  <c r="Y51"/>
  <c r="X51"/>
  <c r="Z51" s="1"/>
  <c r="V51"/>
  <c r="U51"/>
  <c r="W51" s="1"/>
  <c r="S51"/>
  <c r="R51"/>
  <c r="T51" s="1"/>
  <c r="P51"/>
  <c r="O51"/>
  <c r="Q51" s="1"/>
  <c r="AQ54"/>
  <c r="AP54"/>
  <c r="AR54" s="1"/>
  <c r="AN54"/>
  <c r="AM54"/>
  <c r="AO54" s="1"/>
  <c r="AK54"/>
  <c r="AJ54"/>
  <c r="AL54" s="1"/>
  <c r="AH54"/>
  <c r="AG54"/>
  <c r="AI54" s="1"/>
  <c r="AE54"/>
  <c r="AD54"/>
  <c r="AF54" s="1"/>
  <c r="AB54"/>
  <c r="AA54"/>
  <c r="AC54" s="1"/>
  <c r="Y54"/>
  <c r="X54"/>
  <c r="Z54" s="1"/>
  <c r="V54"/>
  <c r="U54"/>
  <c r="W54" s="1"/>
  <c r="S54"/>
  <c r="R54"/>
  <c r="T54" s="1"/>
  <c r="P54"/>
  <c r="O54"/>
  <c r="Q54" s="1"/>
  <c r="M54"/>
  <c r="M51"/>
  <c r="L54"/>
  <c r="N54" s="1"/>
  <c r="L51"/>
  <c r="N51" s="1"/>
  <c r="J54"/>
  <c r="J51"/>
  <c r="I54"/>
  <c r="K54" s="1"/>
  <c r="I51"/>
  <c r="K51" s="1"/>
  <c r="I45"/>
  <c r="K45" s="1"/>
  <c r="AP48"/>
  <c r="AR48" s="1"/>
  <c r="AN48"/>
  <c r="AM48"/>
  <c r="AO48" s="1"/>
  <c r="AK48"/>
  <c r="AJ48"/>
  <c r="AL48" s="1"/>
  <c r="AH48"/>
  <c r="AG48"/>
  <c r="AI48" s="1"/>
  <c r="AE48"/>
  <c r="AD48"/>
  <c r="AF48" s="1"/>
  <c r="AB48"/>
  <c r="AA48"/>
  <c r="AC48" s="1"/>
  <c r="Y48"/>
  <c r="X48"/>
  <c r="Z48" s="1"/>
  <c r="V48"/>
  <c r="U48"/>
  <c r="W48" s="1"/>
  <c r="S48"/>
  <c r="R48"/>
  <c r="T48" s="1"/>
  <c r="P48"/>
  <c r="O48"/>
  <c r="Q48" s="1"/>
  <c r="M48"/>
  <c r="L48"/>
  <c r="N48" s="1"/>
  <c r="J48"/>
  <c r="I48"/>
  <c r="K48" s="1"/>
  <c r="AR51" l="1"/>
  <c r="AQ42"/>
  <c r="AP42"/>
  <c r="AN42"/>
  <c r="AM42"/>
  <c r="AO42" s="1"/>
  <c r="AK42"/>
  <c r="AJ42"/>
  <c r="AL42" s="1"/>
  <c r="AH42"/>
  <c r="AG42"/>
  <c r="AI42" s="1"/>
  <c r="AE42"/>
  <c r="AD42"/>
  <c r="AF42" s="1"/>
  <c r="AB42"/>
  <c r="AA42"/>
  <c r="AC42" s="1"/>
  <c r="Y42"/>
  <c r="X42"/>
  <c r="Z42" s="1"/>
  <c r="V42"/>
  <c r="U42"/>
  <c r="W42" s="1"/>
  <c r="S42"/>
  <c r="R42"/>
  <c r="T42" s="1"/>
  <c r="P42"/>
  <c r="O42"/>
  <c r="Q42" s="1"/>
  <c r="M42"/>
  <c r="L42"/>
  <c r="N42" s="1"/>
  <c r="J42"/>
  <c r="I42"/>
  <c r="K42" s="1"/>
  <c r="AQ39"/>
  <c r="AP39"/>
  <c r="AR39" s="1"/>
  <c r="AN39"/>
  <c r="AM39"/>
  <c r="AO39" s="1"/>
  <c r="AK39"/>
  <c r="AJ39"/>
  <c r="AL39" s="1"/>
  <c r="AH39"/>
  <c r="AG39"/>
  <c r="AI39" s="1"/>
  <c r="AE39"/>
  <c r="AD39"/>
  <c r="AF39" s="1"/>
  <c r="AB39"/>
  <c r="AA39"/>
  <c r="AC39" s="1"/>
  <c r="Y39"/>
  <c r="X39"/>
  <c r="V39"/>
  <c r="U39"/>
  <c r="W39" s="1"/>
  <c r="S39"/>
  <c r="R39"/>
  <c r="T39" s="1"/>
  <c r="P39"/>
  <c r="O39"/>
  <c r="Q39" s="1"/>
  <c r="M39"/>
  <c r="L39"/>
  <c r="N39" s="1"/>
  <c r="J39"/>
  <c r="I39"/>
  <c r="K39" s="1"/>
  <c r="AR42" l="1"/>
  <c r="Z39"/>
  <c r="AQ36"/>
  <c r="AP36"/>
  <c r="AN36"/>
  <c r="AM36"/>
  <c r="AK36"/>
  <c r="AJ36"/>
  <c r="AH36"/>
  <c r="AG36"/>
  <c r="AE36"/>
  <c r="AD36"/>
  <c r="AB36"/>
  <c r="AA36"/>
  <c r="Y36"/>
  <c r="X36"/>
  <c r="V36"/>
  <c r="U36"/>
  <c r="S36"/>
  <c r="R36"/>
  <c r="P36"/>
  <c r="O36"/>
  <c r="M36"/>
  <c r="L36"/>
  <c r="J36"/>
  <c r="I36"/>
  <c r="AQ33"/>
  <c r="AP33"/>
  <c r="AN33"/>
  <c r="AM33"/>
  <c r="AK33"/>
  <c r="AJ33"/>
  <c r="AH33"/>
  <c r="AG33"/>
  <c r="AE33"/>
  <c r="AD33"/>
  <c r="AB33"/>
  <c r="AA33"/>
  <c r="Y33"/>
  <c r="X33"/>
  <c r="V33"/>
  <c r="U33"/>
  <c r="S33"/>
  <c r="R33"/>
  <c r="P33"/>
  <c r="O33"/>
  <c r="M33"/>
  <c r="L33"/>
  <c r="J33"/>
  <c r="I33"/>
  <c r="AQ30"/>
  <c r="AP30"/>
  <c r="AN30"/>
  <c r="AM30"/>
  <c r="AK30"/>
  <c r="AJ30"/>
  <c r="AH30"/>
  <c r="AG30"/>
  <c r="AE30"/>
  <c r="AD30"/>
  <c r="AB30"/>
  <c r="AA30"/>
  <c r="Y30"/>
  <c r="X30"/>
  <c r="V30"/>
  <c r="U30"/>
  <c r="S30"/>
  <c r="R30"/>
  <c r="P30"/>
  <c r="O30"/>
  <c r="M30"/>
  <c r="L30"/>
  <c r="J30"/>
  <c r="I30"/>
  <c r="AQ27"/>
  <c r="AP27"/>
  <c r="AN27"/>
  <c r="AM27"/>
  <c r="AK27"/>
  <c r="AJ27"/>
  <c r="AH27"/>
  <c r="AG27"/>
  <c r="AE27"/>
  <c r="AD27"/>
  <c r="AB27"/>
  <c r="AA27"/>
  <c r="Y27"/>
  <c r="X27"/>
  <c r="V27"/>
  <c r="U27"/>
  <c r="S27"/>
  <c r="R27"/>
  <c r="P27"/>
  <c r="O27"/>
  <c r="M27"/>
  <c r="L27"/>
  <c r="J27"/>
  <c r="I27"/>
  <c r="AM23"/>
  <c r="O23"/>
  <c r="AQ20"/>
  <c r="AP20"/>
  <c r="AN20"/>
  <c r="AM20"/>
  <c r="AK20"/>
  <c r="AJ20"/>
  <c r="AH20"/>
  <c r="AG20"/>
  <c r="AE20"/>
  <c r="AD20"/>
  <c r="AB20"/>
  <c r="AA20"/>
  <c r="Y20"/>
  <c r="X20"/>
  <c r="V20"/>
  <c r="U20"/>
  <c r="S20"/>
  <c r="R20"/>
  <c r="P20"/>
  <c r="O20"/>
  <c r="M20"/>
  <c r="L20"/>
  <c r="J20"/>
  <c r="I20"/>
  <c r="AQ14"/>
  <c r="AP14"/>
  <c r="AR14" s="1"/>
  <c r="AN14"/>
  <c r="AM14"/>
  <c r="AO14" s="1"/>
  <c r="AK14"/>
  <c r="AJ14"/>
  <c r="AH14"/>
  <c r="AG14"/>
  <c r="AI14" s="1"/>
  <c r="AE14"/>
  <c r="AD14"/>
  <c r="AF14" s="1"/>
  <c r="AB14"/>
  <c r="AA14"/>
  <c r="AC14" s="1"/>
  <c r="Y14"/>
  <c r="X14"/>
  <c r="Z14" s="1"/>
  <c r="V14"/>
  <c r="U14"/>
  <c r="W14" s="1"/>
  <c r="S14"/>
  <c r="R14"/>
  <c r="T14" s="1"/>
  <c r="P14"/>
  <c r="O14"/>
  <c r="Q14" s="1"/>
  <c r="M14"/>
  <c r="L14"/>
  <c r="N14" s="1"/>
  <c r="J14"/>
  <c r="I14"/>
  <c r="K14" s="1"/>
  <c r="AQ17"/>
  <c r="AP17"/>
  <c r="AN17"/>
  <c r="AM17"/>
  <c r="AK17"/>
  <c r="AJ17"/>
  <c r="AH17"/>
  <c r="AG17"/>
  <c r="AE17"/>
  <c r="AD17"/>
  <c r="AB17"/>
  <c r="AA17"/>
  <c r="Y17"/>
  <c r="X17"/>
  <c r="V17"/>
  <c r="U17"/>
  <c r="S17"/>
  <c r="R17"/>
  <c r="P17"/>
  <c r="O17"/>
  <c r="M17"/>
  <c r="L17"/>
  <c r="J17"/>
  <c r="I17"/>
  <c r="AL14" l="1"/>
  <c r="AE84"/>
  <c r="AF84" s="1"/>
  <c r="AB84"/>
  <c r="M84"/>
  <c r="J84"/>
  <c r="I84"/>
  <c r="K84" s="1"/>
  <c r="AP45"/>
  <c r="AN45"/>
  <c r="AM45"/>
  <c r="AO45" s="1"/>
  <c r="AK45"/>
  <c r="AJ45"/>
  <c r="AL45" s="1"/>
  <c r="AH45"/>
  <c r="AG45"/>
  <c r="AE45"/>
  <c r="AD45"/>
  <c r="AF45" s="1"/>
  <c r="AB45"/>
  <c r="AA45"/>
  <c r="AC45" s="1"/>
  <c r="Y45"/>
  <c r="X45"/>
  <c r="V45"/>
  <c r="U45"/>
  <c r="W45" s="1"/>
  <c r="S45"/>
  <c r="R45"/>
  <c r="T45" s="1"/>
  <c r="P45"/>
  <c r="O45"/>
  <c r="Q45" s="1"/>
  <c r="M45"/>
  <c r="L45"/>
  <c r="N45" s="1"/>
  <c r="J45"/>
  <c r="E48"/>
  <c r="AQ45"/>
  <c r="E42"/>
  <c r="E27"/>
  <c r="AP25"/>
  <c r="AP86" s="1"/>
  <c r="AJ25"/>
  <c r="AJ86" s="1"/>
  <c r="AG25"/>
  <c r="AG86" s="1"/>
  <c r="AA25"/>
  <c r="AA86" s="1"/>
  <c r="AJ24"/>
  <c r="AJ85" s="1"/>
  <c r="AG24"/>
  <c r="AG85" s="1"/>
  <c r="AA24"/>
  <c r="AA85" s="1"/>
  <c r="J23"/>
  <c r="I23"/>
  <c r="AA84" l="1"/>
  <c r="AA7"/>
  <c r="AC85"/>
  <c r="E85"/>
  <c r="AL85"/>
  <c r="AJ84"/>
  <c r="AJ7"/>
  <c r="AI86"/>
  <c r="AG8"/>
  <c r="AI8" s="1"/>
  <c r="AP8"/>
  <c r="AP84"/>
  <c r="Z45"/>
  <c r="AI45"/>
  <c r="AR45"/>
  <c r="AC84"/>
  <c r="AI85"/>
  <c r="AG84"/>
  <c r="AG7"/>
  <c r="AC86"/>
  <c r="AA8"/>
  <c r="AC8" s="1"/>
  <c r="E86"/>
  <c r="H86" s="1"/>
  <c r="AL86"/>
  <c r="AJ8"/>
  <c r="AL8" s="1"/>
  <c r="AG81"/>
  <c r="AI81" s="1"/>
  <c r="AP81"/>
  <c r="E30"/>
  <c r="AK84"/>
  <c r="AL84" s="1"/>
  <c r="E51"/>
  <c r="AH84"/>
  <c r="AI84" s="1"/>
  <c r="AN84"/>
  <c r="AO84" s="1"/>
  <c r="P84"/>
  <c r="Q84" s="1"/>
  <c r="AQ84"/>
  <c r="E20"/>
  <c r="E14"/>
  <c r="E25"/>
  <c r="G46"/>
  <c r="E54"/>
  <c r="Z84"/>
  <c r="E39"/>
  <c r="R84"/>
  <c r="T84" s="1"/>
  <c r="E36"/>
  <c r="F84"/>
  <c r="W84"/>
  <c r="L84"/>
  <c r="N84" s="1"/>
  <c r="E33"/>
  <c r="E24"/>
  <c r="F14"/>
  <c r="L23"/>
  <c r="P23"/>
  <c r="S23"/>
  <c r="V23"/>
  <c r="Y23"/>
  <c r="AB23"/>
  <c r="AE23"/>
  <c r="AH23"/>
  <c r="AK23"/>
  <c r="AP23"/>
  <c r="M23"/>
  <c r="R23"/>
  <c r="U23"/>
  <c r="X23"/>
  <c r="AA23"/>
  <c r="AD23"/>
  <c r="AG23"/>
  <c r="AJ23"/>
  <c r="AN23"/>
  <c r="AQ23"/>
  <c r="F51"/>
  <c r="F54"/>
  <c r="F48"/>
  <c r="F42"/>
  <c r="F39"/>
  <c r="F36"/>
  <c r="F33"/>
  <c r="F30"/>
  <c r="F27"/>
  <c r="F20"/>
  <c r="F17"/>
  <c r="H15"/>
  <c r="F24"/>
  <c r="F25"/>
  <c r="AJ5" l="1"/>
  <c r="AL5" s="1"/>
  <c r="AL7"/>
  <c r="AG5"/>
  <c r="AI5" s="1"/>
  <c r="AI7"/>
  <c r="AR8"/>
  <c r="AP5"/>
  <c r="AR5" s="1"/>
  <c r="AC7"/>
  <c r="AA5"/>
  <c r="AC5" s="1"/>
  <c r="E7"/>
  <c r="H24"/>
  <c r="E84"/>
  <c r="H82"/>
  <c r="E81"/>
  <c r="G82"/>
  <c r="G14"/>
  <c r="G85"/>
  <c r="G86"/>
  <c r="H51"/>
  <c r="G51"/>
  <c r="G48"/>
  <c r="H48"/>
  <c r="H42"/>
  <c r="G42"/>
  <c r="H30"/>
  <c r="G30"/>
  <c r="G27"/>
  <c r="H27"/>
  <c r="H20"/>
  <c r="G20"/>
  <c r="E17"/>
  <c r="E23"/>
  <c r="G24"/>
  <c r="H14"/>
  <c r="G25"/>
  <c r="G54"/>
  <c r="H54"/>
  <c r="E45"/>
  <c r="H39"/>
  <c r="G39"/>
  <c r="H36"/>
  <c r="G36"/>
  <c r="H85"/>
  <c r="H84"/>
  <c r="H33"/>
  <c r="G33"/>
  <c r="F45"/>
  <c r="F23"/>
  <c r="H25"/>
  <c r="H81" l="1"/>
  <c r="G81"/>
  <c r="H17"/>
  <c r="G17"/>
  <c r="H23"/>
  <c r="G23"/>
  <c r="H45"/>
  <c r="G45"/>
  <c r="G84"/>
  <c r="AH187" l="1"/>
  <c r="AN187"/>
  <c r="AB187"/>
  <c r="Y187"/>
  <c r="AK187"/>
  <c r="AE187"/>
  <c r="U189" l="1"/>
  <c r="U194" s="1"/>
  <c r="W194" l="1"/>
  <c r="E194"/>
  <c r="E192" s="1"/>
  <c r="U192"/>
  <c r="W192" s="1"/>
  <c r="U8"/>
  <c r="M187"/>
  <c r="V187"/>
  <c r="J187"/>
  <c r="P187"/>
  <c r="S187"/>
  <c r="W8" l="1"/>
  <c r="E8"/>
  <c r="E5" s="1"/>
  <c r="U5"/>
  <c r="W5" s="1"/>
  <c r="H194"/>
  <c r="G194"/>
  <c r="F189"/>
  <c r="F190"/>
  <c r="F9" s="1"/>
  <c r="I187"/>
  <c r="O187"/>
  <c r="R187"/>
  <c r="X187"/>
  <c r="AA187"/>
  <c r="AG187"/>
  <c r="AJ187"/>
  <c r="AP187"/>
  <c r="L187"/>
  <c r="U187"/>
  <c r="AD187"/>
  <c r="AM187"/>
  <c r="G192" l="1"/>
  <c r="H192"/>
  <c r="I5"/>
  <c r="K5" s="1"/>
  <c r="F187"/>
  <c r="E190" l="1"/>
  <c r="E9" s="1"/>
  <c r="H180"/>
  <c r="E189"/>
  <c r="F7"/>
  <c r="F5" s="1"/>
  <c r="G9" l="1"/>
  <c r="H9"/>
  <c r="G190"/>
  <c r="H190"/>
  <c r="F93"/>
  <c r="E187" l="1"/>
  <c r="G189"/>
  <c r="H189"/>
  <c r="G94" l="1"/>
  <c r="E93"/>
  <c r="H94"/>
  <c r="H187"/>
  <c r="G187"/>
  <c r="G7" l="1"/>
  <c r="G5"/>
  <c r="H93"/>
  <c r="G93"/>
  <c r="H7"/>
  <c r="H8"/>
  <c r="G8"/>
  <c r="H5" l="1"/>
</calcChain>
</file>

<file path=xl/comments1.xml><?xml version="1.0" encoding="utf-8"?>
<comments xmlns="http://schemas.openxmlformats.org/spreadsheetml/2006/main">
  <authors>
    <author>TureyskayEE</author>
  </authors>
  <commentList>
    <comment ref="K11" author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sharedStrings.xml><?xml version="1.0" encoding="utf-8"?>
<sst xmlns="http://schemas.openxmlformats.org/spreadsheetml/2006/main" count="579" uniqueCount="277">
  <si>
    <t>№ п/п</t>
  </si>
  <si>
    <t>Наименование мероприятий программы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</si>
  <si>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</si>
  <si>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</si>
  <si>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</si>
  <si>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</si>
  <si>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</si>
  <si>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</si>
  <si>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</si>
  <si>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</si>
  <si>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</si>
  <si>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</si>
  <si>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</si>
  <si>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</si>
  <si>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%</t>
  </si>
  <si>
    <t>план</t>
  </si>
  <si>
    <t>факт</t>
  </si>
  <si>
    <t>всего:</t>
  </si>
  <si>
    <t>федеральный бюджет</t>
  </si>
  <si>
    <t>бюджет автономного округа</t>
  </si>
  <si>
    <t>внебюджетные источники</t>
  </si>
  <si>
    <t>В том числе:</t>
  </si>
  <si>
    <t>прочие расходы</t>
  </si>
  <si>
    <t>Всего:</t>
  </si>
  <si>
    <t>Исполнитель</t>
  </si>
  <si>
    <t>программы Нижневартовского района</t>
  </si>
  <si>
    <t xml:space="preserve"> ГРАФИК </t>
  </si>
  <si>
    <t>наименование программы</t>
  </si>
  <si>
    <t>бюджет района</t>
  </si>
  <si>
    <t>бюджеты поселений района</t>
  </si>
  <si>
    <t>тел.</t>
  </si>
  <si>
    <t>Наименование показателей результатов</t>
  </si>
  <si>
    <t>1.</t>
  </si>
  <si>
    <t>2.</t>
  </si>
  <si>
    <t>3.</t>
  </si>
  <si>
    <t>Руководитель программы</t>
  </si>
  <si>
    <t>Ф.И.О. (подпись)</t>
  </si>
  <si>
    <t>отклонение, тыс. руб.</t>
  </si>
  <si>
    <t>Единица измерения</t>
  </si>
  <si>
    <t xml:space="preserve">Руководитель программы </t>
  </si>
  <si>
    <t>Примечание:</t>
  </si>
  <si>
    <t>СОГЛАСОВАНО:</t>
  </si>
  <si>
    <t>Базовый показатель на начало реализации программы (подпрограммы)</t>
  </si>
  <si>
    <t>_________________________(подпись)</t>
  </si>
  <si>
    <t>Показатели непосредственных результатов</t>
  </si>
  <si>
    <t xml:space="preserve">Показатели конечных результатов </t>
  </si>
  <si>
    <t>утвержденный план</t>
  </si>
  <si>
    <t>иные внебюджетные источники</t>
  </si>
  <si>
    <t>ВСЕГО по муниципальной программе:</t>
  </si>
  <si>
    <t>инвестиции в объекты государственной и муниципальной собственности</t>
  </si>
  <si>
    <t xml:space="preserve">Ответственный исполнитель </t>
  </si>
  <si>
    <t>в разрезе соисполнителей</t>
  </si>
  <si>
    <t>Соисполнитель 1 . . .</t>
  </si>
  <si>
    <t>и  т.д.</t>
  </si>
  <si>
    <t>Источник финанси-рования</t>
  </si>
  <si>
    <t>Результат реализации программы **</t>
  </si>
  <si>
    <t>Ответ ственный испол нитель</t>
  </si>
  <si>
    <t>Информация о размещении муниципальных заказов, заключении договоров, соглашений *</t>
  </si>
  <si>
    <t>Причины невыпол нения  мероприятий</t>
  </si>
  <si>
    <t xml:space="preserve">** указывается, что достигнуто в результате реализации мероприятия </t>
  </si>
  <si>
    <t>* ход размещения заказов (в том числе о сложившейся экономии и возврате ее в бюджет с указание реквизитов документов), указывается даты подачи заявки, размещения заказа, заключения контракта, договора, реквизиты контракта, протокола торгов, сроки завершения работ по контракту, договору (причины несоблюдения сроков)</t>
  </si>
  <si>
    <t>* Графа 6 - заполняется по результатам реализации  при наличии промежуточных значений показателя в течение года, при расчете только годового значения- заполняется за год</t>
  </si>
  <si>
    <t>по потребительскому рынку, местной промышленности, транспорту и связи</t>
  </si>
  <si>
    <t>С.А. Щелкунова_(Ф.И.О.)</t>
  </si>
  <si>
    <t>начальник отдела местной промышленности и сельского хозяйства</t>
  </si>
  <si>
    <t>Субсидирование части затрат на производство и реализацию продукции животноводства</t>
  </si>
  <si>
    <t>Компенсация части затрат сельскохозяйственным товаропроизводителям на приобретение репродуктивных сельскохозяйственных животных за пределами района</t>
  </si>
  <si>
    <t>Компенсация части затрат на воспроизводство сельскохозяйственных животных в личных подсобных хозяйствах жителей района</t>
  </si>
  <si>
    <t>Субсидии на возмещение части затрат на развитие материально-технической базы (за исключением личных подсобных хозяйств)</t>
  </si>
  <si>
    <t>Субсидии на возмещение части затрат (расходов) на уплату за пользование электроэнергией</t>
  </si>
  <si>
    <t>Компенсация части затрат сельскохозяйственным организациям и крестьянским (фермерским) хозяйствам, индивидуальным предпринимателям – главам крестьянских (фермерских) хозяйств на разработку проектно-сметной документации на строительство животноводческих помещений и цехов по переработке сельскохозяйственной продукции</t>
  </si>
  <si>
    <t>Поддержка сельскохозяйственных организаций, предприятий и крестьянских (фермерских) хозяйств, индивидуальных предпринимателей, глав крестьянских (фермерских) хозяйств и сельскохозяйственных потребительских кооперативов – компенсация части затрат на строительство и приобретение дорог, электролиний, водоснабжение, теплоснабжение и энергоснабжение, газификацию, капитальное строительство, модернизацию производства, приобретение перерабатывающего оборудования, сельскохозяйственной техники</t>
  </si>
  <si>
    <t>Субсидирование вылова и реализации товарной пищевой рыбы (в том числе искусственно выращенной), товарной пищевой рыбопродукции</t>
  </si>
  <si>
    <t>Субсидирование части затрат на производство и реализацию продукции растениеводства в защищенном грунте;                                           в открытом грунте</t>
  </si>
  <si>
    <t>4.1.</t>
  </si>
  <si>
    <t>5.1.</t>
  </si>
  <si>
    <t xml:space="preserve">Субсидирование продукции дикоросов, заготовленной на территории автономного округа при реализации переработчикам продукции дикоросов, а также государственным, муниципальным предприятиям и бюджетным муниципальным учреждениям социальной сферы Ханты-Мансийского автономного округа – Югры;
субсидирование переработки продукции дикоросов, заготовленных в Ханты-Мансийском автономном округе – Югре;
предоставление субсидий на возведение (строительство), оснащение, страхование пунктов по приемке дикоросов (для организаций, имеющих статус факторий), приобретение материально-технических средств и оборудования для хранения, транспортировки и переработки дикоросов;
компенсация части затрат на организацию презентации продукции из дикоросов, участие в выставках-ярмарках, форумах
</t>
  </si>
  <si>
    <t>Развитие рыночной инфраструктуры обслуживания сельского населения, организация эффективных схем торгового и бытового обслуживания жителей удаленных населенных пунктов, расположенных в сельской местности</t>
  </si>
  <si>
    <t>Предоставление субсидий местным бюджетам на софинансирование возмещения нормативных затрат на содержание зверофермы</t>
  </si>
  <si>
    <t>С.А. Щелкунова</t>
  </si>
  <si>
    <t xml:space="preserve">Картофеля </t>
  </si>
  <si>
    <t xml:space="preserve">Овощей открытого грунта </t>
  </si>
  <si>
    <t>Скота и птицы на убой (в живом весе</t>
  </si>
  <si>
    <t xml:space="preserve">Молока </t>
  </si>
  <si>
    <t>4.</t>
  </si>
  <si>
    <t>5.2.</t>
  </si>
  <si>
    <t>6.</t>
  </si>
  <si>
    <t>7.</t>
  </si>
  <si>
    <t>Рост производства продукции растениеводства в крестьянских (фермерских) хозяйствах:</t>
  </si>
  <si>
    <t>тонн</t>
  </si>
  <si>
    <t>Рост производства продукции животноводства в крестьянских (фермерских) хозяйствах</t>
  </si>
  <si>
    <t>Рост количества крестьянских (фермерских) хозяйств</t>
  </si>
  <si>
    <t>ед.</t>
  </si>
  <si>
    <t xml:space="preserve">Рост добычи (вылова) рыбы          </t>
  </si>
  <si>
    <t>Рост объема заготовки дикоросов</t>
  </si>
  <si>
    <t xml:space="preserve">Рост объема переработки дикоросов     </t>
  </si>
  <si>
    <t>Рост производства продукции хлебопечения в удаленных труднодоступных сельских территориях</t>
  </si>
  <si>
    <t>Рост выхода делового молодняка клеточных пушных зверей на одну штатную самку</t>
  </si>
  <si>
    <t>голов</t>
  </si>
  <si>
    <t>картофель</t>
  </si>
  <si>
    <t>овощи</t>
  </si>
  <si>
    <t>мясо и мясопродукты (в пересчете на мясо)</t>
  </si>
  <si>
    <t xml:space="preserve">молоко и молокопродукты (в пересчете на молоко) </t>
  </si>
  <si>
    <t>Увеличение уровня обеспеченности собственной продукцией растениеводства населения района от норматива потребления продукции</t>
  </si>
  <si>
    <t xml:space="preserve">Увеличение уровня обеспеченности собственной продукцией населения района от норматива потребления продукции животноводства      </t>
  </si>
  <si>
    <t>Увеличение количества работников, трудозанятых в фермерских хозяйствах</t>
  </si>
  <si>
    <t>чел.</t>
  </si>
  <si>
    <t>Увеличение производства товарной пищевой рыбы и пищевой рыбной продукции</t>
  </si>
  <si>
    <t>Увеличение количества хозяйствующих субъектов в заготовке и переработке дикоросов</t>
  </si>
  <si>
    <t xml:space="preserve">Увеличение количества рабочих мест в заготовке и переработке дикоросов </t>
  </si>
  <si>
    <t>Увеличение товарооборота в удаленных труднодоступных сельских территориях</t>
  </si>
  <si>
    <t>тыс.руб.</t>
  </si>
  <si>
    <t>Создание предпосылок на улучшение социально-экономического положения сельского коренного населения, занятого в отрасли звероводства, увеличение числа звероводов</t>
  </si>
  <si>
    <t>Софинансирование заявки на грантовую поддержку местных инициатив граждан, проживающих в сельской местности</t>
  </si>
  <si>
    <t>Предоставление иных межбюджетных трансфертов, бюджетам поселений из бюджета района на софинансирование затрат на ремонт шедов</t>
  </si>
  <si>
    <t xml:space="preserve">Заместитель Главы администрации района </t>
  </si>
  <si>
    <t>Субсидии крестьянским (фермерским) хозяйствам на возмещение затрат за приобретение грубых кормов (сена)</t>
  </si>
  <si>
    <t>Организация мониторинга деятельности малого и среднего предпринимательства в Нижневартовском районе в целях определения приоритетных направлений развития и формирования  благоприятного мнения о малом и среднем предпринимательстве</t>
  </si>
  <si>
    <t>Пропаганда и популяризация предпринимательской деятельности, вовлечение в предпринимательскую деятельность население района, формирование благоприятного общественного мнения о предпринимательстве; изготовление маркетингового материала (буклетов по предпринимательству, самозанятости, о формах поддержки) и др; изготовление и размещение, публикация материалов в средствах массовой информации, сборниках, энциклопедиях, альманахах и т.п.); организация и проведение публичных мероприятий с участием субъектов предпринимательства (организация и проведение круглых столов, выставок, конференций, конкурсов  и других мероприятий, организация участия субъектов предпринимательства в выездных выставках, форумах, фестивалях, конкурсах  и других мероприях районного, окружного, регионального, федерального значения)</t>
  </si>
  <si>
    <t>Проведение образовательных мероприятий для субъектов предпринимательства</t>
  </si>
  <si>
    <t xml:space="preserve">Развития молодежного предпринимательства </t>
  </si>
  <si>
    <t>Финансовой поддержки Субъектов, осуществляющих производство, реализацию товаров и услуг в социально значимых видах деятельности, определенных муниципальными образованиями автономного округа, в части компенсации арендных платежей за нежилые помещения и по предоставленным консалтинговым услугам</t>
  </si>
  <si>
    <t xml:space="preserve">Финансовой поддержки Субъектов по приобретению оборудования (основных средств) и лицензионных программных продуктов </t>
  </si>
  <si>
    <t xml:space="preserve">Финансовой поддержки Субъектов по обязательной и добровольной сертификации пищевой продукции и продовольственного сырья </t>
  </si>
  <si>
    <t xml:space="preserve">Создания условий для развития Субъектов, осуществляющих деятельность в следующих направлениях: экология быстровозводимое домостроение, крестьянско- фермерские хозяйства, переработка леса, сбор и переработка дикоросов, переработка отходов, рыбодобыча, рыбопереработка, ремесленническая деятельность, въездной и внутренний туризм </t>
  </si>
  <si>
    <t xml:space="preserve">Предоставление грантовой поддержки социальному предпринимательству </t>
  </si>
  <si>
    <t xml:space="preserve">Предоставление грантовой поддержки на организацию Центра времяпрепровождения детей </t>
  </si>
  <si>
    <t>Возмещение затрат социальному предпринимательству и семейному бизнесу</t>
  </si>
  <si>
    <t xml:space="preserve">Грантовая поддержка начинающих предпринимателей </t>
  </si>
  <si>
    <t>Субсидирование процентной ставки по привлеченным кредитам в российских кредитных организациях субъектам малого и среднего предпринимательства</t>
  </si>
  <si>
    <t>Субсидия на возмещение коммунальных услуг субъектам малого предпринимательства, оказывающим услуги в сфере бытового обслуживания населения, производства хлеба и хлебобулочных изделий</t>
  </si>
  <si>
    <t>Субсидия на возмещение части затрат за пользование электроэнергией субъектам малого предпринимательства в социально значимых видах деятельности</t>
  </si>
  <si>
    <t xml:space="preserve">Финансовая поддержка субъектов малого предпринимательства на организацию мероприятий по сдерживанию цен на социально значимые товары  </t>
  </si>
  <si>
    <t>Финансовая поддержка организаций</t>
  </si>
  <si>
    <t>Субсидии на участие субъектов малого и среднего предпринимательства в региональных,  Федеральных, международных форумах, конкурсах</t>
  </si>
  <si>
    <t>Субсидия на возмещение части затрат на изготовление и прокат рекламного ролика, изготовление и размещение уличной рекламы</t>
  </si>
  <si>
    <t xml:space="preserve"> реализации в  2015 году муниципальной </t>
  </si>
  <si>
    <t>49-47-70</t>
  </si>
  <si>
    <t>финансовые затраты  в 2015 году (тыс.рублей)</t>
  </si>
  <si>
    <t xml:space="preserve">Подпрограмма I. «Развитие малого и среднего предпринимательства» </t>
  </si>
  <si>
    <t xml:space="preserve">Подпрограмма II. "Развитие агропромышленного комплекса и рынков сельскохозяйственной  продукции, сырья и продовольствия" </t>
  </si>
  <si>
    <t>Информация о целевых показателях реализации муниципальной программы "Развитие малого и среднего предпринимательства, агропромышленного комплекса и рынков сельскохозяйственной  продукции, сырья и продовольствия в Нижневартовском районе в 2015 - 2020 годах" в 2015 году.</t>
  </si>
  <si>
    <t>Увеличение количества субъектов предпринимательства</t>
  </si>
  <si>
    <t xml:space="preserve">единиц </t>
  </si>
  <si>
    <t>Увеличение среднесписочной численности работников (без внешних совместителей) малых (микро) и средних предприятий</t>
  </si>
  <si>
    <t>человек</t>
  </si>
  <si>
    <t>Увеличение оборота продукции малых (микро) и средних предприятий</t>
  </si>
  <si>
    <t>млн. руб.</t>
  </si>
  <si>
    <t>Увеличение количества малых и средних предприятий на 10 тыс. населения</t>
  </si>
  <si>
    <t>единиц</t>
  </si>
  <si>
    <t>Увеличение доли среднесписочной численности занятых на малых и средних предприятиях в общей численности работающих человек</t>
  </si>
  <si>
    <t>Прирост количества субъектов малого и среднего предприни-мательства (в % к предыдущему году)</t>
  </si>
  <si>
    <t>Количество вновь зарегистрированных субъектов малого и среднего предприни-мательства на 1 тыс. существующих субъектов малого и среднего предпринимательства</t>
  </si>
  <si>
    <t>5.</t>
  </si>
  <si>
    <t>Количество вновь зарегистрированных субъектов малого и среднего предпринимательства</t>
  </si>
  <si>
    <t>Прирост оборота продукции и услуг, производимых малыми предприятиями, в том числе микропредприятиями и индивидуальными предпринимателями, в процентах к предыдущему году, в сопоставимых ценах</t>
  </si>
  <si>
    <t>Оценка предпринимательским сообществом эффективности реализации муниципальной программы поддержки малого и среднего предпринимательства</t>
  </si>
  <si>
    <t>баллов</t>
  </si>
  <si>
    <t>8.</t>
  </si>
  <si>
    <t>Прирост инвестиций в основной капитал (без учета бюджетных средств), в про-центах к предыдущему периоду</t>
  </si>
  <si>
    <t>4.2.</t>
  </si>
  <si>
    <t>8.1.</t>
  </si>
  <si>
    <t>8.2.</t>
  </si>
  <si>
    <t>9.</t>
  </si>
  <si>
    <t>10.</t>
  </si>
  <si>
    <t>11.</t>
  </si>
  <si>
    <t>12.</t>
  </si>
  <si>
    <t>13.1.</t>
  </si>
  <si>
    <t>13.2.</t>
  </si>
  <si>
    <t>14.</t>
  </si>
  <si>
    <t xml:space="preserve"> "Развитие малого и среднего предпринимательства, агропромышленного комплекса и рынков сельскохозяйственной  продукции, сырья и продовольствия в Нижневартовском районе в 2014 - 2020 годах"</t>
  </si>
  <si>
    <r>
      <t>_</t>
    </r>
    <r>
      <rPr>
        <u/>
        <sz val="10"/>
        <color indexed="8"/>
        <rFont val="Times New Roman"/>
        <family val="1"/>
        <charset val="204"/>
      </rPr>
      <t>Х.Ж. Абдуллин</t>
    </r>
    <r>
      <rPr>
        <sz val="10"/>
        <color indexed="8"/>
        <rFont val="Times New Roman"/>
        <family val="1"/>
        <charset val="204"/>
      </rPr>
      <t>__(Ф.И.О.)</t>
    </r>
  </si>
  <si>
    <t xml:space="preserve">Цель 1.1 "Создание условий для устойчивого развития малого и среднего предпринимательства в районе как важнейшего фактора политической и социальной стабильности, обеспечивающего повышение конкурентоспособности экономики района и увеличение численности субъектов малого и среднего предпринимательства"           </t>
  </si>
  <si>
    <t xml:space="preserve">Задача 1.2. совершенствование нормативной правовой базы для эффективной поддержки и развития предпринимательства </t>
  </si>
  <si>
    <t>1.2.3.</t>
  </si>
  <si>
    <t>ОМП и СХ</t>
  </si>
  <si>
    <t>1.2.6.</t>
  </si>
  <si>
    <t>1.2.7.</t>
  </si>
  <si>
    <t>ИТОГО по задаче 1.2.</t>
  </si>
  <si>
    <t>Задача 1.3. Формирование механизма финансово-кредитной и имущественной поддержки представителей малого и среднего предпринимательства</t>
  </si>
  <si>
    <t>1.3.3.</t>
  </si>
  <si>
    <t>1.3.4.</t>
  </si>
  <si>
    <t>1.3.5.</t>
  </si>
  <si>
    <t>1.3.6.</t>
  </si>
  <si>
    <t>1.3.7.</t>
  </si>
  <si>
    <t>1.3.8.</t>
  </si>
  <si>
    <t xml:space="preserve">Компенсации расходов субъектам на строительство объектов недвижимого имущества в труднодоступных и отдаленных местностях для целей реализации товаров (услуг) населению, за исключением товаров подакцизной группы, компенсация муниципальному району затрат на строительство объектов имущества в целях дальнейшей передачи объектов субъектам для ведения предпринимательской деятельности 
</t>
  </si>
  <si>
    <t>1.3.9.1.</t>
  </si>
  <si>
    <t>1.3.9.</t>
  </si>
  <si>
    <t xml:space="preserve">Финансовая поддержка социального предпринимательства, в том числе: </t>
  </si>
  <si>
    <t>1.3.9.2.</t>
  </si>
  <si>
    <t>1.3.9.3.</t>
  </si>
  <si>
    <t>1.3.10.</t>
  </si>
  <si>
    <t>1.3.11.</t>
  </si>
  <si>
    <t>1.3.12.</t>
  </si>
  <si>
    <t>1.3.13.</t>
  </si>
  <si>
    <t>1.3.14.</t>
  </si>
  <si>
    <t>1.3.15.</t>
  </si>
  <si>
    <t>1.3.16.</t>
  </si>
  <si>
    <t>1.3.17.</t>
  </si>
  <si>
    <t>2.1.1.</t>
  </si>
  <si>
    <t>ИТОГО по задаче 2.1.1.</t>
  </si>
  <si>
    <t>2.2.1.</t>
  </si>
  <si>
    <t>2.2.2.</t>
  </si>
  <si>
    <t>2.2.3.</t>
  </si>
  <si>
    <t>2.2.4.</t>
  </si>
  <si>
    <t>2.2.5.</t>
  </si>
  <si>
    <t>ИТОГО по задаче 2.2.1.</t>
  </si>
  <si>
    <t>2.3.1.</t>
  </si>
  <si>
    <t>2.3.2.</t>
  </si>
  <si>
    <t>2.3.3.</t>
  </si>
  <si>
    <t>2.3.4.</t>
  </si>
  <si>
    <t>2.4.1.</t>
  </si>
  <si>
    <t>2.5.1.</t>
  </si>
  <si>
    <t>ИТОГО по задаче 2.5.1.</t>
  </si>
  <si>
    <t>ИТОГО по задаче 2.6.1.</t>
  </si>
  <si>
    <t xml:space="preserve">Задача 2.6.2. Формирование и развитие в сельской местности институтов гражданского общества, способствующих созданию условий для устойчивого развития сельских территорий </t>
  </si>
  <si>
    <t>2.6.2.1.</t>
  </si>
  <si>
    <t>2.7.1.</t>
  </si>
  <si>
    <t>2.7.2.</t>
  </si>
  <si>
    <t>ИТОГО по задаче 2.7.1.</t>
  </si>
  <si>
    <t>Специалист  Департамента финансов___________________ Т.А. Воронкова</t>
  </si>
  <si>
    <t>ИТОГО по задаче 2.6.2.</t>
  </si>
  <si>
    <t>ИТОГО по задаче 1.3:</t>
  </si>
  <si>
    <t>Значение показателя в 2015 году</t>
  </si>
  <si>
    <t>Примечание (факторы, обусловившие неисполнение/ перевыполнение показателей)</t>
  </si>
  <si>
    <t>Активизация участия сельского населения в решении вопросов местного значения, численность сельского населения, подтвердившего участие в реализации проекта.</t>
  </si>
  <si>
    <t>_</t>
  </si>
  <si>
    <t>Благоустройство сельских поселений, создание и обустройство зон отдыха, спортивных и детских игровых площадок</t>
  </si>
  <si>
    <t>Т.А. Колесова</t>
  </si>
  <si>
    <t>ИТОГО по подпрограмме 1</t>
  </si>
  <si>
    <t>2.6.1.</t>
  </si>
  <si>
    <t>ИТОГО подпрограмме 2</t>
  </si>
  <si>
    <t>2015год</t>
  </si>
  <si>
    <t>Исполнитель Т.А. Колесова</t>
  </si>
  <si>
    <t>Таблица 5</t>
  </si>
  <si>
    <t>наименование муниципальной программы</t>
  </si>
  <si>
    <t>Результаты реализации муниципальной программы</t>
  </si>
  <si>
    <t>2.1.</t>
  </si>
  <si>
    <t>2.2.</t>
  </si>
  <si>
    <t>2.3.</t>
  </si>
  <si>
    <t>2.4.</t>
  </si>
  <si>
    <t>сумма экономии по итогам закупок, предложения по перераспределению сэкономленных средств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</si>
  <si>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</si>
  <si>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 xml:space="preserve">Наличие, объемы и состояние объектов незавершенного строительства, в том числе:
местный бюджет </t>
  </si>
  <si>
    <t>привлеченные средства</t>
  </si>
  <si>
    <t xml:space="preserve">Руководитель_______________________ </t>
  </si>
  <si>
    <t>Исполнитель___________________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</si>
  <si>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</si>
  <si>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</si>
  <si>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</si>
  <si>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</si>
  <si>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</si>
  <si>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"Развитие малого и среднего предпринимательства, агропромышленного комплекса и рынков сельскохозяйственной  продукции, сырья и продовольствия в Нижневартовском районе в 2014 - 2020 годах" на 2015 год</t>
  </si>
  <si>
    <t>Субсидии на содержание маточного поголовья животных (личные подсобные хозяйства)</t>
  </si>
  <si>
    <t>2.2.6.</t>
  </si>
  <si>
    <t>Изготовление похозяйственных книг для ведения похозяйственного учета в населенных пунктах расположенных на межселенной территории</t>
  </si>
  <si>
    <t>Сведения об объемах финансирования мероприятий  муниципальной программы "Развитие малого и среднего предпринимательства, агропромышленного комплекса и рынков сельскохозяйственной  продукции, сырья и продовольствия в Нижневартовском районе в 2014 - 2020 годах" в 2015 году за АВГУСТ</t>
  </si>
  <si>
    <r>
      <rPr>
        <u/>
        <sz val="11"/>
        <rFont val="Times New Roman"/>
        <family val="1"/>
        <charset val="204"/>
      </rPr>
      <t>Подпрограмма 1</t>
    </r>
    <r>
      <rPr>
        <sz val="11"/>
        <rFont val="Times New Roman"/>
        <family val="1"/>
        <charset val="204"/>
      </rPr>
      <t xml:space="preserve">:Плановый объем финансирования на 2015 год за счет средств бюджета автономного округа –  4,14 млн. рублей, бюджета района – 4,28 млн. рублей.
Открытое финансирование из бюджета автономного округа на 01.09.2015 - 454,8 тыс.руб., в том числе освоено 454,8 тыс.руб.
Освоено на 01.09.2015  за счет средств бюджета района 28% или 1198,5 тыс. рублей.
</t>
    </r>
  </si>
  <si>
    <t>ИТОГО по задаче 2.4.1.</t>
  </si>
  <si>
    <t xml:space="preserve">ИТОГО по задаче 2.3.1. </t>
  </si>
  <si>
    <r>
      <t xml:space="preserve">Цель 2.1 : </t>
    </r>
    <r>
      <rPr>
        <b/>
        <u/>
        <sz val="26"/>
        <rFont val="Times New Roman"/>
        <family val="1"/>
        <charset val="204"/>
      </rPr>
      <t>Повышение конкурентоспособности районной продукции растениеводства на внутреннем рынке</t>
    </r>
  </si>
  <si>
    <r>
      <t xml:space="preserve">Задача 2.1.1.  </t>
    </r>
    <r>
      <rPr>
        <b/>
        <u/>
        <sz val="26"/>
        <rFont val="Times New Roman"/>
        <family val="1"/>
        <charset val="204"/>
      </rPr>
      <t>Увеличение объемов производства и переработки основных видов продукции растениеводства</t>
    </r>
  </si>
  <si>
    <r>
      <t xml:space="preserve">Цель 2.2 : </t>
    </r>
    <r>
      <rPr>
        <b/>
        <u/>
        <sz val="26"/>
        <rFont val="Times New Roman"/>
        <family val="1"/>
        <charset val="204"/>
      </rPr>
      <t xml:space="preserve">Комплексное развитие и повышение эффективности производства животноводческой продукции и продуктов ее переработки
ее переработки
Комплексное развитие и повышение эффективности производства животноводческой продукции и продуктов 
ее переработки
</t>
    </r>
  </si>
  <si>
    <r>
      <t xml:space="preserve">Задача 2.2.1.  </t>
    </r>
    <r>
      <rPr>
        <b/>
        <u/>
        <sz val="26"/>
        <rFont val="Times New Roman"/>
        <family val="1"/>
        <charset val="204"/>
      </rPr>
      <t>Увеличение объемов производства продукции мясного и молочного производства</t>
    </r>
  </si>
  <si>
    <r>
      <t xml:space="preserve">Цель 2.3  </t>
    </r>
    <r>
      <rPr>
        <b/>
        <u/>
        <sz val="26"/>
        <rFont val="Times New Roman"/>
        <family val="1"/>
        <charset val="204"/>
      </rPr>
      <t xml:space="preserve">Поддержка и дальнейшее развитие сельскохозяйственной деятельности малых форм хозяйствования
ее переработки
Комплексное развитие и повышение эффективности производства животноводческой продукции и продуктов 
ее переработки
</t>
    </r>
  </si>
  <si>
    <r>
      <t xml:space="preserve">Задача 2.3.1.  </t>
    </r>
    <r>
      <rPr>
        <b/>
        <u/>
        <sz val="26"/>
        <rFont val="Times New Roman"/>
        <family val="1"/>
        <charset val="204"/>
      </rPr>
      <t xml:space="preserve">Создание условий для увеличения количества субъектов малого предпринимательства, занимающихся сельскохозяйственным производством
</t>
    </r>
  </si>
  <si>
    <r>
      <t xml:space="preserve">Цель 2.4  </t>
    </r>
    <r>
      <rPr>
        <b/>
        <u/>
        <sz val="26"/>
        <rFont val="Times New Roman"/>
        <family val="1"/>
        <charset val="204"/>
      </rPr>
      <t>Обеспечение устойчивого развития рыбохозяйственного комплекса в Нижневартовском районе</t>
    </r>
  </si>
  <si>
    <r>
      <t xml:space="preserve">Задача 2.4.1.  </t>
    </r>
    <r>
      <rPr>
        <b/>
        <u/>
        <sz val="26"/>
        <rFont val="Times New Roman"/>
        <family val="1"/>
        <charset val="204"/>
      </rPr>
      <t>Обеспечение режима стабильной рентабельной работы организаций рыбохозяйственного комплекса</t>
    </r>
  </si>
  <si>
    <r>
      <t xml:space="preserve">Цель 2.5  </t>
    </r>
    <r>
      <rPr>
        <b/>
        <u/>
        <sz val="26"/>
        <rFont val="Times New Roman"/>
        <family val="1"/>
        <charset val="204"/>
      </rPr>
      <t>Повышение конкурентоспособности заготовки и переработки дикоросов на территории Нижневартовского района</t>
    </r>
  </si>
  <si>
    <r>
      <t xml:space="preserve">Задача 2.5.1.  </t>
    </r>
    <r>
      <rPr>
        <b/>
        <u/>
        <sz val="26"/>
        <rFont val="Times New Roman"/>
        <family val="1"/>
        <charset val="204"/>
      </rPr>
      <t xml:space="preserve">Создание благоприятных организационных, правовых и экономических условий для заготовки и переработки дикоросов в районе
</t>
    </r>
  </si>
  <si>
    <r>
      <t xml:space="preserve">Цель 2.6. </t>
    </r>
    <r>
      <rPr>
        <b/>
        <u/>
        <sz val="26"/>
        <rFont val="Times New Roman"/>
        <family val="1"/>
        <charset val="204"/>
      </rPr>
      <t>Создание комфортных условий жизнедеятельности в сельской местности</t>
    </r>
  </si>
  <si>
    <r>
      <t xml:space="preserve">Задача 2.6.1.  </t>
    </r>
    <r>
      <rPr>
        <b/>
        <u/>
        <sz val="26"/>
        <rFont val="Times New Roman"/>
        <family val="1"/>
        <charset val="204"/>
      </rPr>
      <t xml:space="preserve">Реализация мероприятий по развитию торгового и бытового обслуживания в сельской местности
</t>
    </r>
  </si>
  <si>
    <r>
      <t xml:space="preserve">Цель 2.7. </t>
    </r>
    <r>
      <rPr>
        <b/>
        <u/>
        <sz val="26"/>
        <rFont val="Times New Roman"/>
        <family val="1"/>
        <charset val="204"/>
      </rPr>
      <t>Поддержка подотраслей агропромышленного комплекса</t>
    </r>
  </si>
  <si>
    <r>
      <t xml:space="preserve">Задача 2.7.1.  </t>
    </r>
    <r>
      <rPr>
        <b/>
        <u/>
        <sz val="26"/>
        <rFont val="Times New Roman"/>
        <family val="1"/>
        <charset val="204"/>
      </rPr>
      <t xml:space="preserve">Развитие социально значимых отраслей агропромышленного комплекса Нижневартовского района
</t>
    </r>
  </si>
  <si>
    <r>
      <t>Подпрограмма 2:</t>
    </r>
    <r>
      <rPr>
        <sz val="11"/>
        <color theme="1"/>
        <rFont val="Times New Roman"/>
        <family val="1"/>
        <charset val="204"/>
      </rPr>
      <t xml:space="preserve">  На 01.09.2015 на реализацию переданных полномочий по поддержке сельскохозяйственного производства из бюджета округа  поступило  86 914,1 тыс. руб., из них освоено 57 188,48 тыс. руб. (66 % от фактически профинансированного):
на поддержку животноводства (производство молока и мяса)  - 19 КФХ в размере 52 780,356 тыс. руб.;
на поддержку рыболовства и рыбопереработки – 2 предприятиям на сумму 1813,075 тыс. руб.;
на поддержку МТБ – 2 КФХ (на приобретение молокоперерабатывающего оборудования, газоснабжение) в размере 2537,017 тыс. руб.;
на переработку дикоросов – 1 предприятию на сумму 58 тыс. руб.;
 Из районного бюджета согласно подпрограммы № 2 «Развитие агропромышленного комплекса и рынков сельскохозяйственной продукции, сырья и продовольствия в Нижневартовском районе» с начала года перечислены:
субсидии на возмещение части затрат на уплату за пользование электроэнергией – 10 КФХ на сумму 1224,052 тыс. руб.
</t>
    </r>
  </si>
  <si>
    <t>тел. 49-47-70</t>
  </si>
</sst>
</file>

<file path=xl/styles.xml><?xml version="1.0" encoding="utf-8"?>
<styleSheet xmlns="http://schemas.openxmlformats.org/spreadsheetml/2006/main">
  <numFmts count="13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.0"/>
    <numFmt numFmtId="166" formatCode="#,##0.0_ ;\-#,##0.0\ "/>
    <numFmt numFmtId="167" formatCode="#,##0_ ;\-#,##0\ "/>
    <numFmt numFmtId="168" formatCode="#,##0.00_ ;\-#,##0.00\ "/>
    <numFmt numFmtId="169" formatCode="#,##0.000"/>
    <numFmt numFmtId="170" formatCode="#,##0.000_ ;\-#,##0.000\ "/>
    <numFmt numFmtId="171" formatCode="0.000"/>
    <numFmt numFmtId="172" formatCode="#,##0.00_р_."/>
    <numFmt numFmtId="173" formatCode="#,##0.000_р_."/>
    <numFmt numFmtId="174" formatCode="_-* #,##0.000_р_._-;\-* #,##0.000_р_._-;_-* &quot;-&quot;??_р_._-;_-@_-"/>
  </numFmts>
  <fonts count="4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color indexed="8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u/>
      <sz val="16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28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  <font>
      <sz val="26"/>
      <color indexed="8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b/>
      <u/>
      <sz val="26"/>
      <name val="Times New Roman"/>
      <family val="1"/>
      <charset val="204"/>
    </font>
    <font>
      <b/>
      <sz val="26"/>
      <color theme="1"/>
      <name val="Calibri"/>
      <family val="2"/>
      <charset val="204"/>
      <scheme val="minor"/>
    </font>
    <font>
      <sz val="26"/>
      <color rgb="FFFF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rgb="FFFF0000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vertical="top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164" fontId="8" fillId="0" borderId="10" xfId="1" applyNumberFormat="1" applyFont="1" applyFill="1" applyBorder="1" applyAlignment="1">
      <alignment vertical="center"/>
    </xf>
    <xf numFmtId="164" fontId="8" fillId="0" borderId="10" xfId="1" applyNumberFormat="1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horizontal="left" vertical="center"/>
    </xf>
    <xf numFmtId="164" fontId="8" fillId="0" borderId="10" xfId="1" applyNumberFormat="1" applyFont="1" applyFill="1" applyBorder="1" applyAlignment="1">
      <alignment horizontal="left" vertical="center"/>
    </xf>
    <xf numFmtId="164" fontId="8" fillId="0" borderId="0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left" vertical="center"/>
    </xf>
    <xf numFmtId="164" fontId="8" fillId="0" borderId="0" xfId="1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64" fontId="8" fillId="0" borderId="0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3" fillId="0" borderId="0" xfId="0" applyNumberFormat="1" applyFont="1"/>
    <xf numFmtId="0" fontId="14" fillId="0" borderId="0" xfId="0" applyFont="1" applyFill="1" applyAlignment="1">
      <alignment vertical="center"/>
    </xf>
    <xf numFmtId="0" fontId="16" fillId="0" borderId="0" xfId="0" applyFont="1"/>
    <xf numFmtId="0" fontId="16" fillId="0" borderId="0" xfId="0" applyFont="1" applyFill="1" applyAlignment="1">
      <alignment horizontal="right"/>
    </xf>
    <xf numFmtId="0" fontId="14" fillId="0" borderId="1" xfId="0" applyNumberFormat="1" applyFont="1" applyBorder="1" applyAlignment="1">
      <alignment horizontal="center" vertical="top"/>
    </xf>
    <xf numFmtId="0" fontId="13" fillId="0" borderId="1" xfId="0" applyNumberFormat="1" applyFont="1" applyBorder="1" applyAlignment="1">
      <alignment horizontal="center" vertical="top"/>
    </xf>
    <xf numFmtId="0" fontId="13" fillId="0" borderId="0" xfId="0" applyFont="1" applyBorder="1" applyAlignment="1">
      <alignment horizontal="left" vertical="top"/>
    </xf>
    <xf numFmtId="0" fontId="14" fillId="0" borderId="0" xfId="0" applyFont="1" applyFill="1" applyAlignment="1">
      <alignment horizontal="left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/>
    <xf numFmtId="164" fontId="14" fillId="0" borderId="0" xfId="0" applyNumberFormat="1" applyFont="1" applyFill="1" applyBorder="1" applyAlignment="1" applyProtection="1">
      <alignment horizontal="left"/>
    </xf>
    <xf numFmtId="0" fontId="13" fillId="0" borderId="0" xfId="0" applyFont="1"/>
    <xf numFmtId="0" fontId="13" fillId="0" borderId="0" xfId="0" applyFont="1" applyFill="1"/>
    <xf numFmtId="0" fontId="13" fillId="0" borderId="0" xfId="0" applyFont="1" applyAlignment="1">
      <alignment horizontal="right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textRotation="90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center" vertical="center"/>
    </xf>
    <xf numFmtId="0" fontId="27" fillId="0" borderId="15" xfId="0" applyFont="1" applyFill="1" applyBorder="1" applyAlignment="1">
      <alignment vertical="center"/>
    </xf>
    <xf numFmtId="164" fontId="27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vertical="center"/>
    </xf>
    <xf numFmtId="0" fontId="27" fillId="0" borderId="8" xfId="0" applyFont="1" applyFill="1" applyBorder="1" applyAlignment="1">
      <alignment vertical="center"/>
    </xf>
    <xf numFmtId="164" fontId="27" fillId="9" borderId="4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164" fontId="27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164" fontId="27" fillId="0" borderId="8" xfId="0" applyNumberFormat="1" applyFont="1" applyFill="1" applyBorder="1" applyAlignment="1" applyProtection="1">
      <alignment horizontal="center" vertical="center" textRotation="90" wrapText="1"/>
      <protection hidden="1"/>
    </xf>
    <xf numFmtId="164" fontId="27" fillId="9" borderId="1" xfId="0" applyNumberFormat="1" applyFont="1" applyFill="1" applyBorder="1" applyAlignment="1">
      <alignment horizontal="center" vertical="center" textRotation="90" wrapText="1"/>
    </xf>
    <xf numFmtId="164" fontId="27" fillId="9" borderId="1" xfId="0" applyNumberFormat="1" applyFont="1" applyFill="1" applyBorder="1" applyAlignment="1" applyProtection="1">
      <alignment horizontal="center" vertical="center" textRotation="90" wrapText="1"/>
      <protection locked="0"/>
    </xf>
    <xf numFmtId="164" fontId="27" fillId="0" borderId="1" xfId="0" applyNumberFormat="1" applyFont="1" applyFill="1" applyBorder="1" applyAlignment="1">
      <alignment horizontal="center" vertical="center" textRotation="90" wrapText="1"/>
    </xf>
    <xf numFmtId="164" fontId="27" fillId="0" borderId="2" xfId="0" applyNumberFormat="1" applyFont="1" applyFill="1" applyBorder="1" applyAlignment="1">
      <alignment horizontal="center" vertical="center" textRotation="90" wrapText="1"/>
    </xf>
    <xf numFmtId="164" fontId="26" fillId="3" borderId="1" xfId="0" applyNumberFormat="1" applyFont="1" applyFill="1" applyBorder="1" applyAlignment="1">
      <alignment horizontal="left" vertical="center" wrapText="1"/>
    </xf>
    <xf numFmtId="170" fontId="26" fillId="5" borderId="1" xfId="1" applyNumberFormat="1" applyFont="1" applyFill="1" applyBorder="1" applyAlignment="1">
      <alignment horizontal="right" vertical="center" wrapText="1"/>
    </xf>
    <xf numFmtId="168" fontId="26" fillId="5" borderId="1" xfId="1" applyNumberFormat="1" applyFont="1" applyFill="1" applyBorder="1" applyAlignment="1">
      <alignment horizontal="right" vertical="center" wrapText="1"/>
    </xf>
    <xf numFmtId="166" fontId="26" fillId="5" borderId="1" xfId="1" applyNumberFormat="1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vertical="center"/>
    </xf>
    <xf numFmtId="0" fontId="27" fillId="3" borderId="1" xfId="0" applyFont="1" applyFill="1" applyBorder="1" applyAlignment="1">
      <alignment horizontal="left" vertical="center" wrapText="1"/>
    </xf>
    <xf numFmtId="170" fontId="27" fillId="2" borderId="1" xfId="1" applyNumberFormat="1" applyFont="1" applyFill="1" applyBorder="1" applyAlignment="1" applyProtection="1">
      <alignment horizontal="right" vertical="center"/>
      <protection hidden="1"/>
    </xf>
    <xf numFmtId="168" fontId="27" fillId="2" borderId="1" xfId="1" applyNumberFormat="1" applyFont="1" applyFill="1" applyBorder="1" applyAlignment="1" applyProtection="1">
      <alignment horizontal="right" vertical="center"/>
      <protection hidden="1"/>
    </xf>
    <xf numFmtId="166" fontId="27" fillId="2" borderId="1" xfId="1" applyNumberFormat="1" applyFont="1" applyFill="1" applyBorder="1" applyAlignment="1">
      <alignment horizontal="right" vertical="center" wrapText="1"/>
    </xf>
    <xf numFmtId="170" fontId="27" fillId="2" borderId="1" xfId="1" applyNumberFormat="1" applyFont="1" applyFill="1" applyBorder="1" applyAlignment="1">
      <alignment horizontal="right" vertical="center" wrapText="1"/>
    </xf>
    <xf numFmtId="170" fontId="27" fillId="9" borderId="1" xfId="1" applyNumberFormat="1" applyFont="1" applyFill="1" applyBorder="1" applyAlignment="1">
      <alignment horizontal="right" vertical="center" wrapText="1"/>
    </xf>
    <xf numFmtId="170" fontId="27" fillId="0" borderId="1" xfId="1" applyNumberFormat="1" applyFont="1" applyFill="1" applyBorder="1" applyAlignment="1">
      <alignment horizontal="right" vertical="center" wrapText="1"/>
    </xf>
    <xf numFmtId="164" fontId="27" fillId="3" borderId="1" xfId="0" applyNumberFormat="1" applyFont="1" applyFill="1" applyBorder="1" applyAlignment="1">
      <alignment horizontal="left" vertical="center" wrapText="1"/>
    </xf>
    <xf numFmtId="170" fontId="27" fillId="9" borderId="1" xfId="1" applyNumberFormat="1" applyFont="1" applyFill="1" applyBorder="1" applyAlignment="1" applyProtection="1">
      <alignment horizontal="right" vertical="center"/>
      <protection hidden="1"/>
    </xf>
    <xf numFmtId="166" fontId="27" fillId="9" borderId="1" xfId="1" applyNumberFormat="1" applyFont="1" applyFill="1" applyBorder="1" applyAlignment="1">
      <alignment horizontal="right" vertical="center" wrapText="1"/>
    </xf>
    <xf numFmtId="170" fontId="27" fillId="0" borderId="1" xfId="1" applyNumberFormat="1" applyFont="1" applyFill="1" applyBorder="1" applyAlignment="1" applyProtection="1">
      <alignment horizontal="right" vertical="center"/>
      <protection hidden="1"/>
    </xf>
    <xf numFmtId="166" fontId="27" fillId="0" borderId="1" xfId="1" applyNumberFormat="1" applyFont="1" applyFill="1" applyBorder="1" applyAlignment="1">
      <alignment horizontal="right" vertical="center" wrapText="1"/>
    </xf>
    <xf numFmtId="164" fontId="27" fillId="3" borderId="1" xfId="0" applyNumberFormat="1" applyFont="1" applyFill="1" applyBorder="1" applyAlignment="1" applyProtection="1">
      <alignment horizontal="left" vertical="center" wrapText="1"/>
      <protection hidden="1"/>
    </xf>
    <xf numFmtId="0" fontId="27" fillId="3" borderId="1" xfId="0" applyFont="1" applyFill="1" applyBorder="1" applyAlignment="1" applyProtection="1">
      <alignment horizontal="left" vertical="center" wrapText="1"/>
      <protection locked="0"/>
    </xf>
    <xf numFmtId="165" fontId="27" fillId="9" borderId="1" xfId="1" applyNumberFormat="1" applyFont="1" applyFill="1" applyBorder="1" applyAlignment="1">
      <alignment horizontal="right" vertical="center" wrapText="1"/>
    </xf>
    <xf numFmtId="165" fontId="27" fillId="0" borderId="1" xfId="1" applyNumberFormat="1" applyFont="1" applyFill="1" applyBorder="1" applyAlignment="1">
      <alignment horizontal="right" vertical="center" wrapText="1"/>
    </xf>
    <xf numFmtId="164" fontId="27" fillId="0" borderId="1" xfId="1" applyNumberFormat="1" applyFont="1" applyFill="1" applyBorder="1" applyAlignment="1">
      <alignment horizontal="right" vertical="center" wrapText="1"/>
    </xf>
    <xf numFmtId="164" fontId="26" fillId="8" borderId="0" xfId="0" applyNumberFormat="1" applyFont="1" applyFill="1" applyBorder="1" applyAlignment="1">
      <alignment horizontal="left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164" fontId="26" fillId="0" borderId="10" xfId="1" applyNumberFormat="1" applyFont="1" applyFill="1" applyBorder="1" applyAlignment="1">
      <alignment vertical="center"/>
    </xf>
    <xf numFmtId="164" fontId="27" fillId="0" borderId="10" xfId="0" applyNumberFormat="1" applyFont="1" applyFill="1" applyBorder="1" applyAlignment="1">
      <alignment horizontal="left" vertical="center"/>
    </xf>
    <xf numFmtId="164" fontId="27" fillId="0" borderId="10" xfId="1" applyNumberFormat="1" applyFont="1" applyFill="1" applyBorder="1" applyAlignment="1">
      <alignment horizontal="left" vertical="center"/>
    </xf>
    <xf numFmtId="164" fontId="26" fillId="0" borderId="14" xfId="0" applyNumberFormat="1" applyFont="1" applyFill="1" applyBorder="1" applyAlignment="1">
      <alignment horizontal="left" vertical="center"/>
    </xf>
    <xf numFmtId="164" fontId="26" fillId="0" borderId="15" xfId="0" applyNumberFormat="1" applyFont="1" applyFill="1" applyBorder="1" applyAlignment="1">
      <alignment horizontal="left" vertical="center"/>
    </xf>
    <xf numFmtId="164" fontId="26" fillId="0" borderId="15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left" vertical="center"/>
    </xf>
    <xf numFmtId="0" fontId="26" fillId="3" borderId="1" xfId="0" applyFont="1" applyFill="1" applyBorder="1" applyAlignment="1">
      <alignment horizontal="left" vertical="center" wrapText="1"/>
    </xf>
    <xf numFmtId="172" fontId="26" fillId="3" borderId="1" xfId="1" applyNumberFormat="1" applyFont="1" applyFill="1" applyBorder="1" applyAlignment="1">
      <alignment horizontal="right" vertical="center" wrapText="1"/>
    </xf>
    <xf numFmtId="166" fontId="27" fillId="3" borderId="1" xfId="1" applyNumberFormat="1" applyFont="1" applyFill="1" applyBorder="1" applyAlignment="1">
      <alignment horizontal="right" vertical="center" wrapText="1"/>
    </xf>
    <xf numFmtId="0" fontId="27" fillId="0" borderId="7" xfId="0" applyFont="1" applyFill="1" applyBorder="1" applyAlignment="1">
      <alignment vertical="center"/>
    </xf>
    <xf numFmtId="172" fontId="27" fillId="7" borderId="1" xfId="1" applyNumberFormat="1" applyFont="1" applyFill="1" applyBorder="1" applyAlignment="1">
      <alignment horizontal="right" vertical="center" wrapText="1"/>
    </xf>
    <xf numFmtId="166" fontId="27" fillId="7" borderId="1" xfId="1" applyNumberFormat="1" applyFont="1" applyFill="1" applyBorder="1" applyAlignment="1">
      <alignment horizontal="right" vertical="center" wrapText="1"/>
    </xf>
    <xf numFmtId="172" fontId="27" fillId="9" borderId="1" xfId="1" applyNumberFormat="1" applyFont="1" applyFill="1" applyBorder="1" applyAlignment="1">
      <alignment horizontal="right" vertical="center" wrapText="1"/>
    </xf>
    <xf numFmtId="172" fontId="27" fillId="0" borderId="1" xfId="1" applyNumberFormat="1" applyFont="1" applyFill="1" applyBorder="1" applyAlignment="1">
      <alignment horizontal="right" vertical="center" wrapText="1"/>
    </xf>
    <xf numFmtId="172" fontId="27" fillId="2" borderId="1" xfId="1" applyNumberFormat="1" applyFont="1" applyFill="1" applyBorder="1" applyAlignment="1">
      <alignment horizontal="right" vertical="center" wrapText="1"/>
    </xf>
    <xf numFmtId="164" fontId="26" fillId="0" borderId="3" xfId="0" applyNumberFormat="1" applyFont="1" applyFill="1" applyBorder="1" applyAlignment="1">
      <alignment vertical="center"/>
    </xf>
    <xf numFmtId="164" fontId="27" fillId="0" borderId="4" xfId="0" applyNumberFormat="1" applyFont="1" applyFill="1" applyBorder="1" applyAlignment="1">
      <alignment vertical="center"/>
    </xf>
    <xf numFmtId="164" fontId="27" fillId="6" borderId="4" xfId="0" applyNumberFormat="1" applyFont="1" applyFill="1" applyBorder="1" applyAlignment="1">
      <alignment vertical="center"/>
    </xf>
    <xf numFmtId="172" fontId="27" fillId="0" borderId="4" xfId="1" applyNumberFormat="1" applyFont="1" applyFill="1" applyBorder="1" applyAlignment="1">
      <alignment horizontal="right" vertical="center" wrapText="1"/>
    </xf>
    <xf numFmtId="172" fontId="27" fillId="0" borderId="4" xfId="0" applyNumberFormat="1" applyFont="1" applyFill="1" applyBorder="1" applyAlignment="1">
      <alignment vertical="center"/>
    </xf>
    <xf numFmtId="172" fontId="27" fillId="0" borderId="4" xfId="1" applyNumberFormat="1" applyFont="1" applyFill="1" applyBorder="1" applyAlignment="1">
      <alignment horizontal="center" vertical="center"/>
    </xf>
    <xf numFmtId="172" fontId="27" fillId="0" borderId="10" xfId="1" applyNumberFormat="1" applyFont="1" applyFill="1" applyBorder="1" applyAlignment="1">
      <alignment horizontal="right" vertical="center" wrapText="1"/>
    </xf>
    <xf numFmtId="172" fontId="27" fillId="0" borderId="0" xfId="1" applyNumberFormat="1" applyFont="1" applyFill="1" applyBorder="1" applyAlignment="1">
      <alignment horizontal="right" vertical="center" wrapText="1"/>
    </xf>
    <xf numFmtId="0" fontId="27" fillId="0" borderId="0" xfId="0" applyFont="1" applyFill="1" applyBorder="1" applyAlignment="1">
      <alignment vertical="center"/>
    </xf>
    <xf numFmtId="166" fontId="26" fillId="3" borderId="1" xfId="1" applyNumberFormat="1" applyFont="1" applyFill="1" applyBorder="1" applyAlignment="1">
      <alignment horizontal="right" vertical="center" wrapText="1"/>
    </xf>
    <xf numFmtId="172" fontId="26" fillId="3" borderId="7" xfId="1" applyNumberFormat="1" applyFont="1" applyFill="1" applyBorder="1" applyAlignment="1">
      <alignment horizontal="right" vertical="center" wrapText="1"/>
    </xf>
    <xf numFmtId="173" fontId="26" fillId="3" borderId="1" xfId="1" applyNumberFormat="1" applyFont="1" applyFill="1" applyBorder="1" applyAlignment="1">
      <alignment horizontal="right" vertical="center" wrapText="1"/>
    </xf>
    <xf numFmtId="173" fontId="27" fillId="7" borderId="1" xfId="1" applyNumberFormat="1" applyFont="1" applyFill="1" applyBorder="1" applyAlignment="1">
      <alignment horizontal="right" vertical="center" wrapText="1"/>
    </xf>
    <xf numFmtId="173" fontId="27" fillId="0" borderId="1" xfId="1" applyNumberFormat="1" applyFont="1" applyFill="1" applyBorder="1" applyAlignment="1">
      <alignment horizontal="right" vertical="center" wrapText="1"/>
    </xf>
    <xf numFmtId="164" fontId="27" fillId="0" borderId="10" xfId="1" applyNumberFormat="1" applyFont="1" applyFill="1" applyBorder="1" applyAlignment="1">
      <alignment vertical="center"/>
    </xf>
    <xf numFmtId="164" fontId="27" fillId="0" borderId="15" xfId="0" applyNumberFormat="1" applyFont="1" applyFill="1" applyBorder="1" applyAlignment="1">
      <alignment horizontal="left" vertical="center"/>
    </xf>
    <xf numFmtId="0" fontId="27" fillId="0" borderId="1" xfId="0" applyFont="1" applyFill="1" applyBorder="1" applyAlignment="1">
      <alignment vertical="center" wrapText="1"/>
    </xf>
    <xf numFmtId="170" fontId="26" fillId="3" borderId="1" xfId="1" applyNumberFormat="1" applyFont="1" applyFill="1" applyBorder="1" applyAlignment="1">
      <alignment horizontal="right" vertical="center" wrapText="1"/>
    </xf>
    <xf numFmtId="170" fontId="27" fillId="7" borderId="1" xfId="1" applyNumberFormat="1" applyFont="1" applyFill="1" applyBorder="1" applyAlignment="1">
      <alignment horizontal="right" vertical="center" wrapText="1"/>
    </xf>
    <xf numFmtId="164" fontId="26" fillId="0" borderId="0" xfId="0" applyNumberFormat="1" applyFont="1" applyFill="1" applyBorder="1" applyAlignment="1">
      <alignment horizontal="left" vertical="center" wrapText="1"/>
    </xf>
    <xf numFmtId="164" fontId="27" fillId="0" borderId="0" xfId="0" applyNumberFormat="1" applyFont="1" applyFill="1" applyBorder="1" applyAlignment="1">
      <alignment horizontal="left" vertical="center"/>
    </xf>
    <xf numFmtId="164" fontId="27" fillId="0" borderId="0" xfId="1" applyNumberFormat="1" applyFont="1" applyFill="1" applyBorder="1" applyAlignment="1">
      <alignment horizontal="left" vertical="center"/>
    </xf>
    <xf numFmtId="171" fontId="26" fillId="0" borderId="15" xfId="0" applyNumberFormat="1" applyFont="1" applyFill="1" applyBorder="1" applyAlignment="1">
      <alignment horizontal="center" vertical="center"/>
    </xf>
    <xf numFmtId="173" fontId="27" fillId="9" borderId="1" xfId="1" applyNumberFormat="1" applyFont="1" applyFill="1" applyBorder="1" applyAlignment="1">
      <alignment horizontal="right" vertical="center" wrapText="1"/>
    </xf>
    <xf numFmtId="164" fontId="26" fillId="0" borderId="15" xfId="0" applyNumberFormat="1" applyFont="1" applyFill="1" applyBorder="1" applyAlignment="1">
      <alignment horizontal="left" vertical="top" wrapText="1"/>
    </xf>
    <xf numFmtId="174" fontId="27" fillId="9" borderId="1" xfId="1" applyNumberFormat="1" applyFont="1" applyFill="1" applyBorder="1" applyAlignment="1">
      <alignment horizontal="right" vertical="center" wrapText="1"/>
    </xf>
    <xf numFmtId="164" fontId="27" fillId="0" borderId="0" xfId="0" applyNumberFormat="1" applyFont="1" applyFill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/>
    </xf>
    <xf numFmtId="4" fontId="27" fillId="9" borderId="1" xfId="1" applyNumberFormat="1" applyFont="1" applyFill="1" applyBorder="1" applyAlignment="1">
      <alignment horizontal="right" vertical="center" wrapText="1"/>
    </xf>
    <xf numFmtId="168" fontId="27" fillId="0" borderId="1" xfId="1" applyNumberFormat="1" applyFont="1" applyFill="1" applyBorder="1" applyAlignment="1">
      <alignment horizontal="right" vertical="center" wrapText="1"/>
    </xf>
    <xf numFmtId="169" fontId="27" fillId="9" borderId="1" xfId="1" applyNumberFormat="1" applyFont="1" applyFill="1" applyBorder="1" applyAlignment="1">
      <alignment horizontal="right" vertical="center" wrapText="1"/>
    </xf>
    <xf numFmtId="4" fontId="27" fillId="0" borderId="1" xfId="1" applyNumberFormat="1" applyFont="1" applyFill="1" applyBorder="1" applyAlignment="1">
      <alignment horizontal="right" vertical="center" wrapText="1"/>
    </xf>
    <xf numFmtId="165" fontId="26" fillId="3" borderId="1" xfId="1" applyNumberFormat="1" applyFont="1" applyFill="1" applyBorder="1" applyAlignment="1">
      <alignment horizontal="right" vertical="center" wrapText="1"/>
    </xf>
    <xf numFmtId="168" fontId="27" fillId="9" borderId="1" xfId="1" applyNumberFormat="1" applyFont="1" applyFill="1" applyBorder="1" applyAlignment="1">
      <alignment horizontal="right" vertical="center" wrapText="1"/>
    </xf>
    <xf numFmtId="165" fontId="27" fillId="0" borderId="2" xfId="1" applyNumberFormat="1" applyFont="1" applyFill="1" applyBorder="1" applyAlignment="1">
      <alignment horizontal="right" vertical="center" wrapText="1"/>
    </xf>
    <xf numFmtId="0" fontId="27" fillId="0" borderId="2" xfId="0" applyFont="1" applyFill="1" applyBorder="1" applyAlignment="1">
      <alignment vertical="center"/>
    </xf>
    <xf numFmtId="164" fontId="27" fillId="0" borderId="12" xfId="0" applyNumberFormat="1" applyFont="1" applyFill="1" applyBorder="1" applyAlignment="1">
      <alignment vertical="center"/>
    </xf>
    <xf numFmtId="164" fontId="27" fillId="0" borderId="0" xfId="0" applyNumberFormat="1" applyFont="1" applyFill="1" applyBorder="1" applyAlignment="1">
      <alignment vertical="center"/>
    </xf>
    <xf numFmtId="164" fontId="27" fillId="0" borderId="14" xfId="0" applyNumberFormat="1" applyFont="1" applyFill="1" applyBorder="1" applyAlignment="1">
      <alignment horizontal="left" vertical="center"/>
    </xf>
    <xf numFmtId="164" fontId="27" fillId="0" borderId="15" xfId="0" applyNumberFormat="1" applyFont="1" applyFill="1" applyBorder="1" applyAlignment="1">
      <alignment horizontal="center" vertical="center"/>
    </xf>
    <xf numFmtId="166" fontId="27" fillId="0" borderId="4" xfId="1" applyNumberFormat="1" applyFont="1" applyFill="1" applyBorder="1" applyAlignment="1">
      <alignment horizontal="right" vertical="center" wrapText="1"/>
    </xf>
    <xf numFmtId="165" fontId="27" fillId="0" borderId="4" xfId="1" applyNumberFormat="1" applyFont="1" applyFill="1" applyBorder="1" applyAlignment="1">
      <alignment horizontal="center" vertical="center"/>
    </xf>
    <xf numFmtId="164" fontId="27" fillId="0" borderId="4" xfId="1" applyNumberFormat="1" applyFont="1" applyFill="1" applyBorder="1" applyAlignment="1">
      <alignment vertical="center"/>
    </xf>
    <xf numFmtId="0" fontId="27" fillId="0" borderId="1" xfId="0" applyFont="1" applyFill="1" applyBorder="1" applyAlignment="1">
      <alignment horizontal="left" vertical="center" wrapText="1"/>
    </xf>
    <xf numFmtId="166" fontId="27" fillId="4" borderId="2" xfId="1" applyNumberFormat="1" applyFont="1" applyFill="1" applyBorder="1" applyAlignment="1">
      <alignment horizontal="right" vertical="center" wrapText="1"/>
    </xf>
    <xf numFmtId="165" fontId="27" fillId="4" borderId="1" xfId="1" applyNumberFormat="1" applyFont="1" applyFill="1" applyBorder="1" applyAlignment="1">
      <alignment horizontal="center" vertical="center"/>
    </xf>
    <xf numFmtId="165" fontId="27" fillId="4" borderId="2" xfId="1" applyNumberFormat="1" applyFont="1" applyFill="1" applyBorder="1" applyAlignment="1">
      <alignment horizontal="center" vertical="center"/>
    </xf>
    <xf numFmtId="164" fontId="27" fillId="4" borderId="1" xfId="1" applyNumberFormat="1" applyFont="1" applyFill="1" applyBorder="1" applyAlignment="1">
      <alignment vertical="center"/>
    </xf>
    <xf numFmtId="164" fontId="27" fillId="4" borderId="7" xfId="1" applyNumberFormat="1" applyFont="1" applyFill="1" applyBorder="1" applyAlignment="1">
      <alignment vertical="center"/>
    </xf>
    <xf numFmtId="166" fontId="27" fillId="0" borderId="2" xfId="1" applyNumberFormat="1" applyFont="1" applyFill="1" applyBorder="1" applyAlignment="1">
      <alignment horizontal="right" vertical="center" wrapText="1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2" xfId="1" applyNumberFormat="1" applyFont="1" applyFill="1" applyBorder="1" applyAlignment="1">
      <alignment horizontal="center" vertical="center"/>
    </xf>
    <xf numFmtId="164" fontId="27" fillId="0" borderId="1" xfId="1" applyNumberFormat="1" applyFont="1" applyFill="1" applyBorder="1" applyAlignment="1">
      <alignment vertical="center"/>
    </xf>
    <xf numFmtId="164" fontId="27" fillId="0" borderId="1" xfId="0" applyNumberFormat="1" applyFont="1" applyFill="1" applyBorder="1" applyAlignment="1">
      <alignment horizontal="left" vertical="center" wrapText="1"/>
    </xf>
    <xf numFmtId="164" fontId="27" fillId="0" borderId="1" xfId="0" applyNumberFormat="1" applyFont="1" applyFill="1" applyBorder="1" applyAlignment="1" applyProtection="1">
      <alignment horizontal="left" vertical="center" wrapText="1"/>
      <protection hidden="1"/>
    </xf>
    <xf numFmtId="0" fontId="27" fillId="0" borderId="1" xfId="0" applyFont="1" applyFill="1" applyBorder="1" applyAlignment="1" applyProtection="1">
      <alignment horizontal="left" vertical="center" wrapText="1"/>
      <protection locked="0"/>
    </xf>
    <xf numFmtId="164" fontId="27" fillId="0" borderId="2" xfId="1" applyNumberFormat="1" applyFont="1" applyFill="1" applyBorder="1" applyAlignment="1">
      <alignment vertical="center"/>
    </xf>
    <xf numFmtId="165" fontId="27" fillId="4" borderId="1" xfId="0" applyNumberFormat="1" applyFont="1" applyFill="1" applyBorder="1" applyAlignment="1">
      <alignment horizontal="center" vertical="center" wrapText="1"/>
    </xf>
    <xf numFmtId="165" fontId="27" fillId="4" borderId="2" xfId="0" applyNumberFormat="1" applyFont="1" applyFill="1" applyBorder="1" applyAlignment="1">
      <alignment horizontal="center" vertical="center" wrapText="1"/>
    </xf>
    <xf numFmtId="164" fontId="27" fillId="4" borderId="4" xfId="0" applyNumberFormat="1" applyFont="1" applyFill="1" applyBorder="1" applyAlignment="1">
      <alignment horizontal="center" vertical="center" wrapText="1"/>
    </xf>
    <xf numFmtId="164" fontId="27" fillId="4" borderId="15" xfId="0" applyNumberFormat="1" applyFont="1" applyFill="1" applyBorder="1" applyAlignment="1">
      <alignment horizontal="center" vertical="center" wrapText="1"/>
    </xf>
    <xf numFmtId="165" fontId="27" fillId="0" borderId="1" xfId="1" applyNumberFormat="1" applyFont="1" applyFill="1" applyBorder="1" applyAlignment="1">
      <alignment horizontal="center" vertical="center" wrapText="1"/>
    </xf>
    <xf numFmtId="165" fontId="27" fillId="0" borderId="2" xfId="1" applyNumberFormat="1" applyFont="1" applyFill="1" applyBorder="1" applyAlignment="1">
      <alignment horizontal="center" vertical="center" wrapText="1"/>
    </xf>
    <xf numFmtId="164" fontId="27" fillId="0" borderId="1" xfId="1" applyNumberFormat="1" applyFont="1" applyFill="1" applyBorder="1" applyAlignment="1">
      <alignment horizontal="left" vertical="center" wrapText="1"/>
    </xf>
    <xf numFmtId="164" fontId="27" fillId="0" borderId="15" xfId="1" applyNumberFormat="1" applyFont="1" applyFill="1" applyBorder="1" applyAlignment="1">
      <alignment vertical="center"/>
    </xf>
    <xf numFmtId="164" fontId="27" fillId="0" borderId="5" xfId="1" applyNumberFormat="1" applyFont="1" applyFill="1" applyBorder="1" applyAlignment="1">
      <alignment vertical="center"/>
    </xf>
    <xf numFmtId="164" fontId="27" fillId="0" borderId="8" xfId="1" applyNumberFormat="1" applyFont="1" applyFill="1" applyBorder="1" applyAlignment="1">
      <alignment vertical="center"/>
    </xf>
    <xf numFmtId="164" fontId="32" fillId="0" borderId="0" xfId="0" applyNumberFormat="1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166" fontId="32" fillId="0" borderId="0" xfId="1" applyNumberFormat="1" applyFont="1" applyFill="1" applyBorder="1" applyAlignment="1">
      <alignment horizontal="right" vertical="center" wrapText="1"/>
    </xf>
    <xf numFmtId="165" fontId="32" fillId="0" borderId="0" xfId="1" applyNumberFormat="1" applyFont="1" applyFill="1" applyBorder="1" applyAlignment="1">
      <alignment horizontal="center" vertical="center"/>
    </xf>
    <xf numFmtId="164" fontId="32" fillId="0" borderId="0" xfId="1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27" fillId="0" borderId="0" xfId="0" applyFont="1" applyFill="1" applyAlignment="1">
      <alignment horizontal="center" vertical="center" textRotation="90"/>
    </xf>
    <xf numFmtId="0" fontId="33" fillId="0" borderId="0" xfId="0" applyFont="1"/>
    <xf numFmtId="0" fontId="35" fillId="0" borderId="0" xfId="0" applyFont="1" applyAlignment="1">
      <alignment horizontal="justify"/>
    </xf>
    <xf numFmtId="0" fontId="35" fillId="0" borderId="0" xfId="0" applyFont="1"/>
    <xf numFmtId="0" fontId="33" fillId="0" borderId="0" xfId="0" applyFont="1" applyAlignment="1">
      <alignment horizontal="center" vertical="center"/>
    </xf>
    <xf numFmtId="0" fontId="34" fillId="0" borderId="2" xfId="0" applyFont="1" applyBorder="1" applyAlignment="1">
      <alignment horizontal="center" vertical="top" wrapText="1"/>
    </xf>
    <xf numFmtId="0" fontId="36" fillId="0" borderId="0" xfId="0" applyFont="1"/>
    <xf numFmtId="0" fontId="37" fillId="0" borderId="0" xfId="0" applyFont="1" applyFill="1" applyAlignment="1">
      <alignment vertical="center"/>
    </xf>
    <xf numFmtId="0" fontId="38" fillId="0" borderId="2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left" vertical="top" wrapText="1"/>
    </xf>
    <xf numFmtId="0" fontId="38" fillId="0" borderId="1" xfId="0" applyFont="1" applyBorder="1" applyAlignment="1">
      <alignment horizontal="center" vertical="top" wrapText="1"/>
    </xf>
    <xf numFmtId="0" fontId="38" fillId="0" borderId="1" xfId="1" applyNumberFormat="1" applyFont="1" applyBorder="1" applyAlignment="1">
      <alignment horizontal="center" vertical="top" wrapText="1"/>
    </xf>
    <xf numFmtId="0" fontId="39" fillId="0" borderId="0" xfId="0" applyFont="1"/>
    <xf numFmtId="0" fontId="38" fillId="0" borderId="1" xfId="0" applyFont="1" applyBorder="1" applyAlignment="1">
      <alignment horizontal="left" vertical="top" wrapText="1"/>
    </xf>
    <xf numFmtId="0" fontId="40" fillId="0" borderId="1" xfId="0" applyFont="1" applyBorder="1" applyAlignment="1">
      <alignment vertical="top" wrapText="1"/>
    </xf>
    <xf numFmtId="0" fontId="38" fillId="0" borderId="1" xfId="0" applyFont="1" applyBorder="1" applyAlignment="1">
      <alignment horizontal="justify" vertical="top" wrapText="1"/>
    </xf>
    <xf numFmtId="167" fontId="38" fillId="0" borderId="2" xfId="1" applyNumberFormat="1" applyFont="1" applyBorder="1" applyAlignment="1">
      <alignment horizontal="center" vertical="top" wrapText="1"/>
    </xf>
    <xf numFmtId="167" fontId="38" fillId="0" borderId="1" xfId="1" applyNumberFormat="1" applyFont="1" applyBorder="1" applyAlignment="1">
      <alignment horizontal="center" vertical="top" wrapText="1"/>
    </xf>
    <xf numFmtId="0" fontId="40" fillId="0" borderId="1" xfId="0" applyFont="1" applyBorder="1" applyAlignment="1">
      <alignment horizontal="center" vertical="top" wrapText="1"/>
    </xf>
    <xf numFmtId="0" fontId="40" fillId="0" borderId="1" xfId="0" applyFont="1" applyBorder="1" applyAlignment="1">
      <alignment horizontal="justify" vertical="top" wrapText="1"/>
    </xf>
    <xf numFmtId="0" fontId="38" fillId="0" borderId="3" xfId="0" applyFont="1" applyBorder="1" applyAlignment="1">
      <alignment horizontal="justify" vertical="top" wrapText="1"/>
    </xf>
    <xf numFmtId="167" fontId="38" fillId="0" borderId="5" xfId="1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38" fillId="0" borderId="6" xfId="0" applyFont="1" applyBorder="1" applyAlignment="1">
      <alignment horizontal="center" vertical="top" wrapText="1"/>
    </xf>
    <xf numFmtId="0" fontId="38" fillId="0" borderId="13" xfId="0" applyFont="1" applyBorder="1" applyAlignment="1">
      <alignment horizontal="center" vertical="top" wrapText="1"/>
    </xf>
    <xf numFmtId="0" fontId="38" fillId="0" borderId="3" xfId="0" applyFont="1" applyBorder="1" applyAlignment="1">
      <alignment horizontal="center" vertical="top" wrapText="1"/>
    </xf>
    <xf numFmtId="1" fontId="40" fillId="0" borderId="1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167" fontId="10" fillId="0" borderId="0" xfId="1" applyNumberFormat="1" applyFont="1" applyBorder="1" applyAlignment="1">
      <alignment horizontal="center" vertical="top" wrapText="1"/>
    </xf>
    <xf numFmtId="0" fontId="41" fillId="0" borderId="0" xfId="0" applyFont="1"/>
    <xf numFmtId="0" fontId="38" fillId="0" borderId="0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justify" vertical="top"/>
    </xf>
    <xf numFmtId="0" fontId="39" fillId="0" borderId="0" xfId="0" applyFont="1" applyAlignment="1">
      <alignment vertical="top"/>
    </xf>
    <xf numFmtId="0" fontId="8" fillId="0" borderId="0" xfId="0" applyFont="1" applyFill="1" applyAlignment="1">
      <alignment horizontal="center" vertical="center" textRotation="90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0" fillId="0" borderId="0" xfId="0" applyAlignment="1"/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27" fillId="0" borderId="9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164" fontId="27" fillId="0" borderId="11" xfId="0" applyNumberFormat="1" applyFont="1" applyFill="1" applyBorder="1" applyAlignment="1">
      <alignment horizontal="center" vertical="center" wrapText="1"/>
    </xf>
    <xf numFmtId="164" fontId="27" fillId="0" borderId="12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7" fillId="0" borderId="13" xfId="0" applyNumberFormat="1" applyFont="1" applyFill="1" applyBorder="1" applyAlignment="1">
      <alignment horizontal="center" vertical="center" wrapText="1"/>
    </xf>
    <xf numFmtId="164" fontId="27" fillId="0" borderId="14" xfId="0" applyNumberFormat="1" applyFont="1" applyFill="1" applyBorder="1" applyAlignment="1">
      <alignment horizontal="center" vertical="center" wrapText="1"/>
    </xf>
    <xf numFmtId="164" fontId="27" fillId="0" borderId="15" xfId="0" applyNumberFormat="1" applyFont="1" applyFill="1" applyBorder="1" applyAlignment="1">
      <alignment horizontal="center" vertical="center" wrapText="1"/>
    </xf>
    <xf numFmtId="164" fontId="27" fillId="0" borderId="8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 applyProtection="1">
      <alignment horizontal="left" wrapText="1"/>
    </xf>
    <xf numFmtId="0" fontId="25" fillId="0" borderId="0" xfId="0" applyFont="1" applyAlignment="1">
      <alignment horizontal="left" wrapText="1"/>
    </xf>
    <xf numFmtId="164" fontId="26" fillId="0" borderId="9" xfId="0" applyNumberFormat="1" applyFont="1" applyFill="1" applyBorder="1" applyAlignment="1">
      <alignment horizontal="left" vertical="center" wrapText="1"/>
    </xf>
    <xf numFmtId="164" fontId="26" fillId="0" borderId="10" xfId="0" applyNumberFormat="1" applyFont="1" applyFill="1" applyBorder="1" applyAlignment="1">
      <alignment horizontal="left" vertical="center" wrapText="1"/>
    </xf>
    <xf numFmtId="164" fontId="26" fillId="0" borderId="12" xfId="0" applyNumberFormat="1" applyFont="1" applyFill="1" applyBorder="1" applyAlignment="1">
      <alignment horizontal="left" vertical="center" wrapText="1"/>
    </xf>
    <xf numFmtId="164" fontId="26" fillId="0" borderId="0" xfId="0" applyNumberFormat="1" applyFont="1" applyFill="1" applyBorder="1" applyAlignment="1">
      <alignment horizontal="left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27" fillId="0" borderId="6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Fill="1" applyBorder="1" applyAlignment="1">
      <alignment horizontal="center" vertical="center" wrapText="1"/>
    </xf>
    <xf numFmtId="164" fontId="27" fillId="0" borderId="6" xfId="0" applyNumberFormat="1" applyFont="1" applyFill="1" applyBorder="1" applyAlignment="1">
      <alignment horizontal="center" vertical="center" wrapText="1"/>
    </xf>
    <xf numFmtId="0" fontId="32" fillId="0" borderId="0" xfId="0" applyFont="1" applyFill="1" applyAlignment="1">
      <alignment wrapText="1"/>
    </xf>
    <xf numFmtId="164" fontId="32" fillId="0" borderId="0" xfId="0" applyNumberFormat="1" applyFont="1" applyFill="1" applyBorder="1" applyAlignment="1">
      <alignment horizontal="left" vertical="center" wrapText="1"/>
    </xf>
    <xf numFmtId="164" fontId="27" fillId="0" borderId="9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164" fontId="27" fillId="0" borderId="12" xfId="0" applyNumberFormat="1" applyFont="1" applyFill="1" applyBorder="1" applyAlignment="1">
      <alignment horizontal="left" vertical="center" wrapText="1"/>
    </xf>
    <xf numFmtId="164" fontId="27" fillId="0" borderId="0" xfId="0" applyNumberFormat="1" applyFont="1" applyFill="1" applyBorder="1" applyAlignment="1">
      <alignment horizontal="left" vertical="center" wrapText="1"/>
    </xf>
    <xf numFmtId="164" fontId="27" fillId="0" borderId="14" xfId="0" applyNumberFormat="1" applyFont="1" applyFill="1" applyBorder="1" applyAlignment="1">
      <alignment horizontal="left" vertical="center" wrapText="1"/>
    </xf>
    <xf numFmtId="164" fontId="27" fillId="0" borderId="15" xfId="0" applyNumberFormat="1" applyFont="1" applyFill="1" applyBorder="1" applyAlignment="1">
      <alignment horizontal="left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164" fontId="27" fillId="0" borderId="1" xfId="0" applyNumberFormat="1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27" fillId="0" borderId="12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14" xfId="0" applyFont="1" applyFill="1" applyBorder="1" applyAlignment="1">
      <alignment horizontal="left" vertical="center" wrapText="1"/>
    </xf>
    <xf numFmtId="0" fontId="27" fillId="0" borderId="15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 wrapText="1"/>
    </xf>
    <xf numFmtId="164" fontId="26" fillId="0" borderId="14" xfId="0" applyNumberFormat="1" applyFont="1" applyFill="1" applyBorder="1" applyAlignment="1">
      <alignment horizontal="left" vertical="top" wrapText="1"/>
    </xf>
    <xf numFmtId="164" fontId="26" fillId="0" borderId="15" xfId="0" applyNumberFormat="1" applyFont="1" applyFill="1" applyBorder="1" applyAlignment="1">
      <alignment horizontal="left" vertical="top" wrapText="1"/>
    </xf>
    <xf numFmtId="0" fontId="27" fillId="0" borderId="7" xfId="0" applyNumberFormat="1" applyFont="1" applyFill="1" applyBorder="1" applyAlignment="1">
      <alignment horizontal="center" vertical="center" wrapText="1"/>
    </xf>
    <xf numFmtId="164" fontId="27" fillId="0" borderId="7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164" fontId="27" fillId="0" borderId="3" xfId="0" applyNumberFormat="1" applyFont="1" applyFill="1" applyBorder="1" applyAlignment="1">
      <alignment horizontal="center" vertical="center" wrapText="1"/>
    </xf>
    <xf numFmtId="164" fontId="27" fillId="0" borderId="4" xfId="0" applyNumberFormat="1" applyFont="1" applyFill="1" applyBorder="1" applyAlignment="1">
      <alignment horizontal="center" vertical="center" wrapText="1"/>
    </xf>
    <xf numFmtId="164" fontId="27" fillId="0" borderId="5" xfId="0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 applyAlignment="1">
      <alignment horizontal="left" vertical="center" wrapText="1"/>
    </xf>
    <xf numFmtId="164" fontId="27" fillId="0" borderId="4" xfId="0" applyNumberFormat="1" applyFont="1" applyFill="1" applyBorder="1" applyAlignment="1">
      <alignment horizontal="left" vertical="center" wrapText="1"/>
    </xf>
    <xf numFmtId="164" fontId="27" fillId="0" borderId="5" xfId="0" applyNumberFormat="1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164" fontId="27" fillId="9" borderId="3" xfId="0" applyNumberFormat="1" applyFont="1" applyFill="1" applyBorder="1" applyAlignment="1">
      <alignment horizontal="center" vertical="center" wrapText="1"/>
    </xf>
    <xf numFmtId="164" fontId="27" fillId="9" borderId="4" xfId="0" applyNumberFormat="1" applyFont="1" applyFill="1" applyBorder="1" applyAlignment="1">
      <alignment horizontal="center" vertical="center" wrapText="1"/>
    </xf>
    <xf numFmtId="164" fontId="27" fillId="5" borderId="9" xfId="0" applyNumberFormat="1" applyFont="1" applyFill="1" applyBorder="1" applyAlignment="1">
      <alignment horizontal="left" vertical="center" wrapText="1"/>
    </xf>
    <xf numFmtId="0" fontId="27" fillId="5" borderId="10" xfId="0" applyFont="1" applyFill="1" applyBorder="1" applyAlignment="1">
      <alignment horizontal="left" vertical="center" wrapText="1"/>
    </xf>
    <xf numFmtId="0" fontId="27" fillId="5" borderId="11" xfId="0" applyFont="1" applyFill="1" applyBorder="1" applyAlignment="1">
      <alignment horizontal="left" vertical="center" wrapText="1"/>
    </xf>
    <xf numFmtId="0" fontId="27" fillId="5" borderId="12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>
      <alignment horizontal="left" vertical="center" wrapText="1"/>
    </xf>
    <xf numFmtId="0" fontId="27" fillId="5" borderId="13" xfId="0" applyFont="1" applyFill="1" applyBorder="1" applyAlignment="1">
      <alignment horizontal="left" vertical="center" wrapText="1"/>
    </xf>
    <xf numFmtId="0" fontId="27" fillId="5" borderId="14" xfId="0" applyFont="1" applyFill="1" applyBorder="1" applyAlignment="1">
      <alignment horizontal="left" vertical="center" wrapText="1"/>
    </xf>
    <xf numFmtId="0" fontId="27" fillId="5" borderId="15" xfId="0" applyFont="1" applyFill="1" applyBorder="1" applyAlignment="1">
      <alignment horizontal="left" vertical="center" wrapText="1"/>
    </xf>
    <xf numFmtId="0" fontId="27" fillId="5" borderId="8" xfId="0" applyFont="1" applyFill="1" applyBorder="1" applyAlignment="1">
      <alignment horizontal="left" vertical="center" wrapText="1"/>
    </xf>
    <xf numFmtId="0" fontId="29" fillId="0" borderId="6" xfId="0" applyFont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left" vertical="center" wrapText="1"/>
    </xf>
    <xf numFmtId="0" fontId="27" fillId="0" borderId="13" xfId="0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left" vertical="center" wrapText="1"/>
    </xf>
    <xf numFmtId="164" fontId="26" fillId="8" borderId="12" xfId="0" applyNumberFormat="1" applyFont="1" applyFill="1" applyBorder="1" applyAlignment="1">
      <alignment horizontal="left" vertical="center" wrapText="1"/>
    </xf>
    <xf numFmtId="164" fontId="26" fillId="8" borderId="0" xfId="0" applyNumberFormat="1" applyFont="1" applyFill="1" applyBorder="1" applyAlignment="1">
      <alignment horizontal="left" vertical="center" wrapText="1"/>
    </xf>
    <xf numFmtId="0" fontId="39" fillId="0" borderId="0" xfId="0" applyFont="1" applyAlignment="1"/>
    <xf numFmtId="0" fontId="35" fillId="0" borderId="2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justify" vertical="top"/>
    </xf>
    <xf numFmtId="0" fontId="41" fillId="0" borderId="0" xfId="0" applyFont="1" applyAlignment="1">
      <alignment vertical="top"/>
    </xf>
    <xf numFmtId="0" fontId="14" fillId="0" borderId="1" xfId="0" applyFont="1" applyFill="1" applyBorder="1" applyAlignment="1">
      <alignment horizontal="left" vertical="top" wrapText="1"/>
    </xf>
    <xf numFmtId="0" fontId="0" fillId="0" borderId="1" xfId="0" applyBorder="1" applyAlignment="1"/>
    <xf numFmtId="0" fontId="14" fillId="0" borderId="2" xfId="0" applyNumberFormat="1" applyFont="1" applyBorder="1" applyAlignment="1">
      <alignment horizontal="center" vertical="top"/>
    </xf>
    <xf numFmtId="0" fontId="14" fillId="0" borderId="6" xfId="0" applyNumberFormat="1" applyFont="1" applyBorder="1" applyAlignment="1">
      <alignment horizontal="center" vertical="top"/>
    </xf>
    <xf numFmtId="0" fontId="14" fillId="0" borderId="7" xfId="0" applyNumberFormat="1" applyFont="1" applyBorder="1" applyAlignment="1">
      <alignment horizontal="center" vertical="top"/>
    </xf>
    <xf numFmtId="43" fontId="14" fillId="0" borderId="1" xfId="1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0" fillId="0" borderId="4" xfId="0" applyFill="1" applyBorder="1" applyAlignment="1"/>
    <xf numFmtId="0" fontId="0" fillId="0" borderId="5" xfId="0" applyFill="1" applyBorder="1" applyAlignment="1"/>
    <xf numFmtId="0" fontId="13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4" fillId="0" borderId="9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3" fillId="0" borderId="12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0" fontId="22" fillId="0" borderId="1" xfId="0" applyFont="1" applyFill="1" applyBorder="1" applyAlignment="1">
      <alignment horizontal="left" vertical="top" wrapText="1"/>
    </xf>
    <xf numFmtId="0" fontId="0" fillId="0" borderId="1" xfId="0" applyFont="1" applyBorder="1" applyAlignment="1"/>
    <xf numFmtId="0" fontId="0" fillId="0" borderId="1" xfId="0" applyFont="1" applyBorder="1" applyAlignment="1">
      <alignment horizontal="left" vertical="top" wrapText="1"/>
    </xf>
    <xf numFmtId="0" fontId="16" fillId="0" borderId="0" xfId="0" applyFont="1" applyFill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top" wrapText="1"/>
    </xf>
    <xf numFmtId="3" fontId="14" fillId="0" borderId="0" xfId="0" applyNumberFormat="1" applyFont="1" applyAlignment="1">
      <alignment horizontal="left" vertical="center"/>
    </xf>
    <xf numFmtId="0" fontId="13" fillId="0" borderId="0" xfId="0" applyFont="1" applyBorder="1" applyAlignment="1">
      <alignment horizontal="left" vertical="top"/>
    </xf>
    <xf numFmtId="0" fontId="13" fillId="0" borderId="0" xfId="0" applyFont="1" applyAlignment="1"/>
    <xf numFmtId="41" fontId="14" fillId="0" borderId="1" xfId="1" applyNumberFormat="1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"/>
  <sheetViews>
    <sheetView topLeftCell="A22" workbookViewId="0">
      <selection activeCell="F38" sqref="F38"/>
    </sheetView>
  </sheetViews>
  <sheetFormatPr defaultRowHeight="15"/>
  <cols>
    <col min="1" max="1" width="3.42578125" style="2" customWidth="1"/>
    <col min="2" max="2" width="4.7109375" style="2" customWidth="1"/>
    <col min="3" max="16384" width="9.140625" style="2"/>
  </cols>
  <sheetData>
    <row r="1" spans="1:14">
      <c r="A1" s="1"/>
      <c r="B1" s="1"/>
      <c r="C1" s="1"/>
      <c r="D1" s="1"/>
      <c r="E1" s="1"/>
      <c r="G1" s="3"/>
      <c r="H1" s="3"/>
      <c r="J1" s="3" t="s">
        <v>41</v>
      </c>
    </row>
    <row r="2" spans="1:14">
      <c r="A2" s="1"/>
      <c r="B2" s="1"/>
      <c r="C2" s="1"/>
      <c r="D2" s="1"/>
      <c r="E2" s="1"/>
      <c r="G2" s="3"/>
      <c r="H2" s="3"/>
      <c r="J2" s="3"/>
    </row>
    <row r="3" spans="1:14">
      <c r="A3" s="1"/>
      <c r="B3" s="1"/>
      <c r="C3" s="1"/>
      <c r="D3" s="1"/>
      <c r="E3" s="1"/>
      <c r="G3" s="1"/>
      <c r="H3" s="1"/>
      <c r="I3" s="1"/>
      <c r="J3" s="3" t="s">
        <v>115</v>
      </c>
    </row>
    <row r="4" spans="1:14">
      <c r="A4" s="1"/>
      <c r="B4" s="1"/>
      <c r="C4" s="1"/>
      <c r="D4" s="1"/>
      <c r="E4" s="1"/>
      <c r="G4" s="1"/>
      <c r="H4" s="1"/>
      <c r="I4" s="1"/>
      <c r="J4" s="3" t="s">
        <v>62</v>
      </c>
    </row>
    <row r="5" spans="1:14" ht="15.75">
      <c r="A5" s="1"/>
      <c r="B5" s="1"/>
      <c r="C5" s="1"/>
      <c r="D5" s="1"/>
      <c r="E5" s="1"/>
      <c r="I5" s="4"/>
      <c r="J5" s="3"/>
    </row>
    <row r="6" spans="1:14">
      <c r="A6" s="1"/>
      <c r="B6" s="1"/>
      <c r="C6" s="1"/>
      <c r="D6" s="1"/>
      <c r="E6" s="1"/>
      <c r="I6" s="1"/>
      <c r="J6" s="3"/>
    </row>
    <row r="7" spans="1:14">
      <c r="A7" s="1"/>
      <c r="B7" s="1"/>
      <c r="C7" s="1"/>
      <c r="D7" s="1"/>
      <c r="E7" s="1"/>
      <c r="I7" s="1"/>
      <c r="J7" s="3" t="s">
        <v>171</v>
      </c>
    </row>
    <row r="8" spans="1:14">
      <c r="A8" s="1"/>
      <c r="B8" s="1"/>
      <c r="C8" s="1"/>
      <c r="D8" s="1"/>
      <c r="E8" s="1"/>
      <c r="F8" s="1"/>
      <c r="I8" s="1"/>
      <c r="J8" s="3"/>
      <c r="K8" s="1"/>
      <c r="L8" s="1"/>
      <c r="M8" s="1"/>
      <c r="N8" s="1"/>
    </row>
    <row r="9" spans="1:14">
      <c r="A9" s="1"/>
      <c r="B9" s="1"/>
      <c r="C9" s="1"/>
      <c r="D9" s="1"/>
      <c r="E9" s="1"/>
      <c r="F9" s="1"/>
      <c r="I9" s="1"/>
      <c r="J9" s="3" t="s">
        <v>43</v>
      </c>
      <c r="K9" s="1"/>
      <c r="L9" s="1"/>
      <c r="M9" s="1"/>
      <c r="N9" s="1"/>
    </row>
    <row r="10" spans="1:14">
      <c r="A10" s="1"/>
      <c r="B10" s="1"/>
      <c r="C10" s="1"/>
      <c r="D10" s="1"/>
      <c r="E10" s="1"/>
      <c r="F10" s="1"/>
      <c r="K10" s="1"/>
      <c r="L10" s="1"/>
      <c r="M10" s="1"/>
      <c r="N10" s="1"/>
    </row>
    <row r="11" spans="1:14" ht="15.75">
      <c r="K11" s="4"/>
      <c r="L11" s="4"/>
      <c r="M11" s="1"/>
      <c r="N11" s="1"/>
    </row>
    <row r="12" spans="1:14">
      <c r="K12" s="1"/>
      <c r="L12" s="1"/>
      <c r="M12" s="1"/>
      <c r="N12" s="1"/>
    </row>
    <row r="13" spans="1:14" ht="18.75" customHeight="1">
      <c r="K13" s="1"/>
      <c r="L13" s="1"/>
      <c r="M13" s="1"/>
      <c r="N13" s="1"/>
    </row>
    <row r="14" spans="1:14" ht="18.75" customHeight="1">
      <c r="K14" s="1"/>
      <c r="L14" s="1"/>
      <c r="M14" s="1"/>
      <c r="N14" s="1"/>
    </row>
    <row r="15" spans="1:14">
      <c r="K15" s="1"/>
      <c r="L15" s="1"/>
      <c r="M15" s="1"/>
      <c r="N15" s="1"/>
    </row>
    <row r="16" spans="1:14">
      <c r="A16" s="1"/>
      <c r="B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22.5" customHeight="1">
      <c r="C17" s="212" t="s">
        <v>26</v>
      </c>
      <c r="D17" s="213"/>
      <c r="E17" s="213"/>
      <c r="F17" s="213"/>
      <c r="G17" s="213"/>
      <c r="H17" s="213"/>
      <c r="I17" s="213"/>
      <c r="J17" s="4"/>
      <c r="K17" s="1"/>
      <c r="L17" s="1"/>
      <c r="M17" s="1"/>
      <c r="N17" s="1"/>
    </row>
    <row r="18" spans="1:14" ht="18.75">
      <c r="C18" s="214" t="s">
        <v>136</v>
      </c>
      <c r="D18" s="213"/>
      <c r="E18" s="213"/>
      <c r="F18" s="213"/>
      <c r="G18" s="213"/>
      <c r="H18" s="213"/>
      <c r="I18" s="213"/>
      <c r="J18" s="213"/>
      <c r="K18" s="1"/>
      <c r="L18" s="1"/>
      <c r="M18" s="1"/>
      <c r="N18" s="1"/>
    </row>
    <row r="19" spans="1:14" ht="18.75" customHeight="1">
      <c r="C19" s="210" t="s">
        <v>25</v>
      </c>
      <c r="D19" s="210"/>
      <c r="E19" s="210"/>
      <c r="F19" s="210"/>
      <c r="G19" s="210"/>
      <c r="H19" s="210"/>
      <c r="I19" s="210"/>
      <c r="J19" s="210"/>
      <c r="K19" s="1"/>
      <c r="L19" s="1"/>
      <c r="M19" s="1"/>
      <c r="N19" s="1"/>
    </row>
    <row r="20" spans="1:14" ht="15" customHeight="1">
      <c r="C20" s="215" t="s">
        <v>170</v>
      </c>
      <c r="D20" s="213"/>
      <c r="E20" s="213"/>
      <c r="F20" s="213"/>
      <c r="G20" s="213"/>
      <c r="H20" s="213"/>
      <c r="I20" s="213"/>
      <c r="J20" s="213"/>
      <c r="K20" s="1"/>
      <c r="L20" s="1"/>
      <c r="M20" s="1"/>
      <c r="N20" s="1"/>
    </row>
    <row r="21" spans="1:14" ht="15" customHeight="1">
      <c r="C21" s="213"/>
      <c r="D21" s="213"/>
      <c r="E21" s="213"/>
      <c r="F21" s="213"/>
      <c r="G21" s="213"/>
      <c r="H21" s="213"/>
      <c r="I21" s="213"/>
      <c r="J21" s="213"/>
      <c r="K21" s="1"/>
      <c r="L21" s="1"/>
      <c r="M21" s="1"/>
      <c r="N21" s="1"/>
    </row>
    <row r="22" spans="1:14" ht="75" customHeight="1">
      <c r="C22" s="213"/>
      <c r="D22" s="213"/>
      <c r="E22" s="213"/>
      <c r="F22" s="213"/>
      <c r="G22" s="213"/>
      <c r="H22" s="213"/>
      <c r="I22" s="213"/>
      <c r="J22" s="213"/>
      <c r="K22" s="1"/>
      <c r="L22" s="1"/>
      <c r="M22" s="1"/>
      <c r="N22" s="1"/>
    </row>
    <row r="23" spans="1:14">
      <c r="A23" s="1"/>
      <c r="B23" s="1"/>
      <c r="C23" s="1"/>
      <c r="D23" s="209" t="s">
        <v>27</v>
      </c>
      <c r="E23" s="209"/>
      <c r="F23" s="209"/>
      <c r="G23" s="209"/>
      <c r="H23" s="209"/>
      <c r="I23" s="209"/>
      <c r="J23" s="1"/>
      <c r="K23" s="1"/>
      <c r="L23" s="1"/>
      <c r="M23" s="1"/>
      <c r="N23" s="1"/>
    </row>
    <row r="24" spans="1:14">
      <c r="A24" s="1"/>
      <c r="J24" s="1"/>
      <c r="K24" s="1"/>
      <c r="L24" s="1"/>
      <c r="M24" s="1"/>
      <c r="N24" s="1"/>
    </row>
    <row r="25" spans="1:14">
      <c r="A25" s="1"/>
      <c r="J25" s="1"/>
      <c r="K25" s="1"/>
      <c r="L25" s="1"/>
      <c r="M25" s="1"/>
      <c r="N25" s="1"/>
    </row>
    <row r="26" spans="1:14">
      <c r="A26" s="1"/>
      <c r="G26" s="217" t="s">
        <v>39</v>
      </c>
      <c r="H26" s="218"/>
      <c r="I26" s="218"/>
      <c r="J26" s="218"/>
      <c r="K26" s="1"/>
      <c r="L26" s="1"/>
      <c r="M26" s="1"/>
      <c r="N26" s="1"/>
    </row>
    <row r="27" spans="1:14">
      <c r="A27" s="1"/>
      <c r="I27" s="1"/>
      <c r="J27" s="3" t="s">
        <v>63</v>
      </c>
      <c r="K27" s="1"/>
      <c r="L27" s="1"/>
      <c r="M27" s="1"/>
      <c r="N27" s="1"/>
    </row>
    <row r="28" spans="1:14">
      <c r="A28" s="1"/>
      <c r="I28" s="1"/>
      <c r="J28" s="3"/>
      <c r="K28" s="1"/>
      <c r="L28" s="1"/>
      <c r="M28" s="1"/>
      <c r="N28" s="1"/>
    </row>
    <row r="29" spans="1:14">
      <c r="A29" s="1"/>
      <c r="I29" s="1"/>
      <c r="J29" s="24" t="s">
        <v>64</v>
      </c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5:8">
      <c r="F33" s="25"/>
    </row>
    <row r="38" spans="5:8">
      <c r="F38" s="2" t="s">
        <v>9</v>
      </c>
    </row>
    <row r="40" spans="5:8" ht="15.75">
      <c r="F40" s="216" t="s">
        <v>233</v>
      </c>
      <c r="G40" s="216"/>
    </row>
    <row r="44" spans="5:8" ht="15.75">
      <c r="E44" s="211"/>
      <c r="F44" s="211"/>
      <c r="G44" s="211"/>
      <c r="H44" s="211"/>
    </row>
  </sheetData>
  <mergeCells count="8">
    <mergeCell ref="D23:I23"/>
    <mergeCell ref="C19:J19"/>
    <mergeCell ref="E44:H44"/>
    <mergeCell ref="C17:I17"/>
    <mergeCell ref="C18:J18"/>
    <mergeCell ref="C20:J22"/>
    <mergeCell ref="F40:G40"/>
    <mergeCell ref="G26:J26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O239"/>
  <sheetViews>
    <sheetView tabSelected="1" view="pageBreakPreview" topLeftCell="A170" zoomScale="33" zoomScaleNormal="55" zoomScaleSheetLayoutView="33" zoomScalePageLayoutView="51" workbookViewId="0">
      <selection activeCell="B177" sqref="B177:B181"/>
    </sheetView>
  </sheetViews>
  <sheetFormatPr defaultRowHeight="23.25"/>
  <cols>
    <col min="1" max="1" width="8.5703125" style="5" customWidth="1"/>
    <col min="2" max="2" width="57.85546875" style="5" customWidth="1"/>
    <col min="3" max="3" width="13.140625" style="5" customWidth="1"/>
    <col min="4" max="4" width="20.85546875" style="6" customWidth="1"/>
    <col min="5" max="5" width="36.140625" style="7" customWidth="1"/>
    <col min="6" max="6" width="29.85546875" style="7" customWidth="1"/>
    <col min="7" max="7" width="29.140625" style="7" customWidth="1"/>
    <col min="8" max="8" width="22.140625" style="7" hidden="1" customWidth="1"/>
    <col min="9" max="9" width="25.85546875" style="7" customWidth="1"/>
    <col min="10" max="10" width="15.140625" style="7" customWidth="1"/>
    <col min="11" max="11" width="15.42578125" style="7" customWidth="1"/>
    <col min="12" max="12" width="27" style="7" customWidth="1"/>
    <col min="13" max="13" width="28.7109375" style="7" customWidth="1"/>
    <col min="14" max="14" width="15.85546875" style="7" customWidth="1"/>
    <col min="15" max="15" width="25.7109375" style="7" customWidth="1"/>
    <col min="16" max="16" width="21.5703125" style="7" customWidth="1"/>
    <col min="17" max="17" width="17" style="7" customWidth="1"/>
    <col min="18" max="18" width="25.28515625" style="7" customWidth="1"/>
    <col min="19" max="19" width="28.85546875" style="7" customWidth="1"/>
    <col min="20" max="20" width="15" style="7" customWidth="1"/>
    <col min="21" max="21" width="24.42578125" style="7" customWidth="1"/>
    <col min="22" max="22" width="26.140625" style="7" customWidth="1"/>
    <col min="23" max="23" width="16.7109375" style="7" customWidth="1"/>
    <col min="24" max="24" width="28.140625" style="7" customWidth="1"/>
    <col min="25" max="25" width="25.5703125" style="7" customWidth="1"/>
    <col min="26" max="26" width="17.140625" style="7" customWidth="1"/>
    <col min="27" max="27" width="26.7109375" style="7" customWidth="1"/>
    <col min="28" max="28" width="15.5703125" style="7" customWidth="1"/>
    <col min="29" max="29" width="20.7109375" style="7" customWidth="1"/>
    <col min="30" max="30" width="29.28515625" style="7" customWidth="1"/>
    <col min="31" max="31" width="31.28515625" style="7" customWidth="1"/>
    <col min="32" max="32" width="16" style="7" customWidth="1"/>
    <col min="33" max="33" width="26.85546875" style="7" customWidth="1"/>
    <col min="34" max="34" width="20.28515625" style="7" customWidth="1"/>
    <col min="35" max="35" width="16.5703125" style="7" customWidth="1"/>
    <col min="36" max="36" width="27.42578125" style="7" customWidth="1"/>
    <col min="37" max="37" width="21" style="7" customWidth="1"/>
    <col min="38" max="38" width="15.5703125" style="7" customWidth="1"/>
    <col min="39" max="39" width="26.85546875" style="7" customWidth="1"/>
    <col min="40" max="40" width="20" style="7" customWidth="1"/>
    <col min="41" max="41" width="17.5703125" style="7" customWidth="1"/>
    <col min="42" max="42" width="28" style="7" customWidth="1"/>
    <col min="43" max="43" width="24.85546875" style="5" customWidth="1"/>
    <col min="44" max="44" width="16.140625" style="5" customWidth="1"/>
    <col min="45" max="45" width="26.42578125" style="5" customWidth="1"/>
    <col min="46" max="46" width="21.140625" style="5" customWidth="1"/>
    <col min="47" max="47" width="19.5703125" style="5" customWidth="1"/>
    <col min="48" max="110" width="9.140625" style="5"/>
    <col min="111" max="16384" width="9.140625" style="8"/>
  </cols>
  <sheetData>
    <row r="1" spans="1:49" ht="48" customHeight="1">
      <c r="A1" s="43" t="s">
        <v>257</v>
      </c>
      <c r="B1" s="44"/>
      <c r="C1" s="44"/>
      <c r="D1" s="45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4"/>
      <c r="AR1" s="44"/>
      <c r="AS1" s="44"/>
      <c r="AT1" s="47"/>
      <c r="AU1" s="47"/>
    </row>
    <row r="2" spans="1:49" ht="15" customHeight="1">
      <c r="A2" s="249" t="s">
        <v>0</v>
      </c>
      <c r="B2" s="249" t="s">
        <v>1</v>
      </c>
      <c r="C2" s="249" t="s">
        <v>56</v>
      </c>
      <c r="D2" s="236" t="s">
        <v>54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9"/>
      <c r="AT2" s="47"/>
      <c r="AU2" s="50"/>
    </row>
    <row r="3" spans="1:49" ht="116.25" customHeight="1">
      <c r="A3" s="249"/>
      <c r="B3" s="249"/>
      <c r="C3" s="249"/>
      <c r="D3" s="237"/>
      <c r="E3" s="271" t="s">
        <v>138</v>
      </c>
      <c r="F3" s="272"/>
      <c r="G3" s="272"/>
      <c r="H3" s="273"/>
      <c r="I3" s="279" t="s">
        <v>2</v>
      </c>
      <c r="J3" s="280"/>
      <c r="K3" s="51"/>
      <c r="L3" s="271" t="s">
        <v>3</v>
      </c>
      <c r="M3" s="272"/>
      <c r="N3" s="48"/>
      <c r="O3" s="279" t="s">
        <v>4</v>
      </c>
      <c r="P3" s="280"/>
      <c r="Q3" s="51"/>
      <c r="R3" s="271" t="s">
        <v>5</v>
      </c>
      <c r="S3" s="272"/>
      <c r="T3" s="48"/>
      <c r="U3" s="279" t="s">
        <v>6</v>
      </c>
      <c r="V3" s="280"/>
      <c r="W3" s="51"/>
      <c r="X3" s="271" t="s">
        <v>7</v>
      </c>
      <c r="Y3" s="272"/>
      <c r="Z3" s="48"/>
      <c r="AA3" s="279" t="s">
        <v>8</v>
      </c>
      <c r="AB3" s="280"/>
      <c r="AC3" s="51"/>
      <c r="AD3" s="271" t="s">
        <v>9</v>
      </c>
      <c r="AE3" s="272"/>
      <c r="AF3" s="48"/>
      <c r="AG3" s="279" t="s">
        <v>10</v>
      </c>
      <c r="AH3" s="280"/>
      <c r="AI3" s="51"/>
      <c r="AJ3" s="271" t="s">
        <v>11</v>
      </c>
      <c r="AK3" s="272"/>
      <c r="AL3" s="48"/>
      <c r="AM3" s="279" t="s">
        <v>12</v>
      </c>
      <c r="AN3" s="280"/>
      <c r="AO3" s="51"/>
      <c r="AP3" s="271" t="s">
        <v>13</v>
      </c>
      <c r="AQ3" s="272"/>
      <c r="AR3" s="52"/>
      <c r="AS3" s="269" t="s">
        <v>57</v>
      </c>
      <c r="AT3" s="269" t="s">
        <v>58</v>
      </c>
      <c r="AU3" s="277" t="s">
        <v>55</v>
      </c>
      <c r="AV3" s="9"/>
      <c r="AW3" s="9"/>
    </row>
    <row r="4" spans="1:49" ht="144.75" customHeight="1">
      <c r="A4" s="249"/>
      <c r="B4" s="249"/>
      <c r="C4" s="249"/>
      <c r="D4" s="268"/>
      <c r="E4" s="53" t="s">
        <v>46</v>
      </c>
      <c r="F4" s="54" t="s">
        <v>16</v>
      </c>
      <c r="G4" s="53" t="s">
        <v>14</v>
      </c>
      <c r="H4" s="53" t="s">
        <v>37</v>
      </c>
      <c r="I4" s="55" t="s">
        <v>15</v>
      </c>
      <c r="J4" s="55" t="s">
        <v>16</v>
      </c>
      <c r="K4" s="56" t="s">
        <v>14</v>
      </c>
      <c r="L4" s="57" t="s">
        <v>15</v>
      </c>
      <c r="M4" s="57" t="s">
        <v>16</v>
      </c>
      <c r="N4" s="53" t="s">
        <v>14</v>
      </c>
      <c r="O4" s="55" t="s">
        <v>15</v>
      </c>
      <c r="P4" s="55" t="s">
        <v>16</v>
      </c>
      <c r="Q4" s="56" t="s">
        <v>14</v>
      </c>
      <c r="R4" s="57" t="s">
        <v>15</v>
      </c>
      <c r="S4" s="57" t="s">
        <v>16</v>
      </c>
      <c r="T4" s="53" t="s">
        <v>14</v>
      </c>
      <c r="U4" s="55" t="s">
        <v>15</v>
      </c>
      <c r="V4" s="55" t="s">
        <v>16</v>
      </c>
      <c r="W4" s="56" t="s">
        <v>14</v>
      </c>
      <c r="X4" s="57" t="s">
        <v>15</v>
      </c>
      <c r="Y4" s="57" t="s">
        <v>16</v>
      </c>
      <c r="Z4" s="53" t="s">
        <v>14</v>
      </c>
      <c r="AA4" s="55" t="s">
        <v>15</v>
      </c>
      <c r="AB4" s="55" t="s">
        <v>16</v>
      </c>
      <c r="AC4" s="56" t="s">
        <v>14</v>
      </c>
      <c r="AD4" s="57" t="s">
        <v>15</v>
      </c>
      <c r="AE4" s="57" t="s">
        <v>16</v>
      </c>
      <c r="AF4" s="53" t="s">
        <v>14</v>
      </c>
      <c r="AG4" s="55" t="s">
        <v>15</v>
      </c>
      <c r="AH4" s="55" t="s">
        <v>16</v>
      </c>
      <c r="AI4" s="56" t="s">
        <v>14</v>
      </c>
      <c r="AJ4" s="57" t="s">
        <v>15</v>
      </c>
      <c r="AK4" s="57" t="s">
        <v>16</v>
      </c>
      <c r="AL4" s="53" t="s">
        <v>14</v>
      </c>
      <c r="AM4" s="55" t="s">
        <v>15</v>
      </c>
      <c r="AN4" s="55" t="s">
        <v>16</v>
      </c>
      <c r="AO4" s="56" t="s">
        <v>14</v>
      </c>
      <c r="AP4" s="57" t="s">
        <v>15</v>
      </c>
      <c r="AQ4" s="58" t="s">
        <v>16</v>
      </c>
      <c r="AR4" s="53" t="s">
        <v>14</v>
      </c>
      <c r="AS4" s="270"/>
      <c r="AT4" s="270"/>
      <c r="AU4" s="278"/>
      <c r="AV4" s="9"/>
      <c r="AW4" s="9"/>
    </row>
    <row r="5" spans="1:49" ht="67.5" customHeight="1">
      <c r="A5" s="281" t="s">
        <v>48</v>
      </c>
      <c r="B5" s="282"/>
      <c r="C5" s="283"/>
      <c r="D5" s="59" t="s">
        <v>17</v>
      </c>
      <c r="E5" s="60">
        <f>E7+E8+E9+E6</f>
        <v>124007.40000000001</v>
      </c>
      <c r="F5" s="61">
        <f>F7+F8+F9</f>
        <v>79201.940999999992</v>
      </c>
      <c r="G5" s="62">
        <f>IF(E5=0,0,F5*100/E5)</f>
        <v>63.86872154403688</v>
      </c>
      <c r="H5" s="60">
        <f>E5-F5</f>
        <v>44805.459000000017</v>
      </c>
      <c r="I5" s="60">
        <f t="shared" ref="I5" si="0">SUM(I7,I8,I9)</f>
        <v>9475.3559999999998</v>
      </c>
      <c r="J5" s="60">
        <f t="shared" ref="J5" si="1">SUM(J7,J8,J9)</f>
        <v>0</v>
      </c>
      <c r="K5" s="62">
        <f>IF(I5=0,0,J5*100/I5)</f>
        <v>0</v>
      </c>
      <c r="L5" s="60">
        <f t="shared" ref="L5:M5" si="2">SUM(L7,L8,L9)</f>
        <v>6474.3830000000007</v>
      </c>
      <c r="M5" s="60">
        <f t="shared" si="2"/>
        <v>15949.739</v>
      </c>
      <c r="N5" s="62">
        <f>IF(L5=0,0,M5*100/L5)</f>
        <v>246.35149017288592</v>
      </c>
      <c r="O5" s="60">
        <f t="shared" ref="O5:P5" si="3">SUM(O7,O8,O9)</f>
        <v>3344.2910000000002</v>
      </c>
      <c r="P5" s="60">
        <f t="shared" si="3"/>
        <v>700</v>
      </c>
      <c r="Q5" s="62">
        <f>IF(O5=0,0,P5*100/O5)</f>
        <v>20.931192889613971</v>
      </c>
      <c r="R5" s="60">
        <f t="shared" ref="R5:S5" si="4">SUM(R7,R8,R9)</f>
        <v>3335.2809999999999</v>
      </c>
      <c r="S5" s="60">
        <f t="shared" si="4"/>
        <v>5660.9710000000005</v>
      </c>
      <c r="T5" s="62">
        <f>IF(R5=0,0,S5*100/R5)</f>
        <v>169.72995678624983</v>
      </c>
      <c r="U5" s="60">
        <f t="shared" ref="U5:V5" si="5">SUM(U7,U8,U9)</f>
        <v>7583.9139999999998</v>
      </c>
      <c r="V5" s="60">
        <f t="shared" si="5"/>
        <v>7127.9449999999997</v>
      </c>
      <c r="W5" s="62">
        <f>IF(U5=0,0,V5*100/U5)</f>
        <v>93.987682349773479</v>
      </c>
      <c r="X5" s="60">
        <f t="shared" ref="X5:Y5" si="6">SUM(X7,X8,X9)</f>
        <v>9403.4350000000013</v>
      </c>
      <c r="Y5" s="60">
        <f t="shared" si="6"/>
        <v>8320.3719999999994</v>
      </c>
      <c r="Z5" s="62">
        <f>IF(X5=0,0,Y5*100/X5)</f>
        <v>88.482262066999965</v>
      </c>
      <c r="AA5" s="60">
        <f t="shared" ref="AA5:AB5" si="7">SUM(AA7,AA8,AA9)</f>
        <v>2296.65</v>
      </c>
      <c r="AB5" s="60">
        <f t="shared" si="7"/>
        <v>0</v>
      </c>
      <c r="AC5" s="62">
        <f>IF(AA5=0,0,AB5*100/AA5)</f>
        <v>0</v>
      </c>
      <c r="AD5" s="60">
        <f t="shared" ref="AD5:AE5" si="8">SUM(AD7,AD8,AD9)</f>
        <v>43165.106</v>
      </c>
      <c r="AE5" s="60">
        <f t="shared" si="8"/>
        <v>41442.914000000004</v>
      </c>
      <c r="AF5" s="62">
        <f>IF(AD5=0,0,AE5*100/AD5)</f>
        <v>96.01022177496796</v>
      </c>
      <c r="AG5" s="60">
        <f t="shared" ref="AG5:AH5" si="9">SUM(AG7,AG8,AG9)</f>
        <v>10324.549999999999</v>
      </c>
      <c r="AH5" s="60">
        <f t="shared" si="9"/>
        <v>0</v>
      </c>
      <c r="AI5" s="62">
        <f>IF(AG5=0,0,AH5*100/AG5)</f>
        <v>0</v>
      </c>
      <c r="AJ5" s="60">
        <f t="shared" ref="AJ5:AK5" si="10">SUM(AJ7,AJ8,AJ9)</f>
        <v>10224.214</v>
      </c>
      <c r="AK5" s="60">
        <f t="shared" si="10"/>
        <v>0</v>
      </c>
      <c r="AL5" s="62">
        <f>IF(AJ5=0,0,AK5*100/AJ5)</f>
        <v>0</v>
      </c>
      <c r="AM5" s="60">
        <f t="shared" ref="AM5:AN5" si="11">SUM(AM7,AM8,AM9)</f>
        <v>10256.75</v>
      </c>
      <c r="AN5" s="60">
        <f t="shared" si="11"/>
        <v>0</v>
      </c>
      <c r="AO5" s="62">
        <f>IF(AM5=0,0,AN5*100/AM5)</f>
        <v>0</v>
      </c>
      <c r="AP5" s="60">
        <f t="shared" ref="AP5:AQ5" si="12">SUM(AP7,AP8,AP9)</f>
        <v>7677.47</v>
      </c>
      <c r="AQ5" s="60">
        <f t="shared" si="12"/>
        <v>0</v>
      </c>
      <c r="AR5" s="62">
        <f>IF(AP5=0,0,AQ5*100/AP5)</f>
        <v>0</v>
      </c>
      <c r="AS5" s="63"/>
      <c r="AT5" s="63"/>
      <c r="AU5" s="63"/>
      <c r="AV5" s="9"/>
      <c r="AW5" s="9"/>
    </row>
    <row r="6" spans="1:49" ht="74.25" customHeight="1">
      <c r="A6" s="284"/>
      <c r="B6" s="285"/>
      <c r="C6" s="286"/>
      <c r="D6" s="64" t="s">
        <v>18</v>
      </c>
      <c r="E6" s="65">
        <f>I6+L6+O6+R6+U6+X6+AA6+AD6+AG6+AJ6+AM6+AP6</f>
        <v>446</v>
      </c>
      <c r="F6" s="66">
        <f>J6+M6+P6+S6+V6+Y6+AB6+AE6+AH6+AK6+AN6+AQ6</f>
        <v>0</v>
      </c>
      <c r="G6" s="67">
        <f>IF(E6=0,0,F6*100/E6)</f>
        <v>0</v>
      </c>
      <c r="H6" s="68"/>
      <c r="I6" s="69">
        <f>I197</f>
        <v>0</v>
      </c>
      <c r="J6" s="69">
        <f t="shared" ref="J6:AR6" si="13">J197</f>
        <v>0</v>
      </c>
      <c r="K6" s="69">
        <f t="shared" si="13"/>
        <v>0</v>
      </c>
      <c r="L6" s="70">
        <f t="shared" si="13"/>
        <v>0</v>
      </c>
      <c r="M6" s="70">
        <f t="shared" si="13"/>
        <v>0</v>
      </c>
      <c r="N6" s="70">
        <f t="shared" si="13"/>
        <v>0</v>
      </c>
      <c r="O6" s="69">
        <f t="shared" si="13"/>
        <v>0</v>
      </c>
      <c r="P6" s="69">
        <f t="shared" si="13"/>
        <v>0</v>
      </c>
      <c r="Q6" s="69">
        <f t="shared" si="13"/>
        <v>0</v>
      </c>
      <c r="R6" s="70">
        <f t="shared" si="13"/>
        <v>0</v>
      </c>
      <c r="S6" s="70">
        <f t="shared" si="13"/>
        <v>0</v>
      </c>
      <c r="T6" s="70">
        <f t="shared" si="13"/>
        <v>0</v>
      </c>
      <c r="U6" s="69">
        <f t="shared" si="13"/>
        <v>0</v>
      </c>
      <c r="V6" s="69">
        <f t="shared" si="13"/>
        <v>0</v>
      </c>
      <c r="W6" s="69">
        <f t="shared" si="13"/>
        <v>0</v>
      </c>
      <c r="X6" s="70">
        <f t="shared" si="13"/>
        <v>0</v>
      </c>
      <c r="Y6" s="70">
        <f t="shared" si="13"/>
        <v>0</v>
      </c>
      <c r="Z6" s="70">
        <f t="shared" si="13"/>
        <v>0</v>
      </c>
      <c r="AA6" s="69">
        <f t="shared" si="13"/>
        <v>0</v>
      </c>
      <c r="AB6" s="69">
        <f t="shared" si="13"/>
        <v>0</v>
      </c>
      <c r="AC6" s="69">
        <f t="shared" si="13"/>
        <v>0</v>
      </c>
      <c r="AD6" s="70">
        <f t="shared" si="13"/>
        <v>223</v>
      </c>
      <c r="AE6" s="70">
        <f t="shared" si="13"/>
        <v>0</v>
      </c>
      <c r="AF6" s="70">
        <f t="shared" si="13"/>
        <v>0</v>
      </c>
      <c r="AG6" s="69">
        <f t="shared" si="13"/>
        <v>223</v>
      </c>
      <c r="AH6" s="69">
        <f t="shared" si="13"/>
        <v>0</v>
      </c>
      <c r="AI6" s="69">
        <f t="shared" si="13"/>
        <v>0</v>
      </c>
      <c r="AJ6" s="70">
        <f t="shared" si="13"/>
        <v>0</v>
      </c>
      <c r="AK6" s="70">
        <f t="shared" si="13"/>
        <v>0</v>
      </c>
      <c r="AL6" s="70">
        <f t="shared" si="13"/>
        <v>0</v>
      </c>
      <c r="AM6" s="69">
        <f t="shared" si="13"/>
        <v>0</v>
      </c>
      <c r="AN6" s="69">
        <f t="shared" si="13"/>
        <v>0</v>
      </c>
      <c r="AO6" s="69">
        <f t="shared" si="13"/>
        <v>0</v>
      </c>
      <c r="AP6" s="70">
        <f t="shared" si="13"/>
        <v>0</v>
      </c>
      <c r="AQ6" s="70">
        <f t="shared" si="13"/>
        <v>0</v>
      </c>
      <c r="AR6" s="70">
        <f t="shared" si="13"/>
        <v>0</v>
      </c>
      <c r="AS6" s="63"/>
      <c r="AT6" s="63"/>
      <c r="AU6" s="63"/>
      <c r="AV6" s="9"/>
      <c r="AW6" s="9"/>
    </row>
    <row r="7" spans="1:49" ht="78.75" customHeight="1">
      <c r="A7" s="284"/>
      <c r="B7" s="285"/>
      <c r="C7" s="286"/>
      <c r="D7" s="71" t="s">
        <v>19</v>
      </c>
      <c r="E7" s="65">
        <f>I7+L7+O7+R7+U7+X7+AA7+AD7+AG7+AJ7+AM7+AP7</f>
        <v>91051.1</v>
      </c>
      <c r="F7" s="65">
        <f>F24+F85+F94+F118+F136+F145+F154+F163+F171+F188</f>
        <v>57643.322</v>
      </c>
      <c r="G7" s="67">
        <f>IF(E7=0,0,F7*100/E7)</f>
        <v>63.308759586649693</v>
      </c>
      <c r="H7" s="68">
        <f>E7-F7</f>
        <v>33407.778000000006</v>
      </c>
      <c r="I7" s="72">
        <f>I85+I193</f>
        <v>9475.3559999999998</v>
      </c>
      <c r="J7" s="72">
        <f>J85+J193</f>
        <v>0</v>
      </c>
      <c r="K7" s="73">
        <f>IF(I7=0,0,J7*100/I7)</f>
        <v>0</v>
      </c>
      <c r="L7" s="74">
        <f>L85+L193</f>
        <v>6474.3830000000007</v>
      </c>
      <c r="M7" s="74">
        <f>M85+M193</f>
        <v>15949.739</v>
      </c>
      <c r="N7" s="75">
        <f>IF(L7=0,0,M7*100/L7)</f>
        <v>246.35149017288592</v>
      </c>
      <c r="O7" s="72">
        <f>O85+O193</f>
        <v>2024.2909999999999</v>
      </c>
      <c r="P7" s="72">
        <f>P85+P193</f>
        <v>0</v>
      </c>
      <c r="Q7" s="73">
        <f>IF(O7=0,0,P7*100/O7)</f>
        <v>0</v>
      </c>
      <c r="R7" s="74">
        <f>R85+R193</f>
        <v>272.971</v>
      </c>
      <c r="S7" s="74">
        <f>S85+S193</f>
        <v>2024.2909999999999</v>
      </c>
      <c r="T7" s="75">
        <f>IF(R7=0,0,S7*100/R7)</f>
        <v>741.57731041026341</v>
      </c>
      <c r="U7" s="72">
        <f>U85+U193</f>
        <v>644.42399999999998</v>
      </c>
      <c r="V7" s="72">
        <f>V85+V193</f>
        <v>535.69500000000005</v>
      </c>
      <c r="W7" s="73">
        <f>IF(U7=0,0,V7*100/U7)</f>
        <v>83.127723362258408</v>
      </c>
      <c r="X7" s="74">
        <f>X85+X193</f>
        <v>2238.335</v>
      </c>
      <c r="Y7" s="74">
        <f>Y85+Y193</f>
        <v>1738.335</v>
      </c>
      <c r="Z7" s="75">
        <f>IF(X7=0,0,Y7*100/X7)</f>
        <v>77.661967489227479</v>
      </c>
      <c r="AA7" s="72">
        <f>AA85+AA193</f>
        <v>286.75</v>
      </c>
      <c r="AB7" s="72">
        <f>AB85+AB193</f>
        <v>0</v>
      </c>
      <c r="AC7" s="73">
        <f>IF(AA7=0,0,AB7*100/AA7)</f>
        <v>0</v>
      </c>
      <c r="AD7" s="74">
        <f>AD85+AD193</f>
        <v>39125.106</v>
      </c>
      <c r="AE7" s="74">
        <f>AE85+AE193</f>
        <v>37395.262000000002</v>
      </c>
      <c r="AF7" s="75">
        <f>IF(AD7=0,0,AE7*100/AD7)</f>
        <v>95.578685460941628</v>
      </c>
      <c r="AG7" s="72">
        <f>AG85+AG193</f>
        <v>7458.05</v>
      </c>
      <c r="AH7" s="72">
        <f>AH85+AH193</f>
        <v>0</v>
      </c>
      <c r="AI7" s="73">
        <f>IF(AG7=0,0,AH7*100/AG7)</f>
        <v>0</v>
      </c>
      <c r="AJ7" s="74">
        <f>AJ85+AJ193</f>
        <v>8312.2139999999999</v>
      </c>
      <c r="AK7" s="74">
        <f>AK85+AK193</f>
        <v>0</v>
      </c>
      <c r="AL7" s="75">
        <f>IF(AJ7=0,0,AK7*100/AJ7)</f>
        <v>0</v>
      </c>
      <c r="AM7" s="72">
        <f>AM85+AM193</f>
        <v>8626.75</v>
      </c>
      <c r="AN7" s="72">
        <f>AN85+AN193</f>
        <v>0</v>
      </c>
      <c r="AO7" s="73">
        <f>IF(AM7=0,0,AN7*100/AM7)</f>
        <v>0</v>
      </c>
      <c r="AP7" s="74">
        <f>AP85+AP193</f>
        <v>6112.47</v>
      </c>
      <c r="AQ7" s="74">
        <f>AQ85+AQ193</f>
        <v>0</v>
      </c>
      <c r="AR7" s="75">
        <f>IF(AP7=0,0,AQ7*100/AP7)</f>
        <v>0</v>
      </c>
      <c r="AS7" s="63"/>
      <c r="AT7" s="63"/>
      <c r="AU7" s="63"/>
      <c r="AV7" s="9"/>
      <c r="AW7" s="9"/>
    </row>
    <row r="8" spans="1:49" ht="66" customHeight="1">
      <c r="A8" s="284"/>
      <c r="B8" s="285"/>
      <c r="C8" s="286"/>
      <c r="D8" s="71" t="s">
        <v>28</v>
      </c>
      <c r="E8" s="65">
        <f>I8+L8+O8+R8+U8+X8+AA8+AD8+AG8+AJ8+AM8+AP8</f>
        <v>32194.5</v>
      </c>
      <c r="F8" s="66">
        <f>J8+M8+P8+S8+V8+Y8+AB8+AE8+AH8+AK8+AN8+AQ8</f>
        <v>21558.618999999999</v>
      </c>
      <c r="G8" s="67">
        <f>IF(E8=0,0,F8*100/E8)</f>
        <v>66.963670813337686</v>
      </c>
      <c r="H8" s="68">
        <f>E8-F8</f>
        <v>10635.881000000001</v>
      </c>
      <c r="I8" s="72">
        <f>I86+I194</f>
        <v>0</v>
      </c>
      <c r="J8" s="72">
        <f>J86+J194</f>
        <v>0</v>
      </c>
      <c r="K8" s="73">
        <f>IF(I8=0,0,J8*100/I8)</f>
        <v>0</v>
      </c>
      <c r="L8" s="74">
        <f>L86+L194</f>
        <v>0</v>
      </c>
      <c r="M8" s="74">
        <f>M86+M194</f>
        <v>0</v>
      </c>
      <c r="N8" s="75">
        <f>IF(L8=0,0,M8*100/L8)</f>
        <v>0</v>
      </c>
      <c r="O8" s="72">
        <f>O86+O194</f>
        <v>1320</v>
      </c>
      <c r="P8" s="72">
        <f>P86+P194</f>
        <v>700</v>
      </c>
      <c r="Q8" s="73">
        <f>IF(O8=0,0,P8*100/O8)</f>
        <v>53.030303030303031</v>
      </c>
      <c r="R8" s="74">
        <f>R86+R194</f>
        <v>3000</v>
      </c>
      <c r="S8" s="74">
        <f>S86+S194</f>
        <v>3636.6800000000003</v>
      </c>
      <c r="T8" s="75">
        <f>IF(R8=0,0,S8*100/R8)</f>
        <v>121.22266666666667</v>
      </c>
      <c r="U8" s="72">
        <f>U86+U194</f>
        <v>6686</v>
      </c>
      <c r="V8" s="72">
        <f>V86+V194</f>
        <v>6592.25</v>
      </c>
      <c r="W8" s="73">
        <f>IF(U8=0,0,V8*100/U8)</f>
        <v>98.597816332635361</v>
      </c>
      <c r="X8" s="74">
        <f>X86+X194</f>
        <v>7165.1</v>
      </c>
      <c r="Y8" s="74">
        <f>Y86+Y194</f>
        <v>6582.0370000000003</v>
      </c>
      <c r="Z8" s="75">
        <f>IF(X8=0,0,Y8*100/X8)</f>
        <v>91.862458304838739</v>
      </c>
      <c r="AA8" s="72">
        <f>AA86+AA194</f>
        <v>2009.9</v>
      </c>
      <c r="AB8" s="72">
        <f>AB86+AB194</f>
        <v>0</v>
      </c>
      <c r="AC8" s="73">
        <f>IF(AA8=0,0,AB8*100/AA8)</f>
        <v>0</v>
      </c>
      <c r="AD8" s="74">
        <f>AD86+AD194</f>
        <v>4040</v>
      </c>
      <c r="AE8" s="74">
        <f>AE86+AE194</f>
        <v>4047.652</v>
      </c>
      <c r="AF8" s="75">
        <f>IF(AD8=0,0,AE8*100/AD8)</f>
        <v>100.18940594059406</v>
      </c>
      <c r="AG8" s="72">
        <f>AG86+AG194</f>
        <v>2866.5</v>
      </c>
      <c r="AH8" s="72">
        <f>AH86+AH194</f>
        <v>0</v>
      </c>
      <c r="AI8" s="73">
        <f>IF(AG8=0,0,AH8*100/AG8)</f>
        <v>0</v>
      </c>
      <c r="AJ8" s="74">
        <f>AJ86+AJ194</f>
        <v>1912</v>
      </c>
      <c r="AK8" s="74">
        <f>AK86+AK194</f>
        <v>0</v>
      </c>
      <c r="AL8" s="75">
        <f>IF(AJ8=0,0,AK8*100/AJ8)</f>
        <v>0</v>
      </c>
      <c r="AM8" s="72">
        <f>AM86+AM194</f>
        <v>1630</v>
      </c>
      <c r="AN8" s="72">
        <f>AN86+AN194</f>
        <v>0</v>
      </c>
      <c r="AO8" s="73">
        <f>IF(AM8=0,0,AN8*100/AM8)</f>
        <v>0</v>
      </c>
      <c r="AP8" s="74">
        <f>AP86+AP194</f>
        <v>1565</v>
      </c>
      <c r="AQ8" s="74">
        <f>AQ86+AQ194</f>
        <v>0</v>
      </c>
      <c r="AR8" s="75">
        <f>IF(AP8=0,0,AQ8*100/AP8)</f>
        <v>0</v>
      </c>
      <c r="AS8" s="63"/>
      <c r="AT8" s="63"/>
      <c r="AU8" s="63"/>
      <c r="AV8" s="9"/>
      <c r="AW8" s="9"/>
    </row>
    <row r="9" spans="1:49" ht="78.75" customHeight="1">
      <c r="A9" s="284"/>
      <c r="B9" s="285"/>
      <c r="C9" s="286"/>
      <c r="D9" s="76" t="s">
        <v>29</v>
      </c>
      <c r="E9" s="65">
        <f>E26+E87+E96+E120+E138+E147+E156+E165+E174+E190</f>
        <v>315.8</v>
      </c>
      <c r="F9" s="65">
        <f>F26+F87+F96+F120+F138+F147+F156+F165+F174+F190</f>
        <v>0</v>
      </c>
      <c r="G9" s="67">
        <f>IF(E9=0,0,F9*100/E9)</f>
        <v>0</v>
      </c>
      <c r="H9" s="68">
        <f>E9-F9</f>
        <v>315.8</v>
      </c>
      <c r="I9" s="72">
        <f>I195</f>
        <v>0</v>
      </c>
      <c r="J9" s="72">
        <f>J195</f>
        <v>0</v>
      </c>
      <c r="K9" s="73">
        <f>IF(I9=0,0,J9*100/I9)</f>
        <v>0</v>
      </c>
      <c r="L9" s="74">
        <f>L195</f>
        <v>0</v>
      </c>
      <c r="M9" s="74">
        <f>M195</f>
        <v>0</v>
      </c>
      <c r="N9" s="75">
        <f>IF(L9=0,0,M9*100/L9)</f>
        <v>0</v>
      </c>
      <c r="O9" s="72">
        <f>O195</f>
        <v>0</v>
      </c>
      <c r="P9" s="72">
        <f>P195</f>
        <v>0</v>
      </c>
      <c r="Q9" s="73">
        <f>IF(O9=0,0,P9*100/O9)</f>
        <v>0</v>
      </c>
      <c r="R9" s="74">
        <f>R195</f>
        <v>62.31</v>
      </c>
      <c r="S9" s="74">
        <f>S195</f>
        <v>0</v>
      </c>
      <c r="T9" s="75">
        <f>IF(R9=0,0,S9*100/R9)</f>
        <v>0</v>
      </c>
      <c r="U9" s="72">
        <f>U195</f>
        <v>253.49</v>
      </c>
      <c r="V9" s="72">
        <f>V195</f>
        <v>0</v>
      </c>
      <c r="W9" s="73">
        <f>IF(U9=0,0,V9*100/U9)</f>
        <v>0</v>
      </c>
      <c r="X9" s="74">
        <f>X195</f>
        <v>0</v>
      </c>
      <c r="Y9" s="74">
        <f>Y195</f>
        <v>0</v>
      </c>
      <c r="Z9" s="75">
        <f>IF(X9=0,0,Y9*100/X9)</f>
        <v>0</v>
      </c>
      <c r="AA9" s="72">
        <f>AA195</f>
        <v>0</v>
      </c>
      <c r="AB9" s="72">
        <f>AB195</f>
        <v>0</v>
      </c>
      <c r="AC9" s="73">
        <f>IF(AA9=0,0,AB9*100/AA9)</f>
        <v>0</v>
      </c>
      <c r="AD9" s="74">
        <f>AD195</f>
        <v>0</v>
      </c>
      <c r="AE9" s="74">
        <f>AE195</f>
        <v>0</v>
      </c>
      <c r="AF9" s="75">
        <f>IF(AD9=0,0,AE9*100/AD9)</f>
        <v>0</v>
      </c>
      <c r="AG9" s="72">
        <f>AG195</f>
        <v>0</v>
      </c>
      <c r="AH9" s="72">
        <f>AH195</f>
        <v>0</v>
      </c>
      <c r="AI9" s="73">
        <f>IF(AG9=0,0,AH9*100/AG9)</f>
        <v>0</v>
      </c>
      <c r="AJ9" s="74">
        <f>AJ195</f>
        <v>0</v>
      </c>
      <c r="AK9" s="74">
        <f>AK195</f>
        <v>0</v>
      </c>
      <c r="AL9" s="75">
        <f>IF(AJ9=0,0,AK9*100/AJ9)</f>
        <v>0</v>
      </c>
      <c r="AM9" s="72">
        <f>AM195</f>
        <v>0</v>
      </c>
      <c r="AN9" s="72">
        <f>AN195</f>
        <v>0</v>
      </c>
      <c r="AO9" s="73">
        <f>IF(AM9=0,0,AN9*100/AM9)</f>
        <v>0</v>
      </c>
      <c r="AP9" s="74">
        <f>AP195</f>
        <v>0</v>
      </c>
      <c r="AQ9" s="74">
        <f>AQ195</f>
        <v>0</v>
      </c>
      <c r="AR9" s="75">
        <f>IF(AP9=0,0,AQ9*100/AP9)</f>
        <v>0</v>
      </c>
      <c r="AS9" s="63"/>
      <c r="AT9" s="63"/>
      <c r="AU9" s="63"/>
      <c r="AV9" s="9"/>
      <c r="AW9" s="9"/>
    </row>
    <row r="10" spans="1:49" ht="77.25" customHeight="1">
      <c r="A10" s="287"/>
      <c r="B10" s="288"/>
      <c r="C10" s="289"/>
      <c r="D10" s="77" t="s">
        <v>47</v>
      </c>
      <c r="E10" s="68"/>
      <c r="F10" s="68"/>
      <c r="G10" s="67"/>
      <c r="H10" s="67"/>
      <c r="I10" s="78"/>
      <c r="J10" s="78"/>
      <c r="K10" s="78"/>
      <c r="L10" s="79"/>
      <c r="M10" s="79"/>
      <c r="N10" s="79"/>
      <c r="O10" s="78"/>
      <c r="P10" s="78"/>
      <c r="Q10" s="78"/>
      <c r="R10" s="79"/>
      <c r="S10" s="79"/>
      <c r="T10" s="79"/>
      <c r="U10" s="69"/>
      <c r="V10" s="69"/>
      <c r="W10" s="78"/>
      <c r="X10" s="79"/>
      <c r="Y10" s="79"/>
      <c r="Z10" s="79"/>
      <c r="AA10" s="78"/>
      <c r="AB10" s="78"/>
      <c r="AC10" s="78"/>
      <c r="AD10" s="79"/>
      <c r="AE10" s="79"/>
      <c r="AF10" s="79"/>
      <c r="AG10" s="78"/>
      <c r="AH10" s="78"/>
      <c r="AI10" s="78"/>
      <c r="AJ10" s="79"/>
      <c r="AK10" s="79"/>
      <c r="AL10" s="79"/>
      <c r="AM10" s="78"/>
      <c r="AN10" s="78"/>
      <c r="AO10" s="78"/>
      <c r="AP10" s="79"/>
      <c r="AQ10" s="80"/>
      <c r="AR10" s="79"/>
      <c r="AS10" s="63"/>
      <c r="AT10" s="63"/>
      <c r="AU10" s="63"/>
      <c r="AV10" s="9"/>
      <c r="AW10" s="9"/>
    </row>
    <row r="11" spans="1:49" ht="48.75" customHeight="1">
      <c r="A11" s="294" t="s">
        <v>139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AO11" s="295"/>
      <c r="AP11" s="295"/>
      <c r="AQ11" s="295"/>
      <c r="AR11" s="81"/>
      <c r="AS11" s="82"/>
      <c r="AT11" s="82"/>
      <c r="AU11" s="83"/>
      <c r="AV11" s="9"/>
      <c r="AW11" s="9"/>
    </row>
    <row r="12" spans="1:49" ht="33.75" customHeight="1">
      <c r="A12" s="230" t="s">
        <v>172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84"/>
      <c r="AR12" s="84"/>
      <c r="AS12" s="85"/>
      <c r="AT12" s="85"/>
      <c r="AU12" s="86"/>
      <c r="AV12" s="9"/>
      <c r="AW12" s="9"/>
    </row>
    <row r="13" spans="1:49" ht="35.25" customHeight="1">
      <c r="A13" s="87" t="s">
        <v>173</v>
      </c>
      <c r="B13" s="88"/>
      <c r="C13" s="88"/>
      <c r="D13" s="88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8"/>
      <c r="AR13" s="88"/>
      <c r="AS13" s="90"/>
      <c r="AT13" s="90"/>
      <c r="AU13" s="90"/>
      <c r="AV13" s="9"/>
      <c r="AW13" s="9"/>
    </row>
    <row r="14" spans="1:49" ht="129.75" customHeight="1">
      <c r="A14" s="235" t="s">
        <v>174</v>
      </c>
      <c r="B14" s="237" t="s">
        <v>117</v>
      </c>
      <c r="C14" s="236" t="s">
        <v>175</v>
      </c>
      <c r="D14" s="91" t="s">
        <v>17</v>
      </c>
      <c r="E14" s="92">
        <f>E15+E16</f>
        <v>300</v>
      </c>
      <c r="F14" s="92">
        <f t="shared" ref="F14:AQ14" si="14">F15+F16</f>
        <v>0</v>
      </c>
      <c r="G14" s="93">
        <f t="shared" ref="G14:G25" si="15">IF(E14=0,0,F14*100/E14)</f>
        <v>0</v>
      </c>
      <c r="H14" s="92">
        <f t="shared" ref="H14:H19" si="16">E14-F14</f>
        <v>300</v>
      </c>
      <c r="I14" s="92">
        <f t="shared" si="14"/>
        <v>0</v>
      </c>
      <c r="J14" s="92">
        <f t="shared" si="14"/>
        <v>0</v>
      </c>
      <c r="K14" s="93">
        <f t="shared" ref="K14" si="17">IF(I14=0,0,J14*100/I14)</f>
        <v>0</v>
      </c>
      <c r="L14" s="92">
        <f t="shared" si="14"/>
        <v>0</v>
      </c>
      <c r="M14" s="92">
        <f t="shared" si="14"/>
        <v>0</v>
      </c>
      <c r="N14" s="93">
        <f t="shared" ref="N14" si="18">IF(L14=0,0,M14*100/L14)</f>
        <v>0</v>
      </c>
      <c r="O14" s="92">
        <f t="shared" si="14"/>
        <v>0</v>
      </c>
      <c r="P14" s="92">
        <f t="shared" si="14"/>
        <v>0</v>
      </c>
      <c r="Q14" s="93">
        <f t="shared" ref="Q14" si="19">IF(O14=0,0,P14*100/O14)</f>
        <v>0</v>
      </c>
      <c r="R14" s="92">
        <f t="shared" si="14"/>
        <v>0</v>
      </c>
      <c r="S14" s="92">
        <f t="shared" si="14"/>
        <v>0</v>
      </c>
      <c r="T14" s="93">
        <f t="shared" ref="T14" si="20">IF(R14=0,0,S14*100/R14)</f>
        <v>0</v>
      </c>
      <c r="U14" s="92">
        <f t="shared" si="14"/>
        <v>0</v>
      </c>
      <c r="V14" s="92">
        <f t="shared" si="14"/>
        <v>0</v>
      </c>
      <c r="W14" s="93">
        <f t="shared" ref="W14" si="21">IF(U14=0,0,V14*100/U14)</f>
        <v>0</v>
      </c>
      <c r="X14" s="92">
        <f t="shared" si="14"/>
        <v>0</v>
      </c>
      <c r="Y14" s="92">
        <f t="shared" si="14"/>
        <v>0</v>
      </c>
      <c r="Z14" s="93">
        <f t="shared" ref="Z14" si="22">IF(X14=0,0,Y14*100/X14)</f>
        <v>0</v>
      </c>
      <c r="AA14" s="92">
        <f t="shared" si="14"/>
        <v>0</v>
      </c>
      <c r="AB14" s="92">
        <f t="shared" si="14"/>
        <v>0</v>
      </c>
      <c r="AC14" s="93">
        <f t="shared" ref="AC14" si="23">IF(AA14=0,0,AB14*100/AA14)</f>
        <v>0</v>
      </c>
      <c r="AD14" s="92">
        <f t="shared" si="14"/>
        <v>0</v>
      </c>
      <c r="AE14" s="92">
        <f t="shared" si="14"/>
        <v>0</v>
      </c>
      <c r="AF14" s="93">
        <f t="shared" ref="AF14" si="24">IF(AD14=0,0,AE14*100/AD14)</f>
        <v>0</v>
      </c>
      <c r="AG14" s="92">
        <f t="shared" si="14"/>
        <v>0</v>
      </c>
      <c r="AH14" s="92">
        <f t="shared" si="14"/>
        <v>0</v>
      </c>
      <c r="AI14" s="93">
        <f t="shared" ref="AI14" si="25">IF(AG14=0,0,AH14*100/AG14)</f>
        <v>0</v>
      </c>
      <c r="AJ14" s="92">
        <f t="shared" si="14"/>
        <v>300</v>
      </c>
      <c r="AK14" s="92">
        <f t="shared" si="14"/>
        <v>0</v>
      </c>
      <c r="AL14" s="93">
        <f t="shared" ref="AL14" si="26">IF(AJ14=0,0,AK14*100/AJ14)</f>
        <v>0</v>
      </c>
      <c r="AM14" s="92">
        <f t="shared" si="14"/>
        <v>0</v>
      </c>
      <c r="AN14" s="92">
        <f t="shared" si="14"/>
        <v>0</v>
      </c>
      <c r="AO14" s="93">
        <f t="shared" ref="AO14" si="27">IF(AM14=0,0,AN14*100/AM14)</f>
        <v>0</v>
      </c>
      <c r="AP14" s="92">
        <f t="shared" si="14"/>
        <v>0</v>
      </c>
      <c r="AQ14" s="92">
        <f t="shared" si="14"/>
        <v>0</v>
      </c>
      <c r="AR14" s="93">
        <f t="shared" ref="AR14" si="28">IF(AP14=0,0,AQ14*100/AP14)</f>
        <v>0</v>
      </c>
      <c r="AS14" s="94"/>
      <c r="AT14" s="94"/>
      <c r="AU14" s="94"/>
      <c r="AV14" s="9"/>
      <c r="AW14" s="9"/>
    </row>
    <row r="15" spans="1:49" ht="168" customHeight="1">
      <c r="A15" s="235"/>
      <c r="B15" s="237"/>
      <c r="C15" s="237"/>
      <c r="D15" s="71" t="s">
        <v>19</v>
      </c>
      <c r="E15" s="95">
        <f>I15+L15+O15+R15+U15+X15+AA15+AD15+AG15+AJ15+AM15+AP15</f>
        <v>285</v>
      </c>
      <c r="F15" s="95">
        <f>J15+M15+P15+S15+V15+Y15+AB15+AE15+AH15+AK15+AN15+AQ15</f>
        <v>0</v>
      </c>
      <c r="G15" s="96">
        <f t="shared" si="15"/>
        <v>0</v>
      </c>
      <c r="H15" s="95">
        <f t="shared" si="16"/>
        <v>285</v>
      </c>
      <c r="I15" s="97"/>
      <c r="J15" s="97"/>
      <c r="K15" s="73">
        <f t="shared" ref="K15" si="29">IF(I15=0,0,J15*100/I15)</f>
        <v>0</v>
      </c>
      <c r="L15" s="98"/>
      <c r="M15" s="98"/>
      <c r="N15" s="75">
        <f t="shared" ref="N15" si="30">IF(L15=0,0,M15*100/L15)</f>
        <v>0</v>
      </c>
      <c r="O15" s="97"/>
      <c r="P15" s="97"/>
      <c r="Q15" s="73">
        <f t="shared" ref="Q15" si="31">IF(O15=0,0,P15*100/O15)</f>
        <v>0</v>
      </c>
      <c r="R15" s="98"/>
      <c r="S15" s="98"/>
      <c r="T15" s="75">
        <f t="shared" ref="T15" si="32">IF(R15=0,0,S15*100/R15)</f>
        <v>0</v>
      </c>
      <c r="U15" s="97"/>
      <c r="V15" s="97"/>
      <c r="W15" s="73">
        <f t="shared" ref="W15" si="33">IF(U15=0,0,V15*100/U15)</f>
        <v>0</v>
      </c>
      <c r="X15" s="98"/>
      <c r="Y15" s="98"/>
      <c r="Z15" s="75">
        <f t="shared" ref="Z15" si="34">IF(X15=0,0,Y15*100/X15)</f>
        <v>0</v>
      </c>
      <c r="AA15" s="97"/>
      <c r="AB15" s="97"/>
      <c r="AC15" s="73">
        <f t="shared" ref="AC15" si="35">IF(AA15=0,0,AB15*100/AA15)</f>
        <v>0</v>
      </c>
      <c r="AD15" s="98"/>
      <c r="AE15" s="98"/>
      <c r="AF15" s="75">
        <f t="shared" ref="AF15" si="36">IF(AD15=0,0,AE15*100/AD15)</f>
        <v>0</v>
      </c>
      <c r="AG15" s="97"/>
      <c r="AH15" s="97"/>
      <c r="AI15" s="73">
        <f t="shared" ref="AI15" si="37">IF(AG15=0,0,AH15*100/AG15)</f>
        <v>0</v>
      </c>
      <c r="AJ15" s="98">
        <v>285</v>
      </c>
      <c r="AK15" s="98"/>
      <c r="AL15" s="75">
        <f t="shared" ref="AL15" si="38">IF(AJ15=0,0,AK15*100/AJ15)</f>
        <v>0</v>
      </c>
      <c r="AM15" s="97"/>
      <c r="AN15" s="97"/>
      <c r="AO15" s="73">
        <f t="shared" ref="AO15" si="39">IF(AM15=0,0,AN15*100/AM15)</f>
        <v>0</v>
      </c>
      <c r="AP15" s="98"/>
      <c r="AQ15" s="98"/>
      <c r="AR15" s="75">
        <f t="shared" ref="AR15" si="40">IF(AP15=0,0,AQ15*100/AP15)</f>
        <v>0</v>
      </c>
      <c r="AS15" s="63"/>
      <c r="AT15" s="63"/>
      <c r="AU15" s="63"/>
      <c r="AV15" s="9"/>
      <c r="AW15" s="9"/>
    </row>
    <row r="16" spans="1:49" ht="149.25" customHeight="1">
      <c r="A16" s="235"/>
      <c r="B16" s="268"/>
      <c r="C16" s="237"/>
      <c r="D16" s="71" t="s">
        <v>28</v>
      </c>
      <c r="E16" s="95">
        <f>I16+L16+O16+R16+U16+X16+AA16+AD16+AG16+AJ16+AM16+AP16</f>
        <v>15</v>
      </c>
      <c r="F16" s="95">
        <f>J16+M16+P16+S16+V16+Y16+AB16+AE16+AH16+AK16+AN16+AQ16</f>
        <v>0</v>
      </c>
      <c r="G16" s="96">
        <f t="shared" si="15"/>
        <v>0</v>
      </c>
      <c r="H16" s="95">
        <f t="shared" si="16"/>
        <v>15</v>
      </c>
      <c r="I16" s="97"/>
      <c r="J16" s="97"/>
      <c r="K16" s="73">
        <f t="shared" ref="K16" si="41">IF(I16=0,0,J16*100/I16)</f>
        <v>0</v>
      </c>
      <c r="L16" s="98"/>
      <c r="M16" s="98"/>
      <c r="N16" s="75">
        <f t="shared" ref="N16" si="42">IF(L16=0,0,M16*100/L16)</f>
        <v>0</v>
      </c>
      <c r="O16" s="97"/>
      <c r="P16" s="97"/>
      <c r="Q16" s="73">
        <f t="shared" ref="Q16" si="43">IF(O16=0,0,P16*100/O16)</f>
        <v>0</v>
      </c>
      <c r="R16" s="98"/>
      <c r="S16" s="98"/>
      <c r="T16" s="75">
        <f t="shared" ref="T16" si="44">IF(R16=0,0,S16*100/R16)</f>
        <v>0</v>
      </c>
      <c r="U16" s="97"/>
      <c r="V16" s="97"/>
      <c r="W16" s="73">
        <f t="shared" ref="W16" si="45">IF(U16=0,0,V16*100/U16)</f>
        <v>0</v>
      </c>
      <c r="X16" s="98"/>
      <c r="Y16" s="98"/>
      <c r="Z16" s="75">
        <f t="shared" ref="Z16" si="46">IF(X16=0,0,Y16*100/X16)</f>
        <v>0</v>
      </c>
      <c r="AA16" s="97"/>
      <c r="AB16" s="97"/>
      <c r="AC16" s="73">
        <f t="shared" ref="AC16" si="47">IF(AA16=0,0,AB16*100/AA16)</f>
        <v>0</v>
      </c>
      <c r="AD16" s="98"/>
      <c r="AE16" s="98"/>
      <c r="AF16" s="75">
        <f t="shared" ref="AF16" si="48">IF(AD16=0,0,AE16*100/AD16)</f>
        <v>0</v>
      </c>
      <c r="AG16" s="97"/>
      <c r="AH16" s="97"/>
      <c r="AI16" s="73">
        <f t="shared" ref="AI16" si="49">IF(AG16=0,0,AH16*100/AG16)</f>
        <v>0</v>
      </c>
      <c r="AJ16" s="98">
        <v>15</v>
      </c>
      <c r="AK16" s="98"/>
      <c r="AL16" s="75">
        <f t="shared" ref="AL16" si="50">IF(AJ16=0,0,AK16*100/AJ16)</f>
        <v>0</v>
      </c>
      <c r="AM16" s="97"/>
      <c r="AN16" s="97"/>
      <c r="AO16" s="73">
        <f t="shared" ref="AO16" si="51">IF(AM16=0,0,AN16*100/AM16)</f>
        <v>0</v>
      </c>
      <c r="AP16" s="98"/>
      <c r="AQ16" s="98"/>
      <c r="AR16" s="75">
        <f t="shared" ref="AR16" si="52">IF(AP16=0,0,AQ16*100/AP16)</f>
        <v>0</v>
      </c>
      <c r="AS16" s="63"/>
      <c r="AT16" s="63"/>
      <c r="AU16" s="63"/>
      <c r="AV16" s="9"/>
      <c r="AW16" s="9"/>
    </row>
    <row r="17" spans="1:49" ht="300" customHeight="1">
      <c r="A17" s="236" t="s">
        <v>176</v>
      </c>
      <c r="B17" s="236" t="s">
        <v>118</v>
      </c>
      <c r="C17" s="236" t="s">
        <v>175</v>
      </c>
      <c r="D17" s="91" t="s">
        <v>17</v>
      </c>
      <c r="E17" s="92">
        <f>+E18+E19</f>
        <v>895</v>
      </c>
      <c r="F17" s="92">
        <f t="shared" ref="F17:P17" si="53">+F18+F19</f>
        <v>130</v>
      </c>
      <c r="G17" s="93">
        <f t="shared" si="15"/>
        <v>14.525139664804469</v>
      </c>
      <c r="H17" s="92">
        <f t="shared" si="16"/>
        <v>765</v>
      </c>
      <c r="I17" s="92">
        <f t="shared" si="53"/>
        <v>0</v>
      </c>
      <c r="J17" s="92">
        <f t="shared" si="53"/>
        <v>0</v>
      </c>
      <c r="K17" s="92"/>
      <c r="L17" s="92">
        <f t="shared" si="53"/>
        <v>0</v>
      </c>
      <c r="M17" s="92">
        <f t="shared" si="53"/>
        <v>0</v>
      </c>
      <c r="N17" s="92"/>
      <c r="O17" s="92">
        <f t="shared" si="53"/>
        <v>0</v>
      </c>
      <c r="P17" s="92">
        <f t="shared" si="53"/>
        <v>0</v>
      </c>
      <c r="Q17" s="92"/>
      <c r="R17" s="92">
        <f t="shared" ref="R17" si="54">+R18+R19</f>
        <v>0</v>
      </c>
      <c r="S17" s="92">
        <f t="shared" ref="S17" si="55">+S18+S19</f>
        <v>0</v>
      </c>
      <c r="T17" s="92"/>
      <c r="U17" s="92">
        <f t="shared" ref="U17" si="56">+U18+U19</f>
        <v>0</v>
      </c>
      <c r="V17" s="92">
        <f t="shared" ref="V17" si="57">+V18+V19</f>
        <v>0</v>
      </c>
      <c r="W17" s="92"/>
      <c r="X17" s="92">
        <f t="shared" ref="X17" si="58">+X18+X19</f>
        <v>130</v>
      </c>
      <c r="Y17" s="92">
        <f t="shared" ref="Y17" si="59">+Y18+Y19</f>
        <v>130</v>
      </c>
      <c r="Z17" s="92"/>
      <c r="AA17" s="92">
        <f t="shared" ref="AA17" si="60">+AA18+AA19</f>
        <v>0</v>
      </c>
      <c r="AB17" s="92">
        <f t="shared" ref="AB17" si="61">+AB18+AB19</f>
        <v>0</v>
      </c>
      <c r="AC17" s="92"/>
      <c r="AD17" s="92">
        <f t="shared" ref="AD17" si="62">+AD18+AD19</f>
        <v>0</v>
      </c>
      <c r="AE17" s="92">
        <f t="shared" ref="AE17" si="63">+AE18+AE19</f>
        <v>0</v>
      </c>
      <c r="AF17" s="92"/>
      <c r="AG17" s="92">
        <f t="shared" ref="AG17" si="64">+AG18+AG19</f>
        <v>0</v>
      </c>
      <c r="AH17" s="92">
        <f t="shared" ref="AH17" si="65">+AH18+AH19</f>
        <v>0</v>
      </c>
      <c r="AI17" s="92"/>
      <c r="AJ17" s="92">
        <f t="shared" ref="AJ17" si="66">+AJ18+AJ19</f>
        <v>0</v>
      </c>
      <c r="AK17" s="92">
        <f t="shared" ref="AK17" si="67">+AK18+AK19</f>
        <v>0</v>
      </c>
      <c r="AL17" s="92"/>
      <c r="AM17" s="92">
        <f t="shared" ref="AM17" si="68">+AM18+AM19</f>
        <v>0</v>
      </c>
      <c r="AN17" s="92">
        <f t="shared" ref="AN17" si="69">+AN18+AN19</f>
        <v>0</v>
      </c>
      <c r="AO17" s="92"/>
      <c r="AP17" s="92">
        <f t="shared" ref="AP17" si="70">+AP18+AP19</f>
        <v>765</v>
      </c>
      <c r="AQ17" s="92">
        <f t="shared" ref="AQ17" si="71">+AQ18+AQ19</f>
        <v>0</v>
      </c>
      <c r="AR17" s="92"/>
      <c r="AS17" s="63"/>
      <c r="AT17" s="63"/>
      <c r="AU17" s="63"/>
      <c r="AV17" s="9"/>
      <c r="AW17" s="9"/>
    </row>
    <row r="18" spans="1:49" ht="263.25" customHeight="1">
      <c r="A18" s="237"/>
      <c r="B18" s="237"/>
      <c r="C18" s="237"/>
      <c r="D18" s="71" t="s">
        <v>19</v>
      </c>
      <c r="E18" s="95">
        <f>I18+L18+O18+R18+U18+X18+AA18+AD18+AG18+AJ18+AM18+AP18</f>
        <v>0</v>
      </c>
      <c r="F18" s="95">
        <f>J18+M18+P18+S18+V18+Y18+AB18+AE18+AH18+AK18+AN18+AQ18</f>
        <v>0</v>
      </c>
      <c r="G18" s="96">
        <f t="shared" si="15"/>
        <v>0</v>
      </c>
      <c r="H18" s="95">
        <f t="shared" si="16"/>
        <v>0</v>
      </c>
      <c r="I18" s="97"/>
      <c r="J18" s="97"/>
      <c r="K18" s="73">
        <f t="shared" ref="K18" si="72">IF(I18=0,0,J18*100/I18)</f>
        <v>0</v>
      </c>
      <c r="L18" s="98"/>
      <c r="M18" s="98"/>
      <c r="N18" s="75">
        <f t="shared" ref="N18" si="73">IF(L18=0,0,M18*100/L18)</f>
        <v>0</v>
      </c>
      <c r="O18" s="97"/>
      <c r="P18" s="97"/>
      <c r="Q18" s="73">
        <f t="shared" ref="Q18" si="74">IF(O18=0,0,P18*100/O18)</f>
        <v>0</v>
      </c>
      <c r="R18" s="98"/>
      <c r="S18" s="98"/>
      <c r="T18" s="75">
        <f t="shared" ref="T18" si="75">IF(R18=0,0,S18*100/R18)</f>
        <v>0</v>
      </c>
      <c r="U18" s="97"/>
      <c r="V18" s="97"/>
      <c r="W18" s="73">
        <f t="shared" ref="W18" si="76">IF(U18=0,0,V18*100/U18)</f>
        <v>0</v>
      </c>
      <c r="X18" s="98"/>
      <c r="Y18" s="98"/>
      <c r="Z18" s="75">
        <f t="shared" ref="Z18" si="77">IF(X18=0,0,Y18*100/X18)</f>
        <v>0</v>
      </c>
      <c r="AA18" s="97"/>
      <c r="AB18" s="97"/>
      <c r="AC18" s="73">
        <f t="shared" ref="AC18" si="78">IF(AA18=0,0,AB18*100/AA18)</f>
        <v>0</v>
      </c>
      <c r="AD18" s="98"/>
      <c r="AE18" s="98"/>
      <c r="AF18" s="75">
        <f t="shared" ref="AF18" si="79">IF(AD18=0,0,AE18*100/AD18)</f>
        <v>0</v>
      </c>
      <c r="AG18" s="97"/>
      <c r="AH18" s="97"/>
      <c r="AI18" s="73">
        <f t="shared" ref="AI18" si="80">IF(AG18=0,0,AH18*100/AG18)</f>
        <v>0</v>
      </c>
      <c r="AJ18" s="98"/>
      <c r="AK18" s="98"/>
      <c r="AL18" s="75">
        <f t="shared" ref="AL18" si="81">IF(AJ18=0,0,AK18*100/AJ18)</f>
        <v>0</v>
      </c>
      <c r="AM18" s="97"/>
      <c r="AN18" s="97"/>
      <c r="AO18" s="73">
        <f t="shared" ref="AO18" si="82">IF(AM18=0,0,AN18*100/AM18)</f>
        <v>0</v>
      </c>
      <c r="AP18" s="98"/>
      <c r="AQ18" s="98"/>
      <c r="AR18" s="75">
        <f t="shared" ref="AR18" si="83">IF(AP18=0,0,AQ18*100/AP18)</f>
        <v>0</v>
      </c>
      <c r="AS18" s="63"/>
      <c r="AT18" s="63"/>
      <c r="AU18" s="63"/>
      <c r="AV18" s="9"/>
      <c r="AW18" s="9"/>
    </row>
    <row r="19" spans="1:49" ht="255" customHeight="1">
      <c r="A19" s="237"/>
      <c r="B19" s="237"/>
      <c r="C19" s="237"/>
      <c r="D19" s="71" t="s">
        <v>28</v>
      </c>
      <c r="E19" s="95">
        <f>I19+L19+O19+R19+U19+X19+AA19+AD19+AG19+AJ19+AM19+AP19</f>
        <v>895</v>
      </c>
      <c r="F19" s="95">
        <f>J19+M19+P19+S19+V19+Y19+AB19+AE19+AH19+AK19+AN19+AQ19</f>
        <v>130</v>
      </c>
      <c r="G19" s="96">
        <f t="shared" si="15"/>
        <v>14.525139664804469</v>
      </c>
      <c r="H19" s="95">
        <f t="shared" si="16"/>
        <v>765</v>
      </c>
      <c r="I19" s="97"/>
      <c r="J19" s="97"/>
      <c r="K19" s="73">
        <f t="shared" ref="K19" si="84">IF(I19=0,0,J19*100/I19)</f>
        <v>0</v>
      </c>
      <c r="L19" s="98"/>
      <c r="M19" s="98"/>
      <c r="N19" s="75">
        <f t="shared" ref="N19" si="85">IF(L19=0,0,M19*100/L19)</f>
        <v>0</v>
      </c>
      <c r="O19" s="97"/>
      <c r="P19" s="97"/>
      <c r="Q19" s="73">
        <f t="shared" ref="Q19" si="86">IF(O19=0,0,P19*100/O19)</f>
        <v>0</v>
      </c>
      <c r="R19" s="98"/>
      <c r="S19" s="98"/>
      <c r="T19" s="75">
        <f t="shared" ref="T19" si="87">IF(R19=0,0,S19*100/R19)</f>
        <v>0</v>
      </c>
      <c r="U19" s="97"/>
      <c r="V19" s="97"/>
      <c r="W19" s="73">
        <f t="shared" ref="W19" si="88">IF(U19=0,0,V19*100/U19)</f>
        <v>0</v>
      </c>
      <c r="X19" s="98">
        <v>130</v>
      </c>
      <c r="Y19" s="98">
        <v>130</v>
      </c>
      <c r="Z19" s="75">
        <f t="shared" ref="Z19" si="89">IF(X19=0,0,Y19*100/X19)</f>
        <v>100</v>
      </c>
      <c r="AA19" s="97"/>
      <c r="AB19" s="97"/>
      <c r="AC19" s="73">
        <f t="shared" ref="AC19" si="90">IF(AA19=0,0,AB19*100/AA19)</f>
        <v>0</v>
      </c>
      <c r="AD19" s="98"/>
      <c r="AE19" s="98"/>
      <c r="AF19" s="75">
        <f t="shared" ref="AF19" si="91">IF(AD19=0,0,AE19*100/AD19)</f>
        <v>0</v>
      </c>
      <c r="AG19" s="97">
        <v>0</v>
      </c>
      <c r="AH19" s="97"/>
      <c r="AI19" s="73">
        <f t="shared" ref="AI19" si="92">IF(AG19=0,0,AH19*100/AG19)</f>
        <v>0</v>
      </c>
      <c r="AJ19" s="98">
        <v>0</v>
      </c>
      <c r="AK19" s="98"/>
      <c r="AL19" s="75">
        <f t="shared" ref="AL19" si="93">IF(AJ19=0,0,AK19*100/AJ19)</f>
        <v>0</v>
      </c>
      <c r="AM19" s="97"/>
      <c r="AN19" s="97"/>
      <c r="AO19" s="73">
        <f t="shared" ref="AO19" si="94">IF(AM19=0,0,AN19*100/AM19)</f>
        <v>0</v>
      </c>
      <c r="AP19" s="98">
        <v>765</v>
      </c>
      <c r="AQ19" s="98"/>
      <c r="AR19" s="75">
        <f t="shared" ref="AR19" si="95">IF(AP19=0,0,AQ19*100/AP19)</f>
        <v>0</v>
      </c>
      <c r="AS19" s="63"/>
      <c r="AT19" s="63"/>
      <c r="AU19" s="63"/>
      <c r="AV19" s="9"/>
      <c r="AW19" s="9"/>
    </row>
    <row r="20" spans="1:49" ht="50.25" customHeight="1">
      <c r="A20" s="236" t="s">
        <v>177</v>
      </c>
      <c r="B20" s="236" t="s">
        <v>119</v>
      </c>
      <c r="C20" s="236" t="s">
        <v>175</v>
      </c>
      <c r="D20" s="91" t="s">
        <v>17</v>
      </c>
      <c r="E20" s="92">
        <f>E21+E22</f>
        <v>155.30000000000001</v>
      </c>
      <c r="F20" s="92">
        <f t="shared" ref="F20:AQ20" si="96">F21+F22</f>
        <v>0</v>
      </c>
      <c r="G20" s="93">
        <f t="shared" si="15"/>
        <v>0</v>
      </c>
      <c r="H20" s="92">
        <f t="shared" ref="H20:H25" si="97">E20-F20</f>
        <v>155.30000000000001</v>
      </c>
      <c r="I20" s="92">
        <f t="shared" si="96"/>
        <v>0</v>
      </c>
      <c r="J20" s="92">
        <f t="shared" si="96"/>
        <v>0</v>
      </c>
      <c r="K20" s="92"/>
      <c r="L20" s="92">
        <f t="shared" si="96"/>
        <v>0</v>
      </c>
      <c r="M20" s="92">
        <f t="shared" si="96"/>
        <v>0</v>
      </c>
      <c r="N20" s="92"/>
      <c r="O20" s="92">
        <f t="shared" si="96"/>
        <v>0</v>
      </c>
      <c r="P20" s="92">
        <f t="shared" si="96"/>
        <v>0</v>
      </c>
      <c r="Q20" s="92"/>
      <c r="R20" s="92">
        <f t="shared" si="96"/>
        <v>0</v>
      </c>
      <c r="S20" s="92">
        <f t="shared" si="96"/>
        <v>0</v>
      </c>
      <c r="T20" s="92"/>
      <c r="U20" s="92">
        <f t="shared" si="96"/>
        <v>0</v>
      </c>
      <c r="V20" s="92">
        <f t="shared" si="96"/>
        <v>0</v>
      </c>
      <c r="W20" s="92"/>
      <c r="X20" s="92">
        <f t="shared" si="96"/>
        <v>0</v>
      </c>
      <c r="Y20" s="92">
        <f t="shared" si="96"/>
        <v>0</v>
      </c>
      <c r="Z20" s="92"/>
      <c r="AA20" s="92">
        <f t="shared" si="96"/>
        <v>75</v>
      </c>
      <c r="AB20" s="92">
        <f t="shared" si="96"/>
        <v>0</v>
      </c>
      <c r="AC20" s="92"/>
      <c r="AD20" s="92">
        <f t="shared" si="96"/>
        <v>0</v>
      </c>
      <c r="AE20" s="92">
        <f t="shared" si="96"/>
        <v>0</v>
      </c>
      <c r="AF20" s="92"/>
      <c r="AG20" s="92">
        <f t="shared" si="96"/>
        <v>80.3</v>
      </c>
      <c r="AH20" s="92">
        <f t="shared" si="96"/>
        <v>0</v>
      </c>
      <c r="AI20" s="92"/>
      <c r="AJ20" s="92">
        <f t="shared" si="96"/>
        <v>0</v>
      </c>
      <c r="AK20" s="92">
        <f t="shared" si="96"/>
        <v>0</v>
      </c>
      <c r="AL20" s="92"/>
      <c r="AM20" s="92">
        <f t="shared" si="96"/>
        <v>0</v>
      </c>
      <c r="AN20" s="92">
        <f t="shared" si="96"/>
        <v>0</v>
      </c>
      <c r="AO20" s="92"/>
      <c r="AP20" s="92">
        <f t="shared" si="96"/>
        <v>0</v>
      </c>
      <c r="AQ20" s="92">
        <f t="shared" si="96"/>
        <v>0</v>
      </c>
      <c r="AR20" s="92"/>
      <c r="AS20" s="63"/>
      <c r="AT20" s="63"/>
      <c r="AU20" s="63"/>
      <c r="AV20" s="9"/>
      <c r="AW20" s="9"/>
    </row>
    <row r="21" spans="1:49" ht="87.75" customHeight="1">
      <c r="A21" s="237"/>
      <c r="B21" s="237"/>
      <c r="C21" s="237"/>
      <c r="D21" s="71" t="s">
        <v>19</v>
      </c>
      <c r="E21" s="95">
        <f>I21+L21+O21+R21+U21+X21+AA21+AD21+AG21+AJ21+AM21+AP21</f>
        <v>140.30000000000001</v>
      </c>
      <c r="F21" s="95">
        <f>J21+M21+P21+S21+V21+Y21+AB21+AE21+AH21+AK21+AN21+AQ21</f>
        <v>0</v>
      </c>
      <c r="G21" s="96">
        <f t="shared" si="15"/>
        <v>0</v>
      </c>
      <c r="H21" s="95">
        <f>E21-F21</f>
        <v>140.30000000000001</v>
      </c>
      <c r="I21" s="97"/>
      <c r="J21" s="97"/>
      <c r="K21" s="73">
        <f t="shared" ref="K21:K22" si="98">IF(I21=0,0,J21*100/I21)</f>
        <v>0</v>
      </c>
      <c r="L21" s="98"/>
      <c r="M21" s="98"/>
      <c r="N21" s="75">
        <f t="shared" ref="N21:N22" si="99">IF(L21=0,0,M21*100/L21)</f>
        <v>0</v>
      </c>
      <c r="O21" s="97"/>
      <c r="P21" s="97"/>
      <c r="Q21" s="73">
        <f t="shared" ref="Q21:Q22" si="100">IF(O21=0,0,P21*100/O21)</f>
        <v>0</v>
      </c>
      <c r="R21" s="98"/>
      <c r="S21" s="98"/>
      <c r="T21" s="75">
        <f t="shared" ref="T21:T22" si="101">IF(R21=0,0,S21*100/R21)</f>
        <v>0</v>
      </c>
      <c r="U21" s="97"/>
      <c r="V21" s="97"/>
      <c r="W21" s="73">
        <f t="shared" ref="W21:W22" si="102">IF(U21=0,0,V21*100/U21)</f>
        <v>0</v>
      </c>
      <c r="X21" s="98"/>
      <c r="Y21" s="98"/>
      <c r="Z21" s="75">
        <f t="shared" ref="Z21:Z22" si="103">IF(X21=0,0,Y21*100/X21)</f>
        <v>0</v>
      </c>
      <c r="AA21" s="97">
        <v>70</v>
      </c>
      <c r="AB21" s="97"/>
      <c r="AC21" s="73">
        <f t="shared" ref="AC21:AC22" si="104">IF(AA21=0,0,AB21*100/AA21)</f>
        <v>0</v>
      </c>
      <c r="AD21" s="98"/>
      <c r="AE21" s="98"/>
      <c r="AF21" s="75">
        <f t="shared" ref="AF21:AF22" si="105">IF(AD21=0,0,AE21*100/AD21)</f>
        <v>0</v>
      </c>
      <c r="AG21" s="97">
        <v>70.3</v>
      </c>
      <c r="AH21" s="97"/>
      <c r="AI21" s="73">
        <f t="shared" ref="AI21:AI22" si="106">IF(AG21=0,0,AH21*100/AG21)</f>
        <v>0</v>
      </c>
      <c r="AJ21" s="98"/>
      <c r="AK21" s="98"/>
      <c r="AL21" s="75">
        <f t="shared" ref="AL21:AL22" si="107">IF(AJ21=0,0,AK21*100/AJ21)</f>
        <v>0</v>
      </c>
      <c r="AM21" s="97"/>
      <c r="AN21" s="97"/>
      <c r="AO21" s="73">
        <f t="shared" ref="AO21:AO22" si="108">IF(AM21=0,0,AN21*100/AM21)</f>
        <v>0</v>
      </c>
      <c r="AP21" s="98"/>
      <c r="AQ21" s="98"/>
      <c r="AR21" s="75">
        <f t="shared" ref="AR21:AR22" si="109">IF(AP21=0,0,AQ21*100/AP21)</f>
        <v>0</v>
      </c>
      <c r="AS21" s="63"/>
      <c r="AT21" s="63"/>
      <c r="AU21" s="63"/>
      <c r="AV21" s="9"/>
      <c r="AW21" s="9"/>
    </row>
    <row r="22" spans="1:49" ht="67.5" customHeight="1">
      <c r="A22" s="237"/>
      <c r="B22" s="237"/>
      <c r="C22" s="237"/>
      <c r="D22" s="71" t="s">
        <v>28</v>
      </c>
      <c r="E22" s="95">
        <f>I22+L22+O22+R22+U22+X22+AA22+AD22+AG22+AJ22+AM22+AP22</f>
        <v>15</v>
      </c>
      <c r="F22" s="95">
        <f>J22+M22+P22+S22+V22+Y22+AB22+AE22+AH22+AK22+AN22+AQ22</f>
        <v>0</v>
      </c>
      <c r="G22" s="96">
        <f t="shared" si="15"/>
        <v>0</v>
      </c>
      <c r="H22" s="95">
        <f>E22-F22</f>
        <v>15</v>
      </c>
      <c r="I22" s="97"/>
      <c r="J22" s="97"/>
      <c r="K22" s="73">
        <f t="shared" si="98"/>
        <v>0</v>
      </c>
      <c r="L22" s="98"/>
      <c r="M22" s="98"/>
      <c r="N22" s="75">
        <f t="shared" si="99"/>
        <v>0</v>
      </c>
      <c r="O22" s="97"/>
      <c r="P22" s="97"/>
      <c r="Q22" s="73">
        <f t="shared" si="100"/>
        <v>0</v>
      </c>
      <c r="R22" s="98"/>
      <c r="S22" s="98"/>
      <c r="T22" s="75">
        <f t="shared" si="101"/>
        <v>0</v>
      </c>
      <c r="U22" s="97"/>
      <c r="V22" s="97"/>
      <c r="W22" s="73">
        <f t="shared" si="102"/>
        <v>0</v>
      </c>
      <c r="X22" s="98"/>
      <c r="Y22" s="98"/>
      <c r="Z22" s="75">
        <f t="shared" si="103"/>
        <v>0</v>
      </c>
      <c r="AA22" s="97">
        <v>5</v>
      </c>
      <c r="AB22" s="97"/>
      <c r="AC22" s="73">
        <f t="shared" si="104"/>
        <v>0</v>
      </c>
      <c r="AD22" s="98"/>
      <c r="AE22" s="98"/>
      <c r="AF22" s="75">
        <f t="shared" si="105"/>
        <v>0</v>
      </c>
      <c r="AG22" s="97">
        <v>10</v>
      </c>
      <c r="AH22" s="97"/>
      <c r="AI22" s="73">
        <f t="shared" si="106"/>
        <v>0</v>
      </c>
      <c r="AJ22" s="98"/>
      <c r="AK22" s="98"/>
      <c r="AL22" s="75">
        <f t="shared" si="107"/>
        <v>0</v>
      </c>
      <c r="AM22" s="97"/>
      <c r="AN22" s="97"/>
      <c r="AO22" s="73">
        <f t="shared" si="108"/>
        <v>0</v>
      </c>
      <c r="AP22" s="98"/>
      <c r="AQ22" s="98"/>
      <c r="AR22" s="75">
        <f t="shared" si="109"/>
        <v>0</v>
      </c>
      <c r="AS22" s="63"/>
      <c r="AT22" s="63"/>
      <c r="AU22" s="63"/>
      <c r="AV22" s="9"/>
      <c r="AW22" s="9"/>
    </row>
    <row r="23" spans="1:49" ht="48" customHeight="1">
      <c r="A23" s="219" t="s">
        <v>178</v>
      </c>
      <c r="B23" s="220"/>
      <c r="C23" s="246"/>
      <c r="D23" s="91" t="s">
        <v>17</v>
      </c>
      <c r="E23" s="92">
        <f>E24+E25</f>
        <v>1350.3</v>
      </c>
      <c r="F23" s="92">
        <f t="shared" ref="F23:AQ23" si="110">F24+F25</f>
        <v>130</v>
      </c>
      <c r="G23" s="93">
        <f t="shared" si="15"/>
        <v>9.6274901873657708</v>
      </c>
      <c r="H23" s="92">
        <f t="shared" si="97"/>
        <v>1220.3</v>
      </c>
      <c r="I23" s="92">
        <f t="shared" si="110"/>
        <v>0</v>
      </c>
      <c r="J23" s="92">
        <f t="shared" si="110"/>
        <v>0</v>
      </c>
      <c r="K23" s="92"/>
      <c r="L23" s="92">
        <f t="shared" si="110"/>
        <v>0</v>
      </c>
      <c r="M23" s="92">
        <f t="shared" si="110"/>
        <v>0</v>
      </c>
      <c r="N23" s="92"/>
      <c r="O23" s="92">
        <f t="shared" si="110"/>
        <v>0</v>
      </c>
      <c r="P23" s="92">
        <f t="shared" si="110"/>
        <v>0</v>
      </c>
      <c r="Q23" s="92"/>
      <c r="R23" s="92">
        <f t="shared" si="110"/>
        <v>0</v>
      </c>
      <c r="S23" s="92">
        <f t="shared" si="110"/>
        <v>0</v>
      </c>
      <c r="T23" s="92"/>
      <c r="U23" s="92">
        <f t="shared" si="110"/>
        <v>0</v>
      </c>
      <c r="V23" s="92">
        <f t="shared" si="110"/>
        <v>0</v>
      </c>
      <c r="W23" s="92"/>
      <c r="X23" s="92">
        <f t="shared" si="110"/>
        <v>130</v>
      </c>
      <c r="Y23" s="92">
        <f t="shared" si="110"/>
        <v>130</v>
      </c>
      <c r="Z23" s="92"/>
      <c r="AA23" s="92">
        <f t="shared" si="110"/>
        <v>75</v>
      </c>
      <c r="AB23" s="92">
        <f t="shared" si="110"/>
        <v>0</v>
      </c>
      <c r="AC23" s="92"/>
      <c r="AD23" s="92">
        <f t="shared" si="110"/>
        <v>0</v>
      </c>
      <c r="AE23" s="92">
        <f t="shared" si="110"/>
        <v>0</v>
      </c>
      <c r="AF23" s="92"/>
      <c r="AG23" s="92">
        <f t="shared" si="110"/>
        <v>80.3</v>
      </c>
      <c r="AH23" s="92">
        <f t="shared" si="110"/>
        <v>0</v>
      </c>
      <c r="AI23" s="92"/>
      <c r="AJ23" s="92">
        <f t="shared" si="110"/>
        <v>300</v>
      </c>
      <c r="AK23" s="92">
        <f t="shared" si="110"/>
        <v>0</v>
      </c>
      <c r="AL23" s="92"/>
      <c r="AM23" s="92">
        <f t="shared" si="110"/>
        <v>0</v>
      </c>
      <c r="AN23" s="92">
        <f t="shared" si="110"/>
        <v>0</v>
      </c>
      <c r="AO23" s="92"/>
      <c r="AP23" s="92">
        <f t="shared" si="110"/>
        <v>765</v>
      </c>
      <c r="AQ23" s="92">
        <f t="shared" si="110"/>
        <v>0</v>
      </c>
      <c r="AR23" s="92"/>
      <c r="AS23" s="63"/>
      <c r="AT23" s="63"/>
      <c r="AU23" s="63"/>
      <c r="AV23" s="9"/>
      <c r="AW23" s="9"/>
    </row>
    <row r="24" spans="1:49" ht="69" customHeight="1">
      <c r="A24" s="222"/>
      <c r="B24" s="223"/>
      <c r="C24" s="247"/>
      <c r="D24" s="71" t="s">
        <v>19</v>
      </c>
      <c r="E24" s="99">
        <f>E15+E18+E21</f>
        <v>425.3</v>
      </c>
      <c r="F24" s="99">
        <f>J24+M24+P24+S24+V24+Y24+AB24+AE24+AH24+AK24+AN24+AQ24</f>
        <v>0</v>
      </c>
      <c r="G24" s="67">
        <f t="shared" si="15"/>
        <v>0</v>
      </c>
      <c r="H24" s="99">
        <f t="shared" si="97"/>
        <v>425.3</v>
      </c>
      <c r="I24" s="97"/>
      <c r="J24" s="97"/>
      <c r="K24" s="97"/>
      <c r="L24" s="98"/>
      <c r="M24" s="98"/>
      <c r="N24" s="98"/>
      <c r="O24" s="97"/>
      <c r="P24" s="97"/>
      <c r="Q24" s="97"/>
      <c r="R24" s="98"/>
      <c r="S24" s="98"/>
      <c r="T24" s="98"/>
      <c r="U24" s="97"/>
      <c r="V24" s="97"/>
      <c r="W24" s="97"/>
      <c r="X24" s="98"/>
      <c r="Y24" s="98"/>
      <c r="Z24" s="98"/>
      <c r="AA24" s="97">
        <f t="shared" ref="AA24:AG25" si="111">AA15+AA18+AA21</f>
        <v>70</v>
      </c>
      <c r="AB24" s="97"/>
      <c r="AC24" s="97"/>
      <c r="AD24" s="98"/>
      <c r="AE24" s="98"/>
      <c r="AF24" s="98"/>
      <c r="AG24" s="97">
        <f t="shared" si="111"/>
        <v>70.3</v>
      </c>
      <c r="AH24" s="97"/>
      <c r="AI24" s="97"/>
      <c r="AJ24" s="98">
        <f>AJ15+AJ18+AJ21</f>
        <v>285</v>
      </c>
      <c r="AK24" s="98"/>
      <c r="AL24" s="98"/>
      <c r="AM24" s="97"/>
      <c r="AN24" s="97"/>
      <c r="AO24" s="97"/>
      <c r="AP24" s="98"/>
      <c r="AQ24" s="98"/>
      <c r="AR24" s="98"/>
      <c r="AS24" s="63"/>
      <c r="AT24" s="63"/>
      <c r="AU24" s="63"/>
      <c r="AV24" s="9"/>
      <c r="AW24" s="9"/>
    </row>
    <row r="25" spans="1:49" ht="57.75" customHeight="1">
      <c r="A25" s="225"/>
      <c r="B25" s="226"/>
      <c r="C25" s="248"/>
      <c r="D25" s="71" t="s">
        <v>28</v>
      </c>
      <c r="E25" s="99">
        <f>E16+E19+E22</f>
        <v>925</v>
      </c>
      <c r="F25" s="99">
        <f>J25+M25+P25+S25+V25+Y25+AB25+AE25+AH25+AK25+AN25+AQ25</f>
        <v>130</v>
      </c>
      <c r="G25" s="67">
        <f t="shared" si="15"/>
        <v>14.054054054054054</v>
      </c>
      <c r="H25" s="99">
        <f t="shared" si="97"/>
        <v>795</v>
      </c>
      <c r="I25" s="97"/>
      <c r="J25" s="97"/>
      <c r="K25" s="97"/>
      <c r="L25" s="98"/>
      <c r="M25" s="98"/>
      <c r="N25" s="98"/>
      <c r="O25" s="97"/>
      <c r="P25" s="97"/>
      <c r="Q25" s="97"/>
      <c r="R25" s="98"/>
      <c r="S25" s="98"/>
      <c r="T25" s="98"/>
      <c r="U25" s="97"/>
      <c r="V25" s="97"/>
      <c r="W25" s="97"/>
      <c r="X25" s="98">
        <f>X16+X19+X22</f>
        <v>130</v>
      </c>
      <c r="Y25" s="98">
        <f>Y16+Y19+Y22</f>
        <v>130</v>
      </c>
      <c r="Z25" s="98"/>
      <c r="AA25" s="97">
        <f t="shared" si="111"/>
        <v>5</v>
      </c>
      <c r="AB25" s="97"/>
      <c r="AC25" s="97"/>
      <c r="AD25" s="98"/>
      <c r="AE25" s="98"/>
      <c r="AF25" s="98"/>
      <c r="AG25" s="97">
        <f t="shared" si="111"/>
        <v>10</v>
      </c>
      <c r="AH25" s="97"/>
      <c r="AI25" s="97"/>
      <c r="AJ25" s="98">
        <f>AJ16+AJ19+AJ22</f>
        <v>15</v>
      </c>
      <c r="AK25" s="98"/>
      <c r="AL25" s="98"/>
      <c r="AM25" s="97"/>
      <c r="AN25" s="97"/>
      <c r="AO25" s="97"/>
      <c r="AP25" s="98">
        <f t="shared" ref="AP25" si="112">AP16+AP19+AP22</f>
        <v>765</v>
      </c>
      <c r="AQ25" s="98"/>
      <c r="AR25" s="98"/>
      <c r="AS25" s="63"/>
      <c r="AT25" s="63"/>
      <c r="AU25" s="63"/>
      <c r="AV25" s="9"/>
      <c r="AW25" s="9"/>
    </row>
    <row r="26" spans="1:49" ht="45" customHeight="1">
      <c r="A26" s="100" t="s">
        <v>179</v>
      </c>
      <c r="B26" s="101"/>
      <c r="C26" s="101"/>
      <c r="D26" s="102"/>
      <c r="E26" s="103"/>
      <c r="F26" s="103"/>
      <c r="G26" s="103"/>
      <c r="H26" s="103"/>
      <c r="I26" s="104"/>
      <c r="J26" s="104"/>
      <c r="K26" s="104"/>
      <c r="L26" s="104"/>
      <c r="M26" s="105"/>
      <c r="N26" s="105"/>
      <c r="O26" s="105"/>
      <c r="P26" s="105"/>
      <c r="Q26" s="105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7"/>
      <c r="AS26" s="108"/>
      <c r="AT26" s="108"/>
      <c r="AU26" s="108"/>
      <c r="AV26" s="9"/>
      <c r="AW26" s="9"/>
    </row>
    <row r="27" spans="1:49" ht="56.25" customHeight="1">
      <c r="A27" s="236" t="s">
        <v>180</v>
      </c>
      <c r="B27" s="236" t="s">
        <v>120</v>
      </c>
      <c r="C27" s="236" t="s">
        <v>175</v>
      </c>
      <c r="D27" s="91" t="s">
        <v>17</v>
      </c>
      <c r="E27" s="92">
        <f>E28+E29</f>
        <v>300</v>
      </c>
      <c r="F27" s="92">
        <f t="shared" ref="F27:AQ27" si="113">F28+F29</f>
        <v>0</v>
      </c>
      <c r="G27" s="109">
        <f t="shared" ref="G27:G86" si="114">IF(E27=0,0,F27*100/E27)</f>
        <v>0</v>
      </c>
      <c r="H27" s="92">
        <f t="shared" ref="H27:H45" si="115">E27-F27</f>
        <v>300</v>
      </c>
      <c r="I27" s="92">
        <f t="shared" si="113"/>
        <v>0</v>
      </c>
      <c r="J27" s="92">
        <f t="shared" si="113"/>
        <v>0</v>
      </c>
      <c r="K27" s="92"/>
      <c r="L27" s="92">
        <f t="shared" si="113"/>
        <v>0</v>
      </c>
      <c r="M27" s="92">
        <f t="shared" si="113"/>
        <v>0</v>
      </c>
      <c r="N27" s="92"/>
      <c r="O27" s="92">
        <f t="shared" si="113"/>
        <v>0</v>
      </c>
      <c r="P27" s="92">
        <f t="shared" si="113"/>
        <v>0</v>
      </c>
      <c r="Q27" s="92"/>
      <c r="R27" s="92">
        <f t="shared" si="113"/>
        <v>0</v>
      </c>
      <c r="S27" s="92">
        <f t="shared" si="113"/>
        <v>0</v>
      </c>
      <c r="T27" s="92"/>
      <c r="U27" s="92">
        <f t="shared" si="113"/>
        <v>0</v>
      </c>
      <c r="V27" s="92">
        <f t="shared" si="113"/>
        <v>0</v>
      </c>
      <c r="W27" s="92"/>
      <c r="X27" s="92">
        <f t="shared" si="113"/>
        <v>0</v>
      </c>
      <c r="Y27" s="92">
        <f t="shared" si="113"/>
        <v>0</v>
      </c>
      <c r="Z27" s="92"/>
      <c r="AA27" s="92">
        <f t="shared" si="113"/>
        <v>0</v>
      </c>
      <c r="AB27" s="92">
        <f t="shared" si="113"/>
        <v>0</v>
      </c>
      <c r="AC27" s="92"/>
      <c r="AD27" s="92">
        <f t="shared" si="113"/>
        <v>0</v>
      </c>
      <c r="AE27" s="92">
        <f t="shared" si="113"/>
        <v>0</v>
      </c>
      <c r="AF27" s="92"/>
      <c r="AG27" s="92">
        <f t="shared" si="113"/>
        <v>0</v>
      </c>
      <c r="AH27" s="92">
        <f t="shared" si="113"/>
        <v>0</v>
      </c>
      <c r="AI27" s="92"/>
      <c r="AJ27" s="92">
        <f t="shared" si="113"/>
        <v>0</v>
      </c>
      <c r="AK27" s="92">
        <f t="shared" si="113"/>
        <v>0</v>
      </c>
      <c r="AL27" s="92"/>
      <c r="AM27" s="92">
        <f t="shared" si="113"/>
        <v>0</v>
      </c>
      <c r="AN27" s="92">
        <f t="shared" si="113"/>
        <v>0</v>
      </c>
      <c r="AO27" s="92"/>
      <c r="AP27" s="92">
        <f t="shared" si="113"/>
        <v>300</v>
      </c>
      <c r="AQ27" s="92">
        <f t="shared" si="113"/>
        <v>0</v>
      </c>
      <c r="AR27" s="110"/>
      <c r="AS27" s="94"/>
      <c r="AT27" s="94"/>
      <c r="AU27" s="94"/>
      <c r="AV27" s="9"/>
      <c r="AW27" s="9"/>
    </row>
    <row r="28" spans="1:49" ht="76.5" customHeight="1">
      <c r="A28" s="237"/>
      <c r="B28" s="237"/>
      <c r="C28" s="237"/>
      <c r="D28" s="71" t="s">
        <v>19</v>
      </c>
      <c r="E28" s="95">
        <f>I28+L28+O28+R28+U28+X28+AA28+AD28+AG28+AJ28+AM28+AP28</f>
        <v>285</v>
      </c>
      <c r="F28" s="95">
        <f>J28+M28+P28+S28+V28+Y28+AB28+AE28+AH28+AK28+AN28+AQ28</f>
        <v>0</v>
      </c>
      <c r="G28" s="96">
        <f t="shared" si="114"/>
        <v>0</v>
      </c>
      <c r="H28" s="95">
        <f>E28-F28</f>
        <v>285</v>
      </c>
      <c r="I28" s="97"/>
      <c r="J28" s="97"/>
      <c r="K28" s="73">
        <f t="shared" ref="K28:K29" si="116">IF(I28=0,0,J28*100/I28)</f>
        <v>0</v>
      </c>
      <c r="L28" s="98"/>
      <c r="M28" s="98"/>
      <c r="N28" s="75">
        <f t="shared" ref="N28:N29" si="117">IF(L28=0,0,M28*100/L28)</f>
        <v>0</v>
      </c>
      <c r="O28" s="97"/>
      <c r="P28" s="97"/>
      <c r="Q28" s="73">
        <f t="shared" ref="Q28:Q29" si="118">IF(O28=0,0,P28*100/O28)</f>
        <v>0</v>
      </c>
      <c r="R28" s="98"/>
      <c r="S28" s="98"/>
      <c r="T28" s="75">
        <f t="shared" ref="T28:T29" si="119">IF(R28=0,0,S28*100/R28)</f>
        <v>0</v>
      </c>
      <c r="U28" s="97"/>
      <c r="V28" s="97"/>
      <c r="W28" s="73">
        <f t="shared" ref="W28:W29" si="120">IF(U28=0,0,V28*100/U28)</f>
        <v>0</v>
      </c>
      <c r="X28" s="98"/>
      <c r="Y28" s="98"/>
      <c r="Z28" s="75">
        <f t="shared" ref="Z28:Z29" si="121">IF(X28=0,0,Y28*100/X28)</f>
        <v>0</v>
      </c>
      <c r="AA28" s="97"/>
      <c r="AB28" s="97"/>
      <c r="AC28" s="73">
        <f t="shared" ref="AC28:AC29" si="122">IF(AA28=0,0,AB28*100/AA28)</f>
        <v>0</v>
      </c>
      <c r="AD28" s="98"/>
      <c r="AE28" s="98"/>
      <c r="AF28" s="75">
        <f t="shared" ref="AF28:AF29" si="123">IF(AD28=0,0,AE28*100/AD28)</f>
        <v>0</v>
      </c>
      <c r="AG28" s="97"/>
      <c r="AH28" s="97"/>
      <c r="AI28" s="73">
        <f t="shared" ref="AI28:AI29" si="124">IF(AG28=0,0,AH28*100/AG28)</f>
        <v>0</v>
      </c>
      <c r="AJ28" s="98"/>
      <c r="AK28" s="98"/>
      <c r="AL28" s="75">
        <f t="shared" ref="AL28:AL29" si="125">IF(AJ28=0,0,AK28*100/AJ28)</f>
        <v>0</v>
      </c>
      <c r="AM28" s="97"/>
      <c r="AN28" s="97"/>
      <c r="AO28" s="73">
        <f t="shared" ref="AO28:AO29" si="126">IF(AM28=0,0,AN28*100/AM28)</f>
        <v>0</v>
      </c>
      <c r="AP28" s="98">
        <v>285</v>
      </c>
      <c r="AQ28" s="98"/>
      <c r="AR28" s="75">
        <f t="shared" ref="AR28:AR29" si="127">IF(AP28=0,0,AQ28*100/AP28)</f>
        <v>0</v>
      </c>
      <c r="AS28" s="63"/>
      <c r="AT28" s="63"/>
      <c r="AU28" s="63"/>
      <c r="AV28" s="9"/>
      <c r="AW28" s="9"/>
    </row>
    <row r="29" spans="1:49" ht="61.5" customHeight="1">
      <c r="A29" s="237"/>
      <c r="B29" s="237"/>
      <c r="C29" s="237"/>
      <c r="D29" s="71" t="s">
        <v>28</v>
      </c>
      <c r="E29" s="95">
        <f>I29+L29+O29+R29+U29+X29+AA29+AD29+AG29+AJ29+AM29+AP29</f>
        <v>15</v>
      </c>
      <c r="F29" s="95">
        <f>J29+M29+P29+S29+V29+Y29+AB29+AE29+AH29+AK29+AN29+AQ29</f>
        <v>0</v>
      </c>
      <c r="G29" s="96">
        <f t="shared" si="114"/>
        <v>0</v>
      </c>
      <c r="H29" s="95">
        <f>E29-F29</f>
        <v>15</v>
      </c>
      <c r="I29" s="97"/>
      <c r="J29" s="97"/>
      <c r="K29" s="73">
        <f t="shared" si="116"/>
        <v>0</v>
      </c>
      <c r="L29" s="98"/>
      <c r="M29" s="98"/>
      <c r="N29" s="75">
        <f t="shared" si="117"/>
        <v>0</v>
      </c>
      <c r="O29" s="97"/>
      <c r="P29" s="97"/>
      <c r="Q29" s="73">
        <f t="shared" si="118"/>
        <v>0</v>
      </c>
      <c r="R29" s="98"/>
      <c r="S29" s="98"/>
      <c r="T29" s="75">
        <f t="shared" si="119"/>
        <v>0</v>
      </c>
      <c r="U29" s="97"/>
      <c r="V29" s="97"/>
      <c r="W29" s="73">
        <f t="shared" si="120"/>
        <v>0</v>
      </c>
      <c r="X29" s="98"/>
      <c r="Y29" s="98"/>
      <c r="Z29" s="75">
        <f t="shared" si="121"/>
        <v>0</v>
      </c>
      <c r="AA29" s="97"/>
      <c r="AB29" s="97"/>
      <c r="AC29" s="73">
        <f t="shared" si="122"/>
        <v>0</v>
      </c>
      <c r="AD29" s="98"/>
      <c r="AE29" s="98"/>
      <c r="AF29" s="75">
        <f t="shared" si="123"/>
        <v>0</v>
      </c>
      <c r="AG29" s="97"/>
      <c r="AH29" s="97"/>
      <c r="AI29" s="73">
        <f t="shared" si="124"/>
        <v>0</v>
      </c>
      <c r="AJ29" s="98"/>
      <c r="AK29" s="98"/>
      <c r="AL29" s="75">
        <f t="shared" si="125"/>
        <v>0</v>
      </c>
      <c r="AM29" s="97"/>
      <c r="AN29" s="97"/>
      <c r="AO29" s="73">
        <f t="shared" si="126"/>
        <v>0</v>
      </c>
      <c r="AP29" s="98">
        <v>15</v>
      </c>
      <c r="AQ29" s="98"/>
      <c r="AR29" s="75">
        <f t="shared" si="127"/>
        <v>0</v>
      </c>
      <c r="AS29" s="63"/>
      <c r="AT29" s="63"/>
      <c r="AU29" s="63"/>
      <c r="AV29" s="9"/>
      <c r="AW29" s="9"/>
    </row>
    <row r="30" spans="1:49" ht="163.5" customHeight="1">
      <c r="A30" s="236" t="s">
        <v>181</v>
      </c>
      <c r="B30" s="236" t="s">
        <v>121</v>
      </c>
      <c r="C30" s="236" t="s">
        <v>175</v>
      </c>
      <c r="D30" s="91" t="s">
        <v>17</v>
      </c>
      <c r="E30" s="92">
        <f>E31+E32</f>
        <v>350</v>
      </c>
      <c r="F30" s="92">
        <f t="shared" ref="F30:AQ30" si="128">F31+F32</f>
        <v>124.934</v>
      </c>
      <c r="G30" s="109">
        <f t="shared" si="114"/>
        <v>35.695428571428572</v>
      </c>
      <c r="H30" s="92">
        <f t="shared" si="115"/>
        <v>225.066</v>
      </c>
      <c r="I30" s="92">
        <f t="shared" si="128"/>
        <v>0</v>
      </c>
      <c r="J30" s="92">
        <f t="shared" si="128"/>
        <v>0</v>
      </c>
      <c r="K30" s="92"/>
      <c r="L30" s="92">
        <f t="shared" si="128"/>
        <v>0</v>
      </c>
      <c r="M30" s="92">
        <f t="shared" si="128"/>
        <v>0</v>
      </c>
      <c r="N30" s="92"/>
      <c r="O30" s="92">
        <f t="shared" si="128"/>
        <v>100</v>
      </c>
      <c r="P30" s="92">
        <f t="shared" si="128"/>
        <v>0</v>
      </c>
      <c r="Q30" s="92"/>
      <c r="R30" s="92">
        <f t="shared" si="128"/>
        <v>0</v>
      </c>
      <c r="S30" s="92">
        <f t="shared" si="128"/>
        <v>80.010000000000005</v>
      </c>
      <c r="T30" s="92"/>
      <c r="U30" s="92">
        <f t="shared" si="128"/>
        <v>100</v>
      </c>
      <c r="V30" s="92">
        <f t="shared" si="128"/>
        <v>0</v>
      </c>
      <c r="W30" s="92"/>
      <c r="X30" s="92">
        <f t="shared" si="128"/>
        <v>0</v>
      </c>
      <c r="Y30" s="92">
        <f t="shared" si="128"/>
        <v>0</v>
      </c>
      <c r="Z30" s="92"/>
      <c r="AA30" s="92">
        <f t="shared" si="128"/>
        <v>0</v>
      </c>
      <c r="AB30" s="92">
        <f t="shared" si="128"/>
        <v>0</v>
      </c>
      <c r="AC30" s="92"/>
      <c r="AD30" s="92">
        <f t="shared" si="128"/>
        <v>150</v>
      </c>
      <c r="AE30" s="92">
        <f t="shared" si="128"/>
        <v>44.923999999999999</v>
      </c>
      <c r="AF30" s="92"/>
      <c r="AG30" s="92">
        <f t="shared" si="128"/>
        <v>0</v>
      </c>
      <c r="AH30" s="92">
        <f t="shared" si="128"/>
        <v>0</v>
      </c>
      <c r="AI30" s="92"/>
      <c r="AJ30" s="92">
        <f t="shared" si="128"/>
        <v>0</v>
      </c>
      <c r="AK30" s="92">
        <f t="shared" si="128"/>
        <v>0</v>
      </c>
      <c r="AL30" s="92"/>
      <c r="AM30" s="92">
        <f t="shared" si="128"/>
        <v>0</v>
      </c>
      <c r="AN30" s="92">
        <f t="shared" si="128"/>
        <v>0</v>
      </c>
      <c r="AO30" s="92"/>
      <c r="AP30" s="92">
        <f t="shared" si="128"/>
        <v>0</v>
      </c>
      <c r="AQ30" s="92">
        <f t="shared" si="128"/>
        <v>0</v>
      </c>
      <c r="AR30" s="92"/>
      <c r="AS30" s="63"/>
      <c r="AT30" s="63"/>
      <c r="AU30" s="63"/>
      <c r="AV30" s="9"/>
      <c r="AW30" s="9"/>
    </row>
    <row r="31" spans="1:49" ht="203.25" customHeight="1">
      <c r="A31" s="237"/>
      <c r="B31" s="237"/>
      <c r="C31" s="237"/>
      <c r="D31" s="71" t="s">
        <v>19</v>
      </c>
      <c r="E31" s="95">
        <f>I31+L31+O31+R31+U31+X31+AA31+AD31+AG31+AJ31+AM31+AP31</f>
        <v>250</v>
      </c>
      <c r="F31" s="95">
        <f>J31+M31+P31+S31+V31+Y31+AB31+AE31+AH31+AK31+AN31+AQ31</f>
        <v>44.923999999999999</v>
      </c>
      <c r="G31" s="96">
        <f t="shared" si="114"/>
        <v>17.9696</v>
      </c>
      <c r="H31" s="95">
        <f>E31-F31</f>
        <v>205.07599999999999</v>
      </c>
      <c r="I31" s="97"/>
      <c r="J31" s="97"/>
      <c r="K31" s="73">
        <f t="shared" ref="K31:K32" si="129">IF(I31=0,0,J31*100/I31)</f>
        <v>0</v>
      </c>
      <c r="L31" s="98"/>
      <c r="M31" s="98"/>
      <c r="N31" s="75">
        <f t="shared" ref="N31:N32" si="130">IF(L31=0,0,M31*100/L31)</f>
        <v>0</v>
      </c>
      <c r="O31" s="97"/>
      <c r="P31" s="97"/>
      <c r="Q31" s="73">
        <f t="shared" ref="Q31:Q32" si="131">IF(O31=0,0,P31*100/O31)</f>
        <v>0</v>
      </c>
      <c r="R31" s="98"/>
      <c r="S31" s="98"/>
      <c r="T31" s="75">
        <f t="shared" ref="T31:T32" si="132">IF(R31=0,0,S31*100/R31)</f>
        <v>0</v>
      </c>
      <c r="U31" s="97">
        <v>100</v>
      </c>
      <c r="V31" s="97"/>
      <c r="W31" s="73">
        <f t="shared" ref="W31:W32" si="133">IF(U31=0,0,V31*100/U31)</f>
        <v>0</v>
      </c>
      <c r="X31" s="98"/>
      <c r="Y31" s="98"/>
      <c r="Z31" s="75">
        <f t="shared" ref="Z31:Z32" si="134">IF(X31=0,0,Y31*100/X31)</f>
        <v>0</v>
      </c>
      <c r="AA31" s="97"/>
      <c r="AB31" s="97"/>
      <c r="AC31" s="73">
        <f t="shared" ref="AC31:AC32" si="135">IF(AA31=0,0,AB31*100/AA31)</f>
        <v>0</v>
      </c>
      <c r="AD31" s="98">
        <v>150</v>
      </c>
      <c r="AE31" s="98">
        <v>44.923999999999999</v>
      </c>
      <c r="AF31" s="75">
        <f t="shared" ref="AF31:AF32" si="136">IF(AD31=0,0,AE31*100/AD31)</f>
        <v>29.949333333333332</v>
      </c>
      <c r="AG31" s="97"/>
      <c r="AH31" s="97"/>
      <c r="AI31" s="73">
        <f t="shared" ref="AI31:AI32" si="137">IF(AG31=0,0,AH31*100/AG31)</f>
        <v>0</v>
      </c>
      <c r="AJ31" s="98"/>
      <c r="AK31" s="98"/>
      <c r="AL31" s="75">
        <f t="shared" ref="AL31:AL32" si="138">IF(AJ31=0,0,AK31*100/AJ31)</f>
        <v>0</v>
      </c>
      <c r="AM31" s="97"/>
      <c r="AN31" s="97"/>
      <c r="AO31" s="73">
        <f t="shared" ref="AO31:AO32" si="139">IF(AM31=0,0,AN31*100/AM31)</f>
        <v>0</v>
      </c>
      <c r="AP31" s="98"/>
      <c r="AQ31" s="98"/>
      <c r="AR31" s="75">
        <f t="shared" ref="AR31:AR32" si="140">IF(AP31=0,0,AQ31*100/AP31)</f>
        <v>0</v>
      </c>
      <c r="AS31" s="63"/>
      <c r="AT31" s="63"/>
      <c r="AU31" s="63"/>
      <c r="AV31" s="9"/>
      <c r="AW31" s="9"/>
    </row>
    <row r="32" spans="1:49" ht="198.75" customHeight="1">
      <c r="A32" s="237"/>
      <c r="B32" s="237"/>
      <c r="C32" s="290"/>
      <c r="D32" s="71" t="s">
        <v>28</v>
      </c>
      <c r="E32" s="95">
        <f>I32+L32+O32+R32+U32+X32+AA32+AD32+AG32+AJ32+AM32+AP32</f>
        <v>100</v>
      </c>
      <c r="F32" s="95">
        <f>J32+M32+P32+S32+V32+Y32+AB32+AE32+AH32+AK32+AN32+AQ32</f>
        <v>80.010000000000005</v>
      </c>
      <c r="G32" s="96">
        <f t="shared" si="114"/>
        <v>80.010000000000005</v>
      </c>
      <c r="H32" s="95">
        <f>E32-F32</f>
        <v>19.989999999999995</v>
      </c>
      <c r="I32" s="97"/>
      <c r="J32" s="97"/>
      <c r="K32" s="73">
        <f t="shared" si="129"/>
        <v>0</v>
      </c>
      <c r="L32" s="98"/>
      <c r="M32" s="98"/>
      <c r="N32" s="75">
        <f t="shared" si="130"/>
        <v>0</v>
      </c>
      <c r="O32" s="97">
        <v>100</v>
      </c>
      <c r="P32" s="97"/>
      <c r="Q32" s="73">
        <f t="shared" si="131"/>
        <v>0</v>
      </c>
      <c r="R32" s="98"/>
      <c r="S32" s="98">
        <v>80.010000000000005</v>
      </c>
      <c r="T32" s="75">
        <f t="shared" si="132"/>
        <v>0</v>
      </c>
      <c r="U32" s="97"/>
      <c r="V32" s="97"/>
      <c r="W32" s="73">
        <f t="shared" si="133"/>
        <v>0</v>
      </c>
      <c r="X32" s="98"/>
      <c r="Y32" s="98"/>
      <c r="Z32" s="75">
        <f t="shared" si="134"/>
        <v>0</v>
      </c>
      <c r="AA32" s="97"/>
      <c r="AB32" s="97"/>
      <c r="AC32" s="73">
        <f t="shared" si="135"/>
        <v>0</v>
      </c>
      <c r="AD32" s="98"/>
      <c r="AE32" s="98"/>
      <c r="AF32" s="75">
        <f t="shared" si="136"/>
        <v>0</v>
      </c>
      <c r="AG32" s="97"/>
      <c r="AH32" s="97"/>
      <c r="AI32" s="73">
        <f t="shared" si="137"/>
        <v>0</v>
      </c>
      <c r="AJ32" s="98"/>
      <c r="AK32" s="98"/>
      <c r="AL32" s="75">
        <f t="shared" si="138"/>
        <v>0</v>
      </c>
      <c r="AM32" s="97"/>
      <c r="AN32" s="97"/>
      <c r="AO32" s="73">
        <f t="shared" si="139"/>
        <v>0</v>
      </c>
      <c r="AP32" s="98"/>
      <c r="AQ32" s="98"/>
      <c r="AR32" s="75">
        <f t="shared" si="140"/>
        <v>0</v>
      </c>
      <c r="AS32" s="63"/>
      <c r="AT32" s="63"/>
      <c r="AU32" s="63"/>
      <c r="AV32" s="9"/>
      <c r="AW32" s="9"/>
    </row>
    <row r="33" spans="1:49" ht="97.5" customHeight="1">
      <c r="A33" s="236" t="s">
        <v>182</v>
      </c>
      <c r="B33" s="236" t="s">
        <v>122</v>
      </c>
      <c r="C33" s="236" t="s">
        <v>175</v>
      </c>
      <c r="D33" s="91" t="s">
        <v>17</v>
      </c>
      <c r="E33" s="92">
        <f>E34+E35</f>
        <v>337.5</v>
      </c>
      <c r="F33" s="92">
        <f t="shared" ref="F33:AQ33" si="141">F34+F35</f>
        <v>337.5</v>
      </c>
      <c r="G33" s="109">
        <f t="shared" si="114"/>
        <v>100</v>
      </c>
      <c r="H33" s="92">
        <f t="shared" si="115"/>
        <v>0</v>
      </c>
      <c r="I33" s="92">
        <f t="shared" si="141"/>
        <v>0</v>
      </c>
      <c r="J33" s="92">
        <f t="shared" si="141"/>
        <v>0</v>
      </c>
      <c r="K33" s="92"/>
      <c r="L33" s="92">
        <f t="shared" si="141"/>
        <v>0</v>
      </c>
      <c r="M33" s="92">
        <f t="shared" si="141"/>
        <v>0</v>
      </c>
      <c r="N33" s="92"/>
      <c r="O33" s="92">
        <f t="shared" si="141"/>
        <v>150</v>
      </c>
      <c r="P33" s="92">
        <f t="shared" si="141"/>
        <v>0</v>
      </c>
      <c r="Q33" s="92"/>
      <c r="R33" s="92">
        <f t="shared" si="141"/>
        <v>0</v>
      </c>
      <c r="S33" s="92">
        <f t="shared" si="141"/>
        <v>193.75</v>
      </c>
      <c r="T33" s="92"/>
      <c r="U33" s="92">
        <f t="shared" si="141"/>
        <v>187.5</v>
      </c>
      <c r="V33" s="92">
        <f t="shared" si="141"/>
        <v>-43.75</v>
      </c>
      <c r="W33" s="92"/>
      <c r="X33" s="92">
        <f t="shared" si="141"/>
        <v>0</v>
      </c>
      <c r="Y33" s="92">
        <f t="shared" si="141"/>
        <v>0</v>
      </c>
      <c r="Z33" s="92"/>
      <c r="AA33" s="92">
        <f t="shared" si="141"/>
        <v>0</v>
      </c>
      <c r="AB33" s="92">
        <f t="shared" si="141"/>
        <v>0</v>
      </c>
      <c r="AC33" s="92"/>
      <c r="AD33" s="92">
        <f t="shared" si="141"/>
        <v>0</v>
      </c>
      <c r="AE33" s="92">
        <f t="shared" si="141"/>
        <v>187.5</v>
      </c>
      <c r="AF33" s="92"/>
      <c r="AG33" s="92">
        <f t="shared" si="141"/>
        <v>0</v>
      </c>
      <c r="AH33" s="92">
        <f t="shared" si="141"/>
        <v>0</v>
      </c>
      <c r="AI33" s="92"/>
      <c r="AJ33" s="92">
        <f t="shared" si="141"/>
        <v>0</v>
      </c>
      <c r="AK33" s="92">
        <f t="shared" si="141"/>
        <v>0</v>
      </c>
      <c r="AL33" s="92"/>
      <c r="AM33" s="92">
        <f t="shared" si="141"/>
        <v>0</v>
      </c>
      <c r="AN33" s="92">
        <f t="shared" si="141"/>
        <v>0</v>
      </c>
      <c r="AO33" s="92"/>
      <c r="AP33" s="92">
        <f t="shared" si="141"/>
        <v>0</v>
      </c>
      <c r="AQ33" s="92">
        <f t="shared" si="141"/>
        <v>0</v>
      </c>
      <c r="AR33" s="92"/>
      <c r="AS33" s="63"/>
      <c r="AT33" s="63"/>
      <c r="AU33" s="63"/>
      <c r="AV33" s="9"/>
      <c r="AW33" s="9"/>
    </row>
    <row r="34" spans="1:49" ht="93" customHeight="1">
      <c r="A34" s="237"/>
      <c r="B34" s="237"/>
      <c r="C34" s="237"/>
      <c r="D34" s="71" t="s">
        <v>19</v>
      </c>
      <c r="E34" s="95">
        <f>I34+L34+O34+R34+U34+X34+AA34+AD34+AG34+AJ34+AM34+AP34</f>
        <v>187.5</v>
      </c>
      <c r="F34" s="95">
        <f>J34+M34+P34+S34+V34+Y34+AB34+AE34+AH34+AK34+AN34+AQ34</f>
        <v>187.5</v>
      </c>
      <c r="G34" s="96">
        <f t="shared" si="114"/>
        <v>100</v>
      </c>
      <c r="H34" s="95">
        <f>E34-F34</f>
        <v>0</v>
      </c>
      <c r="I34" s="97"/>
      <c r="J34" s="97"/>
      <c r="K34" s="73">
        <f t="shared" ref="K34:K35" si="142">IF(I34=0,0,J34*100/I34)</f>
        <v>0</v>
      </c>
      <c r="L34" s="98"/>
      <c r="M34" s="98"/>
      <c r="N34" s="75">
        <f t="shared" ref="N34:N35" si="143">IF(L34=0,0,M34*100/L34)</f>
        <v>0</v>
      </c>
      <c r="O34" s="97"/>
      <c r="P34" s="97"/>
      <c r="Q34" s="73">
        <f t="shared" ref="Q34:Q35" si="144">IF(O34=0,0,P34*100/O34)</f>
        <v>0</v>
      </c>
      <c r="R34" s="98"/>
      <c r="S34" s="98"/>
      <c r="T34" s="75">
        <f t="shared" ref="T34:T35" si="145">IF(R34=0,0,S34*100/R34)</f>
        <v>0</v>
      </c>
      <c r="U34" s="97">
        <v>187.5</v>
      </c>
      <c r="V34" s="97"/>
      <c r="W34" s="73">
        <f t="shared" ref="W34:W35" si="146">IF(U34=0,0,V34*100/U34)</f>
        <v>0</v>
      </c>
      <c r="X34" s="98"/>
      <c r="Y34" s="98"/>
      <c r="Z34" s="75">
        <f t="shared" ref="Z34:Z35" si="147">IF(X34=0,0,Y34*100/X34)</f>
        <v>0</v>
      </c>
      <c r="AA34" s="97"/>
      <c r="AB34" s="97"/>
      <c r="AC34" s="73">
        <f t="shared" ref="AC34:AC35" si="148">IF(AA34=0,0,AB34*100/AA34)</f>
        <v>0</v>
      </c>
      <c r="AD34" s="98"/>
      <c r="AE34" s="98">
        <v>187.5</v>
      </c>
      <c r="AF34" s="75">
        <f t="shared" ref="AF34:AF35" si="149">IF(AD34=0,0,AE34*100/AD34)</f>
        <v>0</v>
      </c>
      <c r="AG34" s="97"/>
      <c r="AH34" s="97"/>
      <c r="AI34" s="73">
        <f t="shared" ref="AI34:AI35" si="150">IF(AG34=0,0,AH34*100/AG34)</f>
        <v>0</v>
      </c>
      <c r="AJ34" s="98"/>
      <c r="AK34" s="98"/>
      <c r="AL34" s="75">
        <f t="shared" ref="AL34:AL35" si="151">IF(AJ34=0,0,AK34*100/AJ34)</f>
        <v>0</v>
      </c>
      <c r="AM34" s="97"/>
      <c r="AN34" s="97"/>
      <c r="AO34" s="73">
        <f t="shared" ref="AO34:AO35" si="152">IF(AM34=0,0,AN34*100/AM34)</f>
        <v>0</v>
      </c>
      <c r="AP34" s="98"/>
      <c r="AQ34" s="98"/>
      <c r="AR34" s="75">
        <f t="shared" ref="AR34:AR35" si="153">IF(AP34=0,0,AQ34*100/AP34)</f>
        <v>0</v>
      </c>
      <c r="AS34" s="63"/>
      <c r="AT34" s="63"/>
      <c r="AU34" s="63"/>
      <c r="AV34" s="9"/>
      <c r="AW34" s="9"/>
    </row>
    <row r="35" spans="1:49" ht="73.5" customHeight="1">
      <c r="A35" s="237"/>
      <c r="B35" s="237"/>
      <c r="C35" s="290"/>
      <c r="D35" s="71" t="s">
        <v>28</v>
      </c>
      <c r="E35" s="95">
        <f>I35+L35+O35+R35+U35+X35+AA35+AD35+AG35+AJ35+AM35+AP35</f>
        <v>150</v>
      </c>
      <c r="F35" s="95">
        <f>J35+M35+P35+S35+V35+Y35+AB35+AE35+AH35+AK35+AN35+AQ35</f>
        <v>150</v>
      </c>
      <c r="G35" s="96">
        <f t="shared" si="114"/>
        <v>100</v>
      </c>
      <c r="H35" s="95">
        <f>E35-F35</f>
        <v>0</v>
      </c>
      <c r="I35" s="97"/>
      <c r="J35" s="97"/>
      <c r="K35" s="73">
        <f t="shared" si="142"/>
        <v>0</v>
      </c>
      <c r="L35" s="98"/>
      <c r="M35" s="98"/>
      <c r="N35" s="75">
        <f t="shared" si="143"/>
        <v>0</v>
      </c>
      <c r="O35" s="97">
        <v>150</v>
      </c>
      <c r="P35" s="97"/>
      <c r="Q35" s="73">
        <f t="shared" si="144"/>
        <v>0</v>
      </c>
      <c r="R35" s="98"/>
      <c r="S35" s="98">
        <v>193.75</v>
      </c>
      <c r="T35" s="75">
        <f t="shared" si="145"/>
        <v>0</v>
      </c>
      <c r="U35" s="97"/>
      <c r="V35" s="97">
        <v>-43.75</v>
      </c>
      <c r="W35" s="73">
        <f t="shared" si="146"/>
        <v>0</v>
      </c>
      <c r="X35" s="98"/>
      <c r="Y35" s="98"/>
      <c r="Z35" s="75">
        <f t="shared" si="147"/>
        <v>0</v>
      </c>
      <c r="AA35" s="97"/>
      <c r="AB35" s="97"/>
      <c r="AC35" s="73">
        <f t="shared" si="148"/>
        <v>0</v>
      </c>
      <c r="AD35" s="98"/>
      <c r="AE35" s="98"/>
      <c r="AF35" s="75">
        <f t="shared" si="149"/>
        <v>0</v>
      </c>
      <c r="AG35" s="97"/>
      <c r="AH35" s="97"/>
      <c r="AI35" s="73">
        <f t="shared" si="150"/>
        <v>0</v>
      </c>
      <c r="AJ35" s="98"/>
      <c r="AK35" s="98"/>
      <c r="AL35" s="75">
        <f t="shared" si="151"/>
        <v>0</v>
      </c>
      <c r="AM35" s="97"/>
      <c r="AN35" s="97"/>
      <c r="AO35" s="73">
        <f t="shared" si="152"/>
        <v>0</v>
      </c>
      <c r="AP35" s="98"/>
      <c r="AQ35" s="98"/>
      <c r="AR35" s="75">
        <f t="shared" si="153"/>
        <v>0</v>
      </c>
      <c r="AS35" s="63"/>
      <c r="AT35" s="63"/>
      <c r="AU35" s="63"/>
      <c r="AV35" s="9"/>
      <c r="AW35" s="9"/>
    </row>
    <row r="36" spans="1:49" ht="106.5" customHeight="1">
      <c r="A36" s="236" t="s">
        <v>183</v>
      </c>
      <c r="B36" s="236" t="s">
        <v>123</v>
      </c>
      <c r="C36" s="236" t="s">
        <v>175</v>
      </c>
      <c r="D36" s="91" t="s">
        <v>17</v>
      </c>
      <c r="E36" s="92">
        <f>E37+E38</f>
        <v>134.19999999999999</v>
      </c>
      <c r="F36" s="92">
        <f t="shared" ref="F36:AQ36" si="154">F37+F38</f>
        <v>132.80000000000001</v>
      </c>
      <c r="G36" s="109">
        <f t="shared" si="114"/>
        <v>98.95678092399406</v>
      </c>
      <c r="H36" s="92">
        <f t="shared" si="115"/>
        <v>1.3999999999999773</v>
      </c>
      <c r="I36" s="92">
        <f t="shared" si="154"/>
        <v>0</v>
      </c>
      <c r="J36" s="92">
        <f t="shared" si="154"/>
        <v>0</v>
      </c>
      <c r="K36" s="92"/>
      <c r="L36" s="92">
        <f t="shared" si="154"/>
        <v>0</v>
      </c>
      <c r="M36" s="92">
        <f t="shared" si="154"/>
        <v>0</v>
      </c>
      <c r="N36" s="92"/>
      <c r="O36" s="92">
        <f t="shared" si="154"/>
        <v>15</v>
      </c>
      <c r="P36" s="92">
        <f t="shared" si="154"/>
        <v>0</v>
      </c>
      <c r="Q36" s="92"/>
      <c r="R36" s="92">
        <f t="shared" si="154"/>
        <v>0</v>
      </c>
      <c r="S36" s="92">
        <f t="shared" si="154"/>
        <v>15</v>
      </c>
      <c r="T36" s="92"/>
      <c r="U36" s="92">
        <f t="shared" si="154"/>
        <v>94.2</v>
      </c>
      <c r="V36" s="92">
        <f t="shared" si="154"/>
        <v>0</v>
      </c>
      <c r="W36" s="92"/>
      <c r="X36" s="92">
        <f t="shared" si="154"/>
        <v>0</v>
      </c>
      <c r="Y36" s="92">
        <f t="shared" si="154"/>
        <v>0</v>
      </c>
      <c r="Z36" s="92"/>
      <c r="AA36" s="92">
        <f t="shared" si="154"/>
        <v>0</v>
      </c>
      <c r="AB36" s="92">
        <f t="shared" si="154"/>
        <v>0</v>
      </c>
      <c r="AC36" s="92"/>
      <c r="AD36" s="92">
        <f t="shared" si="154"/>
        <v>25</v>
      </c>
      <c r="AE36" s="92">
        <f t="shared" si="154"/>
        <v>117.80000000000001</v>
      </c>
      <c r="AF36" s="92"/>
      <c r="AG36" s="92">
        <f t="shared" si="154"/>
        <v>0</v>
      </c>
      <c r="AH36" s="92">
        <f t="shared" si="154"/>
        <v>0</v>
      </c>
      <c r="AI36" s="92"/>
      <c r="AJ36" s="92">
        <f t="shared" si="154"/>
        <v>0</v>
      </c>
      <c r="AK36" s="92">
        <f t="shared" si="154"/>
        <v>0</v>
      </c>
      <c r="AL36" s="92"/>
      <c r="AM36" s="92">
        <f t="shared" si="154"/>
        <v>0</v>
      </c>
      <c r="AN36" s="92">
        <f t="shared" si="154"/>
        <v>0</v>
      </c>
      <c r="AO36" s="92"/>
      <c r="AP36" s="92">
        <f t="shared" si="154"/>
        <v>0</v>
      </c>
      <c r="AQ36" s="92">
        <f t="shared" si="154"/>
        <v>0</v>
      </c>
      <c r="AR36" s="92"/>
      <c r="AS36" s="63"/>
      <c r="AT36" s="63"/>
      <c r="AU36" s="63"/>
      <c r="AV36" s="9"/>
      <c r="AW36" s="9"/>
    </row>
    <row r="37" spans="1:49" ht="114" customHeight="1">
      <c r="A37" s="237"/>
      <c r="B37" s="237"/>
      <c r="C37" s="237"/>
      <c r="D37" s="71" t="s">
        <v>19</v>
      </c>
      <c r="E37" s="95">
        <f>I37+L37+O37+R37+U37+X37+AA37+AD37+AG37+AJ37+AM37+AP37</f>
        <v>94.2</v>
      </c>
      <c r="F37" s="95">
        <f>J37+M37+P37+S37+V37+Y37+AB37+AE37+AH37+AK37+AN37+AQ37</f>
        <v>94.2</v>
      </c>
      <c r="G37" s="96">
        <f t="shared" ref="G37:G38" si="155">IF(E37=0,0,F37*100/E37)</f>
        <v>100</v>
      </c>
      <c r="H37" s="95">
        <f>E37-F37</f>
        <v>0</v>
      </c>
      <c r="I37" s="97"/>
      <c r="J37" s="97"/>
      <c r="K37" s="73">
        <f t="shared" ref="K37:K39" si="156">IF(I37=0,0,J37*100/I37)</f>
        <v>0</v>
      </c>
      <c r="L37" s="98"/>
      <c r="M37" s="98"/>
      <c r="N37" s="75">
        <f t="shared" ref="N37:N39" si="157">IF(L37=0,0,M37*100/L37)</f>
        <v>0</v>
      </c>
      <c r="O37" s="97"/>
      <c r="P37" s="97"/>
      <c r="Q37" s="73">
        <f t="shared" ref="Q37:Q39" si="158">IF(O37=0,0,P37*100/O37)</f>
        <v>0</v>
      </c>
      <c r="R37" s="98"/>
      <c r="S37" s="98"/>
      <c r="T37" s="75">
        <f t="shared" ref="T37:T39" si="159">IF(R37=0,0,S37*100/R37)</f>
        <v>0</v>
      </c>
      <c r="U37" s="97">
        <v>94.2</v>
      </c>
      <c r="V37" s="97"/>
      <c r="W37" s="73">
        <f t="shared" ref="W37:W39" si="160">IF(U37=0,0,V37*100/U37)</f>
        <v>0</v>
      </c>
      <c r="X37" s="98"/>
      <c r="Y37" s="98"/>
      <c r="Z37" s="75">
        <f t="shared" ref="Z37:Z39" si="161">IF(X37=0,0,Y37*100/X37)</f>
        <v>0</v>
      </c>
      <c r="AA37" s="97"/>
      <c r="AB37" s="97"/>
      <c r="AC37" s="73">
        <f t="shared" ref="AC37:AC39" si="162">IF(AA37=0,0,AB37*100/AA37)</f>
        <v>0</v>
      </c>
      <c r="AD37" s="98"/>
      <c r="AE37" s="98">
        <v>94.2</v>
      </c>
      <c r="AF37" s="75">
        <f t="shared" ref="AF37:AF39" si="163">IF(AD37=0,0,AE37*100/AD37)</f>
        <v>0</v>
      </c>
      <c r="AG37" s="97"/>
      <c r="AH37" s="97"/>
      <c r="AI37" s="73">
        <f t="shared" ref="AI37:AI39" si="164">IF(AG37=0,0,AH37*100/AG37)</f>
        <v>0</v>
      </c>
      <c r="AJ37" s="98"/>
      <c r="AK37" s="98"/>
      <c r="AL37" s="75">
        <f t="shared" ref="AL37:AL39" si="165">IF(AJ37=0,0,AK37*100/AJ37)</f>
        <v>0</v>
      </c>
      <c r="AM37" s="97"/>
      <c r="AN37" s="97"/>
      <c r="AO37" s="73">
        <f t="shared" ref="AO37:AO39" si="166">IF(AM37=0,0,AN37*100/AM37)</f>
        <v>0</v>
      </c>
      <c r="AP37" s="98"/>
      <c r="AQ37" s="98"/>
      <c r="AR37" s="75">
        <f t="shared" ref="AR37:AR39" si="167">IF(AP37=0,0,AQ37*100/AP37)</f>
        <v>0</v>
      </c>
      <c r="AS37" s="63"/>
      <c r="AT37" s="63"/>
      <c r="AU37" s="63"/>
      <c r="AV37" s="9"/>
      <c r="AW37" s="9"/>
    </row>
    <row r="38" spans="1:49" ht="76.5" customHeight="1">
      <c r="A38" s="237"/>
      <c r="B38" s="237"/>
      <c r="C38" s="290"/>
      <c r="D38" s="71" t="s">
        <v>28</v>
      </c>
      <c r="E38" s="95">
        <f>I38+L38+O38+R38+U38+X38+AA38+AD38+AG38+AJ38+AM38+AP38</f>
        <v>40</v>
      </c>
      <c r="F38" s="95">
        <f>J38+M38+P38+S38+V38+Y38+AB38+AE38+AH38+AK38+AN38+AQ38</f>
        <v>38.6</v>
      </c>
      <c r="G38" s="96">
        <f t="shared" si="155"/>
        <v>96.5</v>
      </c>
      <c r="H38" s="95">
        <f>E38-F38</f>
        <v>1.3999999999999986</v>
      </c>
      <c r="I38" s="97"/>
      <c r="J38" s="97"/>
      <c r="K38" s="73">
        <f t="shared" si="156"/>
        <v>0</v>
      </c>
      <c r="L38" s="98"/>
      <c r="M38" s="98"/>
      <c r="N38" s="75">
        <f t="shared" si="157"/>
        <v>0</v>
      </c>
      <c r="O38" s="97">
        <v>15</v>
      </c>
      <c r="P38" s="97"/>
      <c r="Q38" s="73">
        <f t="shared" si="158"/>
        <v>0</v>
      </c>
      <c r="R38" s="98"/>
      <c r="S38" s="98">
        <v>15</v>
      </c>
      <c r="T38" s="75">
        <f t="shared" si="159"/>
        <v>0</v>
      </c>
      <c r="U38" s="97"/>
      <c r="V38" s="97"/>
      <c r="W38" s="73">
        <f t="shared" si="160"/>
        <v>0</v>
      </c>
      <c r="X38" s="98"/>
      <c r="Y38" s="98"/>
      <c r="Z38" s="75">
        <f t="shared" si="161"/>
        <v>0</v>
      </c>
      <c r="AA38" s="97"/>
      <c r="AB38" s="97"/>
      <c r="AC38" s="73">
        <f t="shared" si="162"/>
        <v>0</v>
      </c>
      <c r="AD38" s="98">
        <v>25</v>
      </c>
      <c r="AE38" s="98">
        <v>23.6</v>
      </c>
      <c r="AF38" s="75">
        <f t="shared" si="163"/>
        <v>94.4</v>
      </c>
      <c r="AG38" s="97"/>
      <c r="AH38" s="97"/>
      <c r="AI38" s="73">
        <f t="shared" si="164"/>
        <v>0</v>
      </c>
      <c r="AJ38" s="98"/>
      <c r="AK38" s="98"/>
      <c r="AL38" s="75">
        <f t="shared" si="165"/>
        <v>0</v>
      </c>
      <c r="AM38" s="97"/>
      <c r="AN38" s="97"/>
      <c r="AO38" s="73">
        <f t="shared" si="166"/>
        <v>0</v>
      </c>
      <c r="AP38" s="98"/>
      <c r="AQ38" s="98"/>
      <c r="AR38" s="75">
        <f t="shared" si="167"/>
        <v>0</v>
      </c>
      <c r="AS38" s="63"/>
      <c r="AT38" s="63"/>
      <c r="AU38" s="63"/>
      <c r="AV38" s="9"/>
      <c r="AW38" s="9"/>
    </row>
    <row r="39" spans="1:49" ht="183.75" customHeight="1">
      <c r="A39" s="236" t="s">
        <v>184</v>
      </c>
      <c r="B39" s="236" t="s">
        <v>124</v>
      </c>
      <c r="C39" s="236" t="s">
        <v>175</v>
      </c>
      <c r="D39" s="91" t="s">
        <v>17</v>
      </c>
      <c r="E39" s="92">
        <f>E40+E41</f>
        <v>1325</v>
      </c>
      <c r="F39" s="92">
        <f t="shared" ref="F39:AQ39" si="168">F40+F41</f>
        <v>202.59</v>
      </c>
      <c r="G39" s="109">
        <f t="shared" si="114"/>
        <v>15.289811320754717</v>
      </c>
      <c r="H39" s="92">
        <f t="shared" si="115"/>
        <v>1122.4100000000001</v>
      </c>
      <c r="I39" s="92">
        <f t="shared" si="168"/>
        <v>0</v>
      </c>
      <c r="J39" s="92">
        <f t="shared" si="168"/>
        <v>0</v>
      </c>
      <c r="K39" s="93">
        <f t="shared" si="156"/>
        <v>0</v>
      </c>
      <c r="L39" s="92">
        <f t="shared" si="168"/>
        <v>0</v>
      </c>
      <c r="M39" s="92">
        <f t="shared" si="168"/>
        <v>0</v>
      </c>
      <c r="N39" s="93">
        <f t="shared" si="157"/>
        <v>0</v>
      </c>
      <c r="O39" s="92">
        <f t="shared" si="168"/>
        <v>70</v>
      </c>
      <c r="P39" s="92">
        <f t="shared" si="168"/>
        <v>0</v>
      </c>
      <c r="Q39" s="93">
        <f t="shared" si="158"/>
        <v>0</v>
      </c>
      <c r="R39" s="92">
        <f t="shared" si="168"/>
        <v>0</v>
      </c>
      <c r="S39" s="92">
        <f t="shared" si="168"/>
        <v>67.59</v>
      </c>
      <c r="T39" s="93">
        <f t="shared" si="159"/>
        <v>0</v>
      </c>
      <c r="U39" s="92">
        <f t="shared" si="168"/>
        <v>0</v>
      </c>
      <c r="V39" s="92">
        <f t="shared" si="168"/>
        <v>0</v>
      </c>
      <c r="W39" s="93">
        <f t="shared" si="160"/>
        <v>0</v>
      </c>
      <c r="X39" s="92">
        <f t="shared" si="168"/>
        <v>315</v>
      </c>
      <c r="Y39" s="92">
        <f t="shared" si="168"/>
        <v>6.75</v>
      </c>
      <c r="Z39" s="93">
        <f t="shared" si="161"/>
        <v>2.1428571428571428</v>
      </c>
      <c r="AA39" s="92">
        <f t="shared" si="168"/>
        <v>0</v>
      </c>
      <c r="AB39" s="92">
        <f t="shared" si="168"/>
        <v>0</v>
      </c>
      <c r="AC39" s="93">
        <f t="shared" si="162"/>
        <v>0</v>
      </c>
      <c r="AD39" s="92">
        <f t="shared" si="168"/>
        <v>315</v>
      </c>
      <c r="AE39" s="92">
        <f t="shared" si="168"/>
        <v>128.25</v>
      </c>
      <c r="AF39" s="93">
        <f t="shared" si="163"/>
        <v>40.714285714285715</v>
      </c>
      <c r="AG39" s="92">
        <f t="shared" si="168"/>
        <v>0</v>
      </c>
      <c r="AH39" s="92">
        <f t="shared" si="168"/>
        <v>0</v>
      </c>
      <c r="AI39" s="93">
        <f t="shared" si="164"/>
        <v>0</v>
      </c>
      <c r="AJ39" s="92">
        <f t="shared" si="168"/>
        <v>0</v>
      </c>
      <c r="AK39" s="92">
        <f t="shared" si="168"/>
        <v>0</v>
      </c>
      <c r="AL39" s="93">
        <f t="shared" si="165"/>
        <v>0</v>
      </c>
      <c r="AM39" s="92">
        <f t="shared" si="168"/>
        <v>625</v>
      </c>
      <c r="AN39" s="92">
        <f t="shared" si="168"/>
        <v>0</v>
      </c>
      <c r="AO39" s="93">
        <f t="shared" si="166"/>
        <v>0</v>
      </c>
      <c r="AP39" s="92">
        <f t="shared" si="168"/>
        <v>0</v>
      </c>
      <c r="AQ39" s="92">
        <f t="shared" si="168"/>
        <v>0</v>
      </c>
      <c r="AR39" s="93">
        <f t="shared" si="167"/>
        <v>0</v>
      </c>
      <c r="AS39" s="63"/>
      <c r="AT39" s="63"/>
      <c r="AU39" s="63"/>
      <c r="AV39" s="9"/>
      <c r="AW39" s="9"/>
    </row>
    <row r="40" spans="1:49" ht="189" customHeight="1">
      <c r="A40" s="237"/>
      <c r="B40" s="237"/>
      <c r="C40" s="237"/>
      <c r="D40" s="71" t="s">
        <v>19</v>
      </c>
      <c r="E40" s="95">
        <f>I40+L40+O40+R40+U40+X40+AA40+AD40+AG40+AJ40+AM40+AP40</f>
        <v>1000</v>
      </c>
      <c r="F40" s="95">
        <f>J40+M40+P40+S40+V40+Y40+AB40+AE40+AH40+AK40+AN40+AQ40</f>
        <v>128.25</v>
      </c>
      <c r="G40" s="96">
        <f t="shared" si="114"/>
        <v>12.824999999999999</v>
      </c>
      <c r="H40" s="95">
        <f>E40-F40</f>
        <v>871.75</v>
      </c>
      <c r="I40" s="97"/>
      <c r="J40" s="97"/>
      <c r="K40" s="73">
        <f t="shared" ref="K40:K41" si="169">IF(I40=0,0,J40*100/I40)</f>
        <v>0</v>
      </c>
      <c r="L40" s="98"/>
      <c r="M40" s="98"/>
      <c r="N40" s="75">
        <f t="shared" ref="N40:N42" si="170">IF(L40=0,0,M40*100/L40)</f>
        <v>0</v>
      </c>
      <c r="O40" s="97"/>
      <c r="P40" s="97"/>
      <c r="Q40" s="73">
        <f t="shared" ref="Q40:Q42" si="171">IF(O40=0,0,P40*100/O40)</f>
        <v>0</v>
      </c>
      <c r="R40" s="98"/>
      <c r="S40" s="98"/>
      <c r="T40" s="75">
        <f t="shared" ref="T40:T42" si="172">IF(R40=0,0,S40*100/R40)</f>
        <v>0</v>
      </c>
      <c r="U40" s="97"/>
      <c r="V40" s="97"/>
      <c r="W40" s="73">
        <f t="shared" ref="W40:W42" si="173">IF(U40=0,0,V40*100/U40)</f>
        <v>0</v>
      </c>
      <c r="X40" s="98">
        <v>300</v>
      </c>
      <c r="Y40" s="98"/>
      <c r="Z40" s="75">
        <f t="shared" ref="Z40:Z42" si="174">IF(X40=0,0,Y40*100/X40)</f>
        <v>0</v>
      </c>
      <c r="AA40" s="97"/>
      <c r="AB40" s="97"/>
      <c r="AC40" s="73">
        <f t="shared" ref="AC40:AC42" si="175">IF(AA40=0,0,AB40*100/AA40)</f>
        <v>0</v>
      </c>
      <c r="AD40" s="98">
        <v>300</v>
      </c>
      <c r="AE40" s="98">
        <v>128.25</v>
      </c>
      <c r="AF40" s="75">
        <f t="shared" ref="AF40:AF42" si="176">IF(AD40=0,0,AE40*100/AD40)</f>
        <v>42.75</v>
      </c>
      <c r="AG40" s="97"/>
      <c r="AH40" s="97"/>
      <c r="AI40" s="73">
        <f t="shared" ref="AI40:AI42" si="177">IF(AG40=0,0,AH40*100/AG40)</f>
        <v>0</v>
      </c>
      <c r="AJ40" s="98"/>
      <c r="AK40" s="98"/>
      <c r="AL40" s="75">
        <f t="shared" ref="AL40:AL42" si="178">IF(AJ40=0,0,AK40*100/AJ40)</f>
        <v>0</v>
      </c>
      <c r="AM40" s="97">
        <v>400</v>
      </c>
      <c r="AN40" s="97"/>
      <c r="AO40" s="73">
        <f t="shared" ref="AO40:AO42" si="179">IF(AM40=0,0,AN40*100/AM40)</f>
        <v>0</v>
      </c>
      <c r="AP40" s="98"/>
      <c r="AQ40" s="98"/>
      <c r="AR40" s="75">
        <f t="shared" ref="AR40:AR42" si="180">IF(AP40=0,0,AQ40*100/AP40)</f>
        <v>0</v>
      </c>
      <c r="AS40" s="63"/>
      <c r="AT40" s="63"/>
      <c r="AU40" s="63"/>
      <c r="AV40" s="9"/>
      <c r="AW40" s="9"/>
    </row>
    <row r="41" spans="1:49" ht="198.75" customHeight="1">
      <c r="A41" s="237"/>
      <c r="B41" s="237"/>
      <c r="C41" s="237"/>
      <c r="D41" s="71" t="s">
        <v>28</v>
      </c>
      <c r="E41" s="95">
        <f>I41+L41+O41+R41+U41+X41+AA41+AD41+AG41+AJ41+AM41+AP41</f>
        <v>325</v>
      </c>
      <c r="F41" s="95">
        <f>J41+M41+P41+S41+V41+Y41+AB41+AE41+AH41+AK41+AN41+AQ41</f>
        <v>74.34</v>
      </c>
      <c r="G41" s="96">
        <f t="shared" si="114"/>
        <v>22.873846153846152</v>
      </c>
      <c r="H41" s="95">
        <f>E41-F41</f>
        <v>250.66</v>
      </c>
      <c r="I41" s="97"/>
      <c r="J41" s="97"/>
      <c r="K41" s="73">
        <f t="shared" si="169"/>
        <v>0</v>
      </c>
      <c r="L41" s="98"/>
      <c r="M41" s="98"/>
      <c r="N41" s="75">
        <f t="shared" si="170"/>
        <v>0</v>
      </c>
      <c r="O41" s="97">
        <v>70</v>
      </c>
      <c r="P41" s="97"/>
      <c r="Q41" s="73">
        <f t="shared" si="171"/>
        <v>0</v>
      </c>
      <c r="R41" s="98"/>
      <c r="S41" s="98">
        <v>67.59</v>
      </c>
      <c r="T41" s="75">
        <f t="shared" si="172"/>
        <v>0</v>
      </c>
      <c r="U41" s="97"/>
      <c r="V41" s="97"/>
      <c r="W41" s="73">
        <f t="shared" si="173"/>
        <v>0</v>
      </c>
      <c r="X41" s="98">
        <v>15</v>
      </c>
      <c r="Y41" s="98">
        <v>6.75</v>
      </c>
      <c r="Z41" s="75">
        <f t="shared" si="174"/>
        <v>45</v>
      </c>
      <c r="AA41" s="97"/>
      <c r="AB41" s="97"/>
      <c r="AC41" s="73">
        <f t="shared" si="175"/>
        <v>0</v>
      </c>
      <c r="AD41" s="98">
        <v>15</v>
      </c>
      <c r="AE41" s="98"/>
      <c r="AF41" s="75">
        <f t="shared" si="176"/>
        <v>0</v>
      </c>
      <c r="AG41" s="97"/>
      <c r="AH41" s="97"/>
      <c r="AI41" s="73">
        <f t="shared" si="177"/>
        <v>0</v>
      </c>
      <c r="AJ41" s="98"/>
      <c r="AK41" s="98"/>
      <c r="AL41" s="75">
        <f t="shared" si="178"/>
        <v>0</v>
      </c>
      <c r="AM41" s="97">
        <v>225</v>
      </c>
      <c r="AN41" s="97"/>
      <c r="AO41" s="73">
        <f t="shared" si="179"/>
        <v>0</v>
      </c>
      <c r="AP41" s="98"/>
      <c r="AQ41" s="98"/>
      <c r="AR41" s="75">
        <f t="shared" si="180"/>
        <v>0</v>
      </c>
      <c r="AS41" s="63"/>
      <c r="AT41" s="63"/>
      <c r="AU41" s="63"/>
      <c r="AV41" s="9"/>
      <c r="AW41" s="9"/>
    </row>
    <row r="42" spans="1:49" ht="251.25" customHeight="1">
      <c r="A42" s="236" t="s">
        <v>185</v>
      </c>
      <c r="B42" s="236" t="s">
        <v>186</v>
      </c>
      <c r="C42" s="236" t="s">
        <v>175</v>
      </c>
      <c r="D42" s="91" t="s">
        <v>17</v>
      </c>
      <c r="E42" s="92">
        <f>E43+E44</f>
        <v>25</v>
      </c>
      <c r="F42" s="92">
        <f t="shared" ref="F42:AQ42" si="181">F43+F44</f>
        <v>0</v>
      </c>
      <c r="G42" s="93">
        <f t="shared" si="114"/>
        <v>0</v>
      </c>
      <c r="H42" s="92">
        <f t="shared" si="115"/>
        <v>25</v>
      </c>
      <c r="I42" s="92">
        <f t="shared" si="181"/>
        <v>0</v>
      </c>
      <c r="J42" s="92">
        <f t="shared" si="181"/>
        <v>0</v>
      </c>
      <c r="K42" s="93">
        <f t="shared" ref="K42:K48" si="182">IF(I42=0,0,J42*100/I42)</f>
        <v>0</v>
      </c>
      <c r="L42" s="92">
        <f t="shared" si="181"/>
        <v>0</v>
      </c>
      <c r="M42" s="92">
        <f t="shared" si="181"/>
        <v>0</v>
      </c>
      <c r="N42" s="93">
        <f t="shared" si="170"/>
        <v>0</v>
      </c>
      <c r="O42" s="92">
        <f t="shared" si="181"/>
        <v>0</v>
      </c>
      <c r="P42" s="92">
        <f t="shared" si="181"/>
        <v>0</v>
      </c>
      <c r="Q42" s="93">
        <f t="shared" si="171"/>
        <v>0</v>
      </c>
      <c r="R42" s="92">
        <f t="shared" si="181"/>
        <v>0</v>
      </c>
      <c r="S42" s="92">
        <f t="shared" si="181"/>
        <v>0</v>
      </c>
      <c r="T42" s="93">
        <f t="shared" si="172"/>
        <v>0</v>
      </c>
      <c r="U42" s="92">
        <f t="shared" si="181"/>
        <v>0</v>
      </c>
      <c r="V42" s="92">
        <f t="shared" si="181"/>
        <v>0</v>
      </c>
      <c r="W42" s="93">
        <f t="shared" si="173"/>
        <v>0</v>
      </c>
      <c r="X42" s="92">
        <f t="shared" si="181"/>
        <v>0</v>
      </c>
      <c r="Y42" s="92">
        <f t="shared" si="181"/>
        <v>0</v>
      </c>
      <c r="Z42" s="93">
        <f t="shared" si="174"/>
        <v>0</v>
      </c>
      <c r="AA42" s="92">
        <f t="shared" si="181"/>
        <v>0</v>
      </c>
      <c r="AB42" s="92">
        <f t="shared" si="181"/>
        <v>0</v>
      </c>
      <c r="AC42" s="93">
        <f t="shared" si="175"/>
        <v>0</v>
      </c>
      <c r="AD42" s="92">
        <f t="shared" si="181"/>
        <v>0</v>
      </c>
      <c r="AE42" s="92">
        <f t="shared" si="181"/>
        <v>0</v>
      </c>
      <c r="AF42" s="93">
        <f t="shared" si="176"/>
        <v>0</v>
      </c>
      <c r="AG42" s="92">
        <f t="shared" si="181"/>
        <v>0</v>
      </c>
      <c r="AH42" s="92">
        <f t="shared" si="181"/>
        <v>0</v>
      </c>
      <c r="AI42" s="93">
        <f t="shared" si="177"/>
        <v>0</v>
      </c>
      <c r="AJ42" s="92">
        <f t="shared" si="181"/>
        <v>0</v>
      </c>
      <c r="AK42" s="92">
        <f t="shared" si="181"/>
        <v>0</v>
      </c>
      <c r="AL42" s="93">
        <f t="shared" si="178"/>
        <v>0</v>
      </c>
      <c r="AM42" s="92">
        <f t="shared" si="181"/>
        <v>0</v>
      </c>
      <c r="AN42" s="92">
        <f t="shared" si="181"/>
        <v>0</v>
      </c>
      <c r="AO42" s="93">
        <f t="shared" si="179"/>
        <v>0</v>
      </c>
      <c r="AP42" s="92">
        <f t="shared" si="181"/>
        <v>25</v>
      </c>
      <c r="AQ42" s="92">
        <f t="shared" si="181"/>
        <v>0</v>
      </c>
      <c r="AR42" s="93">
        <f t="shared" si="180"/>
        <v>0</v>
      </c>
      <c r="AS42" s="63"/>
      <c r="AT42" s="63"/>
      <c r="AU42" s="63"/>
      <c r="AV42" s="9"/>
      <c r="AW42" s="9"/>
    </row>
    <row r="43" spans="1:49" ht="232.5" customHeight="1">
      <c r="A43" s="237"/>
      <c r="B43" s="237"/>
      <c r="C43" s="237"/>
      <c r="D43" s="71" t="s">
        <v>19</v>
      </c>
      <c r="E43" s="95">
        <f>I43+L43+O43+R43+U43+X43+AA43+AD43+AG43+AJ43+AM43+AP43</f>
        <v>0</v>
      </c>
      <c r="F43" s="95">
        <f>J43+M43+P43+S43+V43+Y43+AB43+AE43+AH43+AK43+AN43+AQ43</f>
        <v>0</v>
      </c>
      <c r="G43" s="96">
        <f t="shared" ref="G43:G44" si="183">IF(E43=0,0,F43*100/E43)</f>
        <v>0</v>
      </c>
      <c r="H43" s="95">
        <f>E43-F43</f>
        <v>0</v>
      </c>
      <c r="I43" s="97"/>
      <c r="J43" s="97"/>
      <c r="K43" s="73">
        <f t="shared" si="182"/>
        <v>0</v>
      </c>
      <c r="L43" s="98"/>
      <c r="M43" s="98"/>
      <c r="N43" s="75">
        <f t="shared" ref="N43:N46" si="184">IF(L43=0,0,M43*100/L43)</f>
        <v>0</v>
      </c>
      <c r="O43" s="97"/>
      <c r="P43" s="97"/>
      <c r="Q43" s="73">
        <f t="shared" ref="Q43:Q46" si="185">IF(O43=0,0,P43*100/O43)</f>
        <v>0</v>
      </c>
      <c r="R43" s="98"/>
      <c r="S43" s="98"/>
      <c r="T43" s="75">
        <f t="shared" ref="T43:T48" si="186">IF(R43=0,0,S43*100/R43)</f>
        <v>0</v>
      </c>
      <c r="U43" s="97"/>
      <c r="V43" s="97"/>
      <c r="W43" s="73">
        <f t="shared" ref="W43:W48" si="187">IF(U43=0,0,V43*100/U43)</f>
        <v>0</v>
      </c>
      <c r="X43" s="98"/>
      <c r="Y43" s="98"/>
      <c r="Z43" s="75">
        <f t="shared" ref="Z43:Z48" si="188">IF(X43=0,0,Y43*100/X43)</f>
        <v>0</v>
      </c>
      <c r="AA43" s="97"/>
      <c r="AB43" s="97"/>
      <c r="AC43" s="73">
        <f t="shared" ref="AC43:AC48" si="189">IF(AA43=0,0,AB43*100/AA43)</f>
        <v>0</v>
      </c>
      <c r="AD43" s="98"/>
      <c r="AE43" s="98"/>
      <c r="AF43" s="75">
        <f t="shared" ref="AF43:AF48" si="190">IF(AD43=0,0,AE43*100/AD43)</f>
        <v>0</v>
      </c>
      <c r="AG43" s="97"/>
      <c r="AH43" s="97"/>
      <c r="AI43" s="73">
        <f t="shared" ref="AI43:AI48" si="191">IF(AG43=0,0,AH43*100/AG43)</f>
        <v>0</v>
      </c>
      <c r="AJ43" s="98"/>
      <c r="AK43" s="98"/>
      <c r="AL43" s="75">
        <f t="shared" ref="AL43:AL48" si="192">IF(AJ43=0,0,AK43*100/AJ43)</f>
        <v>0</v>
      </c>
      <c r="AM43" s="97"/>
      <c r="AN43" s="97"/>
      <c r="AO43" s="73">
        <f t="shared" ref="AO43:AO48" si="193">IF(AM43=0,0,AN43*100/AM43)</f>
        <v>0</v>
      </c>
      <c r="AP43" s="98"/>
      <c r="AQ43" s="98"/>
      <c r="AR43" s="75">
        <f t="shared" ref="AR43:AR48" si="194">IF(AP43=0,0,AQ43*100/AP43)</f>
        <v>0</v>
      </c>
      <c r="AS43" s="63"/>
      <c r="AT43" s="63"/>
      <c r="AU43" s="63"/>
      <c r="AV43" s="9"/>
      <c r="AW43" s="9"/>
    </row>
    <row r="44" spans="1:49" ht="213.75" customHeight="1">
      <c r="A44" s="237"/>
      <c r="B44" s="237"/>
      <c r="C44" s="237"/>
      <c r="D44" s="71" t="s">
        <v>28</v>
      </c>
      <c r="E44" s="95">
        <f>I44+L44+O44+R44+U44+X44+AA44+AD44+AG44+AJ44+AM44+AP44</f>
        <v>25</v>
      </c>
      <c r="F44" s="95">
        <f>J44+M44+P44+S44+V44+Y44+AB44+AE44+AH44+AK44+AN44+AQ44</f>
        <v>0</v>
      </c>
      <c r="G44" s="96">
        <f t="shared" si="183"/>
        <v>0</v>
      </c>
      <c r="H44" s="95">
        <f>E44-F44</f>
        <v>25</v>
      </c>
      <c r="I44" s="97"/>
      <c r="J44" s="97"/>
      <c r="K44" s="73">
        <f t="shared" si="182"/>
        <v>0</v>
      </c>
      <c r="L44" s="98"/>
      <c r="M44" s="98"/>
      <c r="N44" s="75">
        <f t="shared" si="184"/>
        <v>0</v>
      </c>
      <c r="O44" s="97"/>
      <c r="P44" s="97"/>
      <c r="Q44" s="73">
        <f t="shared" si="185"/>
        <v>0</v>
      </c>
      <c r="R44" s="98"/>
      <c r="S44" s="98"/>
      <c r="T44" s="75">
        <f t="shared" si="186"/>
        <v>0</v>
      </c>
      <c r="U44" s="97"/>
      <c r="V44" s="97"/>
      <c r="W44" s="73">
        <f t="shared" si="187"/>
        <v>0</v>
      </c>
      <c r="X44" s="98"/>
      <c r="Y44" s="98"/>
      <c r="Z44" s="75">
        <f t="shared" si="188"/>
        <v>0</v>
      </c>
      <c r="AA44" s="97"/>
      <c r="AB44" s="97"/>
      <c r="AC44" s="73">
        <f t="shared" si="189"/>
        <v>0</v>
      </c>
      <c r="AD44" s="98"/>
      <c r="AE44" s="98"/>
      <c r="AF44" s="75">
        <f t="shared" si="190"/>
        <v>0</v>
      </c>
      <c r="AG44" s="97"/>
      <c r="AH44" s="97"/>
      <c r="AI44" s="73">
        <f t="shared" si="191"/>
        <v>0</v>
      </c>
      <c r="AJ44" s="98"/>
      <c r="AK44" s="98"/>
      <c r="AL44" s="75">
        <f t="shared" si="192"/>
        <v>0</v>
      </c>
      <c r="AM44" s="97"/>
      <c r="AN44" s="97"/>
      <c r="AO44" s="73">
        <f t="shared" si="193"/>
        <v>0</v>
      </c>
      <c r="AP44" s="98">
        <v>25</v>
      </c>
      <c r="AQ44" s="98"/>
      <c r="AR44" s="75">
        <f t="shared" si="194"/>
        <v>0</v>
      </c>
      <c r="AS44" s="63"/>
      <c r="AT44" s="63"/>
      <c r="AU44" s="63"/>
      <c r="AV44" s="9"/>
      <c r="AW44" s="9"/>
    </row>
    <row r="45" spans="1:49" ht="73.5" customHeight="1">
      <c r="A45" s="236" t="s">
        <v>188</v>
      </c>
      <c r="B45" s="236" t="s">
        <v>189</v>
      </c>
      <c r="C45" s="236" t="s">
        <v>175</v>
      </c>
      <c r="D45" s="91" t="s">
        <v>17</v>
      </c>
      <c r="E45" s="92">
        <f>E48+E51+E54</f>
        <v>1150</v>
      </c>
      <c r="F45" s="92">
        <f>F48+F51+F54</f>
        <v>0</v>
      </c>
      <c r="G45" s="93">
        <f t="shared" si="114"/>
        <v>0</v>
      </c>
      <c r="H45" s="92">
        <f t="shared" si="115"/>
        <v>1150</v>
      </c>
      <c r="I45" s="92">
        <f t="shared" ref="I45" si="195">I46+I47</f>
        <v>0</v>
      </c>
      <c r="J45" s="92">
        <f t="shared" ref="J45:AQ45" si="196">J48+J51+J54</f>
        <v>0</v>
      </c>
      <c r="K45" s="93">
        <f t="shared" si="182"/>
        <v>0</v>
      </c>
      <c r="L45" s="92">
        <f t="shared" si="196"/>
        <v>0</v>
      </c>
      <c r="M45" s="92">
        <f t="shared" si="196"/>
        <v>0</v>
      </c>
      <c r="N45" s="93">
        <f t="shared" si="184"/>
        <v>0</v>
      </c>
      <c r="O45" s="92">
        <f t="shared" si="196"/>
        <v>0</v>
      </c>
      <c r="P45" s="92">
        <f t="shared" si="196"/>
        <v>0</v>
      </c>
      <c r="Q45" s="93">
        <f t="shared" si="185"/>
        <v>0</v>
      </c>
      <c r="R45" s="92">
        <f t="shared" si="196"/>
        <v>0</v>
      </c>
      <c r="S45" s="92">
        <f t="shared" si="196"/>
        <v>0</v>
      </c>
      <c r="T45" s="93">
        <f t="shared" si="186"/>
        <v>0</v>
      </c>
      <c r="U45" s="92">
        <f t="shared" si="196"/>
        <v>0</v>
      </c>
      <c r="V45" s="92">
        <f t="shared" si="196"/>
        <v>0</v>
      </c>
      <c r="W45" s="93">
        <f t="shared" si="187"/>
        <v>0</v>
      </c>
      <c r="X45" s="92">
        <f t="shared" si="196"/>
        <v>210</v>
      </c>
      <c r="Y45" s="92">
        <f t="shared" si="196"/>
        <v>0</v>
      </c>
      <c r="Z45" s="93">
        <f t="shared" si="188"/>
        <v>0</v>
      </c>
      <c r="AA45" s="92">
        <f t="shared" si="196"/>
        <v>0</v>
      </c>
      <c r="AB45" s="92">
        <f t="shared" si="196"/>
        <v>0</v>
      </c>
      <c r="AC45" s="93">
        <f t="shared" si="189"/>
        <v>0</v>
      </c>
      <c r="AD45" s="92">
        <f t="shared" si="196"/>
        <v>0</v>
      </c>
      <c r="AE45" s="92">
        <f t="shared" si="196"/>
        <v>0</v>
      </c>
      <c r="AF45" s="93">
        <f t="shared" si="190"/>
        <v>0</v>
      </c>
      <c r="AG45" s="92">
        <f t="shared" si="196"/>
        <v>290</v>
      </c>
      <c r="AH45" s="92">
        <f t="shared" si="196"/>
        <v>0</v>
      </c>
      <c r="AI45" s="93">
        <f t="shared" si="191"/>
        <v>0</v>
      </c>
      <c r="AJ45" s="92">
        <f t="shared" si="196"/>
        <v>0</v>
      </c>
      <c r="AK45" s="92">
        <f t="shared" si="196"/>
        <v>0</v>
      </c>
      <c r="AL45" s="93">
        <f t="shared" si="192"/>
        <v>0</v>
      </c>
      <c r="AM45" s="92">
        <f t="shared" si="196"/>
        <v>0</v>
      </c>
      <c r="AN45" s="92">
        <f t="shared" si="196"/>
        <v>0</v>
      </c>
      <c r="AO45" s="93">
        <f t="shared" si="193"/>
        <v>0</v>
      </c>
      <c r="AP45" s="92">
        <f t="shared" si="196"/>
        <v>650</v>
      </c>
      <c r="AQ45" s="92">
        <f t="shared" si="196"/>
        <v>0</v>
      </c>
      <c r="AR45" s="93">
        <f t="shared" si="194"/>
        <v>0</v>
      </c>
      <c r="AS45" s="63"/>
      <c r="AT45" s="63"/>
      <c r="AU45" s="63"/>
      <c r="AV45" s="9"/>
      <c r="AW45" s="9"/>
    </row>
    <row r="46" spans="1:49" ht="67.5" customHeight="1">
      <c r="A46" s="237"/>
      <c r="B46" s="237"/>
      <c r="C46" s="237"/>
      <c r="D46" s="71" t="s">
        <v>19</v>
      </c>
      <c r="E46" s="95">
        <f>I46+L46+O46+R46+U46+X46+AA46+AD46+AG46+AJ46+AM46+AP46</f>
        <v>1045</v>
      </c>
      <c r="F46" s="95">
        <f>J46+M46+P46+S46+V46+Y46+AB46+AE46+AH46+AK46+AN46+AQ46</f>
        <v>0</v>
      </c>
      <c r="G46" s="96">
        <f t="shared" si="114"/>
        <v>0</v>
      </c>
      <c r="H46" s="95"/>
      <c r="I46" s="97"/>
      <c r="J46" s="97"/>
      <c r="K46" s="73">
        <f t="shared" si="182"/>
        <v>0</v>
      </c>
      <c r="L46" s="98"/>
      <c r="M46" s="98"/>
      <c r="N46" s="75">
        <f t="shared" si="184"/>
        <v>0</v>
      </c>
      <c r="O46" s="97"/>
      <c r="P46" s="97"/>
      <c r="Q46" s="73">
        <f t="shared" si="185"/>
        <v>0</v>
      </c>
      <c r="R46" s="98"/>
      <c r="S46" s="98"/>
      <c r="T46" s="75">
        <f t="shared" si="186"/>
        <v>0</v>
      </c>
      <c r="U46" s="97"/>
      <c r="V46" s="97"/>
      <c r="W46" s="73">
        <f t="shared" si="187"/>
        <v>0</v>
      </c>
      <c r="X46" s="98">
        <f>X49+X52+X55</f>
        <v>200</v>
      </c>
      <c r="Y46" s="98"/>
      <c r="Z46" s="75">
        <f t="shared" si="188"/>
        <v>0</v>
      </c>
      <c r="AA46" s="97"/>
      <c r="AB46" s="97"/>
      <c r="AC46" s="73">
        <f t="shared" si="189"/>
        <v>0</v>
      </c>
      <c r="AD46" s="98"/>
      <c r="AE46" s="98"/>
      <c r="AF46" s="75">
        <f t="shared" si="190"/>
        <v>0</v>
      </c>
      <c r="AG46" s="97">
        <f>AG49+AG52+AG55</f>
        <v>275</v>
      </c>
      <c r="AH46" s="97"/>
      <c r="AI46" s="73">
        <f t="shared" si="191"/>
        <v>0</v>
      </c>
      <c r="AJ46" s="98"/>
      <c r="AK46" s="98"/>
      <c r="AL46" s="75">
        <f t="shared" si="192"/>
        <v>0</v>
      </c>
      <c r="AM46" s="97"/>
      <c r="AN46" s="97"/>
      <c r="AO46" s="73">
        <f t="shared" si="193"/>
        <v>0</v>
      </c>
      <c r="AP46" s="98">
        <f>AP49+AP52+AP55</f>
        <v>570</v>
      </c>
      <c r="AQ46" s="98"/>
      <c r="AR46" s="75">
        <f t="shared" si="194"/>
        <v>0</v>
      </c>
      <c r="AS46" s="63"/>
      <c r="AT46" s="63"/>
      <c r="AU46" s="63"/>
      <c r="AV46" s="9"/>
      <c r="AW46" s="9"/>
    </row>
    <row r="47" spans="1:49" ht="67.5" customHeight="1">
      <c r="A47" s="268"/>
      <c r="B47" s="268"/>
      <c r="C47" s="237"/>
      <c r="D47" s="71" t="s">
        <v>28</v>
      </c>
      <c r="E47" s="95">
        <f>I47+L47+O47+R47+U47+X47+AA47+AD47+AG47+AJ47+AM47+AP47</f>
        <v>105</v>
      </c>
      <c r="F47" s="95">
        <f>J47+M47+P47+S47+V47+Y47+AB47+AE47+AH47+AK47+AN47+AQ47</f>
        <v>0</v>
      </c>
      <c r="G47" s="96">
        <f t="shared" si="114"/>
        <v>0</v>
      </c>
      <c r="H47" s="95"/>
      <c r="I47" s="97"/>
      <c r="J47" s="97"/>
      <c r="K47" s="73">
        <f t="shared" ref="K47" si="197">IF(I47=0,0,J47*100/I47)</f>
        <v>0</v>
      </c>
      <c r="L47" s="98"/>
      <c r="M47" s="98"/>
      <c r="N47" s="75">
        <f t="shared" ref="N47:N48" si="198">IF(L47=0,0,M47*100/L47)</f>
        <v>0</v>
      </c>
      <c r="O47" s="97"/>
      <c r="P47" s="97"/>
      <c r="Q47" s="73">
        <f t="shared" ref="Q47:Q48" si="199">IF(O47=0,0,P47*100/O47)</f>
        <v>0</v>
      </c>
      <c r="R47" s="98"/>
      <c r="S47" s="98"/>
      <c r="T47" s="75">
        <f t="shared" si="186"/>
        <v>0</v>
      </c>
      <c r="U47" s="97"/>
      <c r="V47" s="97"/>
      <c r="W47" s="73">
        <f t="shared" si="187"/>
        <v>0</v>
      </c>
      <c r="X47" s="98">
        <f>X50+X53+X56</f>
        <v>10</v>
      </c>
      <c r="Y47" s="98"/>
      <c r="Z47" s="75">
        <f t="shared" si="188"/>
        <v>0</v>
      </c>
      <c r="AA47" s="97"/>
      <c r="AB47" s="97"/>
      <c r="AC47" s="73">
        <f t="shared" si="189"/>
        <v>0</v>
      </c>
      <c r="AD47" s="98"/>
      <c r="AE47" s="98"/>
      <c r="AF47" s="75">
        <f t="shared" si="190"/>
        <v>0</v>
      </c>
      <c r="AG47" s="97">
        <f>AG50+AG53+AG56</f>
        <v>15</v>
      </c>
      <c r="AH47" s="97"/>
      <c r="AI47" s="73">
        <f t="shared" si="191"/>
        <v>0</v>
      </c>
      <c r="AJ47" s="98"/>
      <c r="AK47" s="98"/>
      <c r="AL47" s="75">
        <f t="shared" si="192"/>
        <v>0</v>
      </c>
      <c r="AM47" s="97"/>
      <c r="AN47" s="97"/>
      <c r="AO47" s="73">
        <f t="shared" si="193"/>
        <v>0</v>
      </c>
      <c r="AP47" s="98">
        <f>AP50+AP53+AP56</f>
        <v>80</v>
      </c>
      <c r="AQ47" s="98"/>
      <c r="AR47" s="75">
        <f t="shared" si="194"/>
        <v>0</v>
      </c>
      <c r="AS47" s="63"/>
      <c r="AT47" s="63"/>
      <c r="AU47" s="63"/>
      <c r="AV47" s="9"/>
      <c r="AW47" s="9"/>
    </row>
    <row r="48" spans="1:49" ht="60" customHeight="1">
      <c r="A48" s="236" t="s">
        <v>187</v>
      </c>
      <c r="B48" s="236" t="s">
        <v>125</v>
      </c>
      <c r="C48" s="236" t="s">
        <v>175</v>
      </c>
      <c r="D48" s="91" t="s">
        <v>17</v>
      </c>
      <c r="E48" s="92">
        <f>E49+E50</f>
        <v>600</v>
      </c>
      <c r="F48" s="92">
        <f t="shared" ref="F48:AP48" si="200">F49+F50</f>
        <v>0</v>
      </c>
      <c r="G48" s="93">
        <f t="shared" si="114"/>
        <v>0</v>
      </c>
      <c r="H48" s="92">
        <f t="shared" ref="H48:H65" si="201">E48-F48</f>
        <v>600</v>
      </c>
      <c r="I48" s="92">
        <f t="shared" si="200"/>
        <v>0</v>
      </c>
      <c r="J48" s="92">
        <f t="shared" si="200"/>
        <v>0</v>
      </c>
      <c r="K48" s="93">
        <f t="shared" si="182"/>
        <v>0</v>
      </c>
      <c r="L48" s="92">
        <f t="shared" si="200"/>
        <v>0</v>
      </c>
      <c r="M48" s="92">
        <f t="shared" si="200"/>
        <v>0</v>
      </c>
      <c r="N48" s="93">
        <f t="shared" si="198"/>
        <v>0</v>
      </c>
      <c r="O48" s="92">
        <f t="shared" si="200"/>
        <v>0</v>
      </c>
      <c r="P48" s="92">
        <f t="shared" si="200"/>
        <v>0</v>
      </c>
      <c r="Q48" s="93">
        <f t="shared" si="199"/>
        <v>0</v>
      </c>
      <c r="R48" s="92">
        <f t="shared" si="200"/>
        <v>0</v>
      </c>
      <c r="S48" s="92">
        <f t="shared" si="200"/>
        <v>0</v>
      </c>
      <c r="T48" s="93">
        <f t="shared" si="186"/>
        <v>0</v>
      </c>
      <c r="U48" s="92">
        <f t="shared" si="200"/>
        <v>0</v>
      </c>
      <c r="V48" s="92">
        <f t="shared" si="200"/>
        <v>0</v>
      </c>
      <c r="W48" s="93">
        <f t="shared" si="187"/>
        <v>0</v>
      </c>
      <c r="X48" s="92">
        <f t="shared" si="200"/>
        <v>0</v>
      </c>
      <c r="Y48" s="92">
        <f t="shared" si="200"/>
        <v>0</v>
      </c>
      <c r="Z48" s="93">
        <f t="shared" si="188"/>
        <v>0</v>
      </c>
      <c r="AA48" s="92">
        <f t="shared" si="200"/>
        <v>0</v>
      </c>
      <c r="AB48" s="92">
        <f t="shared" si="200"/>
        <v>0</v>
      </c>
      <c r="AC48" s="93">
        <f t="shared" si="189"/>
        <v>0</v>
      </c>
      <c r="AD48" s="92">
        <f t="shared" si="200"/>
        <v>0</v>
      </c>
      <c r="AE48" s="92">
        <f t="shared" si="200"/>
        <v>0</v>
      </c>
      <c r="AF48" s="93">
        <f t="shared" si="190"/>
        <v>0</v>
      </c>
      <c r="AG48" s="92">
        <f t="shared" si="200"/>
        <v>0</v>
      </c>
      <c r="AH48" s="92">
        <f t="shared" si="200"/>
        <v>0</v>
      </c>
      <c r="AI48" s="93">
        <f t="shared" si="191"/>
        <v>0</v>
      </c>
      <c r="AJ48" s="92">
        <f t="shared" si="200"/>
        <v>0</v>
      </c>
      <c r="AK48" s="92">
        <f t="shared" si="200"/>
        <v>0</v>
      </c>
      <c r="AL48" s="93">
        <f t="shared" si="192"/>
        <v>0</v>
      </c>
      <c r="AM48" s="92">
        <f t="shared" si="200"/>
        <v>0</v>
      </c>
      <c r="AN48" s="92">
        <f t="shared" si="200"/>
        <v>0</v>
      </c>
      <c r="AO48" s="93">
        <f t="shared" si="193"/>
        <v>0</v>
      </c>
      <c r="AP48" s="92">
        <f t="shared" si="200"/>
        <v>600</v>
      </c>
      <c r="AQ48" s="92">
        <f>AQ49+AQ50</f>
        <v>0</v>
      </c>
      <c r="AR48" s="93">
        <f t="shared" si="194"/>
        <v>0</v>
      </c>
      <c r="AS48" s="63"/>
      <c r="AT48" s="63"/>
      <c r="AU48" s="63"/>
      <c r="AV48" s="9"/>
      <c r="AW48" s="9"/>
    </row>
    <row r="49" spans="1:49" ht="75" customHeight="1">
      <c r="A49" s="237"/>
      <c r="B49" s="237"/>
      <c r="C49" s="237"/>
      <c r="D49" s="71" t="s">
        <v>19</v>
      </c>
      <c r="E49" s="95">
        <f>I49+L49+O49+R49+U49+X49+AA49+AD49+AG49+AJ49+AM49+AP49</f>
        <v>570</v>
      </c>
      <c r="F49" s="95">
        <f>J49+M49+P49+S49+V49+Y49+AB49+AE49+AH49+AK49+AN49+AQ49</f>
        <v>0</v>
      </c>
      <c r="G49" s="96">
        <f t="shared" ref="G49:G50" si="202">IF(E49=0,0,F49*100/E49)</f>
        <v>0</v>
      </c>
      <c r="H49" s="95">
        <f t="shared" si="201"/>
        <v>570</v>
      </c>
      <c r="I49" s="97"/>
      <c r="J49" s="97"/>
      <c r="K49" s="73">
        <f t="shared" ref="K49:K51" si="203">IF(I49=0,0,J49*100/I49)</f>
        <v>0</v>
      </c>
      <c r="L49" s="98"/>
      <c r="M49" s="98"/>
      <c r="N49" s="75">
        <f t="shared" ref="N49:N51" si="204">IF(L49=0,0,M49*100/L49)</f>
        <v>0</v>
      </c>
      <c r="O49" s="97"/>
      <c r="P49" s="97"/>
      <c r="Q49" s="73">
        <f t="shared" ref="Q49:Q51" si="205">IF(O49=0,0,P49*100/O49)</f>
        <v>0</v>
      </c>
      <c r="R49" s="98"/>
      <c r="S49" s="98"/>
      <c r="T49" s="75">
        <f t="shared" ref="T49:T51" si="206">IF(R49=0,0,S49*100/R49)</f>
        <v>0</v>
      </c>
      <c r="U49" s="97"/>
      <c r="V49" s="97"/>
      <c r="W49" s="73">
        <f t="shared" ref="W49:W51" si="207">IF(U49=0,0,V49*100/U49)</f>
        <v>0</v>
      </c>
      <c r="X49" s="98"/>
      <c r="Y49" s="98"/>
      <c r="Z49" s="75">
        <f t="shared" ref="Z49:Z51" si="208">IF(X49=0,0,Y49*100/X49)</f>
        <v>0</v>
      </c>
      <c r="AA49" s="97"/>
      <c r="AB49" s="97"/>
      <c r="AC49" s="73">
        <f t="shared" ref="AC49:AC51" si="209">IF(AA49=0,0,AB49*100/AA49)</f>
        <v>0</v>
      </c>
      <c r="AD49" s="98"/>
      <c r="AE49" s="98"/>
      <c r="AF49" s="75">
        <f t="shared" ref="AF49:AF51" si="210">IF(AD49=0,0,AE49*100/AD49)</f>
        <v>0</v>
      </c>
      <c r="AG49" s="97"/>
      <c r="AH49" s="97"/>
      <c r="AI49" s="73">
        <f t="shared" ref="AI49:AI51" si="211">IF(AG49=0,0,AH49*100/AG49)</f>
        <v>0</v>
      </c>
      <c r="AJ49" s="98"/>
      <c r="AK49" s="98"/>
      <c r="AL49" s="75">
        <f t="shared" ref="AL49:AL51" si="212">IF(AJ49=0,0,AK49*100/AJ49)</f>
        <v>0</v>
      </c>
      <c r="AM49" s="97"/>
      <c r="AN49" s="97"/>
      <c r="AO49" s="73">
        <f t="shared" ref="AO49:AO51" si="213">IF(AM49=0,0,AN49*100/AM49)</f>
        <v>0</v>
      </c>
      <c r="AP49" s="98">
        <v>570</v>
      </c>
      <c r="AQ49" s="98"/>
      <c r="AR49" s="75">
        <f t="shared" ref="AR49:AR51" si="214">IF(AP49=0,0,AQ49*100/AP49)</f>
        <v>0</v>
      </c>
      <c r="AS49" s="63"/>
      <c r="AT49" s="63"/>
      <c r="AU49" s="63"/>
      <c r="AV49" s="9"/>
      <c r="AW49" s="9"/>
    </row>
    <row r="50" spans="1:49" ht="54" customHeight="1">
      <c r="A50" s="237"/>
      <c r="B50" s="237"/>
      <c r="C50" s="237"/>
      <c r="D50" s="71" t="s">
        <v>28</v>
      </c>
      <c r="E50" s="95">
        <f>I50+L50+O50+R50+U50+X50+AA50+AD50+AG50+AJ50+AM50+AP50</f>
        <v>30</v>
      </c>
      <c r="F50" s="95">
        <f>J50+M50+P50+S50+V50+Y50+AB50+AE50+AH50+AK50+AN50+AQ50</f>
        <v>0</v>
      </c>
      <c r="G50" s="96">
        <f t="shared" si="202"/>
        <v>0</v>
      </c>
      <c r="H50" s="95">
        <f t="shared" si="201"/>
        <v>30</v>
      </c>
      <c r="I50" s="97"/>
      <c r="J50" s="97"/>
      <c r="K50" s="73">
        <f t="shared" si="203"/>
        <v>0</v>
      </c>
      <c r="L50" s="98"/>
      <c r="M50" s="98"/>
      <c r="N50" s="75">
        <f t="shared" si="204"/>
        <v>0</v>
      </c>
      <c r="O50" s="97"/>
      <c r="P50" s="97"/>
      <c r="Q50" s="73">
        <f t="shared" si="205"/>
        <v>0</v>
      </c>
      <c r="R50" s="98"/>
      <c r="S50" s="98"/>
      <c r="T50" s="75">
        <f t="shared" si="206"/>
        <v>0</v>
      </c>
      <c r="U50" s="97"/>
      <c r="V50" s="97"/>
      <c r="W50" s="73">
        <f t="shared" si="207"/>
        <v>0</v>
      </c>
      <c r="X50" s="98"/>
      <c r="Y50" s="98"/>
      <c r="Z50" s="75">
        <f t="shared" si="208"/>
        <v>0</v>
      </c>
      <c r="AA50" s="97"/>
      <c r="AB50" s="97"/>
      <c r="AC50" s="73">
        <f t="shared" si="209"/>
        <v>0</v>
      </c>
      <c r="AD50" s="98"/>
      <c r="AE50" s="98"/>
      <c r="AF50" s="75">
        <f t="shared" si="210"/>
        <v>0</v>
      </c>
      <c r="AG50" s="97"/>
      <c r="AH50" s="97"/>
      <c r="AI50" s="73">
        <f t="shared" si="211"/>
        <v>0</v>
      </c>
      <c r="AJ50" s="98"/>
      <c r="AK50" s="98"/>
      <c r="AL50" s="75">
        <f t="shared" si="212"/>
        <v>0</v>
      </c>
      <c r="AM50" s="97"/>
      <c r="AN50" s="97"/>
      <c r="AO50" s="73">
        <f t="shared" si="213"/>
        <v>0</v>
      </c>
      <c r="AP50" s="98">
        <v>30</v>
      </c>
      <c r="AQ50" s="98"/>
      <c r="AR50" s="75">
        <f t="shared" si="214"/>
        <v>0</v>
      </c>
      <c r="AS50" s="63"/>
      <c r="AT50" s="63"/>
      <c r="AU50" s="63"/>
      <c r="AV50" s="9"/>
      <c r="AW50" s="9"/>
    </row>
    <row r="51" spans="1:49" ht="57.75" customHeight="1">
      <c r="A51" s="236" t="s">
        <v>190</v>
      </c>
      <c r="B51" s="236" t="s">
        <v>126</v>
      </c>
      <c r="C51" s="236" t="s">
        <v>175</v>
      </c>
      <c r="D51" s="64" t="s">
        <v>17</v>
      </c>
      <c r="E51" s="92">
        <f>E52+E53</f>
        <v>50</v>
      </c>
      <c r="F51" s="92">
        <f>F52+F53</f>
        <v>0</v>
      </c>
      <c r="G51" s="93">
        <f t="shared" si="114"/>
        <v>0</v>
      </c>
      <c r="H51" s="92">
        <f t="shared" si="201"/>
        <v>50</v>
      </c>
      <c r="I51" s="92">
        <f>I52+I53</f>
        <v>0</v>
      </c>
      <c r="J51" s="92">
        <f>J52+J53</f>
        <v>0</v>
      </c>
      <c r="K51" s="93">
        <f t="shared" si="203"/>
        <v>0</v>
      </c>
      <c r="L51" s="92">
        <f>L52+L53</f>
        <v>0</v>
      </c>
      <c r="M51" s="92">
        <f>M52+M53</f>
        <v>0</v>
      </c>
      <c r="N51" s="93">
        <f t="shared" si="204"/>
        <v>0</v>
      </c>
      <c r="O51" s="92">
        <f t="shared" ref="O51:AQ51" si="215">O52+O53</f>
        <v>0</v>
      </c>
      <c r="P51" s="92">
        <f t="shared" si="215"/>
        <v>0</v>
      </c>
      <c r="Q51" s="93">
        <f t="shared" si="205"/>
        <v>0</v>
      </c>
      <c r="R51" s="92">
        <f t="shared" si="215"/>
        <v>0</v>
      </c>
      <c r="S51" s="92">
        <f t="shared" si="215"/>
        <v>0</v>
      </c>
      <c r="T51" s="93">
        <f t="shared" si="206"/>
        <v>0</v>
      </c>
      <c r="U51" s="92">
        <f t="shared" si="215"/>
        <v>0</v>
      </c>
      <c r="V51" s="92">
        <f t="shared" si="215"/>
        <v>0</v>
      </c>
      <c r="W51" s="93">
        <f t="shared" si="207"/>
        <v>0</v>
      </c>
      <c r="X51" s="92">
        <f t="shared" si="215"/>
        <v>0</v>
      </c>
      <c r="Y51" s="92">
        <f t="shared" si="215"/>
        <v>0</v>
      </c>
      <c r="Z51" s="93">
        <f t="shared" si="208"/>
        <v>0</v>
      </c>
      <c r="AA51" s="92">
        <f t="shared" si="215"/>
        <v>0</v>
      </c>
      <c r="AB51" s="92">
        <f t="shared" si="215"/>
        <v>0</v>
      </c>
      <c r="AC51" s="93">
        <f t="shared" si="209"/>
        <v>0</v>
      </c>
      <c r="AD51" s="92">
        <f t="shared" si="215"/>
        <v>0</v>
      </c>
      <c r="AE51" s="92">
        <f t="shared" si="215"/>
        <v>0</v>
      </c>
      <c r="AF51" s="93">
        <f t="shared" si="210"/>
        <v>0</v>
      </c>
      <c r="AG51" s="92">
        <f t="shared" si="215"/>
        <v>0</v>
      </c>
      <c r="AH51" s="92">
        <f t="shared" si="215"/>
        <v>0</v>
      </c>
      <c r="AI51" s="93">
        <f t="shared" si="211"/>
        <v>0</v>
      </c>
      <c r="AJ51" s="92">
        <f t="shared" si="215"/>
        <v>0</v>
      </c>
      <c r="AK51" s="92">
        <f t="shared" si="215"/>
        <v>0</v>
      </c>
      <c r="AL51" s="93">
        <f t="shared" si="212"/>
        <v>0</v>
      </c>
      <c r="AM51" s="92">
        <f t="shared" si="215"/>
        <v>0</v>
      </c>
      <c r="AN51" s="92">
        <f t="shared" si="215"/>
        <v>0</v>
      </c>
      <c r="AO51" s="93">
        <f t="shared" si="213"/>
        <v>0</v>
      </c>
      <c r="AP51" s="92">
        <f t="shared" si="215"/>
        <v>50</v>
      </c>
      <c r="AQ51" s="92">
        <f t="shared" si="215"/>
        <v>0</v>
      </c>
      <c r="AR51" s="93">
        <f t="shared" si="214"/>
        <v>0</v>
      </c>
      <c r="AS51" s="63"/>
      <c r="AT51" s="63"/>
      <c r="AU51" s="63"/>
      <c r="AV51" s="9"/>
      <c r="AW51" s="9"/>
    </row>
    <row r="52" spans="1:49" ht="75" customHeight="1">
      <c r="A52" s="237"/>
      <c r="B52" s="237"/>
      <c r="C52" s="237"/>
      <c r="D52" s="71" t="s">
        <v>19</v>
      </c>
      <c r="E52" s="95">
        <f>I52+L52+O52+R52+U52+X52+AA52+AD52+AG52+AJ52+AM52+AP52</f>
        <v>0</v>
      </c>
      <c r="F52" s="95">
        <f>J52+M52+P52+S52+V52+Y52+AB52+AE52+AH52+AK52+AN52+AQ52</f>
        <v>0</v>
      </c>
      <c r="G52" s="96">
        <f t="shared" si="114"/>
        <v>0</v>
      </c>
      <c r="H52" s="95">
        <f t="shared" si="201"/>
        <v>0</v>
      </c>
      <c r="I52" s="97"/>
      <c r="J52" s="97"/>
      <c r="K52" s="73">
        <f t="shared" ref="K52:K54" si="216">IF(I52=0,0,J52*100/I52)</f>
        <v>0</v>
      </c>
      <c r="L52" s="98"/>
      <c r="M52" s="98"/>
      <c r="N52" s="75">
        <f t="shared" ref="N52:N54" si="217">IF(L52=0,0,M52*100/L52)</f>
        <v>0</v>
      </c>
      <c r="O52" s="97"/>
      <c r="P52" s="97"/>
      <c r="Q52" s="73">
        <f t="shared" ref="Q52:Q54" si="218">IF(O52=0,0,P52*100/O52)</f>
        <v>0</v>
      </c>
      <c r="R52" s="98"/>
      <c r="S52" s="98"/>
      <c r="T52" s="75">
        <f t="shared" ref="T52:T54" si="219">IF(R52=0,0,S52*100/R52)</f>
        <v>0</v>
      </c>
      <c r="U52" s="97"/>
      <c r="V52" s="97"/>
      <c r="W52" s="73">
        <f t="shared" ref="W52:W54" si="220">IF(U52=0,0,V52*100/U52)</f>
        <v>0</v>
      </c>
      <c r="X52" s="98"/>
      <c r="Y52" s="98"/>
      <c r="Z52" s="75">
        <f t="shared" ref="Z52:Z54" si="221">IF(X52=0,0,Y52*100/X52)</f>
        <v>0</v>
      </c>
      <c r="AA52" s="97"/>
      <c r="AB52" s="97"/>
      <c r="AC52" s="73">
        <f t="shared" ref="AC52:AC54" si="222">IF(AA52=0,0,AB52*100/AA52)</f>
        <v>0</v>
      </c>
      <c r="AD52" s="98"/>
      <c r="AE52" s="98"/>
      <c r="AF52" s="75">
        <f t="shared" ref="AF52:AF54" si="223">IF(AD52=0,0,AE52*100/AD52)</f>
        <v>0</v>
      </c>
      <c r="AG52" s="97"/>
      <c r="AH52" s="97"/>
      <c r="AI52" s="73">
        <f t="shared" ref="AI52:AI54" si="224">IF(AG52=0,0,AH52*100/AG52)</f>
        <v>0</v>
      </c>
      <c r="AJ52" s="98"/>
      <c r="AK52" s="98"/>
      <c r="AL52" s="75">
        <f t="shared" ref="AL52:AL54" si="225">IF(AJ52=0,0,AK52*100/AJ52)</f>
        <v>0</v>
      </c>
      <c r="AM52" s="97"/>
      <c r="AN52" s="97"/>
      <c r="AO52" s="73">
        <f t="shared" ref="AO52:AO54" si="226">IF(AM52=0,0,AN52*100/AM52)</f>
        <v>0</v>
      </c>
      <c r="AP52" s="98"/>
      <c r="AQ52" s="98"/>
      <c r="AR52" s="75">
        <f t="shared" ref="AR52:AR54" si="227">IF(AP52=0,0,AQ52*100/AP52)</f>
        <v>0</v>
      </c>
      <c r="AS52" s="63"/>
      <c r="AT52" s="63"/>
      <c r="AU52" s="63"/>
      <c r="AV52" s="9"/>
      <c r="AW52" s="9"/>
    </row>
    <row r="53" spans="1:49" ht="56.25" customHeight="1">
      <c r="A53" s="237"/>
      <c r="B53" s="237"/>
      <c r="C53" s="237"/>
      <c r="D53" s="71" t="s">
        <v>28</v>
      </c>
      <c r="E53" s="95">
        <f>I53+L53+O53+R53+U53+X53+AA53+AD53+AG53+AJ53+AM53+AP53</f>
        <v>50</v>
      </c>
      <c r="F53" s="95">
        <f>J53+M53+P53+S53+V53+Y53+AB53+AE53+AH53+AK53+AN53+AQ53</f>
        <v>0</v>
      </c>
      <c r="G53" s="96">
        <f t="shared" si="114"/>
        <v>0</v>
      </c>
      <c r="H53" s="95">
        <f t="shared" si="201"/>
        <v>50</v>
      </c>
      <c r="I53" s="97"/>
      <c r="J53" s="97"/>
      <c r="K53" s="73">
        <f t="shared" si="216"/>
        <v>0</v>
      </c>
      <c r="L53" s="98"/>
      <c r="M53" s="98"/>
      <c r="N53" s="75">
        <f t="shared" si="217"/>
        <v>0</v>
      </c>
      <c r="O53" s="97"/>
      <c r="P53" s="97"/>
      <c r="Q53" s="73">
        <f t="shared" si="218"/>
        <v>0</v>
      </c>
      <c r="R53" s="98"/>
      <c r="S53" s="98"/>
      <c r="T53" s="75">
        <f t="shared" si="219"/>
        <v>0</v>
      </c>
      <c r="U53" s="97"/>
      <c r="V53" s="97"/>
      <c r="W53" s="73">
        <f t="shared" si="220"/>
        <v>0</v>
      </c>
      <c r="X53" s="98"/>
      <c r="Y53" s="98"/>
      <c r="Z53" s="75">
        <f t="shared" si="221"/>
        <v>0</v>
      </c>
      <c r="AA53" s="97"/>
      <c r="AB53" s="97"/>
      <c r="AC53" s="73">
        <f t="shared" si="222"/>
        <v>0</v>
      </c>
      <c r="AD53" s="98"/>
      <c r="AE53" s="98"/>
      <c r="AF53" s="75">
        <f t="shared" si="223"/>
        <v>0</v>
      </c>
      <c r="AG53" s="97"/>
      <c r="AH53" s="97"/>
      <c r="AI53" s="73">
        <f t="shared" si="224"/>
        <v>0</v>
      </c>
      <c r="AJ53" s="98"/>
      <c r="AK53" s="98"/>
      <c r="AL53" s="75">
        <f t="shared" si="225"/>
        <v>0</v>
      </c>
      <c r="AM53" s="97"/>
      <c r="AN53" s="97"/>
      <c r="AO53" s="73">
        <f t="shared" si="226"/>
        <v>0</v>
      </c>
      <c r="AP53" s="98">
        <v>50</v>
      </c>
      <c r="AQ53" s="98"/>
      <c r="AR53" s="75">
        <f t="shared" si="227"/>
        <v>0</v>
      </c>
      <c r="AS53" s="63"/>
      <c r="AT53" s="63"/>
      <c r="AU53" s="63"/>
      <c r="AV53" s="9"/>
      <c r="AW53" s="9"/>
    </row>
    <row r="54" spans="1:49" ht="52.5" customHeight="1">
      <c r="A54" s="236" t="s">
        <v>191</v>
      </c>
      <c r="B54" s="236" t="s">
        <v>127</v>
      </c>
      <c r="C54" s="236" t="s">
        <v>175</v>
      </c>
      <c r="D54" s="64" t="s">
        <v>17</v>
      </c>
      <c r="E54" s="92">
        <f>E55+E56</f>
        <v>500</v>
      </c>
      <c r="F54" s="92">
        <f>F55+F56</f>
        <v>0</v>
      </c>
      <c r="G54" s="93">
        <f t="shared" si="114"/>
        <v>0</v>
      </c>
      <c r="H54" s="92">
        <f t="shared" si="201"/>
        <v>500</v>
      </c>
      <c r="I54" s="92">
        <f>I55+I56</f>
        <v>0</v>
      </c>
      <c r="J54" s="92">
        <f>J55+J56</f>
        <v>0</v>
      </c>
      <c r="K54" s="93">
        <f t="shared" si="216"/>
        <v>0</v>
      </c>
      <c r="L54" s="92">
        <f>L55+L56</f>
        <v>0</v>
      </c>
      <c r="M54" s="92">
        <f>M55+M56</f>
        <v>0</v>
      </c>
      <c r="N54" s="93">
        <f t="shared" si="217"/>
        <v>0</v>
      </c>
      <c r="O54" s="92">
        <f t="shared" ref="O54:AQ54" si="228">O55+O56</f>
        <v>0</v>
      </c>
      <c r="P54" s="92">
        <f t="shared" si="228"/>
        <v>0</v>
      </c>
      <c r="Q54" s="93">
        <f t="shared" si="218"/>
        <v>0</v>
      </c>
      <c r="R54" s="92">
        <f t="shared" si="228"/>
        <v>0</v>
      </c>
      <c r="S54" s="92">
        <f t="shared" si="228"/>
        <v>0</v>
      </c>
      <c r="T54" s="93">
        <f t="shared" si="219"/>
        <v>0</v>
      </c>
      <c r="U54" s="92">
        <f t="shared" si="228"/>
        <v>0</v>
      </c>
      <c r="V54" s="92">
        <f t="shared" si="228"/>
        <v>0</v>
      </c>
      <c r="W54" s="93">
        <f t="shared" si="220"/>
        <v>0</v>
      </c>
      <c r="X54" s="92">
        <f t="shared" si="228"/>
        <v>210</v>
      </c>
      <c r="Y54" s="92">
        <f t="shared" si="228"/>
        <v>0</v>
      </c>
      <c r="Z54" s="93">
        <f t="shared" si="221"/>
        <v>0</v>
      </c>
      <c r="AA54" s="92">
        <f t="shared" si="228"/>
        <v>0</v>
      </c>
      <c r="AB54" s="92">
        <f t="shared" si="228"/>
        <v>0</v>
      </c>
      <c r="AC54" s="93">
        <f t="shared" si="222"/>
        <v>0</v>
      </c>
      <c r="AD54" s="92">
        <f t="shared" si="228"/>
        <v>0</v>
      </c>
      <c r="AE54" s="92">
        <f t="shared" si="228"/>
        <v>0</v>
      </c>
      <c r="AF54" s="93">
        <f t="shared" si="223"/>
        <v>0</v>
      </c>
      <c r="AG54" s="92">
        <f t="shared" si="228"/>
        <v>290</v>
      </c>
      <c r="AH54" s="92">
        <f t="shared" si="228"/>
        <v>0</v>
      </c>
      <c r="AI54" s="93">
        <f t="shared" si="224"/>
        <v>0</v>
      </c>
      <c r="AJ54" s="92">
        <f t="shared" si="228"/>
        <v>0</v>
      </c>
      <c r="AK54" s="92">
        <f t="shared" si="228"/>
        <v>0</v>
      </c>
      <c r="AL54" s="93">
        <f t="shared" si="225"/>
        <v>0</v>
      </c>
      <c r="AM54" s="92">
        <f t="shared" si="228"/>
        <v>0</v>
      </c>
      <c r="AN54" s="92">
        <f t="shared" si="228"/>
        <v>0</v>
      </c>
      <c r="AO54" s="93">
        <f t="shared" si="226"/>
        <v>0</v>
      </c>
      <c r="AP54" s="92">
        <f t="shared" si="228"/>
        <v>0</v>
      </c>
      <c r="AQ54" s="92">
        <f t="shared" si="228"/>
        <v>0</v>
      </c>
      <c r="AR54" s="93">
        <f t="shared" si="227"/>
        <v>0</v>
      </c>
      <c r="AS54" s="63"/>
      <c r="AT54" s="63"/>
      <c r="AU54" s="63"/>
      <c r="AV54" s="9"/>
      <c r="AW54" s="9"/>
    </row>
    <row r="55" spans="1:49" ht="75" customHeight="1">
      <c r="A55" s="237"/>
      <c r="B55" s="237"/>
      <c r="C55" s="237"/>
      <c r="D55" s="71" t="s">
        <v>19</v>
      </c>
      <c r="E55" s="95">
        <f>I55+L55+O55+R55+U55+X55+AA55+AD55+AG55+AJ55+AM55+AP55</f>
        <v>475</v>
      </c>
      <c r="F55" s="95">
        <f>J55+M55+P55+S55+V55+Y55+AB55+AE55+AH55+AK55+AN55+AQ55</f>
        <v>0</v>
      </c>
      <c r="G55" s="96">
        <f t="shared" si="114"/>
        <v>0</v>
      </c>
      <c r="H55" s="95">
        <f t="shared" si="201"/>
        <v>475</v>
      </c>
      <c r="I55" s="97"/>
      <c r="J55" s="97"/>
      <c r="K55" s="73">
        <f t="shared" ref="K55:K59" si="229">IF(I55=0,0,J55*100/I55)</f>
        <v>0</v>
      </c>
      <c r="L55" s="98"/>
      <c r="M55" s="98"/>
      <c r="N55" s="75">
        <f t="shared" ref="N55:N59" si="230">IF(L55=0,0,M55*100/L55)</f>
        <v>0</v>
      </c>
      <c r="O55" s="97"/>
      <c r="P55" s="97"/>
      <c r="Q55" s="73">
        <f t="shared" ref="Q55:Q59" si="231">IF(O55=0,0,P55*100/O55)</f>
        <v>0</v>
      </c>
      <c r="R55" s="98"/>
      <c r="S55" s="98"/>
      <c r="T55" s="75">
        <f t="shared" ref="T55:T59" si="232">IF(R55=0,0,S55*100/R55)</f>
        <v>0</v>
      </c>
      <c r="U55" s="97"/>
      <c r="V55" s="97"/>
      <c r="W55" s="73">
        <f t="shared" ref="W55:W59" si="233">IF(U55=0,0,V55*100/U55)</f>
        <v>0</v>
      </c>
      <c r="X55" s="98">
        <v>200</v>
      </c>
      <c r="Y55" s="98"/>
      <c r="Z55" s="75">
        <f t="shared" ref="Z55:Z59" si="234">IF(X55=0,0,Y55*100/X55)</f>
        <v>0</v>
      </c>
      <c r="AA55" s="97"/>
      <c r="AB55" s="97"/>
      <c r="AC55" s="73">
        <f t="shared" ref="AC55:AC59" si="235">IF(AA55=0,0,AB55*100/AA55)</f>
        <v>0</v>
      </c>
      <c r="AD55" s="98"/>
      <c r="AE55" s="98"/>
      <c r="AF55" s="75">
        <f t="shared" ref="AF55:AF59" si="236">IF(AD55=0,0,AE55*100/AD55)</f>
        <v>0</v>
      </c>
      <c r="AG55" s="97">
        <v>275</v>
      </c>
      <c r="AH55" s="97"/>
      <c r="AI55" s="73">
        <f t="shared" ref="AI55:AI59" si="237">IF(AG55=0,0,AH55*100/AG55)</f>
        <v>0</v>
      </c>
      <c r="AJ55" s="98"/>
      <c r="AK55" s="98"/>
      <c r="AL55" s="75">
        <f t="shared" ref="AL55:AL59" si="238">IF(AJ55=0,0,AK55*100/AJ55)</f>
        <v>0</v>
      </c>
      <c r="AM55" s="97"/>
      <c r="AN55" s="97"/>
      <c r="AO55" s="73">
        <f t="shared" ref="AO55:AO59" si="239">IF(AM55=0,0,AN55*100/AM55)</f>
        <v>0</v>
      </c>
      <c r="AP55" s="98"/>
      <c r="AQ55" s="98"/>
      <c r="AR55" s="75">
        <f t="shared" ref="AR55:AR59" si="240">IF(AP55=0,0,AQ55*100/AP55)</f>
        <v>0</v>
      </c>
      <c r="AS55" s="63"/>
      <c r="AT55" s="63"/>
      <c r="AU55" s="63"/>
      <c r="AV55" s="9"/>
      <c r="AW55" s="9"/>
    </row>
    <row r="56" spans="1:49" ht="52.5" customHeight="1">
      <c r="A56" s="237"/>
      <c r="B56" s="237"/>
      <c r="C56" s="237"/>
      <c r="D56" s="71" t="s">
        <v>28</v>
      </c>
      <c r="E56" s="95">
        <f>I56+L56+O56+R56+U56+X56+AA56+AD56+AG56+AJ56+AM56+AP56</f>
        <v>25</v>
      </c>
      <c r="F56" s="95">
        <f>J56+M56+P56+S56+V56+Y56+AB56+AE56+AH56+AK56+AN56+AQ56</f>
        <v>0</v>
      </c>
      <c r="G56" s="96">
        <f t="shared" si="114"/>
        <v>0</v>
      </c>
      <c r="H56" s="95">
        <f t="shared" si="201"/>
        <v>25</v>
      </c>
      <c r="I56" s="97"/>
      <c r="J56" s="97"/>
      <c r="K56" s="73">
        <f t="shared" si="229"/>
        <v>0</v>
      </c>
      <c r="L56" s="98"/>
      <c r="M56" s="98"/>
      <c r="N56" s="75">
        <f t="shared" si="230"/>
        <v>0</v>
      </c>
      <c r="O56" s="97"/>
      <c r="P56" s="97"/>
      <c r="Q56" s="73">
        <f t="shared" si="231"/>
        <v>0</v>
      </c>
      <c r="R56" s="98"/>
      <c r="S56" s="98"/>
      <c r="T56" s="75">
        <f t="shared" si="232"/>
        <v>0</v>
      </c>
      <c r="U56" s="97"/>
      <c r="V56" s="97"/>
      <c r="W56" s="73">
        <f t="shared" si="233"/>
        <v>0</v>
      </c>
      <c r="X56" s="98">
        <v>10</v>
      </c>
      <c r="Y56" s="98"/>
      <c r="Z56" s="75">
        <f t="shared" si="234"/>
        <v>0</v>
      </c>
      <c r="AA56" s="97"/>
      <c r="AB56" s="97"/>
      <c r="AC56" s="73">
        <f t="shared" si="235"/>
        <v>0</v>
      </c>
      <c r="AD56" s="98"/>
      <c r="AE56" s="98"/>
      <c r="AF56" s="75">
        <f t="shared" si="236"/>
        <v>0</v>
      </c>
      <c r="AG56" s="97">
        <v>15</v>
      </c>
      <c r="AH56" s="97"/>
      <c r="AI56" s="73">
        <f t="shared" si="237"/>
        <v>0</v>
      </c>
      <c r="AJ56" s="98"/>
      <c r="AK56" s="98"/>
      <c r="AL56" s="75">
        <f t="shared" si="238"/>
        <v>0</v>
      </c>
      <c r="AM56" s="97"/>
      <c r="AN56" s="97"/>
      <c r="AO56" s="73">
        <f t="shared" si="239"/>
        <v>0</v>
      </c>
      <c r="AP56" s="98"/>
      <c r="AQ56" s="98"/>
      <c r="AR56" s="75">
        <f t="shared" si="240"/>
        <v>0</v>
      </c>
      <c r="AS56" s="63"/>
      <c r="AT56" s="63"/>
      <c r="AU56" s="63"/>
      <c r="AV56" s="9"/>
      <c r="AW56" s="9"/>
    </row>
    <row r="57" spans="1:49" ht="54" customHeight="1">
      <c r="A57" s="236" t="s">
        <v>192</v>
      </c>
      <c r="B57" s="236" t="s">
        <v>128</v>
      </c>
      <c r="C57" s="236" t="s">
        <v>175</v>
      </c>
      <c r="D57" s="91" t="s">
        <v>17</v>
      </c>
      <c r="E57" s="92">
        <f>E58+E59</f>
        <v>900</v>
      </c>
      <c r="F57" s="92">
        <f>F58+F59</f>
        <v>0</v>
      </c>
      <c r="G57" s="93">
        <f t="shared" ref="G57:G59" si="241">IF(E57=0,0,F57*100/E57)</f>
        <v>0</v>
      </c>
      <c r="H57" s="92">
        <f t="shared" si="201"/>
        <v>900</v>
      </c>
      <c r="I57" s="92">
        <f>I58+I59</f>
        <v>0</v>
      </c>
      <c r="J57" s="92">
        <f>J58+J59</f>
        <v>0</v>
      </c>
      <c r="K57" s="93">
        <f t="shared" si="229"/>
        <v>0</v>
      </c>
      <c r="L57" s="92">
        <f>L58+L59</f>
        <v>0</v>
      </c>
      <c r="M57" s="92">
        <f>M58+M59</f>
        <v>0</v>
      </c>
      <c r="N57" s="93">
        <f t="shared" si="230"/>
        <v>0</v>
      </c>
      <c r="O57" s="92">
        <f t="shared" ref="O57:P57" si="242">O58+O59</f>
        <v>0</v>
      </c>
      <c r="P57" s="92">
        <f t="shared" si="242"/>
        <v>0</v>
      </c>
      <c r="Q57" s="93">
        <f t="shared" si="231"/>
        <v>0</v>
      </c>
      <c r="R57" s="92">
        <f t="shared" ref="R57:S57" si="243">R58+R59</f>
        <v>0</v>
      </c>
      <c r="S57" s="92">
        <f t="shared" si="243"/>
        <v>0</v>
      </c>
      <c r="T57" s="93">
        <f t="shared" si="232"/>
        <v>0</v>
      </c>
      <c r="U57" s="92">
        <f t="shared" ref="U57:V57" si="244">U58+U59</f>
        <v>0</v>
      </c>
      <c r="V57" s="92">
        <f t="shared" si="244"/>
        <v>0</v>
      </c>
      <c r="W57" s="93">
        <f t="shared" si="233"/>
        <v>0</v>
      </c>
      <c r="X57" s="92">
        <f t="shared" ref="X57:Y57" si="245">X58+X59</f>
        <v>0</v>
      </c>
      <c r="Y57" s="92">
        <f t="shared" si="245"/>
        <v>0</v>
      </c>
      <c r="Z57" s="93">
        <f t="shared" si="234"/>
        <v>0</v>
      </c>
      <c r="AA57" s="92">
        <f t="shared" ref="AA57:AB57" si="246">AA58+AA59</f>
        <v>0</v>
      </c>
      <c r="AB57" s="92">
        <f t="shared" si="246"/>
        <v>0</v>
      </c>
      <c r="AC57" s="93">
        <f t="shared" si="235"/>
        <v>0</v>
      </c>
      <c r="AD57" s="92">
        <f t="shared" ref="AD57:AE57" si="247">AD58+AD59</f>
        <v>0</v>
      </c>
      <c r="AE57" s="92">
        <f t="shared" si="247"/>
        <v>0</v>
      </c>
      <c r="AF57" s="93">
        <f t="shared" si="236"/>
        <v>0</v>
      </c>
      <c r="AG57" s="92">
        <f t="shared" ref="AG57:AH57" si="248">AG58+AG59</f>
        <v>0</v>
      </c>
      <c r="AH57" s="92">
        <f t="shared" si="248"/>
        <v>0</v>
      </c>
      <c r="AI57" s="93">
        <f t="shared" si="237"/>
        <v>0</v>
      </c>
      <c r="AJ57" s="92">
        <f t="shared" ref="AJ57:AK57" si="249">AJ58+AJ59</f>
        <v>0</v>
      </c>
      <c r="AK57" s="92">
        <f t="shared" si="249"/>
        <v>0</v>
      </c>
      <c r="AL57" s="93">
        <f t="shared" si="238"/>
        <v>0</v>
      </c>
      <c r="AM57" s="92">
        <f t="shared" ref="AM57:AN57" si="250">AM58+AM59</f>
        <v>0</v>
      </c>
      <c r="AN57" s="92">
        <f t="shared" si="250"/>
        <v>0</v>
      </c>
      <c r="AO57" s="93">
        <f t="shared" si="239"/>
        <v>0</v>
      </c>
      <c r="AP57" s="92">
        <f t="shared" ref="AP57:AQ57" si="251">AP58+AP59</f>
        <v>900</v>
      </c>
      <c r="AQ57" s="92">
        <f t="shared" si="251"/>
        <v>0</v>
      </c>
      <c r="AR57" s="93">
        <f t="shared" si="240"/>
        <v>0</v>
      </c>
      <c r="AS57" s="63"/>
      <c r="AT57" s="63"/>
      <c r="AU57" s="63"/>
      <c r="AV57" s="9"/>
      <c r="AW57" s="9"/>
    </row>
    <row r="58" spans="1:49" ht="75" customHeight="1">
      <c r="A58" s="237"/>
      <c r="B58" s="237"/>
      <c r="C58" s="237"/>
      <c r="D58" s="71" t="s">
        <v>19</v>
      </c>
      <c r="E58" s="95">
        <f>I58+L58+O58+R58+U58+X58+AA58+AD58+AG58+AJ58+AM58+AP58</f>
        <v>850</v>
      </c>
      <c r="F58" s="95">
        <f>J58+M58+P58+S58+V58+Y58+AB58+AE58+AH58+AK58+AN58+AQ58</f>
        <v>0</v>
      </c>
      <c r="G58" s="96">
        <f t="shared" si="241"/>
        <v>0</v>
      </c>
      <c r="H58" s="95">
        <f t="shared" si="201"/>
        <v>850</v>
      </c>
      <c r="I58" s="97"/>
      <c r="J58" s="97"/>
      <c r="K58" s="73">
        <f t="shared" si="229"/>
        <v>0</v>
      </c>
      <c r="L58" s="98"/>
      <c r="M58" s="98"/>
      <c r="N58" s="75">
        <f t="shared" si="230"/>
        <v>0</v>
      </c>
      <c r="O58" s="97"/>
      <c r="P58" s="97"/>
      <c r="Q58" s="73">
        <f t="shared" si="231"/>
        <v>0</v>
      </c>
      <c r="R58" s="98"/>
      <c r="S58" s="98"/>
      <c r="T58" s="75">
        <f t="shared" si="232"/>
        <v>0</v>
      </c>
      <c r="U58" s="97"/>
      <c r="V58" s="97"/>
      <c r="W58" s="73">
        <f t="shared" si="233"/>
        <v>0</v>
      </c>
      <c r="X58" s="98"/>
      <c r="Y58" s="98"/>
      <c r="Z58" s="75">
        <f t="shared" si="234"/>
        <v>0</v>
      </c>
      <c r="AA58" s="97"/>
      <c r="AB58" s="97"/>
      <c r="AC58" s="73">
        <f t="shared" si="235"/>
        <v>0</v>
      </c>
      <c r="AD58" s="98"/>
      <c r="AE58" s="98"/>
      <c r="AF58" s="75">
        <f t="shared" si="236"/>
        <v>0</v>
      </c>
      <c r="AG58" s="97"/>
      <c r="AH58" s="97"/>
      <c r="AI58" s="73">
        <f t="shared" si="237"/>
        <v>0</v>
      </c>
      <c r="AJ58" s="98"/>
      <c r="AK58" s="98"/>
      <c r="AL58" s="75">
        <f t="shared" si="238"/>
        <v>0</v>
      </c>
      <c r="AM58" s="97"/>
      <c r="AN58" s="97"/>
      <c r="AO58" s="73">
        <f t="shared" si="239"/>
        <v>0</v>
      </c>
      <c r="AP58" s="98">
        <v>850</v>
      </c>
      <c r="AQ58" s="98"/>
      <c r="AR58" s="75">
        <f t="shared" si="240"/>
        <v>0</v>
      </c>
      <c r="AS58" s="63"/>
      <c r="AT58" s="63"/>
      <c r="AU58" s="63"/>
      <c r="AV58" s="9"/>
      <c r="AW58" s="9"/>
    </row>
    <row r="59" spans="1:49" ht="60" customHeight="1">
      <c r="A59" s="237"/>
      <c r="B59" s="237"/>
      <c r="C59" s="237"/>
      <c r="D59" s="71" t="s">
        <v>28</v>
      </c>
      <c r="E59" s="95">
        <f>I59+L59+O59+R59+U59+X59+AA59+AD59+AG59+AJ59+AM59+AP59</f>
        <v>50</v>
      </c>
      <c r="F59" s="95">
        <f>J59+M59+P59+S59+V59+Y59+AB59+AE59+AH59+AK59+AN59+AQ59</f>
        <v>0</v>
      </c>
      <c r="G59" s="96">
        <f t="shared" si="241"/>
        <v>0</v>
      </c>
      <c r="H59" s="95">
        <f t="shared" si="201"/>
        <v>50</v>
      </c>
      <c r="I59" s="97"/>
      <c r="J59" s="97"/>
      <c r="K59" s="73">
        <f t="shared" si="229"/>
        <v>0</v>
      </c>
      <c r="L59" s="98"/>
      <c r="M59" s="98"/>
      <c r="N59" s="75">
        <f t="shared" si="230"/>
        <v>0</v>
      </c>
      <c r="O59" s="97"/>
      <c r="P59" s="97"/>
      <c r="Q59" s="73">
        <f t="shared" si="231"/>
        <v>0</v>
      </c>
      <c r="R59" s="98"/>
      <c r="S59" s="98"/>
      <c r="T59" s="75">
        <f t="shared" si="232"/>
        <v>0</v>
      </c>
      <c r="U59" s="97"/>
      <c r="V59" s="97"/>
      <c r="W59" s="73">
        <f t="shared" si="233"/>
        <v>0</v>
      </c>
      <c r="X59" s="98"/>
      <c r="Y59" s="98"/>
      <c r="Z59" s="75">
        <f t="shared" si="234"/>
        <v>0</v>
      </c>
      <c r="AA59" s="97"/>
      <c r="AB59" s="97"/>
      <c r="AC59" s="73">
        <f t="shared" si="235"/>
        <v>0</v>
      </c>
      <c r="AD59" s="98"/>
      <c r="AE59" s="98"/>
      <c r="AF59" s="75">
        <f t="shared" si="236"/>
        <v>0</v>
      </c>
      <c r="AG59" s="97"/>
      <c r="AH59" s="97"/>
      <c r="AI59" s="73">
        <f t="shared" si="237"/>
        <v>0</v>
      </c>
      <c r="AJ59" s="98"/>
      <c r="AK59" s="98"/>
      <c r="AL59" s="75">
        <f t="shared" si="238"/>
        <v>0</v>
      </c>
      <c r="AM59" s="97"/>
      <c r="AN59" s="97"/>
      <c r="AO59" s="73">
        <f t="shared" si="239"/>
        <v>0</v>
      </c>
      <c r="AP59" s="98">
        <v>50</v>
      </c>
      <c r="AQ59" s="98"/>
      <c r="AR59" s="75">
        <f t="shared" si="240"/>
        <v>0</v>
      </c>
      <c r="AS59" s="63"/>
      <c r="AT59" s="63"/>
      <c r="AU59" s="63"/>
      <c r="AV59" s="9"/>
      <c r="AW59" s="9"/>
    </row>
    <row r="60" spans="1:49" ht="54" customHeight="1">
      <c r="A60" s="236" t="s">
        <v>193</v>
      </c>
      <c r="B60" s="236" t="s">
        <v>129</v>
      </c>
      <c r="C60" s="236" t="s">
        <v>175</v>
      </c>
      <c r="D60" s="91" t="s">
        <v>17</v>
      </c>
      <c r="E60" s="92">
        <f>E61+E62</f>
        <v>1300</v>
      </c>
      <c r="F60" s="111">
        <f>F61+F62</f>
        <v>357.89600000000002</v>
      </c>
      <c r="G60" s="93">
        <f t="shared" ref="G60:G71" si="252">IF(E60=0,0,F60*100/E60)</f>
        <v>27.530461538461537</v>
      </c>
      <c r="H60" s="92">
        <f t="shared" si="201"/>
        <v>942.10400000000004</v>
      </c>
      <c r="I60" s="92">
        <f>I61+I62</f>
        <v>0</v>
      </c>
      <c r="J60" s="92">
        <f>J61+J62</f>
        <v>0</v>
      </c>
      <c r="K60" s="93">
        <f t="shared" ref="K60:K71" si="253">IF(I60=0,0,J60*100/I60)</f>
        <v>0</v>
      </c>
      <c r="L60" s="92">
        <f>L61+L62</f>
        <v>0</v>
      </c>
      <c r="M60" s="92">
        <f>M61+M62</f>
        <v>0</v>
      </c>
      <c r="N60" s="93">
        <f t="shared" ref="N60:N71" si="254">IF(L60=0,0,M60*100/L60)</f>
        <v>0</v>
      </c>
      <c r="O60" s="92">
        <f t="shared" ref="O60:P60" si="255">O61+O62</f>
        <v>90</v>
      </c>
      <c r="P60" s="92">
        <f t="shared" si="255"/>
        <v>0</v>
      </c>
      <c r="Q60" s="93">
        <f t="shared" ref="Q60:Q71" si="256">IF(O60=0,0,P60*100/O60)</f>
        <v>0</v>
      </c>
      <c r="R60" s="92">
        <f t="shared" ref="R60:S60" si="257">R61+R62</f>
        <v>0</v>
      </c>
      <c r="S60" s="92">
        <f t="shared" si="257"/>
        <v>89.88</v>
      </c>
      <c r="T60" s="93">
        <f t="shared" ref="T60:T71" si="258">IF(R60=0,0,S60*100/R60)</f>
        <v>0</v>
      </c>
      <c r="U60" s="92">
        <f t="shared" ref="U60:V60" si="259">U61+U62</f>
        <v>0</v>
      </c>
      <c r="V60" s="92">
        <f t="shared" si="259"/>
        <v>0</v>
      </c>
      <c r="W60" s="93">
        <f t="shared" ref="W60:W71" si="260">IF(U60=0,0,V60*100/U60)</f>
        <v>0</v>
      </c>
      <c r="X60" s="92">
        <f t="shared" ref="X60:Y60" si="261">X61+X62</f>
        <v>200</v>
      </c>
      <c r="Y60" s="92">
        <f t="shared" si="261"/>
        <v>268.01600000000002</v>
      </c>
      <c r="Z60" s="93">
        <f t="shared" ref="Z60:Z71" si="262">IF(X60=0,0,Y60*100/X60)</f>
        <v>134.00800000000001</v>
      </c>
      <c r="AA60" s="92">
        <f t="shared" ref="AA60:AB60" si="263">AA61+AA62</f>
        <v>0</v>
      </c>
      <c r="AB60" s="92">
        <f t="shared" si="263"/>
        <v>0</v>
      </c>
      <c r="AC60" s="93">
        <f t="shared" ref="AC60:AC71" si="264">IF(AA60=0,0,AB60*100/AA60)</f>
        <v>0</v>
      </c>
      <c r="AD60" s="92">
        <f t="shared" ref="AD60:AE60" si="265">AD61+AD62</f>
        <v>0</v>
      </c>
      <c r="AE60" s="92">
        <f t="shared" si="265"/>
        <v>0</v>
      </c>
      <c r="AF60" s="93">
        <f t="shared" ref="AF60:AF71" si="266">IF(AD60=0,0,AE60*100/AD60)</f>
        <v>0</v>
      </c>
      <c r="AG60" s="92">
        <f t="shared" ref="AG60:AH60" si="267">AG61+AG62</f>
        <v>200</v>
      </c>
      <c r="AH60" s="92">
        <f t="shared" si="267"/>
        <v>0</v>
      </c>
      <c r="AI60" s="93">
        <f t="shared" ref="AI60:AI71" si="268">IF(AG60=0,0,AH60*100/AG60)</f>
        <v>0</v>
      </c>
      <c r="AJ60" s="92">
        <f t="shared" ref="AJ60:AK60" si="269">AJ61+AJ62</f>
        <v>0</v>
      </c>
      <c r="AK60" s="92">
        <f t="shared" si="269"/>
        <v>0</v>
      </c>
      <c r="AL60" s="93">
        <f t="shared" ref="AL60:AL71" si="270">IF(AJ60=0,0,AK60*100/AJ60)</f>
        <v>0</v>
      </c>
      <c r="AM60" s="92">
        <f t="shared" ref="AM60:AN60" si="271">AM61+AM62</f>
        <v>200</v>
      </c>
      <c r="AN60" s="92">
        <f t="shared" si="271"/>
        <v>0</v>
      </c>
      <c r="AO60" s="93">
        <f t="shared" ref="AO60:AO71" si="272">IF(AM60=0,0,AN60*100/AM60)</f>
        <v>0</v>
      </c>
      <c r="AP60" s="92">
        <f t="shared" ref="AP60:AQ60" si="273">AP61+AP62</f>
        <v>610</v>
      </c>
      <c r="AQ60" s="92">
        <f t="shared" si="273"/>
        <v>0</v>
      </c>
      <c r="AR60" s="93">
        <f t="shared" ref="AR60:AR71" si="274">IF(AP60=0,0,AQ60*100/AP60)</f>
        <v>0</v>
      </c>
      <c r="AS60" s="63"/>
      <c r="AT60" s="63"/>
      <c r="AU60" s="63"/>
      <c r="AV60" s="9"/>
      <c r="AW60" s="9"/>
    </row>
    <row r="61" spans="1:49" ht="65.25" customHeight="1">
      <c r="A61" s="237"/>
      <c r="B61" s="237"/>
      <c r="C61" s="237"/>
      <c r="D61" s="71" t="s">
        <v>19</v>
      </c>
      <c r="E61" s="95">
        <f>I61+L61+O61+R61+U61+X61+AA61+AD61+AG61+AJ61+AM61+AP61</f>
        <v>0</v>
      </c>
      <c r="F61" s="95">
        <f>J61+M61+P61+S61+V61+Y61+AB61+AE61+AH61+AK61+AN61+AQ61</f>
        <v>0</v>
      </c>
      <c r="G61" s="96">
        <f t="shared" si="252"/>
        <v>0</v>
      </c>
      <c r="H61" s="95">
        <f t="shared" si="201"/>
        <v>0</v>
      </c>
      <c r="I61" s="97"/>
      <c r="J61" s="97"/>
      <c r="K61" s="73">
        <f t="shared" si="253"/>
        <v>0</v>
      </c>
      <c r="L61" s="98"/>
      <c r="M61" s="98"/>
      <c r="N61" s="75">
        <f t="shared" si="254"/>
        <v>0</v>
      </c>
      <c r="O61" s="97"/>
      <c r="P61" s="97"/>
      <c r="Q61" s="73">
        <f t="shared" si="256"/>
        <v>0</v>
      </c>
      <c r="R61" s="98"/>
      <c r="S61" s="98"/>
      <c r="T61" s="75">
        <f t="shared" si="258"/>
        <v>0</v>
      </c>
      <c r="U61" s="97"/>
      <c r="V61" s="97"/>
      <c r="W61" s="73">
        <f t="shared" si="260"/>
        <v>0</v>
      </c>
      <c r="X61" s="98"/>
      <c r="Y61" s="98"/>
      <c r="Z61" s="75">
        <f t="shared" si="262"/>
        <v>0</v>
      </c>
      <c r="AA61" s="97"/>
      <c r="AB61" s="97"/>
      <c r="AC61" s="73">
        <f t="shared" si="264"/>
        <v>0</v>
      </c>
      <c r="AD61" s="98"/>
      <c r="AE61" s="98"/>
      <c r="AF61" s="75">
        <f t="shared" si="266"/>
        <v>0</v>
      </c>
      <c r="AG61" s="97"/>
      <c r="AH61" s="97"/>
      <c r="AI61" s="73">
        <f t="shared" si="268"/>
        <v>0</v>
      </c>
      <c r="AJ61" s="98"/>
      <c r="AK61" s="98"/>
      <c r="AL61" s="75">
        <f t="shared" si="270"/>
        <v>0</v>
      </c>
      <c r="AM61" s="97"/>
      <c r="AN61" s="97"/>
      <c r="AO61" s="73">
        <f t="shared" si="272"/>
        <v>0</v>
      </c>
      <c r="AP61" s="98"/>
      <c r="AQ61" s="98"/>
      <c r="AR61" s="75">
        <f t="shared" si="274"/>
        <v>0</v>
      </c>
      <c r="AS61" s="63"/>
      <c r="AT61" s="63"/>
      <c r="AU61" s="63"/>
      <c r="AV61" s="9"/>
      <c r="AW61" s="9"/>
    </row>
    <row r="62" spans="1:49" ht="67.5" customHeight="1">
      <c r="A62" s="237"/>
      <c r="B62" s="237"/>
      <c r="C62" s="237"/>
      <c r="D62" s="71" t="s">
        <v>28</v>
      </c>
      <c r="E62" s="95">
        <f>I62+L62+O62+R62+U62+X62+AA62+AD62+AG62+AJ62+AM62+AP62</f>
        <v>1300</v>
      </c>
      <c r="F62" s="112">
        <f>J62+M62+P62+S62+V62+Y62+AB62+AE62+AH62+AK62+AN62+AQ62</f>
        <v>357.89600000000002</v>
      </c>
      <c r="G62" s="96">
        <f t="shared" si="252"/>
        <v>27.530461538461537</v>
      </c>
      <c r="H62" s="95">
        <f t="shared" si="201"/>
        <v>942.10400000000004</v>
      </c>
      <c r="I62" s="97"/>
      <c r="J62" s="97"/>
      <c r="K62" s="73">
        <f t="shared" si="253"/>
        <v>0</v>
      </c>
      <c r="L62" s="98"/>
      <c r="M62" s="98"/>
      <c r="N62" s="75">
        <f t="shared" si="254"/>
        <v>0</v>
      </c>
      <c r="O62" s="97">
        <v>90</v>
      </c>
      <c r="P62" s="97"/>
      <c r="Q62" s="73">
        <f t="shared" si="256"/>
        <v>0</v>
      </c>
      <c r="R62" s="98"/>
      <c r="S62" s="98">
        <v>89.88</v>
      </c>
      <c r="T62" s="75">
        <f t="shared" si="258"/>
        <v>0</v>
      </c>
      <c r="U62" s="97"/>
      <c r="V62" s="97"/>
      <c r="W62" s="73">
        <f t="shared" si="260"/>
        <v>0</v>
      </c>
      <c r="X62" s="98">
        <v>200</v>
      </c>
      <c r="Y62" s="113">
        <v>268.01600000000002</v>
      </c>
      <c r="Z62" s="75">
        <f t="shared" si="262"/>
        <v>134.00800000000001</v>
      </c>
      <c r="AA62" s="97"/>
      <c r="AB62" s="97"/>
      <c r="AC62" s="73">
        <f t="shared" si="264"/>
        <v>0</v>
      </c>
      <c r="AD62" s="98"/>
      <c r="AE62" s="98"/>
      <c r="AF62" s="75">
        <f t="shared" si="266"/>
        <v>0</v>
      </c>
      <c r="AG62" s="97">
        <v>200</v>
      </c>
      <c r="AH62" s="97"/>
      <c r="AI62" s="73">
        <f t="shared" si="268"/>
        <v>0</v>
      </c>
      <c r="AJ62" s="98"/>
      <c r="AK62" s="98"/>
      <c r="AL62" s="75">
        <f t="shared" si="270"/>
        <v>0</v>
      </c>
      <c r="AM62" s="97">
        <v>200</v>
      </c>
      <c r="AN62" s="97"/>
      <c r="AO62" s="73">
        <f t="shared" si="272"/>
        <v>0</v>
      </c>
      <c r="AP62" s="98">
        <v>610</v>
      </c>
      <c r="AQ62" s="98"/>
      <c r="AR62" s="75">
        <f t="shared" si="274"/>
        <v>0</v>
      </c>
      <c r="AS62" s="63"/>
      <c r="AT62" s="63"/>
      <c r="AU62" s="63"/>
      <c r="AV62" s="9"/>
      <c r="AW62" s="9"/>
    </row>
    <row r="63" spans="1:49" ht="88.5" customHeight="1">
      <c r="A63" s="236" t="s">
        <v>194</v>
      </c>
      <c r="B63" s="236" t="s">
        <v>130</v>
      </c>
      <c r="C63" s="236" t="s">
        <v>175</v>
      </c>
      <c r="D63" s="91" t="s">
        <v>17</v>
      </c>
      <c r="E63" s="92">
        <f>E64+E65</f>
        <v>150</v>
      </c>
      <c r="F63" s="111">
        <f>F64+F65</f>
        <v>62.305000000000007</v>
      </c>
      <c r="G63" s="93">
        <f t="shared" si="252"/>
        <v>41.536666666666676</v>
      </c>
      <c r="H63" s="92">
        <f t="shared" si="201"/>
        <v>87.694999999999993</v>
      </c>
      <c r="I63" s="92">
        <f>I64+I65</f>
        <v>0</v>
      </c>
      <c r="J63" s="92">
        <f>J64+J65</f>
        <v>0</v>
      </c>
      <c r="K63" s="93">
        <f t="shared" si="253"/>
        <v>0</v>
      </c>
      <c r="L63" s="92">
        <f>L64+L65</f>
        <v>0</v>
      </c>
      <c r="M63" s="92">
        <f>M64+M65</f>
        <v>0</v>
      </c>
      <c r="N63" s="93">
        <f t="shared" si="254"/>
        <v>0</v>
      </c>
      <c r="O63" s="92">
        <f t="shared" ref="O63:P63" si="275">O64+O65</f>
        <v>45</v>
      </c>
      <c r="P63" s="92">
        <f t="shared" si="275"/>
        <v>0</v>
      </c>
      <c r="Q63" s="93">
        <f t="shared" si="256"/>
        <v>0</v>
      </c>
      <c r="R63" s="92">
        <f t="shared" ref="R63:S63" si="276">R64+R65</f>
        <v>0</v>
      </c>
      <c r="S63" s="92">
        <f t="shared" si="276"/>
        <v>42.06</v>
      </c>
      <c r="T63" s="93">
        <f t="shared" si="258"/>
        <v>0</v>
      </c>
      <c r="U63" s="92">
        <f t="shared" ref="U63:V63" si="277">U64+U65</f>
        <v>0</v>
      </c>
      <c r="V63" s="92">
        <f t="shared" si="277"/>
        <v>0</v>
      </c>
      <c r="W63" s="93">
        <f t="shared" si="260"/>
        <v>0</v>
      </c>
      <c r="X63" s="92">
        <f t="shared" ref="X63:Y63" si="278">X64+X65</f>
        <v>45</v>
      </c>
      <c r="Y63" s="92">
        <f t="shared" si="278"/>
        <v>20.245000000000001</v>
      </c>
      <c r="Z63" s="93">
        <f t="shared" si="262"/>
        <v>44.988888888888887</v>
      </c>
      <c r="AA63" s="92">
        <f t="shared" ref="AA63:AB63" si="279">AA64+AA65</f>
        <v>0</v>
      </c>
      <c r="AB63" s="92">
        <f t="shared" si="279"/>
        <v>0</v>
      </c>
      <c r="AC63" s="93">
        <f t="shared" si="264"/>
        <v>0</v>
      </c>
      <c r="AD63" s="92">
        <f t="shared" ref="AD63:AE63" si="280">AD64+AD65</f>
        <v>0</v>
      </c>
      <c r="AE63" s="92">
        <f t="shared" si="280"/>
        <v>0</v>
      </c>
      <c r="AF63" s="93">
        <f t="shared" si="266"/>
        <v>0</v>
      </c>
      <c r="AG63" s="92">
        <f t="shared" ref="AG63:AH63" si="281">AG64+AG65</f>
        <v>45</v>
      </c>
      <c r="AH63" s="92">
        <f t="shared" si="281"/>
        <v>0</v>
      </c>
      <c r="AI63" s="93">
        <f t="shared" si="268"/>
        <v>0</v>
      </c>
      <c r="AJ63" s="92">
        <f t="shared" ref="AJ63:AK63" si="282">AJ64+AJ65</f>
        <v>0</v>
      </c>
      <c r="AK63" s="92">
        <f t="shared" si="282"/>
        <v>0</v>
      </c>
      <c r="AL63" s="93">
        <f t="shared" si="270"/>
        <v>0</v>
      </c>
      <c r="AM63" s="92">
        <f t="shared" ref="AM63:AN63" si="283">AM64+AM65</f>
        <v>15</v>
      </c>
      <c r="AN63" s="92">
        <f t="shared" si="283"/>
        <v>0</v>
      </c>
      <c r="AO63" s="93">
        <f t="shared" si="272"/>
        <v>0</v>
      </c>
      <c r="AP63" s="92">
        <f t="shared" ref="AP63:AQ63" si="284">AP64+AP65</f>
        <v>0</v>
      </c>
      <c r="AQ63" s="92">
        <f t="shared" si="284"/>
        <v>0</v>
      </c>
      <c r="AR63" s="93">
        <f t="shared" si="274"/>
        <v>0</v>
      </c>
      <c r="AS63" s="63"/>
      <c r="AT63" s="63"/>
      <c r="AU63" s="63"/>
      <c r="AV63" s="9"/>
      <c r="AW63" s="9"/>
    </row>
    <row r="64" spans="1:49" ht="145.5" customHeight="1">
      <c r="A64" s="237"/>
      <c r="B64" s="237"/>
      <c r="C64" s="237"/>
      <c r="D64" s="71" t="s">
        <v>19</v>
      </c>
      <c r="E64" s="95">
        <f>I64+L64+O64+R64+U64+X64+AA64+AD64+AG64+AJ64+AM64+AP64</f>
        <v>0</v>
      </c>
      <c r="F64" s="95">
        <f>J64+M64+P64+S64+V64+Y64+AB64+AE64+AH64+AK64+AN64+AQ64</f>
        <v>0</v>
      </c>
      <c r="G64" s="96">
        <f t="shared" si="252"/>
        <v>0</v>
      </c>
      <c r="H64" s="95">
        <f t="shared" si="201"/>
        <v>0</v>
      </c>
      <c r="I64" s="97"/>
      <c r="J64" s="97"/>
      <c r="K64" s="73">
        <f t="shared" si="253"/>
        <v>0</v>
      </c>
      <c r="L64" s="98"/>
      <c r="M64" s="98"/>
      <c r="N64" s="75">
        <f t="shared" si="254"/>
        <v>0</v>
      </c>
      <c r="O64" s="97"/>
      <c r="P64" s="97"/>
      <c r="Q64" s="73">
        <f t="shared" si="256"/>
        <v>0</v>
      </c>
      <c r="R64" s="98"/>
      <c r="S64" s="98"/>
      <c r="T64" s="75">
        <f t="shared" si="258"/>
        <v>0</v>
      </c>
      <c r="U64" s="97"/>
      <c r="V64" s="97"/>
      <c r="W64" s="73">
        <f t="shared" si="260"/>
        <v>0</v>
      </c>
      <c r="X64" s="98"/>
      <c r="Y64" s="98"/>
      <c r="Z64" s="75">
        <f t="shared" si="262"/>
        <v>0</v>
      </c>
      <c r="AA64" s="97"/>
      <c r="AB64" s="97"/>
      <c r="AC64" s="73">
        <f t="shared" si="264"/>
        <v>0</v>
      </c>
      <c r="AD64" s="98"/>
      <c r="AE64" s="98"/>
      <c r="AF64" s="75">
        <f t="shared" si="266"/>
        <v>0</v>
      </c>
      <c r="AG64" s="97"/>
      <c r="AH64" s="97"/>
      <c r="AI64" s="73">
        <f t="shared" si="268"/>
        <v>0</v>
      </c>
      <c r="AJ64" s="98"/>
      <c r="AK64" s="98"/>
      <c r="AL64" s="75">
        <f t="shared" si="270"/>
        <v>0</v>
      </c>
      <c r="AM64" s="97"/>
      <c r="AN64" s="97"/>
      <c r="AO64" s="73">
        <f t="shared" si="272"/>
        <v>0</v>
      </c>
      <c r="AP64" s="98"/>
      <c r="AQ64" s="98"/>
      <c r="AR64" s="75">
        <f t="shared" si="274"/>
        <v>0</v>
      </c>
      <c r="AS64" s="63"/>
      <c r="AT64" s="63"/>
      <c r="AU64" s="63"/>
      <c r="AV64" s="9"/>
      <c r="AW64" s="9"/>
    </row>
    <row r="65" spans="1:49" ht="94.5" customHeight="1">
      <c r="A65" s="237"/>
      <c r="B65" s="237"/>
      <c r="C65" s="237"/>
      <c r="D65" s="71" t="s">
        <v>28</v>
      </c>
      <c r="E65" s="95">
        <f>I65+L65+O65+R65+U65+X65+AA65+AD65+AG65+AJ65+AM65+AP65</f>
        <v>150</v>
      </c>
      <c r="F65" s="112">
        <f>J65+M65+P65+S65+V65+Y65+AB65+AE65+AH65+AK65+AN65+AQ65</f>
        <v>62.305000000000007</v>
      </c>
      <c r="G65" s="96">
        <f t="shared" si="252"/>
        <v>41.536666666666676</v>
      </c>
      <c r="H65" s="95">
        <f t="shared" si="201"/>
        <v>87.694999999999993</v>
      </c>
      <c r="I65" s="97"/>
      <c r="J65" s="97"/>
      <c r="K65" s="73">
        <f t="shared" si="253"/>
        <v>0</v>
      </c>
      <c r="L65" s="98"/>
      <c r="M65" s="98"/>
      <c r="N65" s="75">
        <f t="shared" si="254"/>
        <v>0</v>
      </c>
      <c r="O65" s="97">
        <v>45</v>
      </c>
      <c r="P65" s="97"/>
      <c r="Q65" s="73">
        <f t="shared" si="256"/>
        <v>0</v>
      </c>
      <c r="R65" s="98"/>
      <c r="S65" s="98">
        <v>42.06</v>
      </c>
      <c r="T65" s="75">
        <f t="shared" si="258"/>
        <v>0</v>
      </c>
      <c r="U65" s="97"/>
      <c r="V65" s="97"/>
      <c r="W65" s="73">
        <f t="shared" si="260"/>
        <v>0</v>
      </c>
      <c r="X65" s="98">
        <v>45</v>
      </c>
      <c r="Y65" s="113">
        <v>20.245000000000001</v>
      </c>
      <c r="Z65" s="75">
        <f t="shared" si="262"/>
        <v>44.988888888888887</v>
      </c>
      <c r="AA65" s="97"/>
      <c r="AB65" s="97"/>
      <c r="AC65" s="73">
        <f t="shared" si="264"/>
        <v>0</v>
      </c>
      <c r="AD65" s="98"/>
      <c r="AE65" s="98"/>
      <c r="AF65" s="75">
        <f t="shared" si="266"/>
        <v>0</v>
      </c>
      <c r="AG65" s="97">
        <v>45</v>
      </c>
      <c r="AH65" s="97"/>
      <c r="AI65" s="73">
        <f t="shared" si="268"/>
        <v>0</v>
      </c>
      <c r="AJ65" s="98"/>
      <c r="AK65" s="98"/>
      <c r="AL65" s="75">
        <f t="shared" si="270"/>
        <v>0</v>
      </c>
      <c r="AM65" s="97">
        <v>15</v>
      </c>
      <c r="AN65" s="97"/>
      <c r="AO65" s="73">
        <f t="shared" si="272"/>
        <v>0</v>
      </c>
      <c r="AP65" s="98"/>
      <c r="AQ65" s="98"/>
      <c r="AR65" s="75">
        <f t="shared" si="274"/>
        <v>0</v>
      </c>
      <c r="AS65" s="63"/>
      <c r="AT65" s="63"/>
      <c r="AU65" s="63"/>
      <c r="AV65" s="9"/>
      <c r="AW65" s="9"/>
    </row>
    <row r="66" spans="1:49" ht="93" customHeight="1">
      <c r="A66" s="236" t="s">
        <v>195</v>
      </c>
      <c r="B66" s="236" t="s">
        <v>131</v>
      </c>
      <c r="C66" s="236" t="s">
        <v>175</v>
      </c>
      <c r="D66" s="91" t="s">
        <v>17</v>
      </c>
      <c r="E66" s="92">
        <f>E67+E68</f>
        <v>800</v>
      </c>
      <c r="F66" s="111">
        <f>F67+F68</f>
        <v>305.416</v>
      </c>
      <c r="G66" s="93">
        <f t="shared" si="252"/>
        <v>38.177</v>
      </c>
      <c r="H66" s="92">
        <f t="shared" ref="H66:H71" si="285">E66-F66</f>
        <v>494.584</v>
      </c>
      <c r="I66" s="92">
        <f>I67+I68</f>
        <v>0</v>
      </c>
      <c r="J66" s="92">
        <f>J67+J68</f>
        <v>0</v>
      </c>
      <c r="K66" s="93">
        <f t="shared" si="253"/>
        <v>0</v>
      </c>
      <c r="L66" s="92">
        <f>L67+L68</f>
        <v>0</v>
      </c>
      <c r="M66" s="92">
        <f>M67+M68</f>
        <v>0</v>
      </c>
      <c r="N66" s="93">
        <f t="shared" si="254"/>
        <v>0</v>
      </c>
      <c r="O66" s="92">
        <f t="shared" ref="O66:P66" si="286">O67+O68</f>
        <v>150</v>
      </c>
      <c r="P66" s="92">
        <f t="shared" si="286"/>
        <v>0</v>
      </c>
      <c r="Q66" s="93">
        <f t="shared" si="256"/>
        <v>0</v>
      </c>
      <c r="R66" s="92">
        <f t="shared" ref="R66:S66" si="287">R67+R68</f>
        <v>0</v>
      </c>
      <c r="S66" s="92">
        <f t="shared" si="287"/>
        <v>148.38999999999999</v>
      </c>
      <c r="T66" s="93">
        <f t="shared" si="258"/>
        <v>0</v>
      </c>
      <c r="U66" s="92">
        <f t="shared" ref="U66:V66" si="288">U67+U68</f>
        <v>0</v>
      </c>
      <c r="V66" s="92">
        <f t="shared" si="288"/>
        <v>0</v>
      </c>
      <c r="W66" s="93">
        <f t="shared" si="260"/>
        <v>0</v>
      </c>
      <c r="X66" s="92">
        <f t="shared" ref="X66:Y66" si="289">X67+X68</f>
        <v>200</v>
      </c>
      <c r="Y66" s="92">
        <f t="shared" si="289"/>
        <v>157.02600000000001</v>
      </c>
      <c r="Z66" s="93">
        <f t="shared" si="262"/>
        <v>78.513000000000005</v>
      </c>
      <c r="AA66" s="92">
        <f t="shared" ref="AA66:AB66" si="290">AA67+AA68</f>
        <v>0</v>
      </c>
      <c r="AB66" s="92">
        <f t="shared" si="290"/>
        <v>0</v>
      </c>
      <c r="AC66" s="93">
        <f t="shared" si="264"/>
        <v>0</v>
      </c>
      <c r="AD66" s="92">
        <f t="shared" ref="AD66:AE66" si="291">AD67+AD68</f>
        <v>0</v>
      </c>
      <c r="AE66" s="92">
        <f t="shared" si="291"/>
        <v>0</v>
      </c>
      <c r="AF66" s="93">
        <f t="shared" si="266"/>
        <v>0</v>
      </c>
      <c r="AG66" s="92">
        <f t="shared" ref="AG66:AH66" si="292">AG67+AG68</f>
        <v>200</v>
      </c>
      <c r="AH66" s="92">
        <f t="shared" si="292"/>
        <v>0</v>
      </c>
      <c r="AI66" s="93">
        <f t="shared" si="268"/>
        <v>0</v>
      </c>
      <c r="AJ66" s="92">
        <f t="shared" ref="AJ66:AK66" si="293">AJ67+AJ68</f>
        <v>0</v>
      </c>
      <c r="AK66" s="92">
        <f t="shared" si="293"/>
        <v>0</v>
      </c>
      <c r="AL66" s="93">
        <f t="shared" si="270"/>
        <v>0</v>
      </c>
      <c r="AM66" s="92">
        <f t="shared" ref="AM66:AN66" si="294">AM67+AM68</f>
        <v>250</v>
      </c>
      <c r="AN66" s="92">
        <f t="shared" si="294"/>
        <v>0</v>
      </c>
      <c r="AO66" s="93">
        <f t="shared" si="272"/>
        <v>0</v>
      </c>
      <c r="AP66" s="92">
        <f t="shared" ref="AP66:AQ66" si="295">AP67+AP68</f>
        <v>0</v>
      </c>
      <c r="AQ66" s="92">
        <f t="shared" si="295"/>
        <v>0</v>
      </c>
      <c r="AR66" s="93">
        <f t="shared" si="274"/>
        <v>0</v>
      </c>
      <c r="AS66" s="63"/>
      <c r="AT66" s="63"/>
      <c r="AU66" s="63"/>
      <c r="AV66" s="9"/>
      <c r="AW66" s="9"/>
    </row>
    <row r="67" spans="1:49" ht="105.75" customHeight="1">
      <c r="A67" s="237"/>
      <c r="B67" s="237"/>
      <c r="C67" s="237"/>
      <c r="D67" s="71" t="s">
        <v>19</v>
      </c>
      <c r="E67" s="95">
        <f>I67+L67+O67+R67+U67+X67+AA67+AD67+AG67+AJ67+AM67+AP67</f>
        <v>0</v>
      </c>
      <c r="F67" s="95">
        <f>J67+M67+P67+S67+V67+Y67+AB67+AE67+AH67+AK67+AN67+AQ67</f>
        <v>0</v>
      </c>
      <c r="G67" s="96">
        <f t="shared" si="252"/>
        <v>0</v>
      </c>
      <c r="H67" s="95">
        <f t="shared" si="285"/>
        <v>0</v>
      </c>
      <c r="I67" s="97"/>
      <c r="J67" s="97"/>
      <c r="K67" s="73">
        <f t="shared" si="253"/>
        <v>0</v>
      </c>
      <c r="L67" s="98"/>
      <c r="M67" s="98"/>
      <c r="N67" s="75">
        <f t="shared" si="254"/>
        <v>0</v>
      </c>
      <c r="O67" s="97"/>
      <c r="P67" s="97"/>
      <c r="Q67" s="73">
        <f t="shared" si="256"/>
        <v>0</v>
      </c>
      <c r="R67" s="98"/>
      <c r="S67" s="98"/>
      <c r="T67" s="75">
        <f t="shared" si="258"/>
        <v>0</v>
      </c>
      <c r="U67" s="97"/>
      <c r="V67" s="97"/>
      <c r="W67" s="73">
        <f t="shared" si="260"/>
        <v>0</v>
      </c>
      <c r="X67" s="98"/>
      <c r="Y67" s="98"/>
      <c r="Z67" s="75">
        <f t="shared" si="262"/>
        <v>0</v>
      </c>
      <c r="AA67" s="97"/>
      <c r="AB67" s="97"/>
      <c r="AC67" s="73">
        <f t="shared" si="264"/>
        <v>0</v>
      </c>
      <c r="AD67" s="98"/>
      <c r="AE67" s="98"/>
      <c r="AF67" s="75">
        <f t="shared" si="266"/>
        <v>0</v>
      </c>
      <c r="AG67" s="97"/>
      <c r="AH67" s="97"/>
      <c r="AI67" s="73">
        <f t="shared" si="268"/>
        <v>0</v>
      </c>
      <c r="AJ67" s="98"/>
      <c r="AK67" s="98"/>
      <c r="AL67" s="75">
        <f t="shared" si="270"/>
        <v>0</v>
      </c>
      <c r="AM67" s="97"/>
      <c r="AN67" s="97"/>
      <c r="AO67" s="73">
        <f t="shared" si="272"/>
        <v>0</v>
      </c>
      <c r="AP67" s="98"/>
      <c r="AQ67" s="98"/>
      <c r="AR67" s="75">
        <f t="shared" si="274"/>
        <v>0</v>
      </c>
      <c r="AS67" s="63"/>
      <c r="AT67" s="63"/>
      <c r="AU67" s="63"/>
      <c r="AV67" s="9"/>
      <c r="AW67" s="9"/>
    </row>
    <row r="68" spans="1:49" ht="92.25" customHeight="1">
      <c r="A68" s="237"/>
      <c r="B68" s="237"/>
      <c r="C68" s="237"/>
      <c r="D68" s="71" t="s">
        <v>28</v>
      </c>
      <c r="E68" s="95">
        <f>I68+L68+O68+R68+U68+X68+AA68+AD68+AG68+AJ68+AM68+AP68</f>
        <v>800</v>
      </c>
      <c r="F68" s="112">
        <f>J68+M68+P68+S68+V68+Y68+AB68+AE68+AH68+AK68+AN68+AQ68</f>
        <v>305.416</v>
      </c>
      <c r="G68" s="96">
        <f t="shared" si="252"/>
        <v>38.177</v>
      </c>
      <c r="H68" s="95">
        <f t="shared" si="285"/>
        <v>494.584</v>
      </c>
      <c r="I68" s="97"/>
      <c r="J68" s="97"/>
      <c r="K68" s="73">
        <f t="shared" si="253"/>
        <v>0</v>
      </c>
      <c r="L68" s="98"/>
      <c r="M68" s="98"/>
      <c r="N68" s="75">
        <f t="shared" si="254"/>
        <v>0</v>
      </c>
      <c r="O68" s="97">
        <v>150</v>
      </c>
      <c r="P68" s="97"/>
      <c r="Q68" s="73">
        <f t="shared" si="256"/>
        <v>0</v>
      </c>
      <c r="R68" s="98"/>
      <c r="S68" s="98">
        <v>148.38999999999999</v>
      </c>
      <c r="T68" s="75">
        <f t="shared" si="258"/>
        <v>0</v>
      </c>
      <c r="U68" s="97"/>
      <c r="V68" s="97"/>
      <c r="W68" s="73">
        <f t="shared" si="260"/>
        <v>0</v>
      </c>
      <c r="X68" s="98">
        <v>200</v>
      </c>
      <c r="Y68" s="113">
        <v>157.02600000000001</v>
      </c>
      <c r="Z68" s="75">
        <f t="shared" si="262"/>
        <v>78.513000000000005</v>
      </c>
      <c r="AA68" s="97"/>
      <c r="AB68" s="97"/>
      <c r="AC68" s="73">
        <f t="shared" si="264"/>
        <v>0</v>
      </c>
      <c r="AD68" s="98"/>
      <c r="AE68" s="98"/>
      <c r="AF68" s="75">
        <f t="shared" si="266"/>
        <v>0</v>
      </c>
      <c r="AG68" s="97">
        <v>200</v>
      </c>
      <c r="AH68" s="97"/>
      <c r="AI68" s="73">
        <f t="shared" si="268"/>
        <v>0</v>
      </c>
      <c r="AJ68" s="98"/>
      <c r="AK68" s="98"/>
      <c r="AL68" s="75">
        <f t="shared" si="270"/>
        <v>0</v>
      </c>
      <c r="AM68" s="97">
        <v>250</v>
      </c>
      <c r="AN68" s="97"/>
      <c r="AO68" s="73">
        <f t="shared" si="272"/>
        <v>0</v>
      </c>
      <c r="AP68" s="98"/>
      <c r="AQ68" s="98"/>
      <c r="AR68" s="75">
        <f t="shared" si="274"/>
        <v>0</v>
      </c>
      <c r="AS68" s="63"/>
      <c r="AT68" s="63"/>
      <c r="AU68" s="63"/>
      <c r="AV68" s="9"/>
      <c r="AW68" s="9"/>
    </row>
    <row r="69" spans="1:49" ht="52.5" customHeight="1">
      <c r="A69" s="236" t="s">
        <v>196</v>
      </c>
      <c r="B69" s="236" t="s">
        <v>132</v>
      </c>
      <c r="C69" s="236" t="s">
        <v>175</v>
      </c>
      <c r="D69" s="91" t="s">
        <v>17</v>
      </c>
      <c r="E69" s="92">
        <f>E70+E71</f>
        <v>20</v>
      </c>
      <c r="F69" s="92">
        <f>F70+F71</f>
        <v>0</v>
      </c>
      <c r="G69" s="93">
        <f t="shared" si="252"/>
        <v>0</v>
      </c>
      <c r="H69" s="92">
        <f t="shared" si="285"/>
        <v>20</v>
      </c>
      <c r="I69" s="92">
        <f>I70+I71</f>
        <v>0</v>
      </c>
      <c r="J69" s="92">
        <f>J70+J71</f>
        <v>0</v>
      </c>
      <c r="K69" s="93">
        <f t="shared" si="253"/>
        <v>0</v>
      </c>
      <c r="L69" s="92">
        <f>L70+L71</f>
        <v>0</v>
      </c>
      <c r="M69" s="92">
        <f>M70+M71</f>
        <v>0</v>
      </c>
      <c r="N69" s="93">
        <f t="shared" si="254"/>
        <v>0</v>
      </c>
      <c r="O69" s="92">
        <f t="shared" ref="O69:P69" si="296">O70+O71</f>
        <v>0</v>
      </c>
      <c r="P69" s="92">
        <f t="shared" si="296"/>
        <v>0</v>
      </c>
      <c r="Q69" s="93">
        <f t="shared" si="256"/>
        <v>0</v>
      </c>
      <c r="R69" s="92">
        <f t="shared" ref="R69:S69" si="297">R70+R71</f>
        <v>0</v>
      </c>
      <c r="S69" s="92">
        <f t="shared" si="297"/>
        <v>0</v>
      </c>
      <c r="T69" s="93">
        <f t="shared" si="258"/>
        <v>0</v>
      </c>
      <c r="U69" s="92">
        <f t="shared" ref="U69:V69" si="298">U70+U71</f>
        <v>0</v>
      </c>
      <c r="V69" s="92">
        <f t="shared" si="298"/>
        <v>0</v>
      </c>
      <c r="W69" s="93">
        <f t="shared" si="260"/>
        <v>0</v>
      </c>
      <c r="X69" s="92">
        <f t="shared" ref="X69:Y69" si="299">X70+X71</f>
        <v>10</v>
      </c>
      <c r="Y69" s="92">
        <f t="shared" si="299"/>
        <v>0</v>
      </c>
      <c r="Z69" s="93">
        <f t="shared" si="262"/>
        <v>0</v>
      </c>
      <c r="AA69" s="92">
        <f t="shared" ref="AA69:AB69" si="300">AA70+AA71</f>
        <v>0</v>
      </c>
      <c r="AB69" s="92">
        <f t="shared" si="300"/>
        <v>0</v>
      </c>
      <c r="AC69" s="93">
        <f t="shared" si="264"/>
        <v>0</v>
      </c>
      <c r="AD69" s="92">
        <f t="shared" ref="AD69:AE69" si="301">AD70+AD71</f>
        <v>0</v>
      </c>
      <c r="AE69" s="92">
        <f t="shared" si="301"/>
        <v>0</v>
      </c>
      <c r="AF69" s="93">
        <f t="shared" si="266"/>
        <v>0</v>
      </c>
      <c r="AG69" s="92">
        <f t="shared" ref="AG69:AH69" si="302">AG70+AG71</f>
        <v>0</v>
      </c>
      <c r="AH69" s="92">
        <f t="shared" si="302"/>
        <v>0</v>
      </c>
      <c r="AI69" s="93">
        <f t="shared" si="268"/>
        <v>0</v>
      </c>
      <c r="AJ69" s="92">
        <f t="shared" ref="AJ69:AK69" si="303">AJ70+AJ71</f>
        <v>0</v>
      </c>
      <c r="AK69" s="92">
        <f t="shared" si="303"/>
        <v>0</v>
      </c>
      <c r="AL69" s="93">
        <f t="shared" si="270"/>
        <v>0</v>
      </c>
      <c r="AM69" s="92">
        <f t="shared" ref="AM69:AN69" si="304">AM70+AM71</f>
        <v>10</v>
      </c>
      <c r="AN69" s="92">
        <f t="shared" si="304"/>
        <v>0</v>
      </c>
      <c r="AO69" s="93">
        <f t="shared" si="272"/>
        <v>0</v>
      </c>
      <c r="AP69" s="92">
        <f t="shared" ref="AP69:AQ69" si="305">AP70+AP71</f>
        <v>0</v>
      </c>
      <c r="AQ69" s="92">
        <f t="shared" si="305"/>
        <v>0</v>
      </c>
      <c r="AR69" s="93">
        <f t="shared" si="274"/>
        <v>0</v>
      </c>
      <c r="AS69" s="63"/>
      <c r="AT69" s="63"/>
      <c r="AU69" s="63"/>
      <c r="AV69" s="9"/>
      <c r="AW69" s="9"/>
    </row>
    <row r="70" spans="1:49" ht="67.5" customHeight="1">
      <c r="A70" s="237"/>
      <c r="B70" s="237"/>
      <c r="C70" s="237"/>
      <c r="D70" s="71" t="s">
        <v>19</v>
      </c>
      <c r="E70" s="95">
        <f>I70+L70+O70+R70+U70+X70+AA70+AD70+AG70+AJ70+AM70+AP70</f>
        <v>0</v>
      </c>
      <c r="F70" s="95">
        <f>J70+M70+P70+S70+V70+Y70+AB70+AE70+AH70+AK70+AN70+AQ70</f>
        <v>0</v>
      </c>
      <c r="G70" s="96">
        <f t="shared" si="252"/>
        <v>0</v>
      </c>
      <c r="H70" s="95">
        <f t="shared" si="285"/>
        <v>0</v>
      </c>
      <c r="I70" s="97"/>
      <c r="J70" s="97"/>
      <c r="K70" s="73">
        <f t="shared" si="253"/>
        <v>0</v>
      </c>
      <c r="L70" s="98"/>
      <c r="M70" s="98"/>
      <c r="N70" s="75">
        <f t="shared" si="254"/>
        <v>0</v>
      </c>
      <c r="O70" s="97"/>
      <c r="P70" s="97"/>
      <c r="Q70" s="73">
        <f t="shared" si="256"/>
        <v>0</v>
      </c>
      <c r="R70" s="98"/>
      <c r="S70" s="98"/>
      <c r="T70" s="75">
        <f t="shared" si="258"/>
        <v>0</v>
      </c>
      <c r="U70" s="97"/>
      <c r="V70" s="97"/>
      <c r="W70" s="73">
        <f t="shared" si="260"/>
        <v>0</v>
      </c>
      <c r="X70" s="98"/>
      <c r="Y70" s="98"/>
      <c r="Z70" s="75">
        <f t="shared" si="262"/>
        <v>0</v>
      </c>
      <c r="AA70" s="97"/>
      <c r="AB70" s="97"/>
      <c r="AC70" s="73">
        <f t="shared" si="264"/>
        <v>0</v>
      </c>
      <c r="AD70" s="98"/>
      <c r="AE70" s="98"/>
      <c r="AF70" s="75">
        <f t="shared" si="266"/>
        <v>0</v>
      </c>
      <c r="AG70" s="97"/>
      <c r="AH70" s="97"/>
      <c r="AI70" s="73">
        <f t="shared" si="268"/>
        <v>0</v>
      </c>
      <c r="AJ70" s="98"/>
      <c r="AK70" s="98"/>
      <c r="AL70" s="75">
        <f t="shared" si="270"/>
        <v>0</v>
      </c>
      <c r="AM70" s="97"/>
      <c r="AN70" s="97"/>
      <c r="AO70" s="73">
        <f t="shared" si="272"/>
        <v>0</v>
      </c>
      <c r="AP70" s="98"/>
      <c r="AQ70" s="98"/>
      <c r="AR70" s="75">
        <f t="shared" si="274"/>
        <v>0</v>
      </c>
      <c r="AS70" s="63"/>
      <c r="AT70" s="63"/>
      <c r="AU70" s="63"/>
      <c r="AV70" s="9"/>
      <c r="AW70" s="9"/>
    </row>
    <row r="71" spans="1:49" ht="60" customHeight="1">
      <c r="A71" s="237"/>
      <c r="B71" s="237"/>
      <c r="C71" s="237"/>
      <c r="D71" s="71" t="s">
        <v>28</v>
      </c>
      <c r="E71" s="95">
        <f>I71+L71+O71+R71+U71+X71+AA71+AD71+AG71+AJ71+AM71+AP71</f>
        <v>20</v>
      </c>
      <c r="F71" s="95">
        <f>J71+M71+P71+S71+V71+Y71+AB71+AE71+AH71+AK71+AN71+AQ71</f>
        <v>0</v>
      </c>
      <c r="G71" s="96">
        <f t="shared" si="252"/>
        <v>0</v>
      </c>
      <c r="H71" s="95">
        <f t="shared" si="285"/>
        <v>20</v>
      </c>
      <c r="I71" s="97"/>
      <c r="J71" s="97"/>
      <c r="K71" s="73">
        <f t="shared" si="253"/>
        <v>0</v>
      </c>
      <c r="L71" s="98"/>
      <c r="M71" s="98"/>
      <c r="N71" s="75">
        <f t="shared" si="254"/>
        <v>0</v>
      </c>
      <c r="O71" s="97"/>
      <c r="P71" s="97"/>
      <c r="Q71" s="73">
        <f t="shared" si="256"/>
        <v>0</v>
      </c>
      <c r="R71" s="98"/>
      <c r="S71" s="98"/>
      <c r="T71" s="75">
        <f t="shared" si="258"/>
        <v>0</v>
      </c>
      <c r="U71" s="97"/>
      <c r="V71" s="97"/>
      <c r="W71" s="73">
        <f t="shared" si="260"/>
        <v>0</v>
      </c>
      <c r="X71" s="98">
        <v>10</v>
      </c>
      <c r="Y71" s="98"/>
      <c r="Z71" s="75">
        <f t="shared" si="262"/>
        <v>0</v>
      </c>
      <c r="AA71" s="97"/>
      <c r="AB71" s="97"/>
      <c r="AC71" s="73">
        <f t="shared" si="264"/>
        <v>0</v>
      </c>
      <c r="AD71" s="98"/>
      <c r="AE71" s="98"/>
      <c r="AF71" s="75">
        <f t="shared" si="266"/>
        <v>0</v>
      </c>
      <c r="AG71" s="97"/>
      <c r="AH71" s="97"/>
      <c r="AI71" s="73">
        <f t="shared" si="268"/>
        <v>0</v>
      </c>
      <c r="AJ71" s="98"/>
      <c r="AK71" s="98"/>
      <c r="AL71" s="75">
        <f t="shared" si="270"/>
        <v>0</v>
      </c>
      <c r="AM71" s="97">
        <v>10</v>
      </c>
      <c r="AN71" s="97"/>
      <c r="AO71" s="73">
        <f t="shared" si="272"/>
        <v>0</v>
      </c>
      <c r="AP71" s="98"/>
      <c r="AQ71" s="98"/>
      <c r="AR71" s="75">
        <f t="shared" si="274"/>
        <v>0</v>
      </c>
      <c r="AS71" s="63"/>
      <c r="AT71" s="63"/>
      <c r="AU71" s="63"/>
      <c r="AV71" s="9"/>
      <c r="AW71" s="9"/>
    </row>
    <row r="72" spans="1:49" ht="54" customHeight="1">
      <c r="A72" s="236" t="s">
        <v>197</v>
      </c>
      <c r="B72" s="236" t="s">
        <v>133</v>
      </c>
      <c r="C72" s="236" t="s">
        <v>175</v>
      </c>
      <c r="D72" s="91" t="s">
        <v>17</v>
      </c>
      <c r="E72" s="92">
        <f>E73+E74</f>
        <v>20</v>
      </c>
      <c r="F72" s="92">
        <f>F73+F74</f>
        <v>0</v>
      </c>
      <c r="G72" s="93">
        <f t="shared" ref="G72:G80" si="306">IF(E72=0,0,F72*100/E72)</f>
        <v>0</v>
      </c>
      <c r="H72" s="92">
        <f t="shared" ref="H72:H80" si="307">E72-F72</f>
        <v>20</v>
      </c>
      <c r="I72" s="92">
        <f>I73+I74</f>
        <v>0</v>
      </c>
      <c r="J72" s="92">
        <f>J73+J74</f>
        <v>0</v>
      </c>
      <c r="K72" s="93">
        <f t="shared" ref="K72:K86" si="308">IF(I72=0,0,J72*100/I72)</f>
        <v>0</v>
      </c>
      <c r="L72" s="92">
        <f>L73+L74</f>
        <v>0</v>
      </c>
      <c r="M72" s="92">
        <f>M73+M74</f>
        <v>0</v>
      </c>
      <c r="N72" s="93">
        <f t="shared" ref="N72:N86" si="309">IF(L72=0,0,M72*100/L72)</f>
        <v>0</v>
      </c>
      <c r="O72" s="92">
        <f t="shared" ref="O72:P72" si="310">O73+O74</f>
        <v>0</v>
      </c>
      <c r="P72" s="92">
        <f t="shared" si="310"/>
        <v>0</v>
      </c>
      <c r="Q72" s="93">
        <f t="shared" ref="Q72:Q86" si="311">IF(O72=0,0,P72*100/O72)</f>
        <v>0</v>
      </c>
      <c r="R72" s="92">
        <f t="shared" ref="R72:S72" si="312">R73+R74</f>
        <v>0</v>
      </c>
      <c r="S72" s="92">
        <f t="shared" si="312"/>
        <v>0</v>
      </c>
      <c r="T72" s="93">
        <f t="shared" ref="T72:T86" si="313">IF(R72=0,0,S72*100/R72)</f>
        <v>0</v>
      </c>
      <c r="U72" s="92">
        <f t="shared" ref="U72:V72" si="314">U73+U74</f>
        <v>0</v>
      </c>
      <c r="V72" s="92">
        <f t="shared" si="314"/>
        <v>0</v>
      </c>
      <c r="W72" s="93">
        <f t="shared" ref="W72:W86" si="315">IF(U72=0,0,V72*100/U72)</f>
        <v>0</v>
      </c>
      <c r="X72" s="92">
        <f t="shared" ref="X72:Y72" si="316">X73+X74</f>
        <v>0</v>
      </c>
      <c r="Y72" s="92">
        <f t="shared" si="316"/>
        <v>0</v>
      </c>
      <c r="Z72" s="93">
        <f t="shared" ref="Z72:Z86" si="317">IF(X72=0,0,Y72*100/X72)</f>
        <v>0</v>
      </c>
      <c r="AA72" s="92">
        <f t="shared" ref="AA72:AB72" si="318">AA73+AA74</f>
        <v>0</v>
      </c>
      <c r="AB72" s="92">
        <f t="shared" si="318"/>
        <v>0</v>
      </c>
      <c r="AC72" s="93">
        <f t="shared" ref="AC72:AC86" si="319">IF(AA72=0,0,AB72*100/AA72)</f>
        <v>0</v>
      </c>
      <c r="AD72" s="92">
        <f t="shared" ref="AD72:AE72" si="320">AD73+AD74</f>
        <v>0</v>
      </c>
      <c r="AE72" s="92">
        <f t="shared" si="320"/>
        <v>0</v>
      </c>
      <c r="AF72" s="93">
        <f t="shared" ref="AF72:AF86" si="321">IF(AD72=0,0,AE72*100/AD72)</f>
        <v>0</v>
      </c>
      <c r="AG72" s="92">
        <f t="shared" ref="AG72:AH72" si="322">AG73+AG74</f>
        <v>0</v>
      </c>
      <c r="AH72" s="92">
        <f t="shared" si="322"/>
        <v>0</v>
      </c>
      <c r="AI72" s="93">
        <f t="shared" ref="AI72:AI86" si="323">IF(AG72=0,0,AH72*100/AG72)</f>
        <v>0</v>
      </c>
      <c r="AJ72" s="92">
        <f t="shared" ref="AJ72:AK72" si="324">AJ73+AJ74</f>
        <v>0</v>
      </c>
      <c r="AK72" s="92">
        <f t="shared" si="324"/>
        <v>0</v>
      </c>
      <c r="AL72" s="93">
        <f t="shared" ref="AL72:AL86" si="325">IF(AJ72=0,0,AK72*100/AJ72)</f>
        <v>0</v>
      </c>
      <c r="AM72" s="92">
        <f t="shared" ref="AM72:AN72" si="326">AM73+AM74</f>
        <v>0</v>
      </c>
      <c r="AN72" s="92">
        <f t="shared" si="326"/>
        <v>0</v>
      </c>
      <c r="AO72" s="93">
        <f t="shared" ref="AO72:AO86" si="327">IF(AM72=0,0,AN72*100/AM72)</f>
        <v>0</v>
      </c>
      <c r="AP72" s="92">
        <f t="shared" ref="AP72:AQ72" si="328">AP73+AP74</f>
        <v>20</v>
      </c>
      <c r="AQ72" s="92">
        <f t="shared" si="328"/>
        <v>0</v>
      </c>
      <c r="AR72" s="93">
        <f t="shared" ref="AR72:AR80" si="329">IF(AP72=0,0,AQ72*100/AP72)</f>
        <v>0</v>
      </c>
      <c r="AS72" s="63"/>
      <c r="AT72" s="63"/>
      <c r="AU72" s="63"/>
      <c r="AV72" s="9"/>
      <c r="AW72" s="9"/>
    </row>
    <row r="73" spans="1:49" ht="76.5" customHeight="1">
      <c r="A73" s="237"/>
      <c r="B73" s="237"/>
      <c r="C73" s="237"/>
      <c r="D73" s="71" t="s">
        <v>19</v>
      </c>
      <c r="E73" s="95">
        <f>I73+L73+O73+R73+U73+X73+AA73+AD73+AG73+AJ73+AM73+AP73</f>
        <v>0</v>
      </c>
      <c r="F73" s="95">
        <f>J73+M73+P73+S73+V73+Y73+AB73+AE73+AH73+AK73+AN73+AQ73</f>
        <v>0</v>
      </c>
      <c r="G73" s="96">
        <f t="shared" si="306"/>
        <v>0</v>
      </c>
      <c r="H73" s="95">
        <f t="shared" si="307"/>
        <v>0</v>
      </c>
      <c r="I73" s="97"/>
      <c r="J73" s="97"/>
      <c r="K73" s="73">
        <f t="shared" si="308"/>
        <v>0</v>
      </c>
      <c r="L73" s="98"/>
      <c r="M73" s="98"/>
      <c r="N73" s="75">
        <f t="shared" si="309"/>
        <v>0</v>
      </c>
      <c r="O73" s="97"/>
      <c r="P73" s="97"/>
      <c r="Q73" s="73">
        <f t="shared" si="311"/>
        <v>0</v>
      </c>
      <c r="R73" s="98"/>
      <c r="S73" s="98"/>
      <c r="T73" s="75">
        <f t="shared" si="313"/>
        <v>0</v>
      </c>
      <c r="U73" s="97"/>
      <c r="V73" s="97"/>
      <c r="W73" s="73">
        <f t="shared" si="315"/>
        <v>0</v>
      </c>
      <c r="X73" s="98"/>
      <c r="Y73" s="98"/>
      <c r="Z73" s="75">
        <f t="shared" si="317"/>
        <v>0</v>
      </c>
      <c r="AA73" s="97"/>
      <c r="AB73" s="97"/>
      <c r="AC73" s="73">
        <f t="shared" si="319"/>
        <v>0</v>
      </c>
      <c r="AD73" s="98"/>
      <c r="AE73" s="98"/>
      <c r="AF73" s="75">
        <f t="shared" si="321"/>
        <v>0</v>
      </c>
      <c r="AG73" s="97"/>
      <c r="AH73" s="97"/>
      <c r="AI73" s="73">
        <f t="shared" si="323"/>
        <v>0</v>
      </c>
      <c r="AJ73" s="98"/>
      <c r="AK73" s="98"/>
      <c r="AL73" s="75">
        <f t="shared" si="325"/>
        <v>0</v>
      </c>
      <c r="AM73" s="97"/>
      <c r="AN73" s="97"/>
      <c r="AO73" s="73">
        <f t="shared" si="327"/>
        <v>0</v>
      </c>
      <c r="AP73" s="98"/>
      <c r="AQ73" s="98"/>
      <c r="AR73" s="75">
        <f t="shared" si="329"/>
        <v>0</v>
      </c>
      <c r="AS73" s="63"/>
      <c r="AT73" s="63"/>
      <c r="AU73" s="63"/>
      <c r="AV73" s="9"/>
      <c r="AW73" s="9"/>
    </row>
    <row r="74" spans="1:49" ht="67.5" customHeight="1">
      <c r="A74" s="237"/>
      <c r="B74" s="237"/>
      <c r="C74" s="237"/>
      <c r="D74" s="71" t="s">
        <v>28</v>
      </c>
      <c r="E74" s="95">
        <f>I74+L74+O74+R74+U74+X74+AA74+AD74+AG74+AJ74+AM74+AP74</f>
        <v>20</v>
      </c>
      <c r="F74" s="95">
        <f>J74+M74+P74+S74+V74+Y74+AB74+AE74+AH74+AK74+AN74+AQ74</f>
        <v>0</v>
      </c>
      <c r="G74" s="96">
        <f t="shared" si="306"/>
        <v>0</v>
      </c>
      <c r="H74" s="95">
        <f t="shared" si="307"/>
        <v>20</v>
      </c>
      <c r="I74" s="97"/>
      <c r="J74" s="97"/>
      <c r="K74" s="73">
        <f t="shared" si="308"/>
        <v>0</v>
      </c>
      <c r="L74" s="98"/>
      <c r="M74" s="98"/>
      <c r="N74" s="75">
        <f t="shared" si="309"/>
        <v>0</v>
      </c>
      <c r="O74" s="97"/>
      <c r="P74" s="97"/>
      <c r="Q74" s="73">
        <f t="shared" si="311"/>
        <v>0</v>
      </c>
      <c r="R74" s="98"/>
      <c r="S74" s="98"/>
      <c r="T74" s="75">
        <f t="shared" si="313"/>
        <v>0</v>
      </c>
      <c r="U74" s="97"/>
      <c r="V74" s="97"/>
      <c r="W74" s="73">
        <f t="shared" si="315"/>
        <v>0</v>
      </c>
      <c r="X74" s="98"/>
      <c r="Y74" s="98"/>
      <c r="Z74" s="75">
        <f t="shared" si="317"/>
        <v>0</v>
      </c>
      <c r="AA74" s="97"/>
      <c r="AB74" s="97"/>
      <c r="AC74" s="73">
        <f t="shared" si="319"/>
        <v>0</v>
      </c>
      <c r="AD74" s="98"/>
      <c r="AE74" s="98"/>
      <c r="AF74" s="75">
        <f t="shared" si="321"/>
        <v>0</v>
      </c>
      <c r="AG74" s="97"/>
      <c r="AH74" s="97"/>
      <c r="AI74" s="73">
        <f t="shared" si="323"/>
        <v>0</v>
      </c>
      <c r="AJ74" s="98"/>
      <c r="AK74" s="98"/>
      <c r="AL74" s="75">
        <f t="shared" si="325"/>
        <v>0</v>
      </c>
      <c r="AM74" s="97"/>
      <c r="AN74" s="97"/>
      <c r="AO74" s="73">
        <f t="shared" si="327"/>
        <v>0</v>
      </c>
      <c r="AP74" s="98">
        <v>20</v>
      </c>
      <c r="AQ74" s="98"/>
      <c r="AR74" s="75">
        <f t="shared" si="329"/>
        <v>0</v>
      </c>
      <c r="AS74" s="63"/>
      <c r="AT74" s="63"/>
      <c r="AU74" s="63"/>
      <c r="AV74" s="9"/>
      <c r="AW74" s="9"/>
    </row>
    <row r="75" spans="1:49" ht="46.5" customHeight="1">
      <c r="A75" s="236" t="s">
        <v>198</v>
      </c>
      <c r="B75" s="236" t="s">
        <v>134</v>
      </c>
      <c r="C75" s="236" t="s">
        <v>175</v>
      </c>
      <c r="D75" s="91" t="s">
        <v>17</v>
      </c>
      <c r="E75" s="92">
        <f>E76+E77</f>
        <v>200</v>
      </c>
      <c r="F75" s="92">
        <f>F76+F77</f>
        <v>0</v>
      </c>
      <c r="G75" s="93">
        <f t="shared" si="306"/>
        <v>0</v>
      </c>
      <c r="H75" s="92">
        <f t="shared" si="307"/>
        <v>200</v>
      </c>
      <c r="I75" s="92">
        <f>I76+I77</f>
        <v>0</v>
      </c>
      <c r="J75" s="92">
        <f>J76+J77</f>
        <v>0</v>
      </c>
      <c r="K75" s="93">
        <f t="shared" si="308"/>
        <v>0</v>
      </c>
      <c r="L75" s="92">
        <f>L76+L77</f>
        <v>0</v>
      </c>
      <c r="M75" s="92">
        <f>M76+M77</f>
        <v>0</v>
      </c>
      <c r="N75" s="93">
        <f t="shared" si="309"/>
        <v>0</v>
      </c>
      <c r="O75" s="92">
        <f t="shared" ref="O75:P75" si="330">O76+O77</f>
        <v>0</v>
      </c>
      <c r="P75" s="92">
        <f t="shared" si="330"/>
        <v>0</v>
      </c>
      <c r="Q75" s="93">
        <f t="shared" si="311"/>
        <v>0</v>
      </c>
      <c r="R75" s="92">
        <f t="shared" ref="R75:S75" si="331">R76+R77</f>
        <v>0</v>
      </c>
      <c r="S75" s="92">
        <f t="shared" si="331"/>
        <v>0</v>
      </c>
      <c r="T75" s="93">
        <f t="shared" si="313"/>
        <v>0</v>
      </c>
      <c r="U75" s="92">
        <f t="shared" ref="U75:V75" si="332">U76+U77</f>
        <v>50</v>
      </c>
      <c r="V75" s="92">
        <f t="shared" si="332"/>
        <v>0</v>
      </c>
      <c r="W75" s="93">
        <f t="shared" si="315"/>
        <v>0</v>
      </c>
      <c r="X75" s="92">
        <f t="shared" ref="X75:Y75" si="333">X76+X77</f>
        <v>0</v>
      </c>
      <c r="Y75" s="92">
        <f t="shared" si="333"/>
        <v>0</v>
      </c>
      <c r="Z75" s="93">
        <f t="shared" si="317"/>
        <v>0</v>
      </c>
      <c r="AA75" s="92">
        <f t="shared" ref="AA75:AB75" si="334">AA76+AA77</f>
        <v>0</v>
      </c>
      <c r="AB75" s="92">
        <f t="shared" si="334"/>
        <v>0</v>
      </c>
      <c r="AC75" s="93">
        <f t="shared" si="319"/>
        <v>0</v>
      </c>
      <c r="AD75" s="92">
        <f t="shared" ref="AD75:AE75" si="335">AD76+AD77</f>
        <v>0</v>
      </c>
      <c r="AE75" s="92">
        <f t="shared" si="335"/>
        <v>0</v>
      </c>
      <c r="AF75" s="93">
        <f t="shared" si="321"/>
        <v>0</v>
      </c>
      <c r="AG75" s="92">
        <f t="shared" ref="AG75:AH75" si="336">AG76+AG77</f>
        <v>50</v>
      </c>
      <c r="AH75" s="92">
        <f t="shared" si="336"/>
        <v>0</v>
      </c>
      <c r="AI75" s="93">
        <f t="shared" si="323"/>
        <v>0</v>
      </c>
      <c r="AJ75" s="92">
        <f t="shared" ref="AJ75:AK75" si="337">AJ76+AJ77</f>
        <v>0</v>
      </c>
      <c r="AK75" s="92">
        <f t="shared" si="337"/>
        <v>0</v>
      </c>
      <c r="AL75" s="93">
        <f t="shared" si="325"/>
        <v>0</v>
      </c>
      <c r="AM75" s="92">
        <f t="shared" ref="AM75:AN75" si="338">AM76+AM77</f>
        <v>100</v>
      </c>
      <c r="AN75" s="92">
        <f t="shared" si="338"/>
        <v>0</v>
      </c>
      <c r="AO75" s="93">
        <f t="shared" si="327"/>
        <v>0</v>
      </c>
      <c r="AP75" s="92">
        <f t="shared" ref="AP75:AQ75" si="339">AP76+AP77</f>
        <v>0</v>
      </c>
      <c r="AQ75" s="92">
        <f t="shared" si="339"/>
        <v>0</v>
      </c>
      <c r="AR75" s="93">
        <f t="shared" si="329"/>
        <v>0</v>
      </c>
      <c r="AS75" s="63"/>
      <c r="AT75" s="63"/>
      <c r="AU75" s="63"/>
      <c r="AV75" s="9"/>
      <c r="AW75" s="9"/>
    </row>
    <row r="76" spans="1:49" ht="69" customHeight="1">
      <c r="A76" s="237"/>
      <c r="B76" s="237"/>
      <c r="C76" s="237"/>
      <c r="D76" s="71" t="s">
        <v>19</v>
      </c>
      <c r="E76" s="95">
        <f>I76+L76+O76+R76+U76+X76+AA76+AD76+AG76+AJ76+AM76+AP76</f>
        <v>0</v>
      </c>
      <c r="F76" s="95">
        <f>J76+M76+P76+S76+V76+Y76+AB76+AE76+AH76+AK76+AN76+AQ76</f>
        <v>0</v>
      </c>
      <c r="G76" s="96">
        <f t="shared" si="306"/>
        <v>0</v>
      </c>
      <c r="H76" s="95">
        <f t="shared" si="307"/>
        <v>0</v>
      </c>
      <c r="I76" s="97"/>
      <c r="J76" s="97"/>
      <c r="K76" s="73">
        <f t="shared" si="308"/>
        <v>0</v>
      </c>
      <c r="L76" s="98"/>
      <c r="M76" s="98"/>
      <c r="N76" s="75">
        <f t="shared" si="309"/>
        <v>0</v>
      </c>
      <c r="O76" s="97"/>
      <c r="P76" s="97"/>
      <c r="Q76" s="73">
        <f t="shared" si="311"/>
        <v>0</v>
      </c>
      <c r="R76" s="98"/>
      <c r="S76" s="98"/>
      <c r="T76" s="75">
        <f t="shared" si="313"/>
        <v>0</v>
      </c>
      <c r="U76" s="97"/>
      <c r="V76" s="97"/>
      <c r="W76" s="73">
        <f t="shared" si="315"/>
        <v>0</v>
      </c>
      <c r="X76" s="98"/>
      <c r="Y76" s="98"/>
      <c r="Z76" s="75">
        <f t="shared" si="317"/>
        <v>0</v>
      </c>
      <c r="AA76" s="97"/>
      <c r="AB76" s="97"/>
      <c r="AC76" s="73">
        <f t="shared" si="319"/>
        <v>0</v>
      </c>
      <c r="AD76" s="98"/>
      <c r="AE76" s="98"/>
      <c r="AF76" s="75">
        <f t="shared" si="321"/>
        <v>0</v>
      </c>
      <c r="AG76" s="97"/>
      <c r="AH76" s="97"/>
      <c r="AI76" s="73">
        <f t="shared" si="323"/>
        <v>0</v>
      </c>
      <c r="AJ76" s="98"/>
      <c r="AK76" s="98"/>
      <c r="AL76" s="75">
        <f t="shared" si="325"/>
        <v>0</v>
      </c>
      <c r="AM76" s="97"/>
      <c r="AN76" s="97"/>
      <c r="AO76" s="73">
        <f t="shared" si="327"/>
        <v>0</v>
      </c>
      <c r="AP76" s="98"/>
      <c r="AQ76" s="98"/>
      <c r="AR76" s="75">
        <f t="shared" si="329"/>
        <v>0</v>
      </c>
      <c r="AS76" s="63"/>
      <c r="AT76" s="63"/>
      <c r="AU76" s="63"/>
      <c r="AV76" s="9"/>
      <c r="AW76" s="9"/>
    </row>
    <row r="77" spans="1:49" ht="141" customHeight="1">
      <c r="A77" s="237"/>
      <c r="B77" s="237"/>
      <c r="C77" s="237"/>
      <c r="D77" s="71" t="s">
        <v>28</v>
      </c>
      <c r="E77" s="95">
        <f>I77+L77+O77+R77+U77+X77+AA77+AD77+AG77+AJ77+AM77+AP77</f>
        <v>200</v>
      </c>
      <c r="F77" s="95">
        <f>J77+M77+P77+S77+V77+Y77+AB77+AE77+AH77+AK77+AN77+AQ77</f>
        <v>0</v>
      </c>
      <c r="G77" s="96">
        <f t="shared" si="306"/>
        <v>0</v>
      </c>
      <c r="H77" s="95">
        <f t="shared" si="307"/>
        <v>200</v>
      </c>
      <c r="I77" s="97"/>
      <c r="J77" s="97"/>
      <c r="K77" s="73">
        <f t="shared" si="308"/>
        <v>0</v>
      </c>
      <c r="L77" s="98"/>
      <c r="M77" s="98"/>
      <c r="N77" s="75">
        <f t="shared" si="309"/>
        <v>0</v>
      </c>
      <c r="O77" s="97"/>
      <c r="P77" s="97"/>
      <c r="Q77" s="73">
        <f t="shared" si="311"/>
        <v>0</v>
      </c>
      <c r="R77" s="98"/>
      <c r="S77" s="98"/>
      <c r="T77" s="75">
        <f t="shared" si="313"/>
        <v>0</v>
      </c>
      <c r="U77" s="97">
        <v>50</v>
      </c>
      <c r="V77" s="97"/>
      <c r="W77" s="73">
        <f t="shared" si="315"/>
        <v>0</v>
      </c>
      <c r="X77" s="98"/>
      <c r="Y77" s="98"/>
      <c r="Z77" s="75">
        <f t="shared" si="317"/>
        <v>0</v>
      </c>
      <c r="AA77" s="97"/>
      <c r="AB77" s="97"/>
      <c r="AC77" s="73">
        <f t="shared" si="319"/>
        <v>0</v>
      </c>
      <c r="AD77" s="98"/>
      <c r="AE77" s="98"/>
      <c r="AF77" s="75">
        <f t="shared" si="321"/>
        <v>0</v>
      </c>
      <c r="AG77" s="97">
        <v>50</v>
      </c>
      <c r="AH77" s="97"/>
      <c r="AI77" s="73">
        <f t="shared" si="323"/>
        <v>0</v>
      </c>
      <c r="AJ77" s="98"/>
      <c r="AK77" s="98"/>
      <c r="AL77" s="75">
        <f t="shared" si="325"/>
        <v>0</v>
      </c>
      <c r="AM77" s="97">
        <v>100</v>
      </c>
      <c r="AN77" s="97"/>
      <c r="AO77" s="73">
        <f t="shared" si="327"/>
        <v>0</v>
      </c>
      <c r="AP77" s="98"/>
      <c r="AQ77" s="98"/>
      <c r="AR77" s="75">
        <f t="shared" si="329"/>
        <v>0</v>
      </c>
      <c r="AS77" s="63"/>
      <c r="AT77" s="63"/>
      <c r="AU77" s="63"/>
      <c r="AV77" s="9"/>
      <c r="AW77" s="9"/>
    </row>
    <row r="78" spans="1:49" ht="39" customHeight="1">
      <c r="A78" s="236" t="s">
        <v>199</v>
      </c>
      <c r="B78" s="236" t="s">
        <v>135</v>
      </c>
      <c r="C78" s="236" t="s">
        <v>175</v>
      </c>
      <c r="D78" s="91" t="s">
        <v>17</v>
      </c>
      <c r="E78" s="92">
        <f>E79+E80</f>
        <v>50</v>
      </c>
      <c r="F78" s="92">
        <f>F79+F80</f>
        <v>0</v>
      </c>
      <c r="G78" s="93">
        <f t="shared" si="306"/>
        <v>0</v>
      </c>
      <c r="H78" s="92">
        <f t="shared" si="307"/>
        <v>50</v>
      </c>
      <c r="I78" s="92">
        <f>I79+I80</f>
        <v>0</v>
      </c>
      <c r="J78" s="92">
        <f>J79+J80</f>
        <v>0</v>
      </c>
      <c r="K78" s="93">
        <f t="shared" si="308"/>
        <v>0</v>
      </c>
      <c r="L78" s="92">
        <f>L79+L80</f>
        <v>0</v>
      </c>
      <c r="M78" s="92">
        <f>M79+M80</f>
        <v>0</v>
      </c>
      <c r="N78" s="93">
        <f t="shared" si="309"/>
        <v>0</v>
      </c>
      <c r="O78" s="92">
        <f t="shared" ref="O78:P78" si="340">O79+O80</f>
        <v>0</v>
      </c>
      <c r="P78" s="92">
        <f t="shared" si="340"/>
        <v>0</v>
      </c>
      <c r="Q78" s="93">
        <f t="shared" si="311"/>
        <v>0</v>
      </c>
      <c r="R78" s="92">
        <f t="shared" ref="R78:S78" si="341">R79+R80</f>
        <v>0</v>
      </c>
      <c r="S78" s="92">
        <f t="shared" si="341"/>
        <v>0</v>
      </c>
      <c r="T78" s="93">
        <f t="shared" si="313"/>
        <v>0</v>
      </c>
      <c r="U78" s="92">
        <f t="shared" ref="U78:V78" si="342">U79+U80</f>
        <v>0</v>
      </c>
      <c r="V78" s="92">
        <f t="shared" si="342"/>
        <v>0</v>
      </c>
      <c r="W78" s="93">
        <f t="shared" si="315"/>
        <v>0</v>
      </c>
      <c r="X78" s="92">
        <f t="shared" ref="X78:Y78" si="343">X79+X80</f>
        <v>20</v>
      </c>
      <c r="Y78" s="92">
        <f t="shared" si="343"/>
        <v>0</v>
      </c>
      <c r="Z78" s="93">
        <f t="shared" si="317"/>
        <v>0</v>
      </c>
      <c r="AA78" s="92">
        <f t="shared" ref="AA78:AB78" si="344">AA79+AA80</f>
        <v>0</v>
      </c>
      <c r="AB78" s="92">
        <f t="shared" si="344"/>
        <v>0</v>
      </c>
      <c r="AC78" s="93">
        <f t="shared" si="319"/>
        <v>0</v>
      </c>
      <c r="AD78" s="92">
        <f t="shared" ref="AD78:AE78" si="345">AD79+AD80</f>
        <v>0</v>
      </c>
      <c r="AE78" s="92">
        <f t="shared" si="345"/>
        <v>0</v>
      </c>
      <c r="AF78" s="93">
        <f t="shared" si="321"/>
        <v>0</v>
      </c>
      <c r="AG78" s="92">
        <f t="shared" ref="AG78:AH78" si="346">AG79+AG80</f>
        <v>0</v>
      </c>
      <c r="AH78" s="92">
        <f t="shared" si="346"/>
        <v>0</v>
      </c>
      <c r="AI78" s="93">
        <f t="shared" si="323"/>
        <v>0</v>
      </c>
      <c r="AJ78" s="92">
        <f t="shared" ref="AJ78:AK78" si="347">AJ79+AJ80</f>
        <v>0</v>
      </c>
      <c r="AK78" s="92">
        <f t="shared" si="347"/>
        <v>0</v>
      </c>
      <c r="AL78" s="93">
        <f t="shared" si="325"/>
        <v>0</v>
      </c>
      <c r="AM78" s="92">
        <f t="shared" ref="AM78:AN78" si="348">AM79+AM80</f>
        <v>30</v>
      </c>
      <c r="AN78" s="92">
        <f t="shared" si="348"/>
        <v>0</v>
      </c>
      <c r="AO78" s="93">
        <f t="shared" si="327"/>
        <v>0</v>
      </c>
      <c r="AP78" s="92">
        <f t="shared" ref="AP78:AQ78" si="349">AP79+AP80</f>
        <v>0</v>
      </c>
      <c r="AQ78" s="92">
        <f t="shared" si="349"/>
        <v>0</v>
      </c>
      <c r="AR78" s="93">
        <f t="shared" si="329"/>
        <v>0</v>
      </c>
      <c r="AS78" s="63"/>
      <c r="AT78" s="63"/>
      <c r="AU78" s="63"/>
      <c r="AV78" s="9"/>
      <c r="AW78" s="9"/>
    </row>
    <row r="79" spans="1:49" ht="71.25" customHeight="1">
      <c r="A79" s="237"/>
      <c r="B79" s="237"/>
      <c r="C79" s="237"/>
      <c r="D79" s="71" t="s">
        <v>19</v>
      </c>
      <c r="E79" s="95">
        <f>I79+L79+O79+R79+U79+X79+AA79+AD79+AG79+AJ79+AM79+AP79</f>
        <v>0</v>
      </c>
      <c r="F79" s="95">
        <f>J79+M79+P79+S79+V79+Y79+AB79+AE79+AH79+AK79+AN79+AQ79</f>
        <v>0</v>
      </c>
      <c r="G79" s="96">
        <f t="shared" si="306"/>
        <v>0</v>
      </c>
      <c r="H79" s="95">
        <f t="shared" si="307"/>
        <v>0</v>
      </c>
      <c r="I79" s="97"/>
      <c r="J79" s="97"/>
      <c r="K79" s="73">
        <f t="shared" si="308"/>
        <v>0</v>
      </c>
      <c r="L79" s="98"/>
      <c r="M79" s="98"/>
      <c r="N79" s="75">
        <f t="shared" si="309"/>
        <v>0</v>
      </c>
      <c r="O79" s="97"/>
      <c r="P79" s="97"/>
      <c r="Q79" s="73">
        <f t="shared" si="311"/>
        <v>0</v>
      </c>
      <c r="R79" s="98"/>
      <c r="S79" s="98"/>
      <c r="T79" s="75">
        <f t="shared" si="313"/>
        <v>0</v>
      </c>
      <c r="U79" s="97"/>
      <c r="V79" s="97"/>
      <c r="W79" s="73">
        <f t="shared" si="315"/>
        <v>0</v>
      </c>
      <c r="X79" s="98"/>
      <c r="Y79" s="98"/>
      <c r="Z79" s="75">
        <f t="shared" si="317"/>
        <v>0</v>
      </c>
      <c r="AA79" s="97"/>
      <c r="AB79" s="97"/>
      <c r="AC79" s="73">
        <f t="shared" si="319"/>
        <v>0</v>
      </c>
      <c r="AD79" s="98"/>
      <c r="AE79" s="98"/>
      <c r="AF79" s="75">
        <f t="shared" si="321"/>
        <v>0</v>
      </c>
      <c r="AG79" s="97"/>
      <c r="AH79" s="97"/>
      <c r="AI79" s="73">
        <f t="shared" si="323"/>
        <v>0</v>
      </c>
      <c r="AJ79" s="98"/>
      <c r="AK79" s="98"/>
      <c r="AL79" s="75">
        <f t="shared" si="325"/>
        <v>0</v>
      </c>
      <c r="AM79" s="97"/>
      <c r="AN79" s="97"/>
      <c r="AO79" s="73">
        <f t="shared" si="327"/>
        <v>0</v>
      </c>
      <c r="AP79" s="98"/>
      <c r="AQ79" s="98"/>
      <c r="AR79" s="75">
        <f t="shared" si="329"/>
        <v>0</v>
      </c>
      <c r="AS79" s="63"/>
      <c r="AT79" s="63"/>
      <c r="AU79" s="63"/>
      <c r="AV79" s="9"/>
      <c r="AW79" s="9"/>
    </row>
    <row r="80" spans="1:49" ht="72.75" customHeight="1">
      <c r="A80" s="237"/>
      <c r="B80" s="237"/>
      <c r="C80" s="237"/>
      <c r="D80" s="71" t="s">
        <v>28</v>
      </c>
      <c r="E80" s="95">
        <f>I80+L80+O80+R80+U80+X80+AA80+AD80+AG80+AJ80+AM80+AP80</f>
        <v>50</v>
      </c>
      <c r="F80" s="95">
        <f>J80+M80+P80+S80+V80+Y80+AB80+AE80+AH80+AK80+AN80+AQ80</f>
        <v>0</v>
      </c>
      <c r="G80" s="96">
        <f t="shared" si="306"/>
        <v>0</v>
      </c>
      <c r="H80" s="95">
        <f t="shared" si="307"/>
        <v>50</v>
      </c>
      <c r="I80" s="97"/>
      <c r="J80" s="97"/>
      <c r="K80" s="73">
        <f t="shared" si="308"/>
        <v>0</v>
      </c>
      <c r="L80" s="98"/>
      <c r="M80" s="98"/>
      <c r="N80" s="75">
        <f t="shared" si="309"/>
        <v>0</v>
      </c>
      <c r="O80" s="97"/>
      <c r="P80" s="97"/>
      <c r="Q80" s="73">
        <f t="shared" si="311"/>
        <v>0</v>
      </c>
      <c r="R80" s="98"/>
      <c r="S80" s="98"/>
      <c r="T80" s="75">
        <f t="shared" si="313"/>
        <v>0</v>
      </c>
      <c r="U80" s="97"/>
      <c r="V80" s="97"/>
      <c r="W80" s="73">
        <f t="shared" si="315"/>
        <v>0</v>
      </c>
      <c r="X80" s="98">
        <v>20</v>
      </c>
      <c r="Y80" s="98"/>
      <c r="Z80" s="75">
        <f t="shared" si="317"/>
        <v>0</v>
      </c>
      <c r="AA80" s="97"/>
      <c r="AB80" s="97"/>
      <c r="AC80" s="73">
        <f t="shared" si="319"/>
        <v>0</v>
      </c>
      <c r="AD80" s="98"/>
      <c r="AE80" s="98"/>
      <c r="AF80" s="75">
        <f t="shared" si="321"/>
        <v>0</v>
      </c>
      <c r="AG80" s="97"/>
      <c r="AH80" s="97"/>
      <c r="AI80" s="73">
        <f t="shared" si="323"/>
        <v>0</v>
      </c>
      <c r="AJ80" s="98"/>
      <c r="AK80" s="98"/>
      <c r="AL80" s="75">
        <f t="shared" si="325"/>
        <v>0</v>
      </c>
      <c r="AM80" s="97">
        <v>30</v>
      </c>
      <c r="AN80" s="97"/>
      <c r="AO80" s="73">
        <f t="shared" si="327"/>
        <v>0</v>
      </c>
      <c r="AP80" s="98"/>
      <c r="AQ80" s="98"/>
      <c r="AR80" s="75">
        <f t="shared" si="329"/>
        <v>0</v>
      </c>
      <c r="AS80" s="63"/>
      <c r="AT80" s="63"/>
      <c r="AU80" s="63"/>
      <c r="AV80" s="9"/>
      <c r="AW80" s="9"/>
    </row>
    <row r="81" spans="1:249" ht="72.75" customHeight="1">
      <c r="A81" s="249" t="s">
        <v>223</v>
      </c>
      <c r="B81" s="255"/>
      <c r="C81" s="255"/>
      <c r="D81" s="91" t="s">
        <v>17</v>
      </c>
      <c r="E81" s="92">
        <f>E82+E83</f>
        <v>7061.7</v>
      </c>
      <c r="F81" s="92">
        <f t="shared" ref="F81" si="350">F82+F83</f>
        <v>1523.441</v>
      </c>
      <c r="G81" s="109">
        <f t="shared" ref="G81:G83" si="351">IF(E81=0,0,F81*100/E81)</f>
        <v>21.573289717773342</v>
      </c>
      <c r="H81" s="92">
        <f>E81-F81</f>
        <v>5538.259</v>
      </c>
      <c r="I81" s="92">
        <f t="shared" ref="I81:J81" si="352">I82+I83</f>
        <v>0</v>
      </c>
      <c r="J81" s="92">
        <f t="shared" si="352"/>
        <v>0</v>
      </c>
      <c r="K81" s="93">
        <f t="shared" si="308"/>
        <v>0</v>
      </c>
      <c r="L81" s="92">
        <f t="shared" ref="L81:M81" si="353">L82+L83</f>
        <v>0</v>
      </c>
      <c r="M81" s="92">
        <f t="shared" si="353"/>
        <v>0</v>
      </c>
      <c r="N81" s="93">
        <f t="shared" si="309"/>
        <v>0</v>
      </c>
      <c r="O81" s="92">
        <f t="shared" ref="O81:P81" si="354">O82+O83</f>
        <v>620</v>
      </c>
      <c r="P81" s="92">
        <f t="shared" si="354"/>
        <v>0</v>
      </c>
      <c r="Q81" s="93">
        <f t="shared" si="311"/>
        <v>0</v>
      </c>
      <c r="R81" s="92">
        <f t="shared" ref="R81:S81" si="355">R82+R83</f>
        <v>0</v>
      </c>
      <c r="S81" s="92">
        <f t="shared" si="355"/>
        <v>636.68000000000006</v>
      </c>
      <c r="T81" s="93">
        <f t="shared" si="313"/>
        <v>0</v>
      </c>
      <c r="U81" s="92">
        <f t="shared" ref="U81:V81" si="356">U82+U83</f>
        <v>431.7</v>
      </c>
      <c r="V81" s="92">
        <f t="shared" si="356"/>
        <v>-43.75</v>
      </c>
      <c r="W81" s="93">
        <f t="shared" si="315"/>
        <v>-10.134352559647905</v>
      </c>
      <c r="X81" s="92">
        <f t="shared" ref="X81:Y81" si="357">X82+X83</f>
        <v>1000</v>
      </c>
      <c r="Y81" s="92">
        <f t="shared" si="357"/>
        <v>452.03700000000003</v>
      </c>
      <c r="Z81" s="93">
        <f t="shared" si="317"/>
        <v>45.203700000000005</v>
      </c>
      <c r="AA81" s="92">
        <f t="shared" ref="AA81:AB81" si="358">AA82+AA83</f>
        <v>0</v>
      </c>
      <c r="AB81" s="92">
        <f t="shared" si="358"/>
        <v>0</v>
      </c>
      <c r="AC81" s="93">
        <f t="shared" si="319"/>
        <v>0</v>
      </c>
      <c r="AD81" s="92">
        <f t="shared" ref="AD81:AE81" si="359">AD82+AD83</f>
        <v>490</v>
      </c>
      <c r="AE81" s="92">
        <f t="shared" si="359"/>
        <v>478.47400000000005</v>
      </c>
      <c r="AF81" s="93">
        <f t="shared" si="321"/>
        <v>97.647755102040819</v>
      </c>
      <c r="AG81" s="92">
        <f t="shared" ref="AG81:AH81" si="360">AG82+AG83</f>
        <v>785</v>
      </c>
      <c r="AH81" s="92">
        <f t="shared" si="360"/>
        <v>0</v>
      </c>
      <c r="AI81" s="93">
        <f t="shared" si="323"/>
        <v>0</v>
      </c>
      <c r="AJ81" s="92">
        <f t="shared" ref="AJ81:AK81" si="361">AJ82+AJ83</f>
        <v>0</v>
      </c>
      <c r="AK81" s="92">
        <f t="shared" si="361"/>
        <v>0</v>
      </c>
      <c r="AL81" s="93">
        <f t="shared" si="325"/>
        <v>0</v>
      </c>
      <c r="AM81" s="92">
        <f t="shared" ref="AM81:AN81" si="362">AM82+AM83</f>
        <v>1230</v>
      </c>
      <c r="AN81" s="92">
        <f t="shared" si="362"/>
        <v>0</v>
      </c>
      <c r="AO81" s="93">
        <f t="shared" si="327"/>
        <v>0</v>
      </c>
      <c r="AP81" s="92">
        <f t="shared" ref="AP81:AQ81" si="363">AP82+AP83</f>
        <v>2505</v>
      </c>
      <c r="AQ81" s="92">
        <f t="shared" si="363"/>
        <v>0</v>
      </c>
      <c r="AR81" s="92"/>
      <c r="AS81" s="63"/>
      <c r="AT81" s="63"/>
      <c r="AU81" s="63"/>
      <c r="AV81" s="9"/>
      <c r="AW81" s="9"/>
    </row>
    <row r="82" spans="1:249" ht="72.75" customHeight="1">
      <c r="A82" s="255"/>
      <c r="B82" s="255"/>
      <c r="C82" s="255"/>
      <c r="D82" s="71" t="s">
        <v>19</v>
      </c>
      <c r="E82" s="99">
        <f>I82+L82+O82+R82+U82+X82+AA82+AD82+AG82+AJ82+AM82+AP82</f>
        <v>3711.7</v>
      </c>
      <c r="F82" s="99">
        <f>J82+M82+P82+S82+V82+Y82+AB82+AE82+AH82+AK82+AN82+AQ82</f>
        <v>454.87400000000002</v>
      </c>
      <c r="G82" s="67">
        <f t="shared" si="351"/>
        <v>12.255139154565294</v>
      </c>
      <c r="H82" s="99">
        <f t="shared" ref="H82:H83" si="364">E82-F82</f>
        <v>3256.826</v>
      </c>
      <c r="I82" s="97"/>
      <c r="J82" s="97"/>
      <c r="K82" s="73">
        <f t="shared" si="308"/>
        <v>0</v>
      </c>
      <c r="L82" s="98"/>
      <c r="M82" s="98"/>
      <c r="N82" s="75">
        <f t="shared" si="309"/>
        <v>0</v>
      </c>
      <c r="O82" s="97"/>
      <c r="P82" s="97"/>
      <c r="Q82" s="73">
        <f t="shared" si="311"/>
        <v>0</v>
      </c>
      <c r="R82" s="98"/>
      <c r="S82" s="98"/>
      <c r="T82" s="75">
        <f t="shared" si="313"/>
        <v>0</v>
      </c>
      <c r="U82" s="97">
        <f>U25+U28+U31+U34+U37+U40+U46+U49+U52+U55+U70</f>
        <v>381.7</v>
      </c>
      <c r="V82" s="97"/>
      <c r="W82" s="73">
        <f t="shared" si="315"/>
        <v>0</v>
      </c>
      <c r="X82" s="98">
        <f>X28+X31+X34+X37+X40+X43+X46+X58+X61+X64+X67+X70+X73+X76+X79</f>
        <v>500</v>
      </c>
      <c r="Y82" s="98"/>
      <c r="Z82" s="75">
        <f t="shared" si="317"/>
        <v>0</v>
      </c>
      <c r="AA82" s="97"/>
      <c r="AB82" s="97"/>
      <c r="AC82" s="73">
        <f t="shared" si="319"/>
        <v>0</v>
      </c>
      <c r="AD82" s="98">
        <f>AD25+AD28+AD31+AD34+AD37+AD40+AD46+AD49+AD52+AD55+AD70</f>
        <v>450</v>
      </c>
      <c r="AE82" s="98">
        <f>AE25+AE28+AE31+AE34+AE37+AE40+AE46+AE49+AE52+AE55+AE70</f>
        <v>454.87400000000002</v>
      </c>
      <c r="AF82" s="75">
        <f t="shared" si="321"/>
        <v>101.08311111111111</v>
      </c>
      <c r="AG82" s="97">
        <f>AG28+AG31+AG34+AG37+AG40+AG43+AG46+AG58+AG61+AG64+AG67+AG70+AG73+AG76+AG79</f>
        <v>275</v>
      </c>
      <c r="AH82" s="97"/>
      <c r="AI82" s="73">
        <f t="shared" si="323"/>
        <v>0</v>
      </c>
      <c r="AJ82" s="98"/>
      <c r="AK82" s="98"/>
      <c r="AL82" s="75">
        <f t="shared" si="325"/>
        <v>0</v>
      </c>
      <c r="AM82" s="97">
        <f>AM25+AM28+AM31+AM34+AM37+AM40+AM46+AM49+AM52+AM55+AM70</f>
        <v>400</v>
      </c>
      <c r="AN82" s="97"/>
      <c r="AO82" s="73">
        <f t="shared" si="327"/>
        <v>0</v>
      </c>
      <c r="AP82" s="98">
        <f>AP28+AP31+AP34+AP37+AP40+AP43+AP46+AP58+AP61+AP64+AP67+AP70+AP73+AP76+AP79</f>
        <v>1705</v>
      </c>
      <c r="AQ82" s="98"/>
      <c r="AR82" s="98"/>
      <c r="AS82" s="63"/>
      <c r="AT82" s="63"/>
      <c r="AU82" s="63"/>
      <c r="AV82" s="9"/>
      <c r="AW82" s="9"/>
    </row>
    <row r="83" spans="1:249" ht="72.75" customHeight="1">
      <c r="A83" s="255"/>
      <c r="B83" s="255"/>
      <c r="C83" s="255"/>
      <c r="D83" s="71" t="s">
        <v>28</v>
      </c>
      <c r="E83" s="99">
        <f>I83+L83+O83+R83+U83+X83+AA83+AD83+AG83+AJ83+AM83+AP83</f>
        <v>3350</v>
      </c>
      <c r="F83" s="99">
        <f>J83+M83+P83+S83+V83+Y83+AB83+AE83+AH83+AK83+AN83+AQ83</f>
        <v>1068.567</v>
      </c>
      <c r="G83" s="67">
        <f t="shared" si="351"/>
        <v>31.897522388059702</v>
      </c>
      <c r="H83" s="99">
        <f t="shared" si="364"/>
        <v>2281.433</v>
      </c>
      <c r="I83" s="97"/>
      <c r="J83" s="97"/>
      <c r="K83" s="73">
        <f t="shared" si="308"/>
        <v>0</v>
      </c>
      <c r="L83" s="98"/>
      <c r="M83" s="98"/>
      <c r="N83" s="75">
        <f t="shared" si="309"/>
        <v>0</v>
      </c>
      <c r="O83" s="97">
        <f>O26+O29+O32+O35+O38+O41+O47+O50+O53+O56+O59+O62+O65+O68+O71+O74+O77</f>
        <v>620</v>
      </c>
      <c r="P83" s="97"/>
      <c r="Q83" s="73">
        <f t="shared" si="311"/>
        <v>0</v>
      </c>
      <c r="R83" s="98"/>
      <c r="S83" s="98">
        <f>S26+S29+S32+S35+S38+S41+S47+S50+S53+S56+S59+S62+S65+S68+S71+S74+S77</f>
        <v>636.68000000000006</v>
      </c>
      <c r="T83" s="75">
        <f t="shared" si="313"/>
        <v>0</v>
      </c>
      <c r="U83" s="97">
        <f>U26+U29+U32+U35+U38+U41+U47+U50+U53+U56+U59+U62+U65+U68+U71+U74+U77</f>
        <v>50</v>
      </c>
      <c r="V83" s="97">
        <f>V26+V29+V32+V35+V38+V41+V47+V50+V53+V56+V59+V62+V65+V68+V71+V74+V77</f>
        <v>-43.75</v>
      </c>
      <c r="W83" s="73">
        <f t="shared" si="315"/>
        <v>-87.5</v>
      </c>
      <c r="X83" s="98">
        <f>X29+X32+X35+X38+X41+X44+X47+X59+X62+X65+X68+X71+X74+X77+X80</f>
        <v>500</v>
      </c>
      <c r="Y83" s="98">
        <f>Y26+Y29+Y32+Y35+Y38+Y41+Y47+Y50+Y53+Y56+Y59+Y62+Y65+Y68+Y71+Y74+Y77</f>
        <v>452.03700000000003</v>
      </c>
      <c r="Z83" s="75">
        <f t="shared" si="317"/>
        <v>90.40740000000001</v>
      </c>
      <c r="AA83" s="97"/>
      <c r="AB83" s="97"/>
      <c r="AC83" s="73">
        <f t="shared" si="319"/>
        <v>0</v>
      </c>
      <c r="AD83" s="98">
        <f>AD26+AD29+AD32+AD35+AD38+AD41+AD47+AD50+AD53+AD56+AD59+AD62+AD65+AD68+AD71+AD74+AD77</f>
        <v>40</v>
      </c>
      <c r="AE83" s="98">
        <f>AE26+AE29+AE32+AE35+AE38+AE41+AE47+AE50+AE53+AE56+AE59+AE62+AE65+AE68+AE71+AE74+AE77</f>
        <v>23.6</v>
      </c>
      <c r="AF83" s="75">
        <f t="shared" si="321"/>
        <v>59</v>
      </c>
      <c r="AG83" s="97">
        <f>AG29+AG32+AG35+AG38+AG41+AG44+AG47+AG59+AG62+AG65+AG68+AG71+AG74+AG77+AG80</f>
        <v>510</v>
      </c>
      <c r="AH83" s="97"/>
      <c r="AI83" s="73">
        <f t="shared" si="323"/>
        <v>0</v>
      </c>
      <c r="AJ83" s="98"/>
      <c r="AK83" s="98"/>
      <c r="AL83" s="75">
        <f t="shared" si="325"/>
        <v>0</v>
      </c>
      <c r="AM83" s="97">
        <f>AM29+AM32+AM35+AM38+AM41+AM44+AM47+AM59+AM62+AM65+AM68+AM71+AM74+AM77+AM80</f>
        <v>830</v>
      </c>
      <c r="AN83" s="97"/>
      <c r="AO83" s="73">
        <f t="shared" si="327"/>
        <v>0</v>
      </c>
      <c r="AP83" s="98">
        <f>AP29+AP32+AP35+AP38+AP41+AP44+AP47+AP59+AP62+AP65+AP68+AP71+AP74+AP77+AP80</f>
        <v>800</v>
      </c>
      <c r="AQ83" s="98"/>
      <c r="AR83" s="98"/>
      <c r="AS83" s="63"/>
      <c r="AT83" s="63"/>
      <c r="AU83" s="63"/>
      <c r="AV83" s="9"/>
      <c r="AW83" s="9"/>
    </row>
    <row r="84" spans="1:249" ht="57.75" customHeight="1">
      <c r="A84" s="249" t="s">
        <v>230</v>
      </c>
      <c r="B84" s="255"/>
      <c r="C84" s="255"/>
      <c r="D84" s="91" t="s">
        <v>17</v>
      </c>
      <c r="E84" s="92">
        <f>E85+E86</f>
        <v>8412</v>
      </c>
      <c r="F84" s="92">
        <f t="shared" ref="F84:AQ84" si="365">F85+F86</f>
        <v>1653.441</v>
      </c>
      <c r="G84" s="109">
        <f t="shared" si="114"/>
        <v>19.655741797432242</v>
      </c>
      <c r="H84" s="92">
        <f>E84-F84</f>
        <v>6758.5590000000002</v>
      </c>
      <c r="I84" s="92">
        <f t="shared" si="365"/>
        <v>0</v>
      </c>
      <c r="J84" s="92">
        <f t="shared" si="365"/>
        <v>0</v>
      </c>
      <c r="K84" s="93">
        <f t="shared" si="308"/>
        <v>0</v>
      </c>
      <c r="L84" s="92">
        <f t="shared" si="365"/>
        <v>0</v>
      </c>
      <c r="M84" s="92">
        <f t="shared" si="365"/>
        <v>0</v>
      </c>
      <c r="N84" s="93">
        <f t="shared" si="309"/>
        <v>0</v>
      </c>
      <c r="O84" s="92">
        <f>O85+O86</f>
        <v>620</v>
      </c>
      <c r="P84" s="92">
        <f t="shared" si="365"/>
        <v>0</v>
      </c>
      <c r="Q84" s="93">
        <f t="shared" si="311"/>
        <v>0</v>
      </c>
      <c r="R84" s="92">
        <f t="shared" si="365"/>
        <v>0</v>
      </c>
      <c r="S84" s="92">
        <f>S85+S86</f>
        <v>636.68000000000006</v>
      </c>
      <c r="T84" s="93">
        <f t="shared" si="313"/>
        <v>0</v>
      </c>
      <c r="U84" s="92">
        <f>U85+U86</f>
        <v>431.7</v>
      </c>
      <c r="V84" s="92">
        <f>V85+V86</f>
        <v>-43.75</v>
      </c>
      <c r="W84" s="93">
        <f t="shared" si="315"/>
        <v>-10.134352559647905</v>
      </c>
      <c r="X84" s="92">
        <f>X85+X86</f>
        <v>1130</v>
      </c>
      <c r="Y84" s="92">
        <f>Y85+Y86</f>
        <v>582.03700000000003</v>
      </c>
      <c r="Z84" s="93">
        <f t="shared" si="317"/>
        <v>51.507699115044254</v>
      </c>
      <c r="AA84" s="92">
        <f>AA85+AA86</f>
        <v>75</v>
      </c>
      <c r="AB84" s="92">
        <f t="shared" si="365"/>
        <v>0</v>
      </c>
      <c r="AC84" s="93">
        <f t="shared" si="319"/>
        <v>0</v>
      </c>
      <c r="AD84" s="92">
        <f>AD85+AD86</f>
        <v>490</v>
      </c>
      <c r="AE84" s="92">
        <f t="shared" si="365"/>
        <v>478.47400000000005</v>
      </c>
      <c r="AF84" s="93">
        <f t="shared" si="321"/>
        <v>97.647755102040819</v>
      </c>
      <c r="AG84" s="92">
        <f>AG85+AG86</f>
        <v>865.3</v>
      </c>
      <c r="AH84" s="92">
        <f t="shared" si="365"/>
        <v>0</v>
      </c>
      <c r="AI84" s="93">
        <f t="shared" si="323"/>
        <v>0</v>
      </c>
      <c r="AJ84" s="92">
        <f>AJ85+AJ86</f>
        <v>300</v>
      </c>
      <c r="AK84" s="92">
        <f t="shared" si="365"/>
        <v>0</v>
      </c>
      <c r="AL84" s="93">
        <f t="shared" si="325"/>
        <v>0</v>
      </c>
      <c r="AM84" s="92">
        <f>AM85+AM86</f>
        <v>1230</v>
      </c>
      <c r="AN84" s="92">
        <f t="shared" si="365"/>
        <v>0</v>
      </c>
      <c r="AO84" s="93">
        <f t="shared" si="327"/>
        <v>0</v>
      </c>
      <c r="AP84" s="92">
        <f>AP85+AP86</f>
        <v>3270</v>
      </c>
      <c r="AQ84" s="92">
        <f t="shared" si="365"/>
        <v>0</v>
      </c>
      <c r="AR84" s="92"/>
      <c r="AS84" s="63"/>
      <c r="AT84" s="63"/>
      <c r="AU84" s="63"/>
      <c r="AV84" s="9"/>
      <c r="AW84" s="9"/>
    </row>
    <row r="85" spans="1:249" ht="65.25" customHeight="1">
      <c r="A85" s="255"/>
      <c r="B85" s="255"/>
      <c r="C85" s="255"/>
      <c r="D85" s="71" t="s">
        <v>19</v>
      </c>
      <c r="E85" s="99">
        <f>I85+L85+O85+R85+U85+X85+AA85+AD85+AG85+AJ85+AM85+AP85</f>
        <v>4137</v>
      </c>
      <c r="F85" s="99">
        <f>J85+M85+P85+S85+V85+Y85+AB85+AE85+AH85+AK85+AN85+AQ85</f>
        <v>454.87400000000002</v>
      </c>
      <c r="G85" s="67">
        <f t="shared" si="114"/>
        <v>10.995262267343486</v>
      </c>
      <c r="H85" s="99">
        <f t="shared" ref="H85:H86" si="366">E85-F85</f>
        <v>3682.1260000000002</v>
      </c>
      <c r="I85" s="97">
        <f>I83+I24</f>
        <v>0</v>
      </c>
      <c r="J85" s="97">
        <f>J82+J24</f>
        <v>0</v>
      </c>
      <c r="K85" s="73">
        <f t="shared" si="308"/>
        <v>0</v>
      </c>
      <c r="L85" s="98">
        <f>L82+L24</f>
        <v>0</v>
      </c>
      <c r="M85" s="98">
        <f>M82+M24</f>
        <v>0</v>
      </c>
      <c r="N85" s="75">
        <f t="shared" si="309"/>
        <v>0</v>
      </c>
      <c r="O85" s="97">
        <f>-O82+O24</f>
        <v>0</v>
      </c>
      <c r="P85" s="97">
        <f>P82+P24</f>
        <v>0</v>
      </c>
      <c r="Q85" s="73">
        <f t="shared" si="311"/>
        <v>0</v>
      </c>
      <c r="R85" s="98">
        <f>R82+R24</f>
        <v>0</v>
      </c>
      <c r="S85" s="98">
        <f>S82+S24</f>
        <v>0</v>
      </c>
      <c r="T85" s="75">
        <f t="shared" si="313"/>
        <v>0</v>
      </c>
      <c r="U85" s="97">
        <f>U82+U24</f>
        <v>381.7</v>
      </c>
      <c r="V85" s="97">
        <f>V82+V24</f>
        <v>0</v>
      </c>
      <c r="W85" s="73">
        <f t="shared" si="315"/>
        <v>0</v>
      </c>
      <c r="X85" s="98">
        <f>X82+X24</f>
        <v>500</v>
      </c>
      <c r="Y85" s="98">
        <f>Y82+Y24</f>
        <v>0</v>
      </c>
      <c r="Z85" s="75">
        <f t="shared" si="317"/>
        <v>0</v>
      </c>
      <c r="AA85" s="97">
        <f>-AA82+AA24</f>
        <v>70</v>
      </c>
      <c r="AB85" s="97">
        <f>AB82+AB24</f>
        <v>0</v>
      </c>
      <c r="AC85" s="73">
        <f t="shared" si="319"/>
        <v>0</v>
      </c>
      <c r="AD85" s="98">
        <f>AD82+AD24</f>
        <v>450</v>
      </c>
      <c r="AE85" s="98">
        <f>AE82+AE24</f>
        <v>454.87400000000002</v>
      </c>
      <c r="AF85" s="75">
        <f t="shared" si="321"/>
        <v>101.08311111111111</v>
      </c>
      <c r="AG85" s="97">
        <f>AG82+AG24</f>
        <v>345.3</v>
      </c>
      <c r="AH85" s="97">
        <f>AH82+AH24</f>
        <v>0</v>
      </c>
      <c r="AI85" s="73">
        <f t="shared" si="323"/>
        <v>0</v>
      </c>
      <c r="AJ85" s="98">
        <f>AJ82+AJ24</f>
        <v>285</v>
      </c>
      <c r="AK85" s="98">
        <f>AK82+AK24</f>
        <v>0</v>
      </c>
      <c r="AL85" s="75">
        <f t="shared" si="325"/>
        <v>0</v>
      </c>
      <c r="AM85" s="97">
        <f>AM82+AM24</f>
        <v>400</v>
      </c>
      <c r="AN85" s="97">
        <f>AN82+AN24</f>
        <v>0</v>
      </c>
      <c r="AO85" s="73">
        <f t="shared" si="327"/>
        <v>0</v>
      </c>
      <c r="AP85" s="98">
        <f>AP82+AP24</f>
        <v>1705</v>
      </c>
      <c r="AQ85" s="98"/>
      <c r="AR85" s="98"/>
      <c r="AS85" s="63"/>
      <c r="AT85" s="63"/>
      <c r="AU85" s="63"/>
      <c r="AV85" s="9"/>
      <c r="AW85" s="9"/>
    </row>
    <row r="86" spans="1:249" ht="65.25" customHeight="1">
      <c r="A86" s="255"/>
      <c r="B86" s="255"/>
      <c r="C86" s="255"/>
      <c r="D86" s="71" t="s">
        <v>28</v>
      </c>
      <c r="E86" s="99">
        <f>I86+L86+O86+R86+U86+X86+AA86+AD86+AG86+AJ86+AM86+AP86</f>
        <v>4275</v>
      </c>
      <c r="F86" s="99">
        <f>J86+M86+P86+S86+V86+Y86+AB86+AE86+AH86+AK86+AN86+AQ86</f>
        <v>1198.567</v>
      </c>
      <c r="G86" s="67">
        <f t="shared" si="114"/>
        <v>28.036654970760232</v>
      </c>
      <c r="H86" s="99">
        <f t="shared" si="366"/>
        <v>3076.433</v>
      </c>
      <c r="I86" s="97">
        <f>I83+I25</f>
        <v>0</v>
      </c>
      <c r="J86" s="97">
        <f>J83+J25</f>
        <v>0</v>
      </c>
      <c r="K86" s="73">
        <f t="shared" si="308"/>
        <v>0</v>
      </c>
      <c r="L86" s="98">
        <f>L83+L25</f>
        <v>0</v>
      </c>
      <c r="M86" s="98">
        <f>M83+M25</f>
        <v>0</v>
      </c>
      <c r="N86" s="75">
        <f t="shared" si="309"/>
        <v>0</v>
      </c>
      <c r="O86" s="97">
        <f>O83+O25</f>
        <v>620</v>
      </c>
      <c r="P86" s="97">
        <f>P83+P25</f>
        <v>0</v>
      </c>
      <c r="Q86" s="73">
        <f t="shared" si="311"/>
        <v>0</v>
      </c>
      <c r="R86" s="98">
        <f>R83+R25</f>
        <v>0</v>
      </c>
      <c r="S86" s="98">
        <f>S83+S25</f>
        <v>636.68000000000006</v>
      </c>
      <c r="T86" s="75">
        <f t="shared" si="313"/>
        <v>0</v>
      </c>
      <c r="U86" s="97">
        <f>U83+U25</f>
        <v>50</v>
      </c>
      <c r="V86" s="97">
        <f>V83+V25</f>
        <v>-43.75</v>
      </c>
      <c r="W86" s="73">
        <f t="shared" si="315"/>
        <v>-87.5</v>
      </c>
      <c r="X86" s="98">
        <f>X83+X25</f>
        <v>630</v>
      </c>
      <c r="Y86" s="98">
        <f>Y83+Y25</f>
        <v>582.03700000000003</v>
      </c>
      <c r="Z86" s="75">
        <f t="shared" si="317"/>
        <v>92.386825396825401</v>
      </c>
      <c r="AA86" s="97">
        <f>AA83+AA25</f>
        <v>5</v>
      </c>
      <c r="AB86" s="97">
        <f>AB83+AB25</f>
        <v>0</v>
      </c>
      <c r="AC86" s="73">
        <f t="shared" si="319"/>
        <v>0</v>
      </c>
      <c r="AD86" s="98">
        <f>AD83+AD25</f>
        <v>40</v>
      </c>
      <c r="AE86" s="98">
        <f>AE83+AE25</f>
        <v>23.6</v>
      </c>
      <c r="AF86" s="75">
        <f t="shared" si="321"/>
        <v>59</v>
      </c>
      <c r="AG86" s="97">
        <f>AG83+AG25</f>
        <v>520</v>
      </c>
      <c r="AH86" s="97">
        <f>AH83+AH25</f>
        <v>0</v>
      </c>
      <c r="AI86" s="73">
        <f t="shared" si="323"/>
        <v>0</v>
      </c>
      <c r="AJ86" s="98">
        <f>AJ83+AJ25</f>
        <v>15</v>
      </c>
      <c r="AK86" s="98">
        <f>AK83+AK25</f>
        <v>0</v>
      </c>
      <c r="AL86" s="75">
        <f t="shared" si="325"/>
        <v>0</v>
      </c>
      <c r="AM86" s="97">
        <f>AM83+AM25</f>
        <v>830</v>
      </c>
      <c r="AN86" s="97">
        <f>AN83+AN25</f>
        <v>0</v>
      </c>
      <c r="AO86" s="73">
        <f t="shared" si="327"/>
        <v>0</v>
      </c>
      <c r="AP86" s="98">
        <f>AP83+AP25</f>
        <v>1565</v>
      </c>
      <c r="AQ86" s="98"/>
      <c r="AR86" s="98"/>
      <c r="AS86" s="63"/>
      <c r="AT86" s="63"/>
      <c r="AU86" s="63"/>
      <c r="AV86" s="9"/>
      <c r="AW86" s="9"/>
    </row>
    <row r="87" spans="1:249" ht="45" customHeight="1">
      <c r="A87" s="294" t="s">
        <v>140</v>
      </c>
      <c r="B87" s="295"/>
      <c r="C87" s="295"/>
      <c r="D87" s="295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81"/>
      <c r="AS87" s="63"/>
      <c r="AT87" s="63"/>
      <c r="AU87" s="63"/>
      <c r="AV87" s="9"/>
      <c r="AW87" s="9"/>
    </row>
    <row r="88" spans="1:249" s="18" customFormat="1" ht="43.5" customHeight="1">
      <c r="A88" s="230" t="s">
        <v>261</v>
      </c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  <c r="AA88" s="231"/>
      <c r="AB88" s="231"/>
      <c r="AC88" s="231"/>
      <c r="AD88" s="231"/>
      <c r="AE88" s="231"/>
      <c r="AF88" s="231"/>
      <c r="AG88" s="231"/>
      <c r="AH88" s="231"/>
      <c r="AI88" s="231"/>
      <c r="AJ88" s="231"/>
      <c r="AK88" s="231"/>
      <c r="AL88" s="231"/>
      <c r="AM88" s="231"/>
      <c r="AN88" s="231"/>
      <c r="AO88" s="231"/>
      <c r="AP88" s="231"/>
      <c r="AQ88" s="114"/>
      <c r="AR88" s="114"/>
      <c r="AS88" s="85"/>
      <c r="AT88" s="85"/>
      <c r="AU88" s="86"/>
      <c r="AV88" s="11"/>
      <c r="AW88" s="11"/>
      <c r="AX88" s="11"/>
      <c r="AY88" s="10"/>
      <c r="AZ88" s="10"/>
      <c r="BA88" s="11"/>
      <c r="BB88" s="10"/>
      <c r="BC88" s="10"/>
      <c r="BD88" s="11"/>
      <c r="BE88" s="10"/>
      <c r="BF88" s="10"/>
      <c r="BG88" s="11"/>
      <c r="BH88" s="11"/>
      <c r="BI88" s="11"/>
      <c r="BJ88" s="10"/>
      <c r="BK88" s="10"/>
      <c r="BL88" s="11"/>
      <c r="BM88" s="10"/>
      <c r="BN88" s="10"/>
      <c r="BO88" s="11"/>
      <c r="BP88" s="10"/>
      <c r="BQ88" s="10"/>
      <c r="BR88" s="11"/>
      <c r="BS88" s="11"/>
      <c r="BT88" s="11"/>
      <c r="BU88" s="10"/>
      <c r="BV88" s="10"/>
      <c r="BW88" s="11"/>
      <c r="BX88" s="10"/>
      <c r="BY88" s="10"/>
      <c r="BZ88" s="11"/>
      <c r="CA88" s="10"/>
      <c r="CB88" s="10"/>
      <c r="CC88" s="11"/>
      <c r="CD88" s="11"/>
      <c r="CE88" s="11"/>
      <c r="CF88" s="10"/>
      <c r="CG88" s="10"/>
      <c r="CH88" s="11"/>
      <c r="CI88" s="10"/>
      <c r="CJ88" s="10"/>
      <c r="CK88" s="11"/>
      <c r="CL88" s="10"/>
      <c r="CM88" s="10"/>
      <c r="CN88" s="11"/>
      <c r="CO88" s="12"/>
      <c r="CP88" s="12"/>
      <c r="CQ88" s="12"/>
      <c r="CR88" s="12"/>
      <c r="CS88" s="12"/>
      <c r="CT88" s="13"/>
      <c r="CU88" s="11"/>
      <c r="CV88" s="11"/>
      <c r="CW88" s="11"/>
      <c r="CX88" s="10"/>
      <c r="CY88" s="10"/>
      <c r="CZ88" s="11"/>
      <c r="DA88" s="10"/>
      <c r="DB88" s="10"/>
      <c r="DC88" s="11"/>
      <c r="DD88" s="10"/>
      <c r="DE88" s="10"/>
      <c r="DF88" s="11"/>
      <c r="DG88" s="14"/>
      <c r="DH88" s="14"/>
      <c r="DI88" s="15"/>
      <c r="DJ88" s="15"/>
      <c r="DK88" s="14"/>
      <c r="DL88" s="15"/>
      <c r="DM88" s="15"/>
      <c r="DN88" s="14"/>
      <c r="DO88" s="15"/>
      <c r="DP88" s="15"/>
      <c r="DQ88" s="14"/>
      <c r="DR88" s="14"/>
      <c r="DS88" s="14"/>
      <c r="DT88" s="15"/>
      <c r="DU88" s="15"/>
      <c r="DV88" s="14"/>
      <c r="DW88" s="15"/>
      <c r="DX88" s="15"/>
      <c r="DY88" s="14"/>
      <c r="DZ88" s="15"/>
      <c r="EA88" s="15"/>
      <c r="EB88" s="14"/>
      <c r="EC88" s="14"/>
      <c r="ED88" s="14"/>
      <c r="EE88" s="15"/>
      <c r="EF88" s="15"/>
      <c r="EG88" s="14"/>
      <c r="EH88" s="15"/>
      <c r="EI88" s="15"/>
      <c r="EJ88" s="14"/>
      <c r="EK88" s="15"/>
      <c r="EL88" s="15"/>
      <c r="EM88" s="14"/>
      <c r="EN88" s="16"/>
      <c r="EO88" s="16"/>
      <c r="EP88" s="16"/>
      <c r="EQ88" s="16"/>
      <c r="ER88" s="16"/>
      <c r="ES88" s="17"/>
      <c r="ET88" s="14"/>
      <c r="EU88" s="14"/>
      <c r="EV88" s="14"/>
      <c r="EW88" s="15"/>
      <c r="EX88" s="15"/>
      <c r="EY88" s="14"/>
      <c r="EZ88" s="15"/>
      <c r="FA88" s="15"/>
      <c r="FB88" s="14"/>
      <c r="FC88" s="15"/>
      <c r="FD88" s="15"/>
      <c r="FE88" s="14"/>
      <c r="FF88" s="14"/>
      <c r="FG88" s="14"/>
      <c r="FH88" s="15"/>
      <c r="FI88" s="15"/>
      <c r="FJ88" s="14"/>
      <c r="FK88" s="15"/>
      <c r="FL88" s="15"/>
      <c r="FM88" s="14"/>
      <c r="FN88" s="15"/>
      <c r="FO88" s="15"/>
      <c r="FP88" s="14"/>
      <c r="FQ88" s="14"/>
      <c r="FR88" s="14"/>
      <c r="FS88" s="15"/>
      <c r="FT88" s="15"/>
      <c r="FU88" s="14"/>
      <c r="FV88" s="15"/>
      <c r="FW88" s="15"/>
      <c r="FX88" s="14"/>
      <c r="FY88" s="15"/>
      <c r="FZ88" s="15"/>
      <c r="GA88" s="14"/>
      <c r="GB88" s="14"/>
      <c r="GC88" s="14"/>
      <c r="GD88" s="15"/>
      <c r="GE88" s="15"/>
      <c r="GF88" s="14"/>
      <c r="GG88" s="15"/>
      <c r="GH88" s="15"/>
      <c r="GI88" s="14"/>
      <c r="GJ88" s="15"/>
      <c r="GK88" s="15"/>
      <c r="GL88" s="14"/>
      <c r="GM88" s="16"/>
      <c r="GN88" s="16"/>
      <c r="GO88" s="16"/>
      <c r="GP88" s="16"/>
      <c r="GQ88" s="16"/>
      <c r="GR88" s="17"/>
      <c r="GS88" s="14"/>
      <c r="GT88" s="14"/>
      <c r="GU88" s="14"/>
      <c r="GV88" s="15"/>
      <c r="GW88" s="15"/>
      <c r="GX88" s="14"/>
      <c r="GY88" s="15"/>
      <c r="GZ88" s="15"/>
      <c r="HA88" s="14"/>
      <c r="HB88" s="15"/>
      <c r="HC88" s="15"/>
      <c r="HD88" s="14"/>
      <c r="HE88" s="14"/>
      <c r="HF88" s="14"/>
      <c r="HG88" s="15"/>
      <c r="HH88" s="15"/>
      <c r="HI88" s="14"/>
      <c r="HJ88" s="15"/>
      <c r="HK88" s="15"/>
      <c r="HL88" s="14"/>
      <c r="HM88" s="15"/>
      <c r="HN88" s="15"/>
      <c r="HO88" s="14"/>
      <c r="HP88" s="14"/>
      <c r="HQ88" s="14"/>
      <c r="HR88" s="15"/>
      <c r="HS88" s="15"/>
      <c r="HT88" s="14"/>
      <c r="HU88" s="15"/>
      <c r="HV88" s="15"/>
      <c r="HW88" s="14"/>
      <c r="HX88" s="15"/>
      <c r="HY88" s="15"/>
      <c r="HZ88" s="14"/>
      <c r="IA88" s="14"/>
      <c r="IB88" s="14"/>
      <c r="IC88" s="15"/>
      <c r="ID88" s="15"/>
      <c r="IE88" s="14"/>
      <c r="IF88" s="15"/>
      <c r="IG88" s="15"/>
      <c r="IH88" s="14"/>
      <c r="II88" s="15"/>
      <c r="IJ88" s="15"/>
      <c r="IK88" s="14"/>
      <c r="IL88" s="16"/>
      <c r="IM88" s="16"/>
      <c r="IN88" s="16"/>
      <c r="IO88" s="16"/>
    </row>
    <row r="89" spans="1:249" s="18" customFormat="1" ht="45.75" customHeight="1">
      <c r="A89" s="87" t="s">
        <v>262</v>
      </c>
      <c r="B89" s="88"/>
      <c r="C89" s="88"/>
      <c r="D89" s="88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115"/>
      <c r="AR89" s="115"/>
      <c r="AS89" s="90"/>
      <c r="AT89" s="90"/>
      <c r="AU89" s="90"/>
    </row>
    <row r="90" spans="1:249" ht="42" customHeight="1">
      <c r="A90" s="235" t="s">
        <v>200</v>
      </c>
      <c r="B90" s="237" t="s">
        <v>73</v>
      </c>
      <c r="C90" s="236" t="s">
        <v>175</v>
      </c>
      <c r="D90" s="91" t="s">
        <v>17</v>
      </c>
      <c r="E90" s="92">
        <f>E91+E92</f>
        <v>1332</v>
      </c>
      <c r="F90" s="92">
        <f>F91+F92</f>
        <v>0</v>
      </c>
      <c r="G90" s="93">
        <f t="shared" ref="G90:G92" si="367">IF(E90=0,0,F90*100/E90)</f>
        <v>0</v>
      </c>
      <c r="H90" s="92">
        <f t="shared" ref="H90:H92" si="368">E90-F90</f>
        <v>1332</v>
      </c>
      <c r="I90" s="92">
        <f>I91+I92</f>
        <v>0</v>
      </c>
      <c r="J90" s="92">
        <f>J91+J92</f>
        <v>0</v>
      </c>
      <c r="K90" s="93">
        <f t="shared" ref="K90:K92" si="369">IF(I90=0,0,J90*100/I90)</f>
        <v>0</v>
      </c>
      <c r="L90" s="92">
        <f>L91+L92</f>
        <v>0</v>
      </c>
      <c r="M90" s="92">
        <f>M91+M92</f>
        <v>0</v>
      </c>
      <c r="N90" s="93">
        <f t="shared" ref="N90:N92" si="370">IF(L90=0,0,M90*100/L90)</f>
        <v>0</v>
      </c>
      <c r="O90" s="92">
        <f t="shared" ref="O90:P90" si="371">O91+O92</f>
        <v>0</v>
      </c>
      <c r="P90" s="92">
        <f t="shared" si="371"/>
        <v>0</v>
      </c>
      <c r="Q90" s="93">
        <f t="shared" ref="Q90:Q92" si="372">IF(O90=0,0,P90*100/O90)</f>
        <v>0</v>
      </c>
      <c r="R90" s="92">
        <f t="shared" ref="R90:S90" si="373">R91+R92</f>
        <v>0</v>
      </c>
      <c r="S90" s="92">
        <f t="shared" si="373"/>
        <v>0</v>
      </c>
      <c r="T90" s="93">
        <f t="shared" ref="T90:T92" si="374">IF(R90=0,0,S90*100/R90)</f>
        <v>0</v>
      </c>
      <c r="U90" s="92">
        <f t="shared" ref="U90:V90" si="375">U91+U92</f>
        <v>0</v>
      </c>
      <c r="V90" s="92">
        <f t="shared" si="375"/>
        <v>0</v>
      </c>
      <c r="W90" s="93">
        <f t="shared" ref="W90:W92" si="376">IF(U90=0,0,V90*100/U90)</f>
        <v>0</v>
      </c>
      <c r="X90" s="92">
        <f t="shared" ref="X90:Y90" si="377">X91+X92</f>
        <v>0</v>
      </c>
      <c r="Y90" s="92">
        <f t="shared" si="377"/>
        <v>0</v>
      </c>
      <c r="Z90" s="93">
        <f t="shared" ref="Z90:Z92" si="378">IF(X90=0,0,Y90*100/X90)</f>
        <v>0</v>
      </c>
      <c r="AA90" s="92">
        <f t="shared" ref="AA90:AB90" si="379">AA91+AA92</f>
        <v>0</v>
      </c>
      <c r="AB90" s="92">
        <f t="shared" si="379"/>
        <v>0</v>
      </c>
      <c r="AC90" s="93">
        <f t="shared" ref="AC90:AC92" si="380">IF(AA90=0,0,AB90*100/AA90)</f>
        <v>0</v>
      </c>
      <c r="AD90" s="92">
        <f t="shared" ref="AD90:AE90" si="381">AD91+AD92</f>
        <v>0</v>
      </c>
      <c r="AE90" s="92">
        <f t="shared" si="381"/>
        <v>0</v>
      </c>
      <c r="AF90" s="93">
        <f t="shared" ref="AF90:AF92" si="382">IF(AD90=0,0,AE90*100/AD90)</f>
        <v>0</v>
      </c>
      <c r="AG90" s="92">
        <f t="shared" ref="AG90:AH90" si="383">AG91+AG92</f>
        <v>0</v>
      </c>
      <c r="AH90" s="92">
        <f t="shared" si="383"/>
        <v>0</v>
      </c>
      <c r="AI90" s="93">
        <f t="shared" ref="AI90:AI92" si="384">IF(AG90=0,0,AH90*100/AG90)</f>
        <v>0</v>
      </c>
      <c r="AJ90" s="92">
        <f t="shared" ref="AJ90:AK90" si="385">AJ91+AJ92</f>
        <v>444</v>
      </c>
      <c r="AK90" s="92">
        <f t="shared" si="385"/>
        <v>0</v>
      </c>
      <c r="AL90" s="93">
        <f t="shared" ref="AL90:AL92" si="386">IF(AJ90=0,0,AK90*100/AJ90)</f>
        <v>0</v>
      </c>
      <c r="AM90" s="92">
        <f t="shared" ref="AM90:AN90" si="387">AM91+AM92</f>
        <v>444</v>
      </c>
      <c r="AN90" s="92">
        <f t="shared" si="387"/>
        <v>0</v>
      </c>
      <c r="AO90" s="93">
        <f t="shared" ref="AO90:AO92" si="388">IF(AM90=0,0,AN90*100/AM90)</f>
        <v>0</v>
      </c>
      <c r="AP90" s="92">
        <f t="shared" ref="AP90:AQ90" si="389">AP91+AP92</f>
        <v>444</v>
      </c>
      <c r="AQ90" s="92">
        <f t="shared" si="389"/>
        <v>0</v>
      </c>
      <c r="AR90" s="93">
        <f t="shared" ref="AR90:AR92" si="390">IF(AP90=0,0,AQ90*100/AP90)</f>
        <v>0</v>
      </c>
      <c r="AS90" s="94"/>
      <c r="AT90" s="94"/>
      <c r="AU90" s="94"/>
    </row>
    <row r="91" spans="1:249" ht="132">
      <c r="A91" s="235"/>
      <c r="B91" s="237"/>
      <c r="C91" s="237"/>
      <c r="D91" s="71" t="s">
        <v>19</v>
      </c>
      <c r="E91" s="95">
        <f>I91+L91+O91+R91+U91+X91+AA91+AD91+AG91+AJ91+AM91+AP91</f>
        <v>1332</v>
      </c>
      <c r="F91" s="95">
        <f>J91+M91+P91+S91+V91+Y91+AB91+AE91+AH91+AK91+AN91+AQ91</f>
        <v>0</v>
      </c>
      <c r="G91" s="96">
        <f t="shared" si="367"/>
        <v>0</v>
      </c>
      <c r="H91" s="95">
        <f t="shared" si="368"/>
        <v>1332</v>
      </c>
      <c r="I91" s="97"/>
      <c r="J91" s="97"/>
      <c r="K91" s="73">
        <f t="shared" si="369"/>
        <v>0</v>
      </c>
      <c r="L91" s="98"/>
      <c r="M91" s="98"/>
      <c r="N91" s="75">
        <f t="shared" si="370"/>
        <v>0</v>
      </c>
      <c r="O91" s="97"/>
      <c r="P91" s="97"/>
      <c r="Q91" s="73">
        <f t="shared" si="372"/>
        <v>0</v>
      </c>
      <c r="R91" s="98"/>
      <c r="S91" s="98"/>
      <c r="T91" s="75">
        <f t="shared" si="374"/>
        <v>0</v>
      </c>
      <c r="U91" s="97"/>
      <c r="V91" s="97"/>
      <c r="W91" s="73">
        <f t="shared" si="376"/>
        <v>0</v>
      </c>
      <c r="X91" s="98"/>
      <c r="Y91" s="98"/>
      <c r="Z91" s="75">
        <f t="shared" si="378"/>
        <v>0</v>
      </c>
      <c r="AA91" s="97"/>
      <c r="AB91" s="97"/>
      <c r="AC91" s="73">
        <f t="shared" si="380"/>
        <v>0</v>
      </c>
      <c r="AD91" s="98"/>
      <c r="AE91" s="98"/>
      <c r="AF91" s="75">
        <f t="shared" si="382"/>
        <v>0</v>
      </c>
      <c r="AG91" s="97"/>
      <c r="AH91" s="97"/>
      <c r="AI91" s="73">
        <f t="shared" si="384"/>
        <v>0</v>
      </c>
      <c r="AJ91" s="98">
        <v>444</v>
      </c>
      <c r="AK91" s="98"/>
      <c r="AL91" s="75">
        <f t="shared" si="386"/>
        <v>0</v>
      </c>
      <c r="AM91" s="97">
        <v>444</v>
      </c>
      <c r="AN91" s="97"/>
      <c r="AO91" s="73">
        <f t="shared" si="388"/>
        <v>0</v>
      </c>
      <c r="AP91" s="98">
        <v>444</v>
      </c>
      <c r="AQ91" s="98"/>
      <c r="AR91" s="75">
        <f t="shared" si="390"/>
        <v>0</v>
      </c>
      <c r="AS91" s="63"/>
      <c r="AT91" s="116"/>
      <c r="AU91" s="63"/>
    </row>
    <row r="92" spans="1:249" ht="66">
      <c r="A92" s="235"/>
      <c r="B92" s="237"/>
      <c r="C92" s="237"/>
      <c r="D92" s="71" t="s">
        <v>28</v>
      </c>
      <c r="E92" s="95">
        <f>I92+L92+O92+R92+U92+X92+AA92+AD92+AG92+AJ92+AM92+AP92</f>
        <v>0</v>
      </c>
      <c r="F92" s="95">
        <f>J92+M92+P92+S92+V92+Y92+AB92+AE92+AH92+AK92+AN92+AQ92</f>
        <v>0</v>
      </c>
      <c r="G92" s="96">
        <f t="shared" si="367"/>
        <v>0</v>
      </c>
      <c r="H92" s="95">
        <f t="shared" si="368"/>
        <v>0</v>
      </c>
      <c r="I92" s="97"/>
      <c r="J92" s="97"/>
      <c r="K92" s="73">
        <f t="shared" si="369"/>
        <v>0</v>
      </c>
      <c r="L92" s="98"/>
      <c r="M92" s="98"/>
      <c r="N92" s="75">
        <f t="shared" si="370"/>
        <v>0</v>
      </c>
      <c r="O92" s="97"/>
      <c r="P92" s="97"/>
      <c r="Q92" s="73">
        <f t="shared" si="372"/>
        <v>0</v>
      </c>
      <c r="R92" s="98"/>
      <c r="S92" s="98"/>
      <c r="T92" s="75">
        <f t="shared" si="374"/>
        <v>0</v>
      </c>
      <c r="U92" s="97"/>
      <c r="V92" s="97"/>
      <c r="W92" s="73">
        <f t="shared" si="376"/>
        <v>0</v>
      </c>
      <c r="X92" s="98"/>
      <c r="Y92" s="98"/>
      <c r="Z92" s="75">
        <f t="shared" si="378"/>
        <v>0</v>
      </c>
      <c r="AA92" s="97"/>
      <c r="AB92" s="97"/>
      <c r="AC92" s="73">
        <f t="shared" si="380"/>
        <v>0</v>
      </c>
      <c r="AD92" s="98"/>
      <c r="AE92" s="98"/>
      <c r="AF92" s="75">
        <f t="shared" si="382"/>
        <v>0</v>
      </c>
      <c r="AG92" s="97"/>
      <c r="AH92" s="97"/>
      <c r="AI92" s="73">
        <f t="shared" si="384"/>
        <v>0</v>
      </c>
      <c r="AJ92" s="98"/>
      <c r="AK92" s="98"/>
      <c r="AL92" s="75">
        <f t="shared" si="386"/>
        <v>0</v>
      </c>
      <c r="AM92" s="97"/>
      <c r="AN92" s="97"/>
      <c r="AO92" s="73">
        <f t="shared" si="388"/>
        <v>0</v>
      </c>
      <c r="AP92" s="98"/>
      <c r="AQ92" s="98"/>
      <c r="AR92" s="75">
        <f t="shared" si="390"/>
        <v>0</v>
      </c>
      <c r="AS92" s="63"/>
      <c r="AT92" s="63"/>
      <c r="AU92" s="63"/>
    </row>
    <row r="93" spans="1:249" ht="33" customHeight="1">
      <c r="A93" s="219" t="s">
        <v>201</v>
      </c>
      <c r="B93" s="220"/>
      <c r="C93" s="246"/>
      <c r="D93" s="91" t="s">
        <v>17</v>
      </c>
      <c r="E93" s="117">
        <f>SUM(E94)</f>
        <v>1332</v>
      </c>
      <c r="F93" s="117">
        <f>SUM(F94)</f>
        <v>0</v>
      </c>
      <c r="G93" s="93">
        <f t="shared" ref="G93:G95" si="391">IF(E93=0,0,F93*100/E93)</f>
        <v>0</v>
      </c>
      <c r="H93" s="92">
        <f t="shared" ref="H93:H95" si="392">E93-F93</f>
        <v>1332</v>
      </c>
      <c r="I93" s="92">
        <f>I94+I95</f>
        <v>0</v>
      </c>
      <c r="J93" s="92">
        <f>J94+J95</f>
        <v>0</v>
      </c>
      <c r="K93" s="93">
        <f t="shared" ref="K93:K95" si="393">IF(I93=0,0,J93*100/I93)</f>
        <v>0</v>
      </c>
      <c r="L93" s="92">
        <f>L94+L95</f>
        <v>0</v>
      </c>
      <c r="M93" s="92">
        <f>M94+M95</f>
        <v>0</v>
      </c>
      <c r="N93" s="93">
        <f t="shared" ref="N93:N95" si="394">IF(L93=0,0,M93*100/L93)</f>
        <v>0</v>
      </c>
      <c r="O93" s="92">
        <f t="shared" ref="O93:P93" si="395">O94+O95</f>
        <v>0</v>
      </c>
      <c r="P93" s="92">
        <f t="shared" si="395"/>
        <v>0</v>
      </c>
      <c r="Q93" s="93">
        <f t="shared" ref="Q93:Q95" si="396">IF(O93=0,0,P93*100/O93)</f>
        <v>0</v>
      </c>
      <c r="R93" s="92">
        <f t="shared" ref="R93:S93" si="397">R94+R95</f>
        <v>0</v>
      </c>
      <c r="S93" s="92">
        <f t="shared" si="397"/>
        <v>0</v>
      </c>
      <c r="T93" s="93">
        <f t="shared" ref="T93:T95" si="398">IF(R93=0,0,S93*100/R93)</f>
        <v>0</v>
      </c>
      <c r="U93" s="92">
        <f t="shared" ref="U93:V93" si="399">U94+U95</f>
        <v>0</v>
      </c>
      <c r="V93" s="92">
        <f t="shared" si="399"/>
        <v>0</v>
      </c>
      <c r="W93" s="93">
        <f t="shared" ref="W93:W95" si="400">IF(U93=0,0,V93*100/U93)</f>
        <v>0</v>
      </c>
      <c r="X93" s="92">
        <f t="shared" ref="X93:Y93" si="401">X94+X95</f>
        <v>0</v>
      </c>
      <c r="Y93" s="92">
        <f t="shared" si="401"/>
        <v>0</v>
      </c>
      <c r="Z93" s="93">
        <f t="shared" ref="Z93:Z95" si="402">IF(X93=0,0,Y93*100/X93)</f>
        <v>0</v>
      </c>
      <c r="AA93" s="92">
        <f t="shared" ref="AA93:AB93" si="403">AA94+AA95</f>
        <v>0</v>
      </c>
      <c r="AB93" s="92">
        <f t="shared" si="403"/>
        <v>0</v>
      </c>
      <c r="AC93" s="93">
        <f t="shared" ref="AC93:AC95" si="404">IF(AA93=0,0,AB93*100/AA93)</f>
        <v>0</v>
      </c>
      <c r="AD93" s="92">
        <f t="shared" ref="AD93:AE93" si="405">AD94+AD95</f>
        <v>0</v>
      </c>
      <c r="AE93" s="92">
        <f t="shared" si="405"/>
        <v>0</v>
      </c>
      <c r="AF93" s="93">
        <f t="shared" ref="AF93:AF95" si="406">IF(AD93=0,0,AE93*100/AD93)</f>
        <v>0</v>
      </c>
      <c r="AG93" s="92">
        <f t="shared" ref="AG93:AH93" si="407">AG94+AG95</f>
        <v>0</v>
      </c>
      <c r="AH93" s="92">
        <f t="shared" si="407"/>
        <v>0</v>
      </c>
      <c r="AI93" s="93">
        <f t="shared" ref="AI93:AI95" si="408">IF(AG93=0,0,AH93*100/AG93)</f>
        <v>0</v>
      </c>
      <c r="AJ93" s="92">
        <f t="shared" ref="AJ93:AK93" si="409">AJ94+AJ95</f>
        <v>444</v>
      </c>
      <c r="AK93" s="92">
        <f t="shared" si="409"/>
        <v>0</v>
      </c>
      <c r="AL93" s="93">
        <f t="shared" ref="AL93:AL95" si="410">IF(AJ93=0,0,AK93*100/AJ93)</f>
        <v>0</v>
      </c>
      <c r="AM93" s="92">
        <f t="shared" ref="AM93:AN93" si="411">AM94+AM95</f>
        <v>444</v>
      </c>
      <c r="AN93" s="92">
        <f t="shared" si="411"/>
        <v>0</v>
      </c>
      <c r="AO93" s="93">
        <f t="shared" ref="AO93:AO95" si="412">IF(AM93=0,0,AN93*100/AM93)</f>
        <v>0</v>
      </c>
      <c r="AP93" s="92">
        <f t="shared" ref="AP93:AQ93" si="413">AP94+AP95</f>
        <v>444</v>
      </c>
      <c r="AQ93" s="92">
        <f t="shared" si="413"/>
        <v>0</v>
      </c>
      <c r="AR93" s="93">
        <f t="shared" ref="AR93:AR95" si="414">IF(AP93=0,0,AQ93*100/AP93)</f>
        <v>0</v>
      </c>
      <c r="AS93" s="63"/>
      <c r="AT93" s="63"/>
      <c r="AU93" s="63"/>
    </row>
    <row r="94" spans="1:249" ht="132">
      <c r="A94" s="222"/>
      <c r="B94" s="223"/>
      <c r="C94" s="247"/>
      <c r="D94" s="71" t="s">
        <v>19</v>
      </c>
      <c r="E94" s="68">
        <f>I94+L94+O94+R94+U94+X94+AA94+AD94+AG94+AJ94+AM94+AP94</f>
        <v>1332</v>
      </c>
      <c r="F94" s="68">
        <f>J94+M94+P94+S94+V94+Y94+AB94+AE94+AH94+AK94+AN94+AQ94</f>
        <v>0</v>
      </c>
      <c r="G94" s="67">
        <f t="shared" si="391"/>
        <v>0</v>
      </c>
      <c r="H94" s="68">
        <f t="shared" si="392"/>
        <v>1332</v>
      </c>
      <c r="I94" s="97"/>
      <c r="J94" s="97"/>
      <c r="K94" s="73">
        <f t="shared" si="393"/>
        <v>0</v>
      </c>
      <c r="L94" s="98"/>
      <c r="M94" s="98"/>
      <c r="N94" s="75">
        <f t="shared" si="394"/>
        <v>0</v>
      </c>
      <c r="O94" s="97"/>
      <c r="P94" s="97"/>
      <c r="Q94" s="73">
        <f t="shared" si="396"/>
        <v>0</v>
      </c>
      <c r="R94" s="98"/>
      <c r="S94" s="98"/>
      <c r="T94" s="75">
        <f t="shared" si="398"/>
        <v>0</v>
      </c>
      <c r="U94" s="97"/>
      <c r="V94" s="97"/>
      <c r="W94" s="73">
        <f t="shared" si="400"/>
        <v>0</v>
      </c>
      <c r="X94" s="98"/>
      <c r="Y94" s="98"/>
      <c r="Z94" s="75">
        <f t="shared" si="402"/>
        <v>0</v>
      </c>
      <c r="AA94" s="97"/>
      <c r="AB94" s="97"/>
      <c r="AC94" s="73">
        <f t="shared" si="404"/>
        <v>0</v>
      </c>
      <c r="AD94" s="98"/>
      <c r="AE94" s="98"/>
      <c r="AF94" s="75">
        <f t="shared" si="406"/>
        <v>0</v>
      </c>
      <c r="AG94" s="97"/>
      <c r="AH94" s="97"/>
      <c r="AI94" s="73">
        <f t="shared" si="408"/>
        <v>0</v>
      </c>
      <c r="AJ94" s="98">
        <f>AJ91</f>
        <v>444</v>
      </c>
      <c r="AK94" s="98"/>
      <c r="AL94" s="75">
        <f t="shared" si="410"/>
        <v>0</v>
      </c>
      <c r="AM94" s="97">
        <f>AM91</f>
        <v>444</v>
      </c>
      <c r="AN94" s="97"/>
      <c r="AO94" s="73">
        <f t="shared" si="412"/>
        <v>0</v>
      </c>
      <c r="AP94" s="98">
        <f>AP91</f>
        <v>444</v>
      </c>
      <c r="AQ94" s="98"/>
      <c r="AR94" s="75">
        <f t="shared" si="414"/>
        <v>0</v>
      </c>
      <c r="AS94" s="63"/>
      <c r="AT94" s="63"/>
      <c r="AU94" s="63"/>
    </row>
    <row r="95" spans="1:249" ht="66">
      <c r="A95" s="222"/>
      <c r="B95" s="223"/>
      <c r="C95" s="247"/>
      <c r="D95" s="71" t="s">
        <v>28</v>
      </c>
      <c r="E95" s="68">
        <f>I95+L95+O95+R95+U95+X95+AA95+AD95+AG95+AJ95+AM95+AP95</f>
        <v>0</v>
      </c>
      <c r="F95" s="68">
        <f>J95+M95+P95+S95+V95+Y95+AB95+AE95+AH95+AK95+AN95+AQ95</f>
        <v>0</v>
      </c>
      <c r="G95" s="67">
        <f t="shared" si="391"/>
        <v>0</v>
      </c>
      <c r="H95" s="118">
        <f t="shared" si="392"/>
        <v>0</v>
      </c>
      <c r="I95" s="97"/>
      <c r="J95" s="97"/>
      <c r="K95" s="73">
        <f t="shared" si="393"/>
        <v>0</v>
      </c>
      <c r="L95" s="98"/>
      <c r="M95" s="98"/>
      <c r="N95" s="75">
        <f t="shared" si="394"/>
        <v>0</v>
      </c>
      <c r="O95" s="97"/>
      <c r="P95" s="97"/>
      <c r="Q95" s="73">
        <f t="shared" si="396"/>
        <v>0</v>
      </c>
      <c r="R95" s="98"/>
      <c r="S95" s="98"/>
      <c r="T95" s="75">
        <f t="shared" si="398"/>
        <v>0</v>
      </c>
      <c r="U95" s="97"/>
      <c r="V95" s="97"/>
      <c r="W95" s="73">
        <f t="shared" si="400"/>
        <v>0</v>
      </c>
      <c r="X95" s="98"/>
      <c r="Y95" s="98"/>
      <c r="Z95" s="75">
        <f t="shared" si="402"/>
        <v>0</v>
      </c>
      <c r="AA95" s="97"/>
      <c r="AB95" s="97"/>
      <c r="AC95" s="73">
        <f t="shared" si="404"/>
        <v>0</v>
      </c>
      <c r="AD95" s="98"/>
      <c r="AE95" s="98"/>
      <c r="AF95" s="75">
        <f t="shared" si="406"/>
        <v>0</v>
      </c>
      <c r="AG95" s="97"/>
      <c r="AH95" s="97"/>
      <c r="AI95" s="73">
        <f t="shared" si="408"/>
        <v>0</v>
      </c>
      <c r="AJ95" s="98"/>
      <c r="AK95" s="98"/>
      <c r="AL95" s="75">
        <f t="shared" si="410"/>
        <v>0</v>
      </c>
      <c r="AM95" s="97"/>
      <c r="AN95" s="97"/>
      <c r="AO95" s="73">
        <f t="shared" si="412"/>
        <v>0</v>
      </c>
      <c r="AP95" s="98"/>
      <c r="AQ95" s="98"/>
      <c r="AR95" s="75">
        <f t="shared" si="414"/>
        <v>0</v>
      </c>
      <c r="AS95" s="63"/>
      <c r="AT95" s="63"/>
      <c r="AU95" s="63"/>
    </row>
    <row r="96" spans="1:249" s="20" customFormat="1" ht="33">
      <c r="A96" s="230" t="s">
        <v>263</v>
      </c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  <c r="Z96" s="231"/>
      <c r="AA96" s="231"/>
      <c r="AB96" s="231"/>
      <c r="AC96" s="231"/>
      <c r="AD96" s="231"/>
      <c r="AE96" s="231"/>
      <c r="AF96" s="231"/>
      <c r="AG96" s="231"/>
      <c r="AH96" s="231"/>
      <c r="AI96" s="231"/>
      <c r="AJ96" s="231"/>
      <c r="AK96" s="231"/>
      <c r="AL96" s="231"/>
      <c r="AM96" s="231"/>
      <c r="AN96" s="231"/>
      <c r="AO96" s="231"/>
      <c r="AP96" s="231"/>
      <c r="AQ96" s="84"/>
      <c r="AR96" s="84"/>
      <c r="AS96" s="85"/>
      <c r="AT96" s="85"/>
      <c r="AU96" s="86"/>
      <c r="AV96" s="11"/>
      <c r="AW96" s="11"/>
      <c r="AX96" s="11"/>
      <c r="AY96" s="10"/>
      <c r="AZ96" s="10"/>
      <c r="BA96" s="11"/>
      <c r="BB96" s="10"/>
      <c r="BC96" s="10"/>
      <c r="BD96" s="11"/>
      <c r="BE96" s="10"/>
      <c r="BF96" s="10"/>
      <c r="BG96" s="11"/>
      <c r="BH96" s="11"/>
      <c r="BI96" s="11"/>
      <c r="BJ96" s="10"/>
      <c r="BK96" s="10"/>
      <c r="BL96" s="11"/>
      <c r="BM96" s="10"/>
      <c r="BN96" s="10"/>
      <c r="BO96" s="11"/>
      <c r="BP96" s="10"/>
      <c r="BQ96" s="10"/>
      <c r="BR96" s="11"/>
      <c r="BS96" s="11"/>
      <c r="BT96" s="11"/>
      <c r="BU96" s="10"/>
      <c r="BV96" s="10"/>
      <c r="BW96" s="11"/>
      <c r="BX96" s="10"/>
      <c r="BY96" s="10"/>
      <c r="BZ96" s="11"/>
      <c r="CA96" s="10"/>
      <c r="CB96" s="10"/>
      <c r="CC96" s="11"/>
      <c r="CD96" s="11"/>
      <c r="CE96" s="11"/>
      <c r="CF96" s="10"/>
      <c r="CG96" s="10"/>
      <c r="CH96" s="11"/>
      <c r="CI96" s="10"/>
      <c r="CJ96" s="10"/>
      <c r="CK96" s="11"/>
      <c r="CL96" s="10"/>
      <c r="CM96" s="10"/>
      <c r="CN96" s="11"/>
      <c r="CO96" s="12"/>
      <c r="CP96" s="12"/>
      <c r="CQ96" s="12"/>
      <c r="CR96" s="12"/>
      <c r="CS96" s="12"/>
      <c r="CT96" s="13"/>
      <c r="CU96" s="11"/>
      <c r="CV96" s="11"/>
      <c r="CW96" s="11"/>
      <c r="CX96" s="10"/>
      <c r="CY96" s="10"/>
      <c r="CZ96" s="11"/>
      <c r="DA96" s="10"/>
      <c r="DB96" s="10"/>
      <c r="DC96" s="11"/>
      <c r="DD96" s="10"/>
      <c r="DE96" s="10"/>
      <c r="DF96" s="11"/>
      <c r="DG96" s="14"/>
      <c r="DH96" s="14"/>
      <c r="DI96" s="15"/>
      <c r="DJ96" s="15"/>
      <c r="DK96" s="14"/>
      <c r="DL96" s="15"/>
      <c r="DM96" s="15"/>
      <c r="DN96" s="14"/>
      <c r="DO96" s="15"/>
      <c r="DP96" s="15"/>
      <c r="DQ96" s="14"/>
      <c r="DR96" s="14"/>
      <c r="DS96" s="14"/>
      <c r="DT96" s="15"/>
      <c r="DU96" s="15"/>
      <c r="DV96" s="14"/>
      <c r="DW96" s="15"/>
      <c r="DX96" s="15"/>
      <c r="DY96" s="14"/>
      <c r="DZ96" s="15"/>
      <c r="EA96" s="15"/>
      <c r="EB96" s="14"/>
      <c r="EC96" s="14"/>
      <c r="ED96" s="14"/>
      <c r="EE96" s="15"/>
      <c r="EF96" s="15"/>
      <c r="EG96" s="14"/>
      <c r="EH96" s="15"/>
      <c r="EI96" s="15"/>
      <c r="EJ96" s="14"/>
      <c r="EK96" s="15"/>
      <c r="EL96" s="15"/>
      <c r="EM96" s="14"/>
      <c r="EN96" s="23"/>
      <c r="EO96" s="23"/>
      <c r="EP96" s="23"/>
      <c r="EQ96" s="23"/>
      <c r="ER96" s="23"/>
      <c r="ES96" s="17"/>
      <c r="ET96" s="14"/>
      <c r="EU96" s="14"/>
      <c r="EV96" s="14"/>
      <c r="EW96" s="15"/>
      <c r="EX96" s="15"/>
      <c r="EY96" s="14"/>
      <c r="EZ96" s="15"/>
      <c r="FA96" s="15"/>
      <c r="FB96" s="14"/>
      <c r="FC96" s="15"/>
      <c r="FD96" s="15"/>
      <c r="FE96" s="14"/>
      <c r="FF96" s="14"/>
      <c r="FG96" s="14"/>
      <c r="FH96" s="15"/>
      <c r="FI96" s="15"/>
      <c r="FJ96" s="14"/>
      <c r="FK96" s="15"/>
      <c r="FL96" s="15"/>
      <c r="FM96" s="14"/>
      <c r="FN96" s="15"/>
      <c r="FO96" s="15"/>
      <c r="FP96" s="14"/>
      <c r="FQ96" s="14"/>
      <c r="FR96" s="14"/>
      <c r="FS96" s="15"/>
      <c r="FT96" s="15"/>
      <c r="FU96" s="14"/>
      <c r="FV96" s="15"/>
      <c r="FW96" s="15"/>
      <c r="FX96" s="14"/>
      <c r="FY96" s="15"/>
      <c r="FZ96" s="15"/>
      <c r="GA96" s="14"/>
      <c r="GB96" s="14"/>
      <c r="GC96" s="14"/>
      <c r="GD96" s="15"/>
      <c r="GE96" s="15"/>
      <c r="GF96" s="14"/>
      <c r="GG96" s="15"/>
      <c r="GH96" s="15"/>
      <c r="GI96" s="14"/>
      <c r="GJ96" s="15"/>
      <c r="GK96" s="15"/>
      <c r="GL96" s="14"/>
      <c r="GM96" s="23"/>
      <c r="GN96" s="23"/>
      <c r="GO96" s="23"/>
      <c r="GP96" s="23"/>
      <c r="GQ96" s="23"/>
      <c r="GR96" s="17"/>
      <c r="GS96" s="14"/>
      <c r="GT96" s="14"/>
      <c r="GU96" s="14"/>
      <c r="GV96" s="15"/>
      <c r="GW96" s="15"/>
      <c r="GX96" s="14"/>
      <c r="GY96" s="15"/>
      <c r="GZ96" s="15"/>
      <c r="HA96" s="14"/>
      <c r="HB96" s="15"/>
      <c r="HC96" s="15"/>
      <c r="HD96" s="14"/>
      <c r="HE96" s="14"/>
      <c r="HF96" s="14"/>
      <c r="HG96" s="15"/>
      <c r="HH96" s="15"/>
      <c r="HI96" s="14"/>
      <c r="HJ96" s="15"/>
      <c r="HK96" s="15"/>
      <c r="HL96" s="14"/>
      <c r="HM96" s="15"/>
      <c r="HN96" s="15"/>
      <c r="HO96" s="14"/>
      <c r="HP96" s="14"/>
      <c r="HQ96" s="14"/>
      <c r="HR96" s="15"/>
      <c r="HS96" s="15"/>
      <c r="HT96" s="14"/>
      <c r="HU96" s="15"/>
      <c r="HV96" s="15"/>
      <c r="HW96" s="14"/>
      <c r="HX96" s="15"/>
      <c r="HY96" s="15"/>
      <c r="HZ96" s="14"/>
      <c r="IA96" s="14"/>
      <c r="IB96" s="14"/>
      <c r="IC96" s="15"/>
      <c r="ID96" s="15"/>
      <c r="IE96" s="14"/>
      <c r="IF96" s="15"/>
      <c r="IG96" s="15"/>
      <c r="IH96" s="14"/>
      <c r="II96" s="15"/>
      <c r="IJ96" s="15"/>
      <c r="IK96" s="14"/>
      <c r="IL96" s="23"/>
      <c r="IM96" s="23"/>
      <c r="IN96" s="23"/>
      <c r="IO96" s="23"/>
    </row>
    <row r="97" spans="1:249" s="20" customFormat="1" ht="4.5" customHeight="1">
      <c r="A97" s="232"/>
      <c r="B97" s="233"/>
      <c r="C97" s="233"/>
      <c r="D97" s="233"/>
      <c r="E97" s="233"/>
      <c r="F97" s="233"/>
      <c r="G97" s="233"/>
      <c r="H97" s="233"/>
      <c r="I97" s="233"/>
      <c r="J97" s="233"/>
      <c r="K97" s="233"/>
      <c r="L97" s="233"/>
      <c r="M97" s="233"/>
      <c r="N97" s="233"/>
      <c r="O97" s="233"/>
      <c r="P97" s="233"/>
      <c r="Q97" s="233"/>
      <c r="R97" s="233"/>
      <c r="S97" s="233"/>
      <c r="T97" s="233"/>
      <c r="U97" s="233"/>
      <c r="V97" s="233"/>
      <c r="W97" s="233"/>
      <c r="X97" s="233"/>
      <c r="Y97" s="233"/>
      <c r="Z97" s="233"/>
      <c r="AA97" s="233"/>
      <c r="AB97" s="233"/>
      <c r="AC97" s="233"/>
      <c r="AD97" s="233"/>
      <c r="AE97" s="233"/>
      <c r="AF97" s="233"/>
      <c r="AG97" s="233"/>
      <c r="AH97" s="233"/>
      <c r="AI97" s="233"/>
      <c r="AJ97" s="233"/>
      <c r="AK97" s="233"/>
      <c r="AL97" s="233"/>
      <c r="AM97" s="233"/>
      <c r="AN97" s="233"/>
      <c r="AO97" s="233"/>
      <c r="AP97" s="233"/>
      <c r="AQ97" s="233"/>
      <c r="AR97" s="119"/>
      <c r="AS97" s="120"/>
      <c r="AT97" s="120"/>
      <c r="AU97" s="121"/>
      <c r="AV97" s="14"/>
      <c r="AW97" s="14"/>
      <c r="AX97" s="14"/>
      <c r="AY97" s="15"/>
      <c r="AZ97" s="15"/>
      <c r="BA97" s="14"/>
      <c r="BB97" s="15"/>
      <c r="BC97" s="15"/>
      <c r="BD97" s="14"/>
      <c r="BE97" s="15"/>
      <c r="BF97" s="15"/>
      <c r="BG97" s="14"/>
      <c r="BH97" s="14"/>
      <c r="BI97" s="14"/>
      <c r="BJ97" s="15"/>
      <c r="BK97" s="15"/>
      <c r="BL97" s="14"/>
      <c r="BM97" s="15"/>
      <c r="BN97" s="15"/>
      <c r="BO97" s="14"/>
      <c r="BP97" s="15"/>
      <c r="BQ97" s="15"/>
      <c r="BR97" s="14"/>
      <c r="BS97" s="14"/>
      <c r="BT97" s="14"/>
      <c r="BU97" s="15"/>
      <c r="BV97" s="15"/>
      <c r="BW97" s="14"/>
      <c r="BX97" s="15"/>
      <c r="BY97" s="15"/>
      <c r="BZ97" s="14"/>
      <c r="CA97" s="15"/>
      <c r="CB97" s="15"/>
      <c r="CC97" s="14"/>
      <c r="CD97" s="14"/>
      <c r="CE97" s="14"/>
      <c r="CF97" s="15"/>
      <c r="CG97" s="15"/>
      <c r="CH97" s="14"/>
      <c r="CI97" s="15"/>
      <c r="CJ97" s="15"/>
      <c r="CK97" s="14"/>
      <c r="CL97" s="15"/>
      <c r="CM97" s="15"/>
      <c r="CN97" s="14"/>
      <c r="CO97" s="23"/>
      <c r="CP97" s="23"/>
      <c r="CQ97" s="23"/>
      <c r="CR97" s="23"/>
      <c r="CS97" s="23"/>
      <c r="CT97" s="17"/>
      <c r="CU97" s="14"/>
      <c r="CV97" s="14"/>
      <c r="CW97" s="14"/>
      <c r="CX97" s="15"/>
      <c r="CY97" s="15"/>
      <c r="CZ97" s="14"/>
      <c r="DA97" s="15"/>
      <c r="DB97" s="15"/>
      <c r="DC97" s="14"/>
      <c r="DD97" s="15"/>
      <c r="DE97" s="15"/>
      <c r="DF97" s="14"/>
      <c r="DG97" s="14"/>
      <c r="DH97" s="14"/>
      <c r="DI97" s="15"/>
      <c r="DJ97" s="15"/>
      <c r="DK97" s="14"/>
      <c r="DL97" s="15"/>
      <c r="DM97" s="15"/>
      <c r="DN97" s="14"/>
      <c r="DO97" s="15"/>
      <c r="DP97" s="15"/>
      <c r="DQ97" s="14"/>
      <c r="DR97" s="14"/>
      <c r="DS97" s="14"/>
      <c r="DT97" s="15"/>
      <c r="DU97" s="15"/>
      <c r="DV97" s="14"/>
      <c r="DW97" s="15"/>
      <c r="DX97" s="15"/>
      <c r="DY97" s="14"/>
      <c r="DZ97" s="15"/>
      <c r="EA97" s="15"/>
      <c r="EB97" s="14"/>
      <c r="EC97" s="14"/>
      <c r="ED97" s="14"/>
      <c r="EE97" s="15"/>
      <c r="EF97" s="15"/>
      <c r="EG97" s="14"/>
      <c r="EH97" s="15"/>
      <c r="EI97" s="15"/>
      <c r="EJ97" s="14"/>
      <c r="EK97" s="15"/>
      <c r="EL97" s="15"/>
      <c r="EM97" s="14"/>
      <c r="EN97" s="23"/>
      <c r="EO97" s="23"/>
      <c r="EP97" s="23"/>
      <c r="EQ97" s="23"/>
      <c r="ER97" s="23"/>
      <c r="ES97" s="17"/>
      <c r="ET97" s="14"/>
      <c r="EU97" s="14"/>
      <c r="EV97" s="14"/>
      <c r="EW97" s="15"/>
      <c r="EX97" s="15"/>
      <c r="EY97" s="14"/>
      <c r="EZ97" s="15"/>
      <c r="FA97" s="15"/>
      <c r="FB97" s="14"/>
      <c r="FC97" s="15"/>
      <c r="FD97" s="15"/>
      <c r="FE97" s="14"/>
      <c r="FF97" s="14"/>
      <c r="FG97" s="14"/>
      <c r="FH97" s="15"/>
      <c r="FI97" s="15"/>
      <c r="FJ97" s="14"/>
      <c r="FK97" s="15"/>
      <c r="FL97" s="15"/>
      <c r="FM97" s="14"/>
      <c r="FN97" s="15"/>
      <c r="FO97" s="15"/>
      <c r="FP97" s="14"/>
      <c r="FQ97" s="14"/>
      <c r="FR97" s="14"/>
      <c r="FS97" s="15"/>
      <c r="FT97" s="15"/>
      <c r="FU97" s="14"/>
      <c r="FV97" s="15"/>
      <c r="FW97" s="15"/>
      <c r="FX97" s="14"/>
      <c r="FY97" s="15"/>
      <c r="FZ97" s="15"/>
      <c r="GA97" s="14"/>
      <c r="GB97" s="14"/>
      <c r="GC97" s="14"/>
      <c r="GD97" s="15"/>
      <c r="GE97" s="15"/>
      <c r="GF97" s="14"/>
      <c r="GG97" s="15"/>
      <c r="GH97" s="15"/>
      <c r="GI97" s="14"/>
      <c r="GJ97" s="15"/>
      <c r="GK97" s="15"/>
      <c r="GL97" s="14"/>
      <c r="GM97" s="23"/>
      <c r="GN97" s="23"/>
      <c r="GO97" s="23"/>
      <c r="GP97" s="23"/>
      <c r="GQ97" s="23"/>
      <c r="GR97" s="17"/>
      <c r="GS97" s="14"/>
      <c r="GT97" s="14"/>
      <c r="GU97" s="14"/>
      <c r="GV97" s="15"/>
      <c r="GW97" s="15"/>
      <c r="GX97" s="14"/>
      <c r="GY97" s="15"/>
      <c r="GZ97" s="15"/>
      <c r="HA97" s="14"/>
      <c r="HB97" s="15"/>
      <c r="HC97" s="15"/>
      <c r="HD97" s="14"/>
      <c r="HE97" s="14"/>
      <c r="HF97" s="14"/>
      <c r="HG97" s="15"/>
      <c r="HH97" s="15"/>
      <c r="HI97" s="14"/>
      <c r="HJ97" s="15"/>
      <c r="HK97" s="15"/>
      <c r="HL97" s="14"/>
      <c r="HM97" s="15"/>
      <c r="HN97" s="15"/>
      <c r="HO97" s="14"/>
      <c r="HP97" s="14"/>
      <c r="HQ97" s="14"/>
      <c r="HR97" s="15"/>
      <c r="HS97" s="15"/>
      <c r="HT97" s="14"/>
      <c r="HU97" s="15"/>
      <c r="HV97" s="15"/>
      <c r="HW97" s="14"/>
      <c r="HX97" s="15"/>
      <c r="HY97" s="15"/>
      <c r="HZ97" s="14"/>
      <c r="IA97" s="14"/>
      <c r="IB97" s="14"/>
      <c r="IC97" s="15"/>
      <c r="ID97" s="15"/>
      <c r="IE97" s="14"/>
      <c r="IF97" s="15"/>
      <c r="IG97" s="15"/>
      <c r="IH97" s="14"/>
      <c r="II97" s="15"/>
      <c r="IJ97" s="15"/>
      <c r="IK97" s="14"/>
      <c r="IL97" s="23"/>
      <c r="IM97" s="23"/>
      <c r="IN97" s="23"/>
      <c r="IO97" s="23"/>
    </row>
    <row r="98" spans="1:249" s="20" customFormat="1" ht="32.25" customHeight="1">
      <c r="A98" s="87" t="s">
        <v>264</v>
      </c>
      <c r="B98" s="88"/>
      <c r="C98" s="88"/>
      <c r="D98" s="88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122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8"/>
      <c r="AR98" s="88"/>
      <c r="AS98" s="90"/>
      <c r="AT98" s="90"/>
      <c r="AU98" s="90"/>
    </row>
    <row r="99" spans="1:249" ht="33" customHeight="1">
      <c r="A99" s="234" t="s">
        <v>202</v>
      </c>
      <c r="B99" s="236" t="s">
        <v>65</v>
      </c>
      <c r="C99" s="236" t="s">
        <v>175</v>
      </c>
      <c r="D99" s="91" t="s">
        <v>17</v>
      </c>
      <c r="E99" s="92">
        <f>E100+E101</f>
        <v>75718</v>
      </c>
      <c r="F99" s="92">
        <f>F100+F101</f>
        <v>52780.356</v>
      </c>
      <c r="G99" s="93">
        <f t="shared" ref="G99:G101" si="415">IF(E99=0,0,F99*100/E99)</f>
        <v>69.70648458754853</v>
      </c>
      <c r="H99" s="92">
        <f t="shared" ref="H99:H101" si="416">E99-F99</f>
        <v>22937.644</v>
      </c>
      <c r="I99" s="92">
        <f>I100+I101</f>
        <v>9062.4689999999991</v>
      </c>
      <c r="J99" s="92">
        <f>J100+J101</f>
        <v>0</v>
      </c>
      <c r="K99" s="93">
        <f t="shared" ref="K99:K101" si="417">IF(I99=0,0,J99*100/I99)</f>
        <v>0</v>
      </c>
      <c r="L99" s="92">
        <f>L100+L101</f>
        <v>5322.1670000000004</v>
      </c>
      <c r="M99" s="92">
        <f>M100+M101</f>
        <v>14384.636</v>
      </c>
      <c r="N99" s="93">
        <f t="shared" ref="N99:N101" si="418">IF(L99=0,0,M99*100/L99)</f>
        <v>270.2778022561111</v>
      </c>
      <c r="O99" s="92">
        <f t="shared" ref="O99:P99" si="419">O100+O101</f>
        <v>1813.364</v>
      </c>
      <c r="P99" s="92">
        <f t="shared" si="419"/>
        <v>0</v>
      </c>
      <c r="Q99" s="93">
        <f t="shared" ref="Q99:Q101" si="420">IF(O99=0,0,P99*100/O99)</f>
        <v>0</v>
      </c>
      <c r="R99" s="92">
        <f t="shared" ref="R99:S99" si="421">R100+R101</f>
        <v>0</v>
      </c>
      <c r="S99" s="92">
        <f t="shared" si="421"/>
        <v>1813.364</v>
      </c>
      <c r="T99" s="93">
        <f t="shared" ref="T99:T101" si="422">IF(R99=0,0,S99*100/R99)</f>
        <v>0</v>
      </c>
      <c r="U99" s="92">
        <f t="shared" ref="U99:V99" si="423">U100+U101</f>
        <v>0</v>
      </c>
      <c r="V99" s="92">
        <f t="shared" si="423"/>
        <v>0</v>
      </c>
      <c r="W99" s="93">
        <f t="shared" ref="W99:W101" si="424">IF(U99=0,0,V99*100/U99)</f>
        <v>0</v>
      </c>
      <c r="X99" s="92">
        <f t="shared" ref="X99:Y99" si="425">X100+X101</f>
        <v>0</v>
      </c>
      <c r="Y99" s="92">
        <f t="shared" si="425"/>
        <v>0</v>
      </c>
      <c r="Z99" s="93">
        <f t="shared" ref="Z99:Z101" si="426">IF(X99=0,0,Y99*100/X99)</f>
        <v>0</v>
      </c>
      <c r="AA99" s="92">
        <f t="shared" ref="AA99:AB99" si="427">AA100+AA101</f>
        <v>0</v>
      </c>
      <c r="AB99" s="92">
        <f t="shared" si="427"/>
        <v>0</v>
      </c>
      <c r="AC99" s="93">
        <f t="shared" ref="AC99:AC101" si="428">IF(AA99=0,0,AB99*100/AA99)</f>
        <v>0</v>
      </c>
      <c r="AD99" s="92">
        <f t="shared" ref="AD99:AE99" si="429">AD100+AD101</f>
        <v>36582.356</v>
      </c>
      <c r="AE99" s="92">
        <f t="shared" si="429"/>
        <v>36582.356</v>
      </c>
      <c r="AF99" s="93">
        <f t="shared" ref="AF99:AF101" si="430">IF(AD99=0,0,AE99*100/AD99)</f>
        <v>100</v>
      </c>
      <c r="AG99" s="92">
        <f t="shared" ref="AG99:AH99" si="431">AG100+AG101</f>
        <v>6600</v>
      </c>
      <c r="AH99" s="92">
        <f t="shared" si="431"/>
        <v>0</v>
      </c>
      <c r="AI99" s="93">
        <f t="shared" ref="AI99:AI101" si="432">IF(AG99=0,0,AH99*100/AG99)</f>
        <v>0</v>
      </c>
      <c r="AJ99" s="92">
        <f t="shared" ref="AJ99:AK99" si="433">AJ100+AJ101</f>
        <v>6800.4639999999999</v>
      </c>
      <c r="AK99" s="92">
        <f t="shared" si="433"/>
        <v>0</v>
      </c>
      <c r="AL99" s="93">
        <f t="shared" ref="AL99:AL101" si="434">IF(AJ99=0,0,AK99*100/AJ99)</f>
        <v>0</v>
      </c>
      <c r="AM99" s="92">
        <f t="shared" ref="AM99:AN99" si="435">AM100+AM101</f>
        <v>7000</v>
      </c>
      <c r="AN99" s="92">
        <f t="shared" si="435"/>
        <v>0</v>
      </c>
      <c r="AO99" s="93">
        <f t="shared" ref="AO99:AO101" si="436">IF(AM99=0,0,AN99*100/AM99)</f>
        <v>0</v>
      </c>
      <c r="AP99" s="92">
        <f t="shared" ref="AP99:AQ99" si="437">AP100+AP101</f>
        <v>2537.1799999999998</v>
      </c>
      <c r="AQ99" s="92">
        <f t="shared" si="437"/>
        <v>0</v>
      </c>
      <c r="AR99" s="93">
        <f t="shared" ref="AR99:AR101" si="438">IF(AP99=0,0,AQ99*100/AP99)</f>
        <v>0</v>
      </c>
      <c r="AS99" s="94"/>
      <c r="AT99" s="94"/>
      <c r="AU99" s="94"/>
    </row>
    <row r="100" spans="1:249" ht="132">
      <c r="A100" s="235"/>
      <c r="B100" s="237"/>
      <c r="C100" s="237"/>
      <c r="D100" s="71" t="s">
        <v>19</v>
      </c>
      <c r="E100" s="95">
        <f>I100+L100+O100+R100+U100+X100+AA100+AD100+AG100+AJ100+AM100+AP100</f>
        <v>75718</v>
      </c>
      <c r="F100" s="95">
        <f>J100+M100+P100+S100+V100+Y100+AB100+AE100+AH100+AK100+AN100+AQ100</f>
        <v>52780.356</v>
      </c>
      <c r="G100" s="96">
        <f t="shared" si="415"/>
        <v>69.70648458754853</v>
      </c>
      <c r="H100" s="95">
        <f t="shared" si="416"/>
        <v>22937.644</v>
      </c>
      <c r="I100" s="123">
        <v>9062.4689999999991</v>
      </c>
      <c r="J100" s="97"/>
      <c r="K100" s="73">
        <f t="shared" si="417"/>
        <v>0</v>
      </c>
      <c r="L100" s="113">
        <v>5322.1670000000004</v>
      </c>
      <c r="M100" s="113">
        <v>14384.636</v>
      </c>
      <c r="N100" s="75">
        <f t="shared" si="418"/>
        <v>270.2778022561111</v>
      </c>
      <c r="O100" s="123">
        <v>1813.364</v>
      </c>
      <c r="P100" s="97"/>
      <c r="Q100" s="73">
        <f t="shared" si="420"/>
        <v>0</v>
      </c>
      <c r="R100" s="98"/>
      <c r="S100" s="113">
        <v>1813.364</v>
      </c>
      <c r="T100" s="75">
        <f t="shared" si="422"/>
        <v>0</v>
      </c>
      <c r="U100" s="97"/>
      <c r="V100" s="97"/>
      <c r="W100" s="73">
        <f t="shared" si="424"/>
        <v>0</v>
      </c>
      <c r="X100" s="98"/>
      <c r="Y100" s="98"/>
      <c r="Z100" s="75">
        <f t="shared" si="426"/>
        <v>0</v>
      </c>
      <c r="AA100" s="97"/>
      <c r="AB100" s="97"/>
      <c r="AC100" s="73">
        <f t="shared" si="428"/>
        <v>0</v>
      </c>
      <c r="AD100" s="113">
        <v>36582.356</v>
      </c>
      <c r="AE100" s="113">
        <v>36582.356</v>
      </c>
      <c r="AF100" s="75">
        <f t="shared" si="430"/>
        <v>100</v>
      </c>
      <c r="AG100" s="97">
        <v>6600</v>
      </c>
      <c r="AH100" s="97"/>
      <c r="AI100" s="73">
        <f t="shared" si="432"/>
        <v>0</v>
      </c>
      <c r="AJ100" s="113">
        <v>6800.4639999999999</v>
      </c>
      <c r="AK100" s="98"/>
      <c r="AL100" s="75">
        <f t="shared" si="434"/>
        <v>0</v>
      </c>
      <c r="AM100" s="97">
        <v>7000</v>
      </c>
      <c r="AN100" s="97"/>
      <c r="AO100" s="73">
        <f t="shared" si="436"/>
        <v>0</v>
      </c>
      <c r="AP100" s="98">
        <v>2537.1799999999998</v>
      </c>
      <c r="AQ100" s="98"/>
      <c r="AR100" s="75">
        <f t="shared" si="438"/>
        <v>0</v>
      </c>
      <c r="AS100" s="63"/>
      <c r="AT100" s="116"/>
      <c r="AU100" s="63"/>
    </row>
    <row r="101" spans="1:249" ht="66">
      <c r="A101" s="235"/>
      <c r="B101" s="237"/>
      <c r="C101" s="237"/>
      <c r="D101" s="71" t="s">
        <v>28</v>
      </c>
      <c r="E101" s="95">
        <f>I101+L101+O101+R101+U101+X101+AA101+AD101+AG101+AJ101+AM101+AP101</f>
        <v>0</v>
      </c>
      <c r="F101" s="95">
        <f>J101+M101+P101+S101+V101+Y101+AB101+AE101+AH101+AK101+AN101+AQ101</f>
        <v>0</v>
      </c>
      <c r="G101" s="96">
        <f t="shared" si="415"/>
        <v>0</v>
      </c>
      <c r="H101" s="95">
        <f t="shared" si="416"/>
        <v>0</v>
      </c>
      <c r="I101" s="97"/>
      <c r="J101" s="97"/>
      <c r="K101" s="73">
        <f t="shared" si="417"/>
        <v>0</v>
      </c>
      <c r="L101" s="98"/>
      <c r="M101" s="98"/>
      <c r="N101" s="75">
        <f t="shared" si="418"/>
        <v>0</v>
      </c>
      <c r="O101" s="97"/>
      <c r="P101" s="97"/>
      <c r="Q101" s="73">
        <f t="shared" si="420"/>
        <v>0</v>
      </c>
      <c r="R101" s="98"/>
      <c r="S101" s="98"/>
      <c r="T101" s="75">
        <f t="shared" si="422"/>
        <v>0</v>
      </c>
      <c r="U101" s="97"/>
      <c r="V101" s="97"/>
      <c r="W101" s="73">
        <f t="shared" si="424"/>
        <v>0</v>
      </c>
      <c r="X101" s="98"/>
      <c r="Y101" s="98"/>
      <c r="Z101" s="75">
        <f t="shared" si="426"/>
        <v>0</v>
      </c>
      <c r="AA101" s="97"/>
      <c r="AB101" s="97"/>
      <c r="AC101" s="73">
        <f t="shared" si="428"/>
        <v>0</v>
      </c>
      <c r="AD101" s="98"/>
      <c r="AE101" s="98"/>
      <c r="AF101" s="75">
        <f t="shared" si="430"/>
        <v>0</v>
      </c>
      <c r="AG101" s="97"/>
      <c r="AH101" s="97"/>
      <c r="AI101" s="73">
        <f t="shared" si="432"/>
        <v>0</v>
      </c>
      <c r="AJ101" s="98"/>
      <c r="AK101" s="98"/>
      <c r="AL101" s="75">
        <f t="shared" si="434"/>
        <v>0</v>
      </c>
      <c r="AM101" s="97"/>
      <c r="AN101" s="97"/>
      <c r="AO101" s="73">
        <f t="shared" si="436"/>
        <v>0</v>
      </c>
      <c r="AP101" s="98"/>
      <c r="AQ101" s="98"/>
      <c r="AR101" s="75">
        <f t="shared" si="438"/>
        <v>0</v>
      </c>
      <c r="AS101" s="63"/>
      <c r="AT101" s="63"/>
      <c r="AU101" s="63"/>
    </row>
    <row r="102" spans="1:249" ht="33">
      <c r="A102" s="234" t="s">
        <v>203</v>
      </c>
      <c r="B102" s="236" t="s">
        <v>254</v>
      </c>
      <c r="C102" s="236" t="s">
        <v>175</v>
      </c>
      <c r="D102" s="91" t="s">
        <v>17</v>
      </c>
      <c r="E102" s="92">
        <f>E103+E104</f>
        <v>1780</v>
      </c>
      <c r="F102" s="92">
        <f>F103+F104</f>
        <v>0</v>
      </c>
      <c r="G102" s="93">
        <f t="shared" ref="G102:G119" si="439">IF(E102=0,0,F102*100/E102)</f>
        <v>0</v>
      </c>
      <c r="H102" s="92">
        <f t="shared" ref="H102:H119" si="440">E102-F102</f>
        <v>1780</v>
      </c>
      <c r="I102" s="92">
        <f>I103+I104</f>
        <v>0</v>
      </c>
      <c r="J102" s="92">
        <f>J103+J104</f>
        <v>0</v>
      </c>
      <c r="K102" s="93">
        <f t="shared" ref="K102:K119" si="441">IF(I102=0,0,J102*100/I102)</f>
        <v>0</v>
      </c>
      <c r="L102" s="92">
        <f>L103+L104</f>
        <v>0</v>
      </c>
      <c r="M102" s="92">
        <f>M103+M104</f>
        <v>0</v>
      </c>
      <c r="N102" s="93">
        <f t="shared" ref="N102:N119" si="442">IF(L102=0,0,M102*100/L102)</f>
        <v>0</v>
      </c>
      <c r="O102" s="92">
        <f t="shared" ref="O102:P102" si="443">O103+O104</f>
        <v>0</v>
      </c>
      <c r="P102" s="92">
        <f t="shared" si="443"/>
        <v>0</v>
      </c>
      <c r="Q102" s="93">
        <f t="shared" ref="Q102:Q119" si="444">IF(O102=0,0,P102*100/O102)</f>
        <v>0</v>
      </c>
      <c r="R102" s="92">
        <f t="shared" ref="R102:S102" si="445">R103+R104</f>
        <v>0</v>
      </c>
      <c r="S102" s="92">
        <f t="shared" si="445"/>
        <v>0</v>
      </c>
      <c r="T102" s="93">
        <f t="shared" ref="T102:T119" si="446">IF(R102=0,0,S102*100/R102)</f>
        <v>0</v>
      </c>
      <c r="U102" s="92">
        <f t="shared" ref="U102:V102" si="447">U103+U104</f>
        <v>0</v>
      </c>
      <c r="V102" s="92">
        <f t="shared" si="447"/>
        <v>0</v>
      </c>
      <c r="W102" s="93">
        <f t="shared" ref="W102:W119" si="448">IF(U102=0,0,V102*100/U102)</f>
        <v>0</v>
      </c>
      <c r="X102" s="92">
        <f t="shared" ref="X102:Y102" si="449">X103+X104</f>
        <v>0</v>
      </c>
      <c r="Y102" s="92">
        <f t="shared" si="449"/>
        <v>0</v>
      </c>
      <c r="Z102" s="93">
        <f t="shared" ref="Z102:Z119" si="450">IF(X102=0,0,Y102*100/X102)</f>
        <v>0</v>
      </c>
      <c r="AA102" s="92">
        <f t="shared" ref="AA102:AB102" si="451">AA103+AA104</f>
        <v>0</v>
      </c>
      <c r="AB102" s="92">
        <f t="shared" si="451"/>
        <v>0</v>
      </c>
      <c r="AC102" s="93">
        <f t="shared" ref="AC102:AC119" si="452">IF(AA102=0,0,AB102*100/AA102)</f>
        <v>0</v>
      </c>
      <c r="AD102" s="92">
        <f t="shared" ref="AD102:AE102" si="453">AD103+AD104</f>
        <v>1780</v>
      </c>
      <c r="AE102" s="92">
        <f t="shared" si="453"/>
        <v>0</v>
      </c>
      <c r="AF102" s="93">
        <f t="shared" ref="AF102:AF119" si="454">IF(AD102=0,0,AE102*100/AD102)</f>
        <v>0</v>
      </c>
      <c r="AG102" s="92">
        <f t="shared" ref="AG102:AH102" si="455">AG103+AG104</f>
        <v>0</v>
      </c>
      <c r="AH102" s="92">
        <f t="shared" si="455"/>
        <v>0</v>
      </c>
      <c r="AI102" s="93">
        <f t="shared" ref="AI102:AI119" si="456">IF(AG102=0,0,AH102*100/AG102)</f>
        <v>0</v>
      </c>
      <c r="AJ102" s="92">
        <f t="shared" ref="AJ102:AK102" si="457">AJ103+AJ104</f>
        <v>0</v>
      </c>
      <c r="AK102" s="92">
        <f t="shared" si="457"/>
        <v>0</v>
      </c>
      <c r="AL102" s="93">
        <f t="shared" ref="AL102:AL119" si="458">IF(AJ102=0,0,AK102*100/AJ102)</f>
        <v>0</v>
      </c>
      <c r="AM102" s="92">
        <f t="shared" ref="AM102:AN102" si="459">AM103+AM104</f>
        <v>0</v>
      </c>
      <c r="AN102" s="92">
        <f t="shared" si="459"/>
        <v>0</v>
      </c>
      <c r="AO102" s="93">
        <f t="shared" ref="AO102:AO119" si="460">IF(AM102=0,0,AN102*100/AM102)</f>
        <v>0</v>
      </c>
      <c r="AP102" s="92">
        <f t="shared" ref="AP102:AQ102" si="461">AP103+AP104</f>
        <v>0</v>
      </c>
      <c r="AQ102" s="92">
        <f t="shared" si="461"/>
        <v>0</v>
      </c>
      <c r="AR102" s="93">
        <f t="shared" ref="AR102:AR119" si="462">IF(AP102=0,0,AQ102*100/AP102)</f>
        <v>0</v>
      </c>
      <c r="AS102" s="94"/>
      <c r="AT102" s="94"/>
      <c r="AU102" s="94"/>
    </row>
    <row r="103" spans="1:249" ht="132">
      <c r="A103" s="235"/>
      <c r="B103" s="237"/>
      <c r="C103" s="237"/>
      <c r="D103" s="71" t="s">
        <v>19</v>
      </c>
      <c r="E103" s="95">
        <f>I103+L103+O103+R103+U103+X103+AA103+AD103+AG103+AJ103+AM103+AP103</f>
        <v>1780</v>
      </c>
      <c r="F103" s="95">
        <f>J103+M103+P103+S103+V103+Y103+AB103+AE103+AH103+AK103+AN103+AQ103</f>
        <v>0</v>
      </c>
      <c r="G103" s="96">
        <f t="shared" si="439"/>
        <v>0</v>
      </c>
      <c r="H103" s="95">
        <f t="shared" si="440"/>
        <v>1780</v>
      </c>
      <c r="I103" s="97"/>
      <c r="J103" s="97"/>
      <c r="K103" s="73">
        <f t="shared" si="441"/>
        <v>0</v>
      </c>
      <c r="L103" s="98"/>
      <c r="M103" s="98"/>
      <c r="N103" s="75">
        <f t="shared" si="442"/>
        <v>0</v>
      </c>
      <c r="O103" s="97"/>
      <c r="P103" s="97"/>
      <c r="Q103" s="73">
        <f t="shared" si="444"/>
        <v>0</v>
      </c>
      <c r="R103" s="98"/>
      <c r="S103" s="98"/>
      <c r="T103" s="75">
        <f t="shared" si="446"/>
        <v>0</v>
      </c>
      <c r="U103" s="97"/>
      <c r="V103" s="97"/>
      <c r="W103" s="73">
        <f t="shared" si="448"/>
        <v>0</v>
      </c>
      <c r="X103" s="98"/>
      <c r="Y103" s="98"/>
      <c r="Z103" s="75">
        <f t="shared" si="450"/>
        <v>0</v>
      </c>
      <c r="AA103" s="97"/>
      <c r="AB103" s="97"/>
      <c r="AC103" s="73">
        <f t="shared" si="452"/>
        <v>0</v>
      </c>
      <c r="AD103" s="98">
        <v>1780</v>
      </c>
      <c r="AE103" s="98"/>
      <c r="AF103" s="75">
        <f t="shared" si="454"/>
        <v>0</v>
      </c>
      <c r="AG103" s="97"/>
      <c r="AH103" s="97"/>
      <c r="AI103" s="73">
        <f t="shared" si="456"/>
        <v>0</v>
      </c>
      <c r="AJ103" s="98"/>
      <c r="AK103" s="98"/>
      <c r="AL103" s="75">
        <f t="shared" si="458"/>
        <v>0</v>
      </c>
      <c r="AM103" s="97"/>
      <c r="AN103" s="97"/>
      <c r="AO103" s="73">
        <f t="shared" si="460"/>
        <v>0</v>
      </c>
      <c r="AP103" s="98"/>
      <c r="AQ103" s="98"/>
      <c r="AR103" s="75">
        <f t="shared" si="462"/>
        <v>0</v>
      </c>
      <c r="AS103" s="63"/>
      <c r="AT103" s="63"/>
      <c r="AU103" s="63"/>
    </row>
    <row r="104" spans="1:249" ht="66">
      <c r="A104" s="235"/>
      <c r="B104" s="237"/>
      <c r="C104" s="237"/>
      <c r="D104" s="71" t="s">
        <v>28</v>
      </c>
      <c r="E104" s="95">
        <f>I104+L104+O104+R104+U104+X104+AA104+AD104+AG104+AJ104+AM104+AP104</f>
        <v>0</v>
      </c>
      <c r="F104" s="95">
        <f>J104+M104+P104+S104+V104+Y104+AB104+AE104+AH104+AK104+AN104+AQ104</f>
        <v>0</v>
      </c>
      <c r="G104" s="96">
        <f t="shared" si="439"/>
        <v>0</v>
      </c>
      <c r="H104" s="95">
        <f t="shared" si="440"/>
        <v>0</v>
      </c>
      <c r="I104" s="97"/>
      <c r="J104" s="97"/>
      <c r="K104" s="73">
        <f t="shared" si="441"/>
        <v>0</v>
      </c>
      <c r="L104" s="98"/>
      <c r="M104" s="98"/>
      <c r="N104" s="75">
        <f t="shared" si="442"/>
        <v>0</v>
      </c>
      <c r="O104" s="97"/>
      <c r="P104" s="97"/>
      <c r="Q104" s="73">
        <f t="shared" si="444"/>
        <v>0</v>
      </c>
      <c r="R104" s="98"/>
      <c r="S104" s="98"/>
      <c r="T104" s="75">
        <f t="shared" si="446"/>
        <v>0</v>
      </c>
      <c r="U104" s="97"/>
      <c r="V104" s="97"/>
      <c r="W104" s="73">
        <f t="shared" si="448"/>
        <v>0</v>
      </c>
      <c r="X104" s="98"/>
      <c r="Y104" s="98"/>
      <c r="Z104" s="75">
        <f t="shared" si="450"/>
        <v>0</v>
      </c>
      <c r="AA104" s="97"/>
      <c r="AB104" s="97"/>
      <c r="AC104" s="73">
        <f t="shared" si="452"/>
        <v>0</v>
      </c>
      <c r="AD104" s="98"/>
      <c r="AE104" s="98"/>
      <c r="AF104" s="75">
        <f t="shared" si="454"/>
        <v>0</v>
      </c>
      <c r="AG104" s="97"/>
      <c r="AH104" s="97"/>
      <c r="AI104" s="73">
        <f t="shared" si="456"/>
        <v>0</v>
      </c>
      <c r="AJ104" s="98"/>
      <c r="AK104" s="98"/>
      <c r="AL104" s="75">
        <f t="shared" si="458"/>
        <v>0</v>
      </c>
      <c r="AM104" s="97"/>
      <c r="AN104" s="97"/>
      <c r="AO104" s="73">
        <f t="shared" si="460"/>
        <v>0</v>
      </c>
      <c r="AP104" s="98"/>
      <c r="AQ104" s="98"/>
      <c r="AR104" s="75">
        <f t="shared" si="462"/>
        <v>0</v>
      </c>
      <c r="AS104" s="63"/>
      <c r="AT104" s="63"/>
      <c r="AU104" s="63"/>
    </row>
    <row r="105" spans="1:249" ht="33" customHeight="1">
      <c r="A105" s="234" t="s">
        <v>204</v>
      </c>
      <c r="B105" s="236" t="s">
        <v>66</v>
      </c>
      <c r="C105" s="236" t="s">
        <v>175</v>
      </c>
      <c r="D105" s="91" t="s">
        <v>17</v>
      </c>
      <c r="E105" s="92">
        <f>E106+E107</f>
        <v>0</v>
      </c>
      <c r="F105" s="92">
        <f>F106+F107</f>
        <v>0</v>
      </c>
      <c r="G105" s="93">
        <f t="shared" si="439"/>
        <v>0</v>
      </c>
      <c r="H105" s="92">
        <f t="shared" si="440"/>
        <v>0</v>
      </c>
      <c r="I105" s="92">
        <f>I106+I107</f>
        <v>0</v>
      </c>
      <c r="J105" s="92">
        <f>J106+J107</f>
        <v>0</v>
      </c>
      <c r="K105" s="93">
        <f t="shared" si="441"/>
        <v>0</v>
      </c>
      <c r="L105" s="92">
        <f>L106+L107</f>
        <v>0</v>
      </c>
      <c r="M105" s="92">
        <f>M106+M107</f>
        <v>0</v>
      </c>
      <c r="N105" s="93">
        <f t="shared" si="442"/>
        <v>0</v>
      </c>
      <c r="O105" s="92">
        <f t="shared" ref="O105:P105" si="463">O106+O107</f>
        <v>0</v>
      </c>
      <c r="P105" s="92">
        <f t="shared" si="463"/>
        <v>0</v>
      </c>
      <c r="Q105" s="93">
        <f t="shared" si="444"/>
        <v>0</v>
      </c>
      <c r="R105" s="92">
        <f t="shared" ref="R105:S105" si="464">R106+R107</f>
        <v>0</v>
      </c>
      <c r="S105" s="92">
        <f t="shared" si="464"/>
        <v>0</v>
      </c>
      <c r="T105" s="93">
        <f t="shared" si="446"/>
        <v>0</v>
      </c>
      <c r="U105" s="92">
        <f t="shared" ref="U105:V105" si="465">U106+U107</f>
        <v>0</v>
      </c>
      <c r="V105" s="92">
        <f t="shared" si="465"/>
        <v>0</v>
      </c>
      <c r="W105" s="93">
        <f t="shared" si="448"/>
        <v>0</v>
      </c>
      <c r="X105" s="92">
        <f t="shared" ref="X105:Y105" si="466">X106+X107</f>
        <v>0</v>
      </c>
      <c r="Y105" s="92">
        <f t="shared" si="466"/>
        <v>0</v>
      </c>
      <c r="Z105" s="93">
        <f t="shared" si="450"/>
        <v>0</v>
      </c>
      <c r="AA105" s="92">
        <f t="shared" ref="AA105:AB105" si="467">AA106+AA107</f>
        <v>0</v>
      </c>
      <c r="AB105" s="92">
        <f t="shared" si="467"/>
        <v>0</v>
      </c>
      <c r="AC105" s="93">
        <f t="shared" si="452"/>
        <v>0</v>
      </c>
      <c r="AD105" s="92">
        <f t="shared" ref="AD105:AE105" si="468">AD106+AD107</f>
        <v>0</v>
      </c>
      <c r="AE105" s="92">
        <f t="shared" si="468"/>
        <v>0</v>
      </c>
      <c r="AF105" s="93">
        <f t="shared" si="454"/>
        <v>0</v>
      </c>
      <c r="AG105" s="92">
        <f t="shared" ref="AG105:AH105" si="469">AG106+AG107</f>
        <v>0</v>
      </c>
      <c r="AH105" s="92">
        <f t="shared" si="469"/>
        <v>0</v>
      </c>
      <c r="AI105" s="93">
        <f t="shared" si="456"/>
        <v>0</v>
      </c>
      <c r="AJ105" s="92">
        <f t="shared" ref="AJ105:AK105" si="470">AJ106+AJ107</f>
        <v>0</v>
      </c>
      <c r="AK105" s="92">
        <f t="shared" si="470"/>
        <v>0</v>
      </c>
      <c r="AL105" s="93">
        <f t="shared" si="458"/>
        <v>0</v>
      </c>
      <c r="AM105" s="92">
        <f t="shared" ref="AM105:AN105" si="471">AM106+AM107</f>
        <v>0</v>
      </c>
      <c r="AN105" s="92">
        <f t="shared" si="471"/>
        <v>0</v>
      </c>
      <c r="AO105" s="93">
        <f t="shared" si="460"/>
        <v>0</v>
      </c>
      <c r="AP105" s="92">
        <f t="shared" ref="AP105:AQ105" si="472">AP106+AP107</f>
        <v>0</v>
      </c>
      <c r="AQ105" s="92">
        <f t="shared" si="472"/>
        <v>0</v>
      </c>
      <c r="AR105" s="93">
        <f t="shared" si="462"/>
        <v>0</v>
      </c>
      <c r="AS105" s="94"/>
      <c r="AT105" s="94"/>
      <c r="AU105" s="94"/>
    </row>
    <row r="106" spans="1:249" ht="132">
      <c r="A106" s="235"/>
      <c r="B106" s="237"/>
      <c r="C106" s="237"/>
      <c r="D106" s="71" t="s">
        <v>19</v>
      </c>
      <c r="E106" s="95">
        <f>I106+L106+O106+R106+U106+X106+AA106+AD106+AG106+AJ106+AM106+AP106</f>
        <v>0</v>
      </c>
      <c r="F106" s="95">
        <f>J106+M106+P106+S106+V106+Y106+AB106+AE106+AH106+AK106+AN106+AQ106</f>
        <v>0</v>
      </c>
      <c r="G106" s="96">
        <f t="shared" si="439"/>
        <v>0</v>
      </c>
      <c r="H106" s="95">
        <f t="shared" si="440"/>
        <v>0</v>
      </c>
      <c r="I106" s="97"/>
      <c r="J106" s="97"/>
      <c r="K106" s="73">
        <f t="shared" si="441"/>
        <v>0</v>
      </c>
      <c r="L106" s="98"/>
      <c r="M106" s="98"/>
      <c r="N106" s="75">
        <f t="shared" si="442"/>
        <v>0</v>
      </c>
      <c r="O106" s="97"/>
      <c r="P106" s="97"/>
      <c r="Q106" s="73">
        <f t="shared" si="444"/>
        <v>0</v>
      </c>
      <c r="R106" s="98"/>
      <c r="S106" s="98"/>
      <c r="T106" s="75">
        <f t="shared" si="446"/>
        <v>0</v>
      </c>
      <c r="U106" s="97"/>
      <c r="V106" s="97"/>
      <c r="W106" s="73">
        <f t="shared" si="448"/>
        <v>0</v>
      </c>
      <c r="X106" s="98"/>
      <c r="Y106" s="98"/>
      <c r="Z106" s="75">
        <f t="shared" si="450"/>
        <v>0</v>
      </c>
      <c r="AA106" s="97"/>
      <c r="AB106" s="97"/>
      <c r="AC106" s="73">
        <f t="shared" si="452"/>
        <v>0</v>
      </c>
      <c r="AD106" s="98"/>
      <c r="AE106" s="98"/>
      <c r="AF106" s="75">
        <f t="shared" si="454"/>
        <v>0</v>
      </c>
      <c r="AG106" s="97"/>
      <c r="AH106" s="97"/>
      <c r="AI106" s="73">
        <f t="shared" si="456"/>
        <v>0</v>
      </c>
      <c r="AJ106" s="98"/>
      <c r="AK106" s="98"/>
      <c r="AL106" s="75">
        <f t="shared" si="458"/>
        <v>0</v>
      </c>
      <c r="AM106" s="97"/>
      <c r="AN106" s="97"/>
      <c r="AO106" s="73">
        <f t="shared" si="460"/>
        <v>0</v>
      </c>
      <c r="AP106" s="98"/>
      <c r="AQ106" s="98"/>
      <c r="AR106" s="75">
        <f t="shared" si="462"/>
        <v>0</v>
      </c>
      <c r="AS106" s="63"/>
      <c r="AT106" s="63"/>
      <c r="AU106" s="63"/>
    </row>
    <row r="107" spans="1:249" ht="50.25" customHeight="1">
      <c r="A107" s="235"/>
      <c r="B107" s="237"/>
      <c r="C107" s="237"/>
      <c r="D107" s="71" t="s">
        <v>28</v>
      </c>
      <c r="E107" s="95">
        <f>I107+L107+O107+R107+U107+X107+AA107+AD107+AG107+AJ107+AM107+AP107</f>
        <v>0</v>
      </c>
      <c r="F107" s="95">
        <f>J107+M107+P107+S107+V107+Y107+AB107+AE107+AH107+AK107+AN107+AQ107</f>
        <v>0</v>
      </c>
      <c r="G107" s="96">
        <f t="shared" si="439"/>
        <v>0</v>
      </c>
      <c r="H107" s="95">
        <f t="shared" si="440"/>
        <v>0</v>
      </c>
      <c r="I107" s="97"/>
      <c r="J107" s="97"/>
      <c r="K107" s="73">
        <f t="shared" si="441"/>
        <v>0</v>
      </c>
      <c r="L107" s="98"/>
      <c r="M107" s="98"/>
      <c r="N107" s="75">
        <f t="shared" si="442"/>
        <v>0</v>
      </c>
      <c r="O107" s="97"/>
      <c r="P107" s="97"/>
      <c r="Q107" s="73">
        <f t="shared" si="444"/>
        <v>0</v>
      </c>
      <c r="R107" s="98"/>
      <c r="S107" s="98"/>
      <c r="T107" s="75">
        <f t="shared" si="446"/>
        <v>0</v>
      </c>
      <c r="U107" s="97"/>
      <c r="V107" s="97"/>
      <c r="W107" s="73">
        <f t="shared" si="448"/>
        <v>0</v>
      </c>
      <c r="X107" s="98"/>
      <c r="Y107" s="98"/>
      <c r="Z107" s="75">
        <f t="shared" si="450"/>
        <v>0</v>
      </c>
      <c r="AA107" s="97"/>
      <c r="AB107" s="97"/>
      <c r="AC107" s="73">
        <f t="shared" si="452"/>
        <v>0</v>
      </c>
      <c r="AD107" s="98"/>
      <c r="AE107" s="98"/>
      <c r="AF107" s="75">
        <f t="shared" si="454"/>
        <v>0</v>
      </c>
      <c r="AG107" s="97"/>
      <c r="AH107" s="97"/>
      <c r="AI107" s="73">
        <f t="shared" si="456"/>
        <v>0</v>
      </c>
      <c r="AJ107" s="98"/>
      <c r="AK107" s="98"/>
      <c r="AL107" s="75">
        <f t="shared" si="458"/>
        <v>0</v>
      </c>
      <c r="AM107" s="97"/>
      <c r="AN107" s="97"/>
      <c r="AO107" s="73">
        <f t="shared" si="460"/>
        <v>0</v>
      </c>
      <c r="AP107" s="98"/>
      <c r="AQ107" s="98"/>
      <c r="AR107" s="75">
        <f t="shared" si="462"/>
        <v>0</v>
      </c>
      <c r="AS107" s="63"/>
      <c r="AT107" s="63"/>
      <c r="AU107" s="63"/>
    </row>
    <row r="108" spans="1:249" ht="38.25" customHeight="1">
      <c r="A108" s="234" t="s">
        <v>205</v>
      </c>
      <c r="B108" s="236" t="s">
        <v>67</v>
      </c>
      <c r="C108" s="236" t="s">
        <v>175</v>
      </c>
      <c r="D108" s="91" t="s">
        <v>17</v>
      </c>
      <c r="E108" s="92">
        <f>E109+E110</f>
        <v>0</v>
      </c>
      <c r="F108" s="92">
        <f>F109+F110</f>
        <v>0</v>
      </c>
      <c r="G108" s="93">
        <f t="shared" si="439"/>
        <v>0</v>
      </c>
      <c r="H108" s="92">
        <f t="shared" si="440"/>
        <v>0</v>
      </c>
      <c r="I108" s="92">
        <f>I109+I110</f>
        <v>0</v>
      </c>
      <c r="J108" s="92">
        <f>J109+J110</f>
        <v>0</v>
      </c>
      <c r="K108" s="93">
        <f t="shared" si="441"/>
        <v>0</v>
      </c>
      <c r="L108" s="92">
        <f>L109+L110</f>
        <v>0</v>
      </c>
      <c r="M108" s="92">
        <f>M109+M110</f>
        <v>0</v>
      </c>
      <c r="N108" s="93">
        <f t="shared" si="442"/>
        <v>0</v>
      </c>
      <c r="O108" s="92">
        <f t="shared" ref="O108:P108" si="473">O109+O110</f>
        <v>0</v>
      </c>
      <c r="P108" s="92">
        <f t="shared" si="473"/>
        <v>0</v>
      </c>
      <c r="Q108" s="93">
        <f t="shared" si="444"/>
        <v>0</v>
      </c>
      <c r="R108" s="92">
        <f t="shared" ref="R108:S108" si="474">R109+R110</f>
        <v>0</v>
      </c>
      <c r="S108" s="92">
        <f t="shared" si="474"/>
        <v>0</v>
      </c>
      <c r="T108" s="93">
        <f t="shared" si="446"/>
        <v>0</v>
      </c>
      <c r="U108" s="92">
        <f t="shared" ref="U108:V108" si="475">U109+U110</f>
        <v>0</v>
      </c>
      <c r="V108" s="92">
        <f t="shared" si="475"/>
        <v>0</v>
      </c>
      <c r="W108" s="93">
        <f t="shared" si="448"/>
        <v>0</v>
      </c>
      <c r="X108" s="92">
        <f t="shared" ref="X108:Y108" si="476">X109+X110</f>
        <v>0</v>
      </c>
      <c r="Y108" s="92">
        <f t="shared" si="476"/>
        <v>0</v>
      </c>
      <c r="Z108" s="93">
        <f t="shared" si="450"/>
        <v>0</v>
      </c>
      <c r="AA108" s="92">
        <f t="shared" ref="AA108:AB108" si="477">AA109+AA110</f>
        <v>0</v>
      </c>
      <c r="AB108" s="92">
        <f t="shared" si="477"/>
        <v>0</v>
      </c>
      <c r="AC108" s="93">
        <f t="shared" si="452"/>
        <v>0</v>
      </c>
      <c r="AD108" s="92">
        <f t="shared" ref="AD108:AE108" si="478">AD109+AD110</f>
        <v>0</v>
      </c>
      <c r="AE108" s="92">
        <f t="shared" si="478"/>
        <v>0</v>
      </c>
      <c r="AF108" s="93">
        <f t="shared" si="454"/>
        <v>0</v>
      </c>
      <c r="AG108" s="92">
        <f t="shared" ref="AG108:AH108" si="479">AG109+AG110</f>
        <v>0</v>
      </c>
      <c r="AH108" s="92">
        <f t="shared" si="479"/>
        <v>0</v>
      </c>
      <c r="AI108" s="93">
        <f t="shared" si="456"/>
        <v>0</v>
      </c>
      <c r="AJ108" s="92">
        <f t="shared" ref="AJ108:AK108" si="480">AJ109+AJ110</f>
        <v>0</v>
      </c>
      <c r="AK108" s="92">
        <f t="shared" si="480"/>
        <v>0</v>
      </c>
      <c r="AL108" s="93">
        <f t="shared" si="458"/>
        <v>0</v>
      </c>
      <c r="AM108" s="92">
        <f t="shared" ref="AM108:AN108" si="481">AM109+AM110</f>
        <v>0</v>
      </c>
      <c r="AN108" s="92">
        <f t="shared" si="481"/>
        <v>0</v>
      </c>
      <c r="AO108" s="93">
        <f t="shared" si="460"/>
        <v>0</v>
      </c>
      <c r="AP108" s="92">
        <f t="shared" ref="AP108:AQ108" si="482">AP109+AP110</f>
        <v>0</v>
      </c>
      <c r="AQ108" s="92">
        <f t="shared" si="482"/>
        <v>0</v>
      </c>
      <c r="AR108" s="93">
        <f t="shared" si="462"/>
        <v>0</v>
      </c>
      <c r="AS108" s="94"/>
      <c r="AT108" s="94"/>
      <c r="AU108" s="94"/>
    </row>
    <row r="109" spans="1:249" ht="132">
      <c r="A109" s="235"/>
      <c r="B109" s="237"/>
      <c r="C109" s="237"/>
      <c r="D109" s="71" t="s">
        <v>19</v>
      </c>
      <c r="E109" s="95">
        <f>I109+L109+O109+R109+U109+X109+AA109+AD109+AG109+AJ109+AM109+AP109</f>
        <v>0</v>
      </c>
      <c r="F109" s="95">
        <f>J109+M109+P109+S109+V109+Y109+AB109+AE109+AH109+AK109+AN109+AQ109</f>
        <v>0</v>
      </c>
      <c r="G109" s="96">
        <f t="shared" si="439"/>
        <v>0</v>
      </c>
      <c r="H109" s="95">
        <f t="shared" si="440"/>
        <v>0</v>
      </c>
      <c r="I109" s="97"/>
      <c r="J109" s="97"/>
      <c r="K109" s="73">
        <f t="shared" si="441"/>
        <v>0</v>
      </c>
      <c r="L109" s="98"/>
      <c r="M109" s="98"/>
      <c r="N109" s="75">
        <f t="shared" si="442"/>
        <v>0</v>
      </c>
      <c r="O109" s="97"/>
      <c r="P109" s="97"/>
      <c r="Q109" s="73">
        <f t="shared" si="444"/>
        <v>0</v>
      </c>
      <c r="R109" s="98"/>
      <c r="S109" s="98"/>
      <c r="T109" s="75">
        <f t="shared" si="446"/>
        <v>0</v>
      </c>
      <c r="U109" s="97"/>
      <c r="V109" s="97"/>
      <c r="W109" s="73">
        <f t="shared" si="448"/>
        <v>0</v>
      </c>
      <c r="X109" s="98"/>
      <c r="Y109" s="98"/>
      <c r="Z109" s="75">
        <f t="shared" si="450"/>
        <v>0</v>
      </c>
      <c r="AA109" s="97"/>
      <c r="AB109" s="97"/>
      <c r="AC109" s="73">
        <f t="shared" si="452"/>
        <v>0</v>
      </c>
      <c r="AD109" s="98"/>
      <c r="AE109" s="98"/>
      <c r="AF109" s="75">
        <f t="shared" si="454"/>
        <v>0</v>
      </c>
      <c r="AG109" s="97"/>
      <c r="AH109" s="97"/>
      <c r="AI109" s="73">
        <f t="shared" si="456"/>
        <v>0</v>
      </c>
      <c r="AJ109" s="98"/>
      <c r="AK109" s="98"/>
      <c r="AL109" s="75">
        <f t="shared" si="458"/>
        <v>0</v>
      </c>
      <c r="AM109" s="97"/>
      <c r="AN109" s="97"/>
      <c r="AO109" s="73">
        <f t="shared" si="460"/>
        <v>0</v>
      </c>
      <c r="AP109" s="98"/>
      <c r="AQ109" s="98"/>
      <c r="AR109" s="75">
        <f t="shared" si="462"/>
        <v>0</v>
      </c>
      <c r="AS109" s="63"/>
      <c r="AT109" s="63"/>
      <c r="AU109" s="63"/>
    </row>
    <row r="110" spans="1:249" ht="66">
      <c r="A110" s="235"/>
      <c r="B110" s="237"/>
      <c r="C110" s="237"/>
      <c r="D110" s="71" t="s">
        <v>28</v>
      </c>
      <c r="E110" s="95">
        <f>I110+L110+O110+R110+U110+X110+AA110+AD110+AG110+AJ110+AM110+AP110</f>
        <v>0</v>
      </c>
      <c r="F110" s="95">
        <f>J110+M110+P110+S110+V110+Y110+AB110+AE110+AH110+AK110+AN110+AQ110</f>
        <v>0</v>
      </c>
      <c r="G110" s="96">
        <f t="shared" si="439"/>
        <v>0</v>
      </c>
      <c r="H110" s="95">
        <f t="shared" si="440"/>
        <v>0</v>
      </c>
      <c r="I110" s="97"/>
      <c r="J110" s="97"/>
      <c r="K110" s="73">
        <f t="shared" si="441"/>
        <v>0</v>
      </c>
      <c r="L110" s="98"/>
      <c r="M110" s="98"/>
      <c r="N110" s="75">
        <f t="shared" si="442"/>
        <v>0</v>
      </c>
      <c r="O110" s="97"/>
      <c r="P110" s="97"/>
      <c r="Q110" s="73">
        <f t="shared" si="444"/>
        <v>0</v>
      </c>
      <c r="R110" s="98"/>
      <c r="S110" s="98"/>
      <c r="T110" s="75">
        <f t="shared" si="446"/>
        <v>0</v>
      </c>
      <c r="U110" s="97"/>
      <c r="V110" s="97"/>
      <c r="W110" s="73">
        <f t="shared" si="448"/>
        <v>0</v>
      </c>
      <c r="X110" s="98"/>
      <c r="Y110" s="98"/>
      <c r="Z110" s="75">
        <f t="shared" si="450"/>
        <v>0</v>
      </c>
      <c r="AA110" s="97"/>
      <c r="AB110" s="97"/>
      <c r="AC110" s="73">
        <f t="shared" si="452"/>
        <v>0</v>
      </c>
      <c r="AD110" s="98"/>
      <c r="AE110" s="98"/>
      <c r="AF110" s="75">
        <f t="shared" si="454"/>
        <v>0</v>
      </c>
      <c r="AG110" s="97"/>
      <c r="AH110" s="97"/>
      <c r="AI110" s="73">
        <f t="shared" si="456"/>
        <v>0</v>
      </c>
      <c r="AJ110" s="98"/>
      <c r="AK110" s="98"/>
      <c r="AL110" s="75">
        <f t="shared" si="458"/>
        <v>0</v>
      </c>
      <c r="AM110" s="97"/>
      <c r="AN110" s="97"/>
      <c r="AO110" s="73">
        <f t="shared" si="460"/>
        <v>0</v>
      </c>
      <c r="AP110" s="98"/>
      <c r="AQ110" s="98"/>
      <c r="AR110" s="75">
        <f t="shared" si="462"/>
        <v>0</v>
      </c>
      <c r="AS110" s="63"/>
      <c r="AT110" s="63"/>
      <c r="AU110" s="63"/>
    </row>
    <row r="111" spans="1:249" ht="34.5" customHeight="1">
      <c r="A111" s="234" t="s">
        <v>206</v>
      </c>
      <c r="B111" s="236" t="s">
        <v>116</v>
      </c>
      <c r="C111" s="236" t="s">
        <v>175</v>
      </c>
      <c r="D111" s="91" t="s">
        <v>17</v>
      </c>
      <c r="E111" s="92">
        <f>E112+E113</f>
        <v>0</v>
      </c>
      <c r="F111" s="92">
        <f>F112+F113</f>
        <v>0</v>
      </c>
      <c r="G111" s="93">
        <f t="shared" si="439"/>
        <v>0</v>
      </c>
      <c r="H111" s="92">
        <f t="shared" si="440"/>
        <v>0</v>
      </c>
      <c r="I111" s="92">
        <f>I112+I113</f>
        <v>0</v>
      </c>
      <c r="J111" s="92">
        <f>J112+J113</f>
        <v>0</v>
      </c>
      <c r="K111" s="93">
        <f t="shared" si="441"/>
        <v>0</v>
      </c>
      <c r="L111" s="92">
        <f>L112+L113</f>
        <v>0</v>
      </c>
      <c r="M111" s="92">
        <f>M112+M113</f>
        <v>0</v>
      </c>
      <c r="N111" s="93">
        <f t="shared" si="442"/>
        <v>0</v>
      </c>
      <c r="O111" s="92">
        <f t="shared" ref="O111:P111" si="483">O112+O113</f>
        <v>0</v>
      </c>
      <c r="P111" s="92">
        <f t="shared" si="483"/>
        <v>0</v>
      </c>
      <c r="Q111" s="93">
        <f t="shared" si="444"/>
        <v>0</v>
      </c>
      <c r="R111" s="92">
        <f t="shared" ref="R111:S111" si="484">R112+R113</f>
        <v>0</v>
      </c>
      <c r="S111" s="92">
        <f t="shared" si="484"/>
        <v>0</v>
      </c>
      <c r="T111" s="93">
        <f t="shared" si="446"/>
        <v>0</v>
      </c>
      <c r="U111" s="92">
        <f t="shared" ref="U111:V111" si="485">U112+U113</f>
        <v>0</v>
      </c>
      <c r="V111" s="92">
        <f t="shared" si="485"/>
        <v>0</v>
      </c>
      <c r="W111" s="93">
        <f t="shared" si="448"/>
        <v>0</v>
      </c>
      <c r="X111" s="92">
        <f t="shared" ref="X111:Y111" si="486">X112+X113</f>
        <v>0</v>
      </c>
      <c r="Y111" s="92">
        <f t="shared" si="486"/>
        <v>0</v>
      </c>
      <c r="Z111" s="93">
        <f t="shared" si="450"/>
        <v>0</v>
      </c>
      <c r="AA111" s="92">
        <f t="shared" ref="AA111:AB111" si="487">AA112+AA113</f>
        <v>0</v>
      </c>
      <c r="AB111" s="92">
        <f t="shared" si="487"/>
        <v>0</v>
      </c>
      <c r="AC111" s="93">
        <f t="shared" si="452"/>
        <v>0</v>
      </c>
      <c r="AD111" s="92">
        <f t="shared" ref="AD111:AE111" si="488">AD112+AD113</f>
        <v>0</v>
      </c>
      <c r="AE111" s="92">
        <f t="shared" si="488"/>
        <v>0</v>
      </c>
      <c r="AF111" s="93">
        <f t="shared" si="454"/>
        <v>0</v>
      </c>
      <c r="AG111" s="92">
        <f t="shared" ref="AG111:AH111" si="489">AG112+AG113</f>
        <v>0</v>
      </c>
      <c r="AH111" s="92">
        <f t="shared" si="489"/>
        <v>0</v>
      </c>
      <c r="AI111" s="93">
        <f t="shared" si="456"/>
        <v>0</v>
      </c>
      <c r="AJ111" s="92">
        <f t="shared" ref="AJ111:AK111" si="490">AJ112+AJ113</f>
        <v>0</v>
      </c>
      <c r="AK111" s="92">
        <f t="shared" si="490"/>
        <v>0</v>
      </c>
      <c r="AL111" s="93">
        <f t="shared" si="458"/>
        <v>0</v>
      </c>
      <c r="AM111" s="92">
        <f t="shared" ref="AM111:AN111" si="491">AM112+AM113</f>
        <v>0</v>
      </c>
      <c r="AN111" s="92">
        <f t="shared" si="491"/>
        <v>0</v>
      </c>
      <c r="AO111" s="93">
        <f t="shared" si="460"/>
        <v>0</v>
      </c>
      <c r="AP111" s="92">
        <f t="shared" ref="AP111:AQ111" si="492">AP112+AP113</f>
        <v>0</v>
      </c>
      <c r="AQ111" s="92">
        <f t="shared" si="492"/>
        <v>0</v>
      </c>
      <c r="AR111" s="93">
        <f t="shared" si="462"/>
        <v>0</v>
      </c>
      <c r="AS111" s="94"/>
      <c r="AT111" s="94"/>
      <c r="AU111" s="94"/>
    </row>
    <row r="112" spans="1:249" ht="132">
      <c r="A112" s="235"/>
      <c r="B112" s="237"/>
      <c r="C112" s="237"/>
      <c r="D112" s="71" t="s">
        <v>19</v>
      </c>
      <c r="E112" s="95">
        <f>I112+L112+O112+R112+U112+X112+AA112+AD112+AG112+AJ112+AM112+AP112</f>
        <v>0</v>
      </c>
      <c r="F112" s="95">
        <f>J112+M112+P112+S112+V112+Y112+AB112+AE112+AH112+AK112+AN112+AQ112</f>
        <v>0</v>
      </c>
      <c r="G112" s="96">
        <f t="shared" si="439"/>
        <v>0</v>
      </c>
      <c r="H112" s="95">
        <f t="shared" si="440"/>
        <v>0</v>
      </c>
      <c r="I112" s="97"/>
      <c r="J112" s="97"/>
      <c r="K112" s="73">
        <f t="shared" si="441"/>
        <v>0</v>
      </c>
      <c r="L112" s="98"/>
      <c r="M112" s="98"/>
      <c r="N112" s="75">
        <f t="shared" si="442"/>
        <v>0</v>
      </c>
      <c r="O112" s="97"/>
      <c r="P112" s="97"/>
      <c r="Q112" s="73">
        <f t="shared" si="444"/>
        <v>0</v>
      </c>
      <c r="R112" s="98"/>
      <c r="S112" s="98"/>
      <c r="T112" s="75">
        <f t="shared" si="446"/>
        <v>0</v>
      </c>
      <c r="U112" s="97"/>
      <c r="V112" s="97"/>
      <c r="W112" s="73">
        <f t="shared" si="448"/>
        <v>0</v>
      </c>
      <c r="X112" s="98"/>
      <c r="Y112" s="98"/>
      <c r="Z112" s="75">
        <f t="shared" si="450"/>
        <v>0</v>
      </c>
      <c r="AA112" s="97"/>
      <c r="AB112" s="97"/>
      <c r="AC112" s="73">
        <f t="shared" si="452"/>
        <v>0</v>
      </c>
      <c r="AD112" s="98"/>
      <c r="AE112" s="98"/>
      <c r="AF112" s="75">
        <f t="shared" si="454"/>
        <v>0</v>
      </c>
      <c r="AG112" s="97"/>
      <c r="AH112" s="97"/>
      <c r="AI112" s="73">
        <f t="shared" si="456"/>
        <v>0</v>
      </c>
      <c r="AJ112" s="98"/>
      <c r="AK112" s="98"/>
      <c r="AL112" s="75">
        <f t="shared" si="458"/>
        <v>0</v>
      </c>
      <c r="AM112" s="97"/>
      <c r="AN112" s="97"/>
      <c r="AO112" s="73">
        <f t="shared" si="460"/>
        <v>0</v>
      </c>
      <c r="AP112" s="98"/>
      <c r="AQ112" s="98"/>
      <c r="AR112" s="75">
        <f t="shared" si="462"/>
        <v>0</v>
      </c>
      <c r="AS112" s="63"/>
      <c r="AT112" s="63"/>
      <c r="AU112" s="63"/>
    </row>
    <row r="113" spans="1:249" ht="66">
      <c r="A113" s="235"/>
      <c r="B113" s="237"/>
      <c r="C113" s="237"/>
      <c r="D113" s="71" t="s">
        <v>28</v>
      </c>
      <c r="E113" s="95">
        <f>I113+L113+O113+R113+U113+X113+AA113+AD113+AG113+AJ113+AM113+AP113</f>
        <v>0</v>
      </c>
      <c r="F113" s="95">
        <f>J113+M113+P113+S113+V113+Y113+AB113+AE113+AH113+AK113+AN113+AQ113</f>
        <v>0</v>
      </c>
      <c r="G113" s="96">
        <f t="shared" si="439"/>
        <v>0</v>
      </c>
      <c r="H113" s="95">
        <f t="shared" si="440"/>
        <v>0</v>
      </c>
      <c r="I113" s="97"/>
      <c r="J113" s="97"/>
      <c r="K113" s="73">
        <f t="shared" si="441"/>
        <v>0</v>
      </c>
      <c r="L113" s="98"/>
      <c r="M113" s="98"/>
      <c r="N113" s="75">
        <f t="shared" si="442"/>
        <v>0</v>
      </c>
      <c r="O113" s="97"/>
      <c r="P113" s="97"/>
      <c r="Q113" s="73">
        <f t="shared" si="444"/>
        <v>0</v>
      </c>
      <c r="R113" s="98"/>
      <c r="S113" s="98"/>
      <c r="T113" s="75">
        <f t="shared" si="446"/>
        <v>0</v>
      </c>
      <c r="U113" s="97"/>
      <c r="V113" s="97"/>
      <c r="W113" s="73">
        <f t="shared" si="448"/>
        <v>0</v>
      </c>
      <c r="X113" s="98"/>
      <c r="Y113" s="98"/>
      <c r="Z113" s="75">
        <f t="shared" si="450"/>
        <v>0</v>
      </c>
      <c r="AA113" s="97"/>
      <c r="AB113" s="97"/>
      <c r="AC113" s="73">
        <f t="shared" si="452"/>
        <v>0</v>
      </c>
      <c r="AD113" s="98"/>
      <c r="AE113" s="98"/>
      <c r="AF113" s="75">
        <f t="shared" si="454"/>
        <v>0</v>
      </c>
      <c r="AG113" s="97"/>
      <c r="AH113" s="97"/>
      <c r="AI113" s="73">
        <f t="shared" si="456"/>
        <v>0</v>
      </c>
      <c r="AJ113" s="98"/>
      <c r="AK113" s="98"/>
      <c r="AL113" s="75">
        <f t="shared" si="458"/>
        <v>0</v>
      </c>
      <c r="AM113" s="97"/>
      <c r="AN113" s="97"/>
      <c r="AO113" s="73">
        <f t="shared" si="460"/>
        <v>0</v>
      </c>
      <c r="AP113" s="98"/>
      <c r="AQ113" s="98"/>
      <c r="AR113" s="75">
        <f t="shared" si="462"/>
        <v>0</v>
      </c>
      <c r="AS113" s="63"/>
      <c r="AT113" s="63"/>
      <c r="AU113" s="63"/>
    </row>
    <row r="114" spans="1:249" ht="35.25" customHeight="1">
      <c r="A114" s="234" t="s">
        <v>255</v>
      </c>
      <c r="B114" s="236" t="s">
        <v>256</v>
      </c>
      <c r="C114" s="236" t="s">
        <v>175</v>
      </c>
      <c r="D114" s="91" t="s">
        <v>17</v>
      </c>
      <c r="E114" s="92">
        <f>E115+E116</f>
        <v>4.9000000000000004</v>
      </c>
      <c r="F114" s="92">
        <f>F115+F116</f>
        <v>0</v>
      </c>
      <c r="G114" s="93">
        <f t="shared" ref="G114:G116" si="493">IF(E114=0,0,F114*100/E114)</f>
        <v>0</v>
      </c>
      <c r="H114" s="92">
        <f t="shared" ref="H114:H116" si="494">E114-F114</f>
        <v>4.9000000000000004</v>
      </c>
      <c r="I114" s="92">
        <f>I115+I116</f>
        <v>0</v>
      </c>
      <c r="J114" s="92">
        <f>J115+J116</f>
        <v>0</v>
      </c>
      <c r="K114" s="93">
        <f t="shared" ref="K114:K116" si="495">IF(I114=0,0,J114*100/I114)</f>
        <v>0</v>
      </c>
      <c r="L114" s="92">
        <f>L115+L116</f>
        <v>0</v>
      </c>
      <c r="M114" s="92">
        <f>M115+M116</f>
        <v>0</v>
      </c>
      <c r="N114" s="93">
        <f t="shared" ref="N114:N116" si="496">IF(L114=0,0,M114*100/L114)</f>
        <v>0</v>
      </c>
      <c r="O114" s="92">
        <f t="shared" ref="O114:P114" si="497">O115+O116</f>
        <v>0</v>
      </c>
      <c r="P114" s="92">
        <f t="shared" si="497"/>
        <v>0</v>
      </c>
      <c r="Q114" s="93">
        <f t="shared" ref="Q114:Q116" si="498">IF(O114=0,0,P114*100/O114)</f>
        <v>0</v>
      </c>
      <c r="R114" s="92">
        <f t="shared" ref="R114:S114" si="499">R115+R116</f>
        <v>0</v>
      </c>
      <c r="S114" s="92">
        <f t="shared" si="499"/>
        <v>0</v>
      </c>
      <c r="T114" s="93">
        <f t="shared" ref="T114:T116" si="500">IF(R114=0,0,S114*100/R114)</f>
        <v>0</v>
      </c>
      <c r="U114" s="92">
        <f t="shared" ref="U114:V114" si="501">U115+U116</f>
        <v>0</v>
      </c>
      <c r="V114" s="92">
        <f t="shared" si="501"/>
        <v>0</v>
      </c>
      <c r="W114" s="93">
        <f t="shared" ref="W114:W116" si="502">IF(U114=0,0,V114*100/U114)</f>
        <v>0</v>
      </c>
      <c r="X114" s="92">
        <f t="shared" ref="X114:Y114" si="503">X115+X116</f>
        <v>0</v>
      </c>
      <c r="Y114" s="92">
        <f t="shared" si="503"/>
        <v>0</v>
      </c>
      <c r="Z114" s="93">
        <f t="shared" ref="Z114:Z116" si="504">IF(X114=0,0,Y114*100/X114)</f>
        <v>0</v>
      </c>
      <c r="AA114" s="92">
        <f t="shared" ref="AA114:AB114" si="505">AA115+AA116</f>
        <v>4.9000000000000004</v>
      </c>
      <c r="AB114" s="92">
        <f t="shared" si="505"/>
        <v>0</v>
      </c>
      <c r="AC114" s="93">
        <f t="shared" ref="AC114:AC116" si="506">IF(AA114=0,0,AB114*100/AA114)</f>
        <v>0</v>
      </c>
      <c r="AD114" s="92">
        <f t="shared" ref="AD114:AE114" si="507">AD115+AD116</f>
        <v>0</v>
      </c>
      <c r="AE114" s="92">
        <f t="shared" si="507"/>
        <v>0</v>
      </c>
      <c r="AF114" s="93">
        <f t="shared" ref="AF114:AF116" si="508">IF(AD114=0,0,AE114*100/AD114)</f>
        <v>0</v>
      </c>
      <c r="AG114" s="92">
        <f t="shared" ref="AG114:AH114" si="509">AG115+AG116</f>
        <v>0</v>
      </c>
      <c r="AH114" s="92">
        <f t="shared" si="509"/>
        <v>0</v>
      </c>
      <c r="AI114" s="93">
        <f t="shared" ref="AI114:AI116" si="510">IF(AG114=0,0,AH114*100/AG114)</f>
        <v>0</v>
      </c>
      <c r="AJ114" s="92">
        <f t="shared" ref="AJ114:AK114" si="511">AJ115+AJ116</f>
        <v>0</v>
      </c>
      <c r="AK114" s="92">
        <f t="shared" si="511"/>
        <v>0</v>
      </c>
      <c r="AL114" s="93">
        <f t="shared" ref="AL114:AL116" si="512">IF(AJ114=0,0,AK114*100/AJ114)</f>
        <v>0</v>
      </c>
      <c r="AM114" s="92">
        <f t="shared" ref="AM114:AN114" si="513">AM115+AM116</f>
        <v>0</v>
      </c>
      <c r="AN114" s="92">
        <f t="shared" si="513"/>
        <v>0</v>
      </c>
      <c r="AO114" s="93">
        <f t="shared" ref="AO114:AO116" si="514">IF(AM114=0,0,AN114*100/AM114)</f>
        <v>0</v>
      </c>
      <c r="AP114" s="92">
        <f t="shared" ref="AP114:AQ114" si="515">AP115+AP116</f>
        <v>0</v>
      </c>
      <c r="AQ114" s="92">
        <f t="shared" si="515"/>
        <v>0</v>
      </c>
      <c r="AR114" s="93">
        <f t="shared" ref="AR114:AR116" si="516">IF(AP114=0,0,AQ114*100/AP114)</f>
        <v>0</v>
      </c>
      <c r="AS114" s="63"/>
      <c r="AT114" s="63"/>
      <c r="AU114" s="63"/>
    </row>
    <row r="115" spans="1:249" ht="35.25" customHeight="1">
      <c r="A115" s="235"/>
      <c r="B115" s="237"/>
      <c r="C115" s="237"/>
      <c r="D115" s="71" t="s">
        <v>19</v>
      </c>
      <c r="E115" s="95">
        <f>I115+L115+O115+R115+U115+X115+AA115+AD115+AG115+AJ115+AM115+AP115</f>
        <v>0</v>
      </c>
      <c r="F115" s="95">
        <f>J115+M115+P115+S115+V115+Y115+AB115+AE115+AH115+AK115+AN115+AQ115</f>
        <v>0</v>
      </c>
      <c r="G115" s="96">
        <f t="shared" si="493"/>
        <v>0</v>
      </c>
      <c r="H115" s="95">
        <f t="shared" si="494"/>
        <v>0</v>
      </c>
      <c r="I115" s="97"/>
      <c r="J115" s="97"/>
      <c r="K115" s="73">
        <f t="shared" si="495"/>
        <v>0</v>
      </c>
      <c r="L115" s="98"/>
      <c r="M115" s="98"/>
      <c r="N115" s="75">
        <f t="shared" si="496"/>
        <v>0</v>
      </c>
      <c r="O115" s="97"/>
      <c r="P115" s="97"/>
      <c r="Q115" s="73">
        <f t="shared" si="498"/>
        <v>0</v>
      </c>
      <c r="R115" s="98"/>
      <c r="S115" s="98"/>
      <c r="T115" s="75">
        <f t="shared" si="500"/>
        <v>0</v>
      </c>
      <c r="U115" s="97"/>
      <c r="V115" s="97"/>
      <c r="W115" s="73">
        <f t="shared" si="502"/>
        <v>0</v>
      </c>
      <c r="X115" s="98"/>
      <c r="Y115" s="98"/>
      <c r="Z115" s="75">
        <f t="shared" si="504"/>
        <v>0</v>
      </c>
      <c r="AA115" s="97"/>
      <c r="AB115" s="97"/>
      <c r="AC115" s="73">
        <f t="shared" si="506"/>
        <v>0</v>
      </c>
      <c r="AD115" s="98"/>
      <c r="AE115" s="98"/>
      <c r="AF115" s="75">
        <f t="shared" si="508"/>
        <v>0</v>
      </c>
      <c r="AG115" s="97"/>
      <c r="AH115" s="97"/>
      <c r="AI115" s="73">
        <f t="shared" si="510"/>
        <v>0</v>
      </c>
      <c r="AJ115" s="98"/>
      <c r="AK115" s="98"/>
      <c r="AL115" s="75">
        <f t="shared" si="512"/>
        <v>0</v>
      </c>
      <c r="AM115" s="97"/>
      <c r="AN115" s="97"/>
      <c r="AO115" s="73">
        <f t="shared" si="514"/>
        <v>0</v>
      </c>
      <c r="AP115" s="98"/>
      <c r="AQ115" s="98"/>
      <c r="AR115" s="75">
        <f t="shared" si="516"/>
        <v>0</v>
      </c>
      <c r="AS115" s="63"/>
      <c r="AT115" s="63"/>
      <c r="AU115" s="63"/>
    </row>
    <row r="116" spans="1:249" ht="73.5" customHeight="1">
      <c r="A116" s="267"/>
      <c r="B116" s="268"/>
      <c r="C116" s="237"/>
      <c r="D116" s="71" t="s">
        <v>28</v>
      </c>
      <c r="E116" s="95">
        <f>I116+L116+O116+R116+U116+X116+AA116+AD116+AG116+AJ116+AM116+AP116</f>
        <v>4.9000000000000004</v>
      </c>
      <c r="F116" s="95">
        <f>J116+M116+P116+S116+V116+Y116+AB116+AE116+AH116+AK116+AN116+AQ116</f>
        <v>0</v>
      </c>
      <c r="G116" s="96">
        <f t="shared" si="493"/>
        <v>0</v>
      </c>
      <c r="H116" s="95">
        <f t="shared" si="494"/>
        <v>4.9000000000000004</v>
      </c>
      <c r="I116" s="97"/>
      <c r="J116" s="97"/>
      <c r="K116" s="73">
        <f t="shared" si="495"/>
        <v>0</v>
      </c>
      <c r="L116" s="98"/>
      <c r="M116" s="98"/>
      <c r="N116" s="75">
        <f t="shared" si="496"/>
        <v>0</v>
      </c>
      <c r="O116" s="97"/>
      <c r="P116" s="97"/>
      <c r="Q116" s="73">
        <f t="shared" si="498"/>
        <v>0</v>
      </c>
      <c r="R116" s="98"/>
      <c r="S116" s="98"/>
      <c r="T116" s="75">
        <f t="shared" si="500"/>
        <v>0</v>
      </c>
      <c r="U116" s="97"/>
      <c r="V116" s="97"/>
      <c r="W116" s="73">
        <f t="shared" si="502"/>
        <v>0</v>
      </c>
      <c r="X116" s="98"/>
      <c r="Y116" s="98"/>
      <c r="Z116" s="75">
        <f t="shared" si="504"/>
        <v>0</v>
      </c>
      <c r="AA116" s="97">
        <v>4.9000000000000004</v>
      </c>
      <c r="AB116" s="97"/>
      <c r="AC116" s="73">
        <f t="shared" si="506"/>
        <v>0</v>
      </c>
      <c r="AD116" s="98"/>
      <c r="AE116" s="98"/>
      <c r="AF116" s="75">
        <f t="shared" si="508"/>
        <v>0</v>
      </c>
      <c r="AG116" s="97"/>
      <c r="AH116" s="97"/>
      <c r="AI116" s="73">
        <f t="shared" si="510"/>
        <v>0</v>
      </c>
      <c r="AJ116" s="98"/>
      <c r="AK116" s="98"/>
      <c r="AL116" s="75">
        <f t="shared" si="512"/>
        <v>0</v>
      </c>
      <c r="AM116" s="97"/>
      <c r="AN116" s="97"/>
      <c r="AO116" s="73">
        <f t="shared" si="514"/>
        <v>0</v>
      </c>
      <c r="AP116" s="98"/>
      <c r="AQ116" s="98"/>
      <c r="AR116" s="75">
        <f t="shared" si="516"/>
        <v>0</v>
      </c>
      <c r="AS116" s="63"/>
      <c r="AT116" s="63"/>
      <c r="AU116" s="63"/>
    </row>
    <row r="117" spans="1:249" ht="45.75" customHeight="1">
      <c r="A117" s="219" t="s">
        <v>207</v>
      </c>
      <c r="B117" s="220"/>
      <c r="C117" s="246"/>
      <c r="D117" s="64" t="s">
        <v>17</v>
      </c>
      <c r="E117" s="117">
        <f>SUM(E118)+E119</f>
        <v>77502.899999999994</v>
      </c>
      <c r="F117" s="117">
        <f>SUM(F118)+F119</f>
        <v>52780.356</v>
      </c>
      <c r="G117" s="93">
        <f t="shared" si="439"/>
        <v>68.101136860685216</v>
      </c>
      <c r="H117" s="92">
        <f t="shared" si="440"/>
        <v>24722.543999999994</v>
      </c>
      <c r="I117" s="92">
        <f>I118+I119</f>
        <v>9062.4689999999991</v>
      </c>
      <c r="J117" s="92">
        <f>J118+J119</f>
        <v>0</v>
      </c>
      <c r="K117" s="93">
        <f t="shared" si="441"/>
        <v>0</v>
      </c>
      <c r="L117" s="92">
        <f>L118+L119</f>
        <v>5322.1670000000004</v>
      </c>
      <c r="M117" s="92">
        <f>M118+M119</f>
        <v>14384.636</v>
      </c>
      <c r="N117" s="93">
        <f t="shared" si="442"/>
        <v>270.2778022561111</v>
      </c>
      <c r="O117" s="92">
        <f>O118+O119</f>
        <v>1813.364</v>
      </c>
      <c r="P117" s="92">
        <f>P118+P119</f>
        <v>0</v>
      </c>
      <c r="Q117" s="93">
        <f t="shared" si="444"/>
        <v>0</v>
      </c>
      <c r="R117" s="92">
        <f>R118+R119</f>
        <v>0</v>
      </c>
      <c r="S117" s="92">
        <f>S118+S119</f>
        <v>1813.364</v>
      </c>
      <c r="T117" s="93">
        <f t="shared" si="446"/>
        <v>0</v>
      </c>
      <c r="U117" s="92">
        <f>U118+U119</f>
        <v>0</v>
      </c>
      <c r="V117" s="92">
        <f>V118+V119</f>
        <v>0</v>
      </c>
      <c r="W117" s="93">
        <f t="shared" si="448"/>
        <v>0</v>
      </c>
      <c r="X117" s="92">
        <f>X118+X119</f>
        <v>0</v>
      </c>
      <c r="Y117" s="92">
        <f>Y118+Y119</f>
        <v>0</v>
      </c>
      <c r="Z117" s="93">
        <f t="shared" si="450"/>
        <v>0</v>
      </c>
      <c r="AA117" s="92">
        <f>AA118+AA119</f>
        <v>4.9000000000000004</v>
      </c>
      <c r="AB117" s="92">
        <f>AB118+AB119</f>
        <v>0</v>
      </c>
      <c r="AC117" s="93">
        <f t="shared" si="452"/>
        <v>0</v>
      </c>
      <c r="AD117" s="92">
        <f>AD118+AD119</f>
        <v>38362.356</v>
      </c>
      <c r="AE117" s="92">
        <f>AE118+AE119</f>
        <v>36582.356</v>
      </c>
      <c r="AF117" s="93">
        <f t="shared" si="454"/>
        <v>95.360034717367199</v>
      </c>
      <c r="AG117" s="92">
        <f>AG118+AG119</f>
        <v>6600</v>
      </c>
      <c r="AH117" s="92">
        <f>AH118+AH119</f>
        <v>0</v>
      </c>
      <c r="AI117" s="93">
        <f t="shared" si="456"/>
        <v>0</v>
      </c>
      <c r="AJ117" s="92">
        <f>AJ118+AJ119</f>
        <v>6800.4639999999999</v>
      </c>
      <c r="AK117" s="92">
        <f>AK118+AK119</f>
        <v>0</v>
      </c>
      <c r="AL117" s="93">
        <f t="shared" si="458"/>
        <v>0</v>
      </c>
      <c r="AM117" s="92">
        <f>AM118+AM119</f>
        <v>7000</v>
      </c>
      <c r="AN117" s="92">
        <f>AN118+AN119</f>
        <v>0</v>
      </c>
      <c r="AO117" s="93">
        <f t="shared" si="460"/>
        <v>0</v>
      </c>
      <c r="AP117" s="92">
        <f>AP118+AP119</f>
        <v>2537.1799999999998</v>
      </c>
      <c r="AQ117" s="92">
        <f>AQ118+AQ119</f>
        <v>0</v>
      </c>
      <c r="AR117" s="93">
        <f t="shared" si="462"/>
        <v>0</v>
      </c>
      <c r="AS117" s="63"/>
      <c r="AT117" s="63"/>
      <c r="AU117" s="63"/>
    </row>
    <row r="118" spans="1:249" ht="132">
      <c r="A118" s="222"/>
      <c r="B118" s="223"/>
      <c r="C118" s="247"/>
      <c r="D118" s="71" t="s">
        <v>19</v>
      </c>
      <c r="E118" s="68">
        <f>I118+L118+O118+R118+U118+X118+AA118+AD118+AG118+AJ118+AM118+AP118</f>
        <v>77498</v>
      </c>
      <c r="F118" s="68">
        <f>J118+M118+P118+S118+V118+Y118+AB118+AE118+AH118+AK118+AN118+AQ118</f>
        <v>52780.356</v>
      </c>
      <c r="G118" s="67">
        <f t="shared" si="439"/>
        <v>68.105442721102477</v>
      </c>
      <c r="H118" s="68">
        <f t="shared" si="440"/>
        <v>24717.644</v>
      </c>
      <c r="I118" s="97">
        <f>I100+I103+I106+I109+I112</f>
        <v>9062.4689999999991</v>
      </c>
      <c r="J118" s="97">
        <f>J100+J103+J106+J109+J112</f>
        <v>0</v>
      </c>
      <c r="K118" s="73">
        <f t="shared" si="441"/>
        <v>0</v>
      </c>
      <c r="L118" s="98">
        <f>L100+L103+L106+L109+L112</f>
        <v>5322.1670000000004</v>
      </c>
      <c r="M118" s="98">
        <f>M100+M103+M106+M109+M112</f>
        <v>14384.636</v>
      </c>
      <c r="N118" s="75">
        <f t="shared" si="442"/>
        <v>270.2778022561111</v>
      </c>
      <c r="O118" s="97">
        <f>O100+O103+O106+O109+O112</f>
        <v>1813.364</v>
      </c>
      <c r="P118" s="97">
        <f>P100+P103+P106+P109+P112</f>
        <v>0</v>
      </c>
      <c r="Q118" s="73">
        <f t="shared" si="444"/>
        <v>0</v>
      </c>
      <c r="R118" s="98">
        <f>R100+R103+R106+R109+R112</f>
        <v>0</v>
      </c>
      <c r="S118" s="98">
        <f>S100+S103+S106+S109+S112</f>
        <v>1813.364</v>
      </c>
      <c r="T118" s="75">
        <f t="shared" si="446"/>
        <v>0</v>
      </c>
      <c r="U118" s="97">
        <f>U100+U103+U106+U109+U112</f>
        <v>0</v>
      </c>
      <c r="V118" s="97">
        <f>V100+V103+V106+V109+V112</f>
        <v>0</v>
      </c>
      <c r="W118" s="73">
        <f t="shared" si="448"/>
        <v>0</v>
      </c>
      <c r="X118" s="98">
        <f>X100+X103+X106+X109+X112</f>
        <v>0</v>
      </c>
      <c r="Y118" s="98">
        <f>Y100+Y103+Y106+Y109+Y112</f>
        <v>0</v>
      </c>
      <c r="Z118" s="75">
        <f t="shared" si="450"/>
        <v>0</v>
      </c>
      <c r="AA118" s="97">
        <f>AA100+AA103+AA106+AA109+AA112+AA115</f>
        <v>0</v>
      </c>
      <c r="AB118" s="97">
        <f>AB100+AB103+AB106+AB109+AB112</f>
        <v>0</v>
      </c>
      <c r="AC118" s="73">
        <f t="shared" si="452"/>
        <v>0</v>
      </c>
      <c r="AD118" s="98">
        <f>AD100+AD103+AD106+AD109+AD112</f>
        <v>38362.356</v>
      </c>
      <c r="AE118" s="98">
        <f>AE100+AE103+AE106+AE109+AE112</f>
        <v>36582.356</v>
      </c>
      <c r="AF118" s="75">
        <f t="shared" si="454"/>
        <v>95.360034717367199</v>
      </c>
      <c r="AG118" s="97">
        <f>AG100+AG103+AG106+AG109+AG112</f>
        <v>6600</v>
      </c>
      <c r="AH118" s="97">
        <f>AH100+AH103+AH106+AH109+AH112</f>
        <v>0</v>
      </c>
      <c r="AI118" s="73">
        <f t="shared" si="456"/>
        <v>0</v>
      </c>
      <c r="AJ118" s="98">
        <f>AJ100+AJ103+AJ106+AJ109+AJ112</f>
        <v>6800.4639999999999</v>
      </c>
      <c r="AK118" s="98">
        <f>AK100+AK103+AK106+AK109+AK112</f>
        <v>0</v>
      </c>
      <c r="AL118" s="75">
        <f t="shared" si="458"/>
        <v>0</v>
      </c>
      <c r="AM118" s="97">
        <f>AM100+AM103+AM106+AM109+AM112</f>
        <v>7000</v>
      </c>
      <c r="AN118" s="97">
        <f>AN100+AN103+AN106+AN109+AN112</f>
        <v>0</v>
      </c>
      <c r="AO118" s="73">
        <f t="shared" si="460"/>
        <v>0</v>
      </c>
      <c r="AP118" s="98">
        <f>AP100+AP103+AP106+AP109+AP112</f>
        <v>2537.1799999999998</v>
      </c>
      <c r="AQ118" s="98">
        <f>AQ100+AQ103+AQ106+AQ109+AQ112</f>
        <v>0</v>
      </c>
      <c r="AR118" s="75">
        <f t="shared" si="462"/>
        <v>0</v>
      </c>
      <c r="AS118" s="63"/>
      <c r="AT118" s="63"/>
      <c r="AU118" s="63"/>
    </row>
    <row r="119" spans="1:249" ht="66">
      <c r="A119" s="225"/>
      <c r="B119" s="226"/>
      <c r="C119" s="248"/>
      <c r="D119" s="71" t="s">
        <v>28</v>
      </c>
      <c r="E119" s="68">
        <f>I119+L119+O119+R119+U119+X119+AA119+AD119+AG119+AJ119+AM119+AP119</f>
        <v>4.9000000000000004</v>
      </c>
      <c r="F119" s="68">
        <f>J119+M119+P119+S119+V119+Y119+AB119+AE119+AH119+AK119+AN119+AQ119</f>
        <v>0</v>
      </c>
      <c r="G119" s="67">
        <f t="shared" si="439"/>
        <v>0</v>
      </c>
      <c r="H119" s="118">
        <f t="shared" si="440"/>
        <v>4.9000000000000004</v>
      </c>
      <c r="I119" s="97">
        <f>I101+I104+I107+I110+I113</f>
        <v>0</v>
      </c>
      <c r="J119" s="97">
        <f>J101+J104+J107+J110+J113</f>
        <v>0</v>
      </c>
      <c r="K119" s="73">
        <f t="shared" si="441"/>
        <v>0</v>
      </c>
      <c r="L119" s="98">
        <f>L101+L104+L107+L110+L113</f>
        <v>0</v>
      </c>
      <c r="M119" s="98">
        <f>M101+M104+M107+M110+M113</f>
        <v>0</v>
      </c>
      <c r="N119" s="75">
        <f t="shared" si="442"/>
        <v>0</v>
      </c>
      <c r="O119" s="97">
        <f>O101+O104+O107+O110+O113</f>
        <v>0</v>
      </c>
      <c r="P119" s="97">
        <f>P101+P104+P107+P110+P113</f>
        <v>0</v>
      </c>
      <c r="Q119" s="73">
        <f t="shared" si="444"/>
        <v>0</v>
      </c>
      <c r="R119" s="98">
        <f>R101+R104+R107+R110+R113</f>
        <v>0</v>
      </c>
      <c r="S119" s="98">
        <f>S101+S104+S107+S110+S113</f>
        <v>0</v>
      </c>
      <c r="T119" s="75">
        <f t="shared" si="446"/>
        <v>0</v>
      </c>
      <c r="U119" s="97">
        <f>U101+U104+U107+U110+U113</f>
        <v>0</v>
      </c>
      <c r="V119" s="97">
        <f>V101+V104+V107+V110+V113</f>
        <v>0</v>
      </c>
      <c r="W119" s="73">
        <f t="shared" si="448"/>
        <v>0</v>
      </c>
      <c r="X119" s="98">
        <f>X101+X104+X107+X110+X113</f>
        <v>0</v>
      </c>
      <c r="Y119" s="98">
        <f>Y101+Y104+Y107+Y110+Y113</f>
        <v>0</v>
      </c>
      <c r="Z119" s="75">
        <f t="shared" si="450"/>
        <v>0</v>
      </c>
      <c r="AA119" s="97">
        <f>AA101+AA104+AA107+AA110+AA113+AA116</f>
        <v>4.9000000000000004</v>
      </c>
      <c r="AB119" s="97">
        <f>AB101+AB104+AB107+AB110+AB113</f>
        <v>0</v>
      </c>
      <c r="AC119" s="73">
        <f t="shared" si="452"/>
        <v>0</v>
      </c>
      <c r="AD119" s="98">
        <f>AD101+AD104+AD107+AD110+AD113</f>
        <v>0</v>
      </c>
      <c r="AE119" s="98">
        <f>AE101+AE104+AE107+AE110+AE113</f>
        <v>0</v>
      </c>
      <c r="AF119" s="75">
        <f t="shared" si="454"/>
        <v>0</v>
      </c>
      <c r="AG119" s="97">
        <f>AG101+AG104+AG107+AG110+AG113</f>
        <v>0</v>
      </c>
      <c r="AH119" s="97">
        <f>AH101+AH104+AH107+AH110+AH113</f>
        <v>0</v>
      </c>
      <c r="AI119" s="73">
        <f t="shared" si="456"/>
        <v>0</v>
      </c>
      <c r="AJ119" s="98">
        <f>AJ101+AJ104+AJ107+AJ110+AJ113</f>
        <v>0</v>
      </c>
      <c r="AK119" s="98">
        <f>AK101+AK104+AK107+AK110+AK113</f>
        <v>0</v>
      </c>
      <c r="AL119" s="75">
        <f t="shared" si="458"/>
        <v>0</v>
      </c>
      <c r="AM119" s="97">
        <f>AM101+AM104+AM107+AM110+AM113</f>
        <v>0</v>
      </c>
      <c r="AN119" s="97">
        <f>AN101+AN104+AN107+AN110+AN113</f>
        <v>0</v>
      </c>
      <c r="AO119" s="73">
        <f t="shared" si="460"/>
        <v>0</v>
      </c>
      <c r="AP119" s="98">
        <f>AP101+AP104+AP107+AP110+AP113</f>
        <v>0</v>
      </c>
      <c r="AQ119" s="98">
        <f>AQ101+AQ104+AQ107+AQ110+AQ113</f>
        <v>0</v>
      </c>
      <c r="AR119" s="75">
        <f t="shared" si="462"/>
        <v>0</v>
      </c>
      <c r="AS119" s="63"/>
      <c r="AT119" s="63"/>
      <c r="AU119" s="63"/>
    </row>
    <row r="120" spans="1:249" s="20" customFormat="1" ht="33">
      <c r="A120" s="230" t="s">
        <v>265</v>
      </c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  <c r="R120" s="231"/>
      <c r="S120" s="231"/>
      <c r="T120" s="231"/>
      <c r="U120" s="231"/>
      <c r="V120" s="231"/>
      <c r="W120" s="231"/>
      <c r="X120" s="231"/>
      <c r="Y120" s="231"/>
      <c r="Z120" s="231"/>
      <c r="AA120" s="231"/>
      <c r="AB120" s="231"/>
      <c r="AC120" s="231"/>
      <c r="AD120" s="231"/>
      <c r="AE120" s="231"/>
      <c r="AF120" s="231"/>
      <c r="AG120" s="231"/>
      <c r="AH120" s="231"/>
      <c r="AI120" s="231"/>
      <c r="AJ120" s="231"/>
      <c r="AK120" s="231"/>
      <c r="AL120" s="231"/>
      <c r="AM120" s="231"/>
      <c r="AN120" s="231"/>
      <c r="AO120" s="231"/>
      <c r="AP120" s="231"/>
      <c r="AQ120" s="84"/>
      <c r="AR120" s="84"/>
      <c r="AS120" s="85"/>
      <c r="AT120" s="85"/>
      <c r="AU120" s="86"/>
      <c r="AV120" s="11"/>
      <c r="AW120" s="11"/>
      <c r="AX120" s="11"/>
      <c r="AY120" s="10"/>
      <c r="AZ120" s="10"/>
      <c r="BA120" s="11"/>
      <c r="BB120" s="10"/>
      <c r="BC120" s="10"/>
      <c r="BD120" s="11"/>
      <c r="BE120" s="10"/>
      <c r="BF120" s="10"/>
      <c r="BG120" s="11"/>
      <c r="BH120" s="11"/>
      <c r="BI120" s="11"/>
      <c r="BJ120" s="10"/>
      <c r="BK120" s="10"/>
      <c r="BL120" s="11"/>
      <c r="BM120" s="10"/>
      <c r="BN120" s="10"/>
      <c r="BO120" s="11"/>
      <c r="BP120" s="10"/>
      <c r="BQ120" s="10"/>
      <c r="BR120" s="11"/>
      <c r="BS120" s="11"/>
      <c r="BT120" s="11"/>
      <c r="BU120" s="10"/>
      <c r="BV120" s="10"/>
      <c r="BW120" s="11"/>
      <c r="BX120" s="10"/>
      <c r="BY120" s="10"/>
      <c r="BZ120" s="11"/>
      <c r="CA120" s="10"/>
      <c r="CB120" s="10"/>
      <c r="CC120" s="11"/>
      <c r="CD120" s="11"/>
      <c r="CE120" s="11"/>
      <c r="CF120" s="10"/>
      <c r="CG120" s="10"/>
      <c r="CH120" s="11"/>
      <c r="CI120" s="10"/>
      <c r="CJ120" s="10"/>
      <c r="CK120" s="11"/>
      <c r="CL120" s="10"/>
      <c r="CM120" s="10"/>
      <c r="CN120" s="11"/>
      <c r="CO120" s="12"/>
      <c r="CP120" s="12"/>
      <c r="CQ120" s="12"/>
      <c r="CR120" s="12"/>
      <c r="CS120" s="12"/>
      <c r="CT120" s="13"/>
      <c r="CU120" s="11"/>
      <c r="CV120" s="11"/>
      <c r="CW120" s="11"/>
      <c r="CX120" s="10"/>
      <c r="CY120" s="10"/>
      <c r="CZ120" s="11"/>
      <c r="DA120" s="10"/>
      <c r="DB120" s="10"/>
      <c r="DC120" s="11"/>
      <c r="DD120" s="10"/>
      <c r="DE120" s="10"/>
      <c r="DF120" s="11"/>
      <c r="DG120" s="14"/>
      <c r="DH120" s="14"/>
      <c r="DI120" s="15"/>
      <c r="DJ120" s="15"/>
      <c r="DK120" s="14"/>
      <c r="DL120" s="15"/>
      <c r="DM120" s="15"/>
      <c r="DN120" s="14"/>
      <c r="DO120" s="15"/>
      <c r="DP120" s="15"/>
      <c r="DQ120" s="14"/>
      <c r="DR120" s="14"/>
      <c r="DS120" s="14"/>
      <c r="DT120" s="15"/>
      <c r="DU120" s="15"/>
      <c r="DV120" s="14"/>
      <c r="DW120" s="15"/>
      <c r="DX120" s="15"/>
      <c r="DY120" s="14"/>
      <c r="DZ120" s="15"/>
      <c r="EA120" s="15"/>
      <c r="EB120" s="14"/>
      <c r="EC120" s="14"/>
      <c r="ED120" s="14"/>
      <c r="EE120" s="15"/>
      <c r="EF120" s="15"/>
      <c r="EG120" s="14"/>
      <c r="EH120" s="15"/>
      <c r="EI120" s="15"/>
      <c r="EJ120" s="14"/>
      <c r="EK120" s="15"/>
      <c r="EL120" s="15"/>
      <c r="EM120" s="14"/>
      <c r="EN120" s="23"/>
      <c r="EO120" s="23"/>
      <c r="EP120" s="23"/>
      <c r="EQ120" s="23"/>
      <c r="ER120" s="23"/>
      <c r="ES120" s="17"/>
      <c r="ET120" s="14"/>
      <c r="EU120" s="14"/>
      <c r="EV120" s="14"/>
      <c r="EW120" s="15"/>
      <c r="EX120" s="15"/>
      <c r="EY120" s="14"/>
      <c r="EZ120" s="15"/>
      <c r="FA120" s="15"/>
      <c r="FB120" s="14"/>
      <c r="FC120" s="15"/>
      <c r="FD120" s="15"/>
      <c r="FE120" s="14"/>
      <c r="FF120" s="14"/>
      <c r="FG120" s="14"/>
      <c r="FH120" s="15"/>
      <c r="FI120" s="15"/>
      <c r="FJ120" s="14"/>
      <c r="FK120" s="15"/>
      <c r="FL120" s="15"/>
      <c r="FM120" s="14"/>
      <c r="FN120" s="15"/>
      <c r="FO120" s="15"/>
      <c r="FP120" s="14"/>
      <c r="FQ120" s="14"/>
      <c r="FR120" s="14"/>
      <c r="FS120" s="15"/>
      <c r="FT120" s="15"/>
      <c r="FU120" s="14"/>
      <c r="FV120" s="15"/>
      <c r="FW120" s="15"/>
      <c r="FX120" s="14"/>
      <c r="FY120" s="15"/>
      <c r="FZ120" s="15"/>
      <c r="GA120" s="14"/>
      <c r="GB120" s="14"/>
      <c r="GC120" s="14"/>
      <c r="GD120" s="15"/>
      <c r="GE120" s="15"/>
      <c r="GF120" s="14"/>
      <c r="GG120" s="15"/>
      <c r="GH120" s="15"/>
      <c r="GI120" s="14"/>
      <c r="GJ120" s="15"/>
      <c r="GK120" s="15"/>
      <c r="GL120" s="14"/>
      <c r="GM120" s="23"/>
      <c r="GN120" s="23"/>
      <c r="GO120" s="23"/>
      <c r="GP120" s="23"/>
      <c r="GQ120" s="23"/>
      <c r="GR120" s="17"/>
      <c r="GS120" s="14"/>
      <c r="GT120" s="14"/>
      <c r="GU120" s="14"/>
      <c r="GV120" s="15"/>
      <c r="GW120" s="15"/>
      <c r="GX120" s="14"/>
      <c r="GY120" s="15"/>
      <c r="GZ120" s="15"/>
      <c r="HA120" s="14"/>
      <c r="HB120" s="15"/>
      <c r="HC120" s="15"/>
      <c r="HD120" s="14"/>
      <c r="HE120" s="14"/>
      <c r="HF120" s="14"/>
      <c r="HG120" s="15"/>
      <c r="HH120" s="15"/>
      <c r="HI120" s="14"/>
      <c r="HJ120" s="15"/>
      <c r="HK120" s="15"/>
      <c r="HL120" s="14"/>
      <c r="HM120" s="15"/>
      <c r="HN120" s="15"/>
      <c r="HO120" s="14"/>
      <c r="HP120" s="14"/>
      <c r="HQ120" s="14"/>
      <c r="HR120" s="15"/>
      <c r="HS120" s="15"/>
      <c r="HT120" s="14"/>
      <c r="HU120" s="15"/>
      <c r="HV120" s="15"/>
      <c r="HW120" s="14"/>
      <c r="HX120" s="15"/>
      <c r="HY120" s="15"/>
      <c r="HZ120" s="14"/>
      <c r="IA120" s="14"/>
      <c r="IB120" s="14"/>
      <c r="IC120" s="15"/>
      <c r="ID120" s="15"/>
      <c r="IE120" s="14"/>
      <c r="IF120" s="15"/>
      <c r="IG120" s="15"/>
      <c r="IH120" s="14"/>
      <c r="II120" s="15"/>
      <c r="IJ120" s="15"/>
      <c r="IK120" s="14"/>
      <c r="IL120" s="23"/>
      <c r="IM120" s="23"/>
      <c r="IN120" s="23"/>
      <c r="IO120" s="23"/>
    </row>
    <row r="121" spans="1:249" s="20" customFormat="1" ht="9.75" customHeight="1">
      <c r="A121" s="232"/>
      <c r="B121" s="233"/>
      <c r="C121" s="233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  <c r="N121" s="233"/>
      <c r="O121" s="233"/>
      <c r="P121" s="233"/>
      <c r="Q121" s="233"/>
      <c r="R121" s="233"/>
      <c r="S121" s="233"/>
      <c r="T121" s="233"/>
      <c r="U121" s="233"/>
      <c r="V121" s="233"/>
      <c r="W121" s="233"/>
      <c r="X121" s="233"/>
      <c r="Y121" s="233"/>
      <c r="Z121" s="233"/>
      <c r="AA121" s="233"/>
      <c r="AB121" s="233"/>
      <c r="AC121" s="233"/>
      <c r="AD121" s="233"/>
      <c r="AE121" s="233"/>
      <c r="AF121" s="233"/>
      <c r="AG121" s="233"/>
      <c r="AH121" s="233"/>
      <c r="AI121" s="233"/>
      <c r="AJ121" s="233"/>
      <c r="AK121" s="233"/>
      <c r="AL121" s="233"/>
      <c r="AM121" s="233"/>
      <c r="AN121" s="233"/>
      <c r="AO121" s="233"/>
      <c r="AP121" s="233"/>
      <c r="AQ121" s="233"/>
      <c r="AR121" s="119"/>
      <c r="AS121" s="120"/>
      <c r="AT121" s="120"/>
      <c r="AU121" s="121"/>
      <c r="AV121" s="14"/>
      <c r="AW121" s="14"/>
      <c r="AX121" s="14"/>
      <c r="AY121" s="15"/>
      <c r="AZ121" s="15"/>
      <c r="BA121" s="14"/>
      <c r="BB121" s="15"/>
      <c r="BC121" s="15"/>
      <c r="BD121" s="14"/>
      <c r="BE121" s="15"/>
      <c r="BF121" s="15"/>
      <c r="BG121" s="14"/>
      <c r="BH121" s="14"/>
      <c r="BI121" s="14"/>
      <c r="BJ121" s="15"/>
      <c r="BK121" s="15"/>
      <c r="BL121" s="14"/>
      <c r="BM121" s="15"/>
      <c r="BN121" s="15"/>
      <c r="BO121" s="14"/>
      <c r="BP121" s="15"/>
      <c r="BQ121" s="15"/>
      <c r="BR121" s="14"/>
      <c r="BS121" s="14"/>
      <c r="BT121" s="14"/>
      <c r="BU121" s="15"/>
      <c r="BV121" s="15"/>
      <c r="BW121" s="14"/>
      <c r="BX121" s="15"/>
      <c r="BY121" s="15"/>
      <c r="BZ121" s="14"/>
      <c r="CA121" s="15"/>
      <c r="CB121" s="15"/>
      <c r="CC121" s="14"/>
      <c r="CD121" s="14"/>
      <c r="CE121" s="14"/>
      <c r="CF121" s="15"/>
      <c r="CG121" s="15"/>
      <c r="CH121" s="14"/>
      <c r="CI121" s="15"/>
      <c r="CJ121" s="15"/>
      <c r="CK121" s="14"/>
      <c r="CL121" s="15"/>
      <c r="CM121" s="15"/>
      <c r="CN121" s="14"/>
      <c r="CO121" s="23"/>
      <c r="CP121" s="23"/>
      <c r="CQ121" s="23"/>
      <c r="CR121" s="23"/>
      <c r="CS121" s="23"/>
      <c r="CT121" s="17"/>
      <c r="CU121" s="14"/>
      <c r="CV121" s="14"/>
      <c r="CW121" s="14"/>
      <c r="CX121" s="15"/>
      <c r="CY121" s="15"/>
      <c r="CZ121" s="14"/>
      <c r="DA121" s="15"/>
      <c r="DB121" s="15"/>
      <c r="DC121" s="14"/>
      <c r="DD121" s="15"/>
      <c r="DE121" s="15"/>
      <c r="DF121" s="14"/>
      <c r="DG121" s="14"/>
      <c r="DH121" s="14"/>
      <c r="DI121" s="15"/>
      <c r="DJ121" s="15"/>
      <c r="DK121" s="14"/>
      <c r="DL121" s="15"/>
      <c r="DM121" s="15"/>
      <c r="DN121" s="14"/>
      <c r="DO121" s="15"/>
      <c r="DP121" s="15"/>
      <c r="DQ121" s="14"/>
      <c r="DR121" s="14"/>
      <c r="DS121" s="14"/>
      <c r="DT121" s="15"/>
      <c r="DU121" s="15"/>
      <c r="DV121" s="14"/>
      <c r="DW121" s="15"/>
      <c r="DX121" s="15"/>
      <c r="DY121" s="14"/>
      <c r="DZ121" s="15"/>
      <c r="EA121" s="15"/>
      <c r="EB121" s="14"/>
      <c r="EC121" s="14"/>
      <c r="ED121" s="14"/>
      <c r="EE121" s="15"/>
      <c r="EF121" s="15"/>
      <c r="EG121" s="14"/>
      <c r="EH121" s="15"/>
      <c r="EI121" s="15"/>
      <c r="EJ121" s="14"/>
      <c r="EK121" s="15"/>
      <c r="EL121" s="15"/>
      <c r="EM121" s="14"/>
      <c r="EN121" s="23"/>
      <c r="EO121" s="23"/>
      <c r="EP121" s="23"/>
      <c r="EQ121" s="23"/>
      <c r="ER121" s="23"/>
      <c r="ES121" s="17"/>
      <c r="ET121" s="14"/>
      <c r="EU121" s="14"/>
      <c r="EV121" s="14"/>
      <c r="EW121" s="15"/>
      <c r="EX121" s="15"/>
      <c r="EY121" s="14"/>
      <c r="EZ121" s="15"/>
      <c r="FA121" s="15"/>
      <c r="FB121" s="14"/>
      <c r="FC121" s="15"/>
      <c r="FD121" s="15"/>
      <c r="FE121" s="14"/>
      <c r="FF121" s="14"/>
      <c r="FG121" s="14"/>
      <c r="FH121" s="15"/>
      <c r="FI121" s="15"/>
      <c r="FJ121" s="14"/>
      <c r="FK121" s="15"/>
      <c r="FL121" s="15"/>
      <c r="FM121" s="14"/>
      <c r="FN121" s="15"/>
      <c r="FO121" s="15"/>
      <c r="FP121" s="14"/>
      <c r="FQ121" s="14"/>
      <c r="FR121" s="14"/>
      <c r="FS121" s="15"/>
      <c r="FT121" s="15"/>
      <c r="FU121" s="14"/>
      <c r="FV121" s="15"/>
      <c r="FW121" s="15"/>
      <c r="FX121" s="14"/>
      <c r="FY121" s="15"/>
      <c r="FZ121" s="15"/>
      <c r="GA121" s="14"/>
      <c r="GB121" s="14"/>
      <c r="GC121" s="14"/>
      <c r="GD121" s="15"/>
      <c r="GE121" s="15"/>
      <c r="GF121" s="14"/>
      <c r="GG121" s="15"/>
      <c r="GH121" s="15"/>
      <c r="GI121" s="14"/>
      <c r="GJ121" s="15"/>
      <c r="GK121" s="15"/>
      <c r="GL121" s="14"/>
      <c r="GM121" s="23"/>
      <c r="GN121" s="23"/>
      <c r="GO121" s="23"/>
      <c r="GP121" s="23"/>
      <c r="GQ121" s="23"/>
      <c r="GR121" s="17"/>
      <c r="GS121" s="14"/>
      <c r="GT121" s="14"/>
      <c r="GU121" s="14"/>
      <c r="GV121" s="15"/>
      <c r="GW121" s="15"/>
      <c r="GX121" s="14"/>
      <c r="GY121" s="15"/>
      <c r="GZ121" s="15"/>
      <c r="HA121" s="14"/>
      <c r="HB121" s="15"/>
      <c r="HC121" s="15"/>
      <c r="HD121" s="14"/>
      <c r="HE121" s="14"/>
      <c r="HF121" s="14"/>
      <c r="HG121" s="15"/>
      <c r="HH121" s="15"/>
      <c r="HI121" s="14"/>
      <c r="HJ121" s="15"/>
      <c r="HK121" s="15"/>
      <c r="HL121" s="14"/>
      <c r="HM121" s="15"/>
      <c r="HN121" s="15"/>
      <c r="HO121" s="14"/>
      <c r="HP121" s="14"/>
      <c r="HQ121" s="14"/>
      <c r="HR121" s="15"/>
      <c r="HS121" s="15"/>
      <c r="HT121" s="14"/>
      <c r="HU121" s="15"/>
      <c r="HV121" s="15"/>
      <c r="HW121" s="14"/>
      <c r="HX121" s="15"/>
      <c r="HY121" s="15"/>
      <c r="HZ121" s="14"/>
      <c r="IA121" s="14"/>
      <c r="IB121" s="14"/>
      <c r="IC121" s="15"/>
      <c r="ID121" s="15"/>
      <c r="IE121" s="14"/>
      <c r="IF121" s="15"/>
      <c r="IG121" s="15"/>
      <c r="IH121" s="14"/>
      <c r="II121" s="15"/>
      <c r="IJ121" s="15"/>
      <c r="IK121" s="14"/>
      <c r="IL121" s="23"/>
      <c r="IM121" s="23"/>
      <c r="IN121" s="23"/>
      <c r="IO121" s="23"/>
    </row>
    <row r="122" spans="1:249" s="20" customFormat="1" ht="60" customHeight="1">
      <c r="A122" s="265" t="s">
        <v>266</v>
      </c>
      <c r="B122" s="266"/>
      <c r="C122" s="266"/>
      <c r="D122" s="266"/>
      <c r="E122" s="266"/>
      <c r="F122" s="266"/>
      <c r="G122" s="266"/>
      <c r="H122" s="266"/>
      <c r="I122" s="266"/>
      <c r="J122" s="266"/>
      <c r="K122" s="266"/>
      <c r="L122" s="266"/>
      <c r="M122" s="266"/>
      <c r="N122" s="266"/>
      <c r="O122" s="266"/>
      <c r="P122" s="266"/>
      <c r="Q122" s="266"/>
      <c r="R122" s="266"/>
      <c r="S122" s="266"/>
      <c r="T122" s="266"/>
      <c r="U122" s="266"/>
      <c r="V122" s="266"/>
      <c r="W122" s="266"/>
      <c r="X122" s="266"/>
      <c r="Y122" s="266"/>
      <c r="Z122" s="266"/>
      <c r="AA122" s="266"/>
      <c r="AB122" s="266"/>
      <c r="AC122" s="266"/>
      <c r="AD122" s="266"/>
      <c r="AE122" s="266"/>
      <c r="AF122" s="266"/>
      <c r="AG122" s="266"/>
      <c r="AH122" s="266"/>
      <c r="AI122" s="266"/>
      <c r="AJ122" s="266"/>
      <c r="AK122" s="266"/>
      <c r="AL122" s="266"/>
      <c r="AM122" s="266"/>
      <c r="AN122" s="266"/>
      <c r="AO122" s="266"/>
      <c r="AP122" s="266"/>
      <c r="AQ122" s="266"/>
      <c r="AR122" s="124"/>
      <c r="AS122" s="90"/>
      <c r="AT122" s="90"/>
      <c r="AU122" s="90"/>
    </row>
    <row r="123" spans="1:249" ht="42" customHeight="1">
      <c r="A123" s="234" t="s">
        <v>208</v>
      </c>
      <c r="B123" s="236" t="s">
        <v>68</v>
      </c>
      <c r="C123" s="236" t="s">
        <v>175</v>
      </c>
      <c r="D123" s="91" t="s">
        <v>17</v>
      </c>
      <c r="E123" s="92">
        <f>E124+E125</f>
        <v>5000</v>
      </c>
      <c r="F123" s="111">
        <f>F124+F125</f>
        <v>2537.0169999999998</v>
      </c>
      <c r="G123" s="93">
        <f t="shared" ref="G123:G137" si="517">IF(E123=0,0,F123*100/E123)</f>
        <v>50.740339999999996</v>
      </c>
      <c r="H123" s="92">
        <f t="shared" ref="H123:H137" si="518">E123-F123</f>
        <v>2462.9830000000002</v>
      </c>
      <c r="I123" s="92">
        <f>I124+I125</f>
        <v>0</v>
      </c>
      <c r="J123" s="92">
        <f>J124+J125</f>
        <v>0</v>
      </c>
      <c r="K123" s="93">
        <f t="shared" ref="K123:K137" si="519">IF(I123=0,0,J123*100/I123)</f>
        <v>0</v>
      </c>
      <c r="L123" s="92">
        <f>L124+L125</f>
        <v>1000</v>
      </c>
      <c r="M123" s="92">
        <f>M124+M125</f>
        <v>1000</v>
      </c>
      <c r="N123" s="93">
        <f t="shared" ref="N123:N137" si="520">IF(L123=0,0,M123*100/L123)</f>
        <v>100</v>
      </c>
      <c r="O123" s="92">
        <f t="shared" ref="O123:P123" si="521">O124+O125</f>
        <v>0</v>
      </c>
      <c r="P123" s="92">
        <f t="shared" si="521"/>
        <v>0</v>
      </c>
      <c r="Q123" s="93">
        <f t="shared" ref="Q123:Q137" si="522">IF(O123=0,0,P123*100/O123)</f>
        <v>0</v>
      </c>
      <c r="R123" s="92">
        <f t="shared" ref="R123:S123" si="523">R124+R125</f>
        <v>0</v>
      </c>
      <c r="S123" s="92">
        <f t="shared" si="523"/>
        <v>0</v>
      </c>
      <c r="T123" s="93">
        <f t="shared" ref="T123:T137" si="524">IF(R123=0,0,S123*100/R123)</f>
        <v>0</v>
      </c>
      <c r="U123" s="92">
        <f t="shared" ref="U123:V123" si="525">U124+U125</f>
        <v>0</v>
      </c>
      <c r="V123" s="92">
        <f t="shared" si="525"/>
        <v>0</v>
      </c>
      <c r="W123" s="93">
        <f t="shared" ref="W123:W137" si="526">IF(U123=0,0,V123*100/U123)</f>
        <v>0</v>
      </c>
      <c r="X123" s="111">
        <f>X124+X125</f>
        <v>1537.0170000000001</v>
      </c>
      <c r="Y123" s="111">
        <f>Y124+Y125</f>
        <v>1537.0170000000001</v>
      </c>
      <c r="Z123" s="93">
        <f t="shared" ref="Z123:Z125" si="527">IF(X123=0,0,Y123*100/X123)</f>
        <v>100</v>
      </c>
      <c r="AA123" s="92">
        <f t="shared" ref="AA123:AB123" si="528">AA124+AA125</f>
        <v>0</v>
      </c>
      <c r="AB123" s="92">
        <f t="shared" si="528"/>
        <v>0</v>
      </c>
      <c r="AC123" s="93">
        <f t="shared" ref="AC123:AC137" si="529">IF(AA123=0,0,AB123*100/AA123)</f>
        <v>0</v>
      </c>
      <c r="AD123" s="92">
        <f t="shared" ref="AD123:AE123" si="530">AD124+AD125</f>
        <v>0</v>
      </c>
      <c r="AE123" s="92">
        <f t="shared" si="530"/>
        <v>0</v>
      </c>
      <c r="AF123" s="93">
        <f t="shared" ref="AF123:AF137" si="531">IF(AD123=0,0,AE123*100/AD123)</f>
        <v>0</v>
      </c>
      <c r="AG123" s="92">
        <f t="shared" ref="AG123:AH123" si="532">AG124+AG125</f>
        <v>0</v>
      </c>
      <c r="AH123" s="92">
        <f t="shared" si="532"/>
        <v>0</v>
      </c>
      <c r="AI123" s="93">
        <f t="shared" ref="AI123:AI137" si="533">IF(AG123=0,0,AH123*100/AG123)</f>
        <v>0</v>
      </c>
      <c r="AJ123" s="92">
        <f t="shared" ref="AJ123:AK123" si="534">AJ124+AJ125</f>
        <v>556</v>
      </c>
      <c r="AK123" s="92">
        <f t="shared" si="534"/>
        <v>0</v>
      </c>
      <c r="AL123" s="93">
        <f t="shared" ref="AL123:AL137" si="535">IF(AJ123=0,0,AK123*100/AJ123)</f>
        <v>0</v>
      </c>
      <c r="AM123" s="92">
        <f t="shared" ref="AM123:AN123" si="536">AM124+AM125</f>
        <v>556</v>
      </c>
      <c r="AN123" s="92">
        <f t="shared" si="536"/>
        <v>0</v>
      </c>
      <c r="AO123" s="93">
        <f t="shared" ref="AO123:AO137" si="537">IF(AM123=0,0,AN123*100/AM123)</f>
        <v>0</v>
      </c>
      <c r="AP123" s="111">
        <f t="shared" ref="AP123:AQ123" si="538">AP124+AP125</f>
        <v>1350.9829999999999</v>
      </c>
      <c r="AQ123" s="92">
        <f t="shared" si="538"/>
        <v>0</v>
      </c>
      <c r="AR123" s="93">
        <f t="shared" ref="AR123:AR137" si="539">IF(AP123=0,0,AQ123*100/AP123)</f>
        <v>0</v>
      </c>
      <c r="AS123" s="94"/>
      <c r="AT123" s="94"/>
      <c r="AU123" s="94"/>
    </row>
    <row r="124" spans="1:249" ht="132">
      <c r="A124" s="235"/>
      <c r="B124" s="237"/>
      <c r="C124" s="237"/>
      <c r="D124" s="71" t="s">
        <v>19</v>
      </c>
      <c r="E124" s="95">
        <f>I124+L124+O124+R124+U124+X124+AA124+AD124+AG124+AJ124+AM124+AP124</f>
        <v>5000</v>
      </c>
      <c r="F124" s="112">
        <f>J124+M124+P124+S124+V124+Y124+AB124+AE124+AH124+AK124+AN124+AQ124</f>
        <v>2537.0169999999998</v>
      </c>
      <c r="G124" s="96">
        <f t="shared" si="517"/>
        <v>50.740339999999996</v>
      </c>
      <c r="H124" s="95">
        <f t="shared" si="518"/>
        <v>2462.9830000000002</v>
      </c>
      <c r="I124" s="97"/>
      <c r="J124" s="97"/>
      <c r="K124" s="73">
        <f t="shared" si="519"/>
        <v>0</v>
      </c>
      <c r="L124" s="98">
        <v>1000</v>
      </c>
      <c r="M124" s="98">
        <v>1000</v>
      </c>
      <c r="N124" s="75">
        <f t="shared" si="520"/>
        <v>100</v>
      </c>
      <c r="O124" s="97"/>
      <c r="P124" s="97"/>
      <c r="Q124" s="73">
        <f t="shared" si="522"/>
        <v>0</v>
      </c>
      <c r="R124" s="98"/>
      <c r="S124" s="98"/>
      <c r="T124" s="75">
        <f t="shared" si="524"/>
        <v>0</v>
      </c>
      <c r="U124" s="97"/>
      <c r="V124" s="97"/>
      <c r="W124" s="73">
        <f t="shared" si="526"/>
        <v>0</v>
      </c>
      <c r="X124" s="113">
        <v>1537.0170000000001</v>
      </c>
      <c r="Y124" s="113">
        <v>1537.0170000000001</v>
      </c>
      <c r="Z124" s="75">
        <f t="shared" si="527"/>
        <v>100</v>
      </c>
      <c r="AA124" s="97"/>
      <c r="AB124" s="97"/>
      <c r="AC124" s="73">
        <f t="shared" si="529"/>
        <v>0</v>
      </c>
      <c r="AD124" s="98"/>
      <c r="AE124" s="98"/>
      <c r="AF124" s="75">
        <f t="shared" si="531"/>
        <v>0</v>
      </c>
      <c r="AG124" s="97"/>
      <c r="AH124" s="97"/>
      <c r="AI124" s="73">
        <f t="shared" si="533"/>
        <v>0</v>
      </c>
      <c r="AJ124" s="98">
        <v>556</v>
      </c>
      <c r="AK124" s="98"/>
      <c r="AL124" s="75">
        <f t="shared" si="535"/>
        <v>0</v>
      </c>
      <c r="AM124" s="97">
        <v>556</v>
      </c>
      <c r="AN124" s="97"/>
      <c r="AO124" s="73">
        <f t="shared" si="537"/>
        <v>0</v>
      </c>
      <c r="AP124" s="113">
        <v>1350.9829999999999</v>
      </c>
      <c r="AQ124" s="98"/>
      <c r="AR124" s="75">
        <f t="shared" si="539"/>
        <v>0</v>
      </c>
      <c r="AS124" s="63"/>
      <c r="AT124" s="116"/>
      <c r="AU124" s="63"/>
    </row>
    <row r="125" spans="1:249" ht="54" customHeight="1">
      <c r="A125" s="235"/>
      <c r="B125" s="237"/>
      <c r="C125" s="237"/>
      <c r="D125" s="71" t="s">
        <v>28</v>
      </c>
      <c r="E125" s="95">
        <f>I125+L125+O125+R125+U125+X125+AA125+AD125+AG125+AJ125+AM125+AP125</f>
        <v>0</v>
      </c>
      <c r="F125" s="95">
        <f>J125+M125+P125+S125+V125+Y125+AB125+AE125+AH125+AK125+AN125+AQ125</f>
        <v>0</v>
      </c>
      <c r="G125" s="96">
        <f t="shared" si="517"/>
        <v>0</v>
      </c>
      <c r="H125" s="95">
        <f t="shared" si="518"/>
        <v>0</v>
      </c>
      <c r="I125" s="97"/>
      <c r="J125" s="97"/>
      <c r="K125" s="73">
        <f t="shared" si="519"/>
        <v>0</v>
      </c>
      <c r="L125" s="98"/>
      <c r="M125" s="98"/>
      <c r="N125" s="75">
        <f t="shared" si="520"/>
        <v>0</v>
      </c>
      <c r="O125" s="97"/>
      <c r="P125" s="97"/>
      <c r="Q125" s="73">
        <f t="shared" si="522"/>
        <v>0</v>
      </c>
      <c r="R125" s="98"/>
      <c r="S125" s="98"/>
      <c r="T125" s="75">
        <f t="shared" si="524"/>
        <v>0</v>
      </c>
      <c r="U125" s="97"/>
      <c r="V125" s="97"/>
      <c r="W125" s="73">
        <f t="shared" si="526"/>
        <v>0</v>
      </c>
      <c r="X125" s="98"/>
      <c r="Y125" s="98"/>
      <c r="Z125" s="75">
        <f t="shared" si="527"/>
        <v>0</v>
      </c>
      <c r="AA125" s="97"/>
      <c r="AB125" s="97"/>
      <c r="AC125" s="73">
        <f t="shared" si="529"/>
        <v>0</v>
      </c>
      <c r="AD125" s="98"/>
      <c r="AE125" s="98"/>
      <c r="AF125" s="75">
        <f t="shared" si="531"/>
        <v>0</v>
      </c>
      <c r="AG125" s="97"/>
      <c r="AH125" s="97"/>
      <c r="AI125" s="73">
        <f t="shared" si="533"/>
        <v>0</v>
      </c>
      <c r="AJ125" s="98"/>
      <c r="AK125" s="98"/>
      <c r="AL125" s="75">
        <f t="shared" si="535"/>
        <v>0</v>
      </c>
      <c r="AM125" s="97"/>
      <c r="AN125" s="97"/>
      <c r="AO125" s="73">
        <f t="shared" si="537"/>
        <v>0</v>
      </c>
      <c r="AP125" s="98"/>
      <c r="AQ125" s="98"/>
      <c r="AR125" s="75">
        <f t="shared" si="539"/>
        <v>0</v>
      </c>
      <c r="AS125" s="63"/>
      <c r="AT125" s="63"/>
      <c r="AU125" s="63"/>
    </row>
    <row r="126" spans="1:249" ht="33" customHeight="1">
      <c r="A126" s="234" t="s">
        <v>209</v>
      </c>
      <c r="B126" s="236" t="s">
        <v>69</v>
      </c>
      <c r="C126" s="236" t="s">
        <v>175</v>
      </c>
      <c r="D126" s="91" t="s">
        <v>17</v>
      </c>
      <c r="E126" s="92">
        <f>E127+E128</f>
        <v>1735.1</v>
      </c>
      <c r="F126" s="111">
        <f>F127+F128</f>
        <v>1224.0520000000001</v>
      </c>
      <c r="G126" s="93">
        <f t="shared" si="517"/>
        <v>70.546481470808615</v>
      </c>
      <c r="H126" s="92">
        <f t="shared" si="518"/>
        <v>511.04799999999977</v>
      </c>
      <c r="I126" s="92">
        <f>I127+I128</f>
        <v>0</v>
      </c>
      <c r="J126" s="92">
        <f>J127+J128</f>
        <v>0</v>
      </c>
      <c r="K126" s="93">
        <f t="shared" si="519"/>
        <v>0</v>
      </c>
      <c r="L126" s="92">
        <f>L127+L128</f>
        <v>0</v>
      </c>
      <c r="M126" s="92">
        <f>M127+M128</f>
        <v>0</v>
      </c>
      <c r="N126" s="93">
        <f t="shared" si="520"/>
        <v>0</v>
      </c>
      <c r="O126" s="92">
        <f t="shared" ref="O126:P126" si="540">O127+O128</f>
        <v>700</v>
      </c>
      <c r="P126" s="92">
        <f t="shared" si="540"/>
        <v>700</v>
      </c>
      <c r="Q126" s="93">
        <f t="shared" si="522"/>
        <v>100</v>
      </c>
      <c r="R126" s="92">
        <f t="shared" ref="R126:S126" si="541">R127+R128</f>
        <v>0</v>
      </c>
      <c r="S126" s="92">
        <f t="shared" si="541"/>
        <v>0</v>
      </c>
      <c r="T126" s="93">
        <f t="shared" si="524"/>
        <v>0</v>
      </c>
      <c r="U126" s="92">
        <f t="shared" ref="U126:V126" si="542">U127+U128</f>
        <v>0</v>
      </c>
      <c r="V126" s="92">
        <f t="shared" si="542"/>
        <v>0</v>
      </c>
      <c r="W126" s="93">
        <f t="shared" si="526"/>
        <v>0</v>
      </c>
      <c r="X126" s="92">
        <f t="shared" ref="X126:Y126" si="543">X127+X128</f>
        <v>535.1</v>
      </c>
      <c r="Y126" s="92">
        <f t="shared" si="543"/>
        <v>0</v>
      </c>
      <c r="Z126" s="93">
        <f t="shared" ref="Z126:Z137" si="544">IF(X126=0,0,Y126*100/X126)</f>
        <v>0</v>
      </c>
      <c r="AA126" s="92">
        <f t="shared" ref="AA126:AB126" si="545">AA127+AA128</f>
        <v>0</v>
      </c>
      <c r="AB126" s="92">
        <f t="shared" si="545"/>
        <v>0</v>
      </c>
      <c r="AC126" s="93">
        <f t="shared" si="529"/>
        <v>0</v>
      </c>
      <c r="AD126" s="92">
        <f t="shared" ref="AD126:AE126" si="546">AD127+AD128</f>
        <v>500</v>
      </c>
      <c r="AE126" s="92">
        <f t="shared" si="546"/>
        <v>524.05200000000002</v>
      </c>
      <c r="AF126" s="93">
        <f t="shared" si="531"/>
        <v>104.81040000000002</v>
      </c>
      <c r="AG126" s="92">
        <f t="shared" ref="AG126:AH126" si="547">AG127+AG128</f>
        <v>0</v>
      </c>
      <c r="AH126" s="92">
        <f t="shared" si="547"/>
        <v>0</v>
      </c>
      <c r="AI126" s="93">
        <f t="shared" si="533"/>
        <v>0</v>
      </c>
      <c r="AJ126" s="92">
        <f t="shared" ref="AJ126:AK126" si="548">AJ127+AJ128</f>
        <v>0</v>
      </c>
      <c r="AK126" s="92">
        <f t="shared" si="548"/>
        <v>0</v>
      </c>
      <c r="AL126" s="93">
        <f t="shared" si="535"/>
        <v>0</v>
      </c>
      <c r="AM126" s="92">
        <f t="shared" ref="AM126:AN126" si="549">AM127+AM128</f>
        <v>0</v>
      </c>
      <c r="AN126" s="92">
        <f t="shared" si="549"/>
        <v>0</v>
      </c>
      <c r="AO126" s="93">
        <f t="shared" si="537"/>
        <v>0</v>
      </c>
      <c r="AP126" s="92">
        <f t="shared" ref="AP126:AQ126" si="550">AP127+AP128</f>
        <v>0</v>
      </c>
      <c r="AQ126" s="92">
        <f t="shared" si="550"/>
        <v>0</v>
      </c>
      <c r="AR126" s="93">
        <f t="shared" si="539"/>
        <v>0</v>
      </c>
      <c r="AS126" s="94"/>
      <c r="AT126" s="94"/>
      <c r="AU126" s="94"/>
    </row>
    <row r="127" spans="1:249" ht="132">
      <c r="A127" s="235"/>
      <c r="B127" s="237"/>
      <c r="C127" s="237"/>
      <c r="D127" s="71" t="s">
        <v>19</v>
      </c>
      <c r="E127" s="95">
        <f>I127+L127+O127+R127+U127+X127+AA127+AD127+AG127+AJ127+AM127+AP127</f>
        <v>0</v>
      </c>
      <c r="F127" s="95">
        <f>J127+M127+P127+S127+V127+Y127+AB127+AE127+AH127+AK127+AN127+AQ127</f>
        <v>0</v>
      </c>
      <c r="G127" s="96">
        <f t="shared" si="517"/>
        <v>0</v>
      </c>
      <c r="H127" s="95">
        <f t="shared" si="518"/>
        <v>0</v>
      </c>
      <c r="I127" s="97"/>
      <c r="J127" s="97"/>
      <c r="K127" s="73">
        <f t="shared" si="519"/>
        <v>0</v>
      </c>
      <c r="L127" s="98"/>
      <c r="M127" s="98"/>
      <c r="N127" s="75">
        <f t="shared" si="520"/>
        <v>0</v>
      </c>
      <c r="O127" s="97"/>
      <c r="P127" s="97"/>
      <c r="Q127" s="73">
        <f t="shared" si="522"/>
        <v>0</v>
      </c>
      <c r="R127" s="98"/>
      <c r="S127" s="98"/>
      <c r="T127" s="75">
        <f t="shared" si="524"/>
        <v>0</v>
      </c>
      <c r="U127" s="97"/>
      <c r="V127" s="97"/>
      <c r="W127" s="73">
        <f t="shared" si="526"/>
        <v>0</v>
      </c>
      <c r="X127" s="98"/>
      <c r="Y127" s="98"/>
      <c r="Z127" s="75">
        <f t="shared" si="544"/>
        <v>0</v>
      </c>
      <c r="AA127" s="97"/>
      <c r="AB127" s="97"/>
      <c r="AC127" s="73">
        <f t="shared" si="529"/>
        <v>0</v>
      </c>
      <c r="AD127" s="98"/>
      <c r="AE127" s="98"/>
      <c r="AF127" s="75">
        <f t="shared" si="531"/>
        <v>0</v>
      </c>
      <c r="AG127" s="97"/>
      <c r="AH127" s="97"/>
      <c r="AI127" s="73">
        <f t="shared" si="533"/>
        <v>0</v>
      </c>
      <c r="AJ127" s="98"/>
      <c r="AK127" s="98"/>
      <c r="AL127" s="75">
        <f t="shared" si="535"/>
        <v>0</v>
      </c>
      <c r="AM127" s="97"/>
      <c r="AN127" s="97"/>
      <c r="AO127" s="73">
        <f t="shared" si="537"/>
        <v>0</v>
      </c>
      <c r="AP127" s="98"/>
      <c r="AQ127" s="98"/>
      <c r="AR127" s="75">
        <f t="shared" si="539"/>
        <v>0</v>
      </c>
      <c r="AS127" s="63"/>
      <c r="AT127" s="63"/>
      <c r="AU127" s="63"/>
    </row>
    <row r="128" spans="1:249" ht="66">
      <c r="A128" s="235"/>
      <c r="B128" s="237"/>
      <c r="C128" s="237"/>
      <c r="D128" s="71" t="s">
        <v>28</v>
      </c>
      <c r="E128" s="112">
        <f>I128+L128+O128+R128+U128+X128+AA128+AD128+AG128+AJ128+AM128+AP128</f>
        <v>1735.1</v>
      </c>
      <c r="F128" s="112">
        <f>J128+M128+P128+S128+V128+Y128+AB128+AE128+AH128+AK128+AN128+AQ128</f>
        <v>1224.0520000000001</v>
      </c>
      <c r="G128" s="96">
        <f t="shared" si="517"/>
        <v>70.546481470808615</v>
      </c>
      <c r="H128" s="95">
        <f t="shared" si="518"/>
        <v>511.04799999999977</v>
      </c>
      <c r="I128" s="97"/>
      <c r="J128" s="97"/>
      <c r="K128" s="73">
        <f t="shared" si="519"/>
        <v>0</v>
      </c>
      <c r="L128" s="98"/>
      <c r="M128" s="98"/>
      <c r="N128" s="75">
        <f t="shared" si="520"/>
        <v>0</v>
      </c>
      <c r="O128" s="97">
        <v>700</v>
      </c>
      <c r="P128" s="97">
        <v>700</v>
      </c>
      <c r="Q128" s="73">
        <f t="shared" si="522"/>
        <v>100</v>
      </c>
      <c r="R128" s="98"/>
      <c r="S128" s="98"/>
      <c r="T128" s="75">
        <f t="shared" si="524"/>
        <v>0</v>
      </c>
      <c r="U128" s="97"/>
      <c r="V128" s="97"/>
      <c r="W128" s="73">
        <f t="shared" si="526"/>
        <v>0</v>
      </c>
      <c r="X128" s="98">
        <v>535.1</v>
      </c>
      <c r="Y128" s="98"/>
      <c r="Z128" s="75">
        <f t="shared" si="544"/>
        <v>0</v>
      </c>
      <c r="AA128" s="97"/>
      <c r="AB128" s="97"/>
      <c r="AC128" s="73">
        <f t="shared" si="529"/>
        <v>0</v>
      </c>
      <c r="AD128" s="98">
        <v>500</v>
      </c>
      <c r="AE128" s="113">
        <v>524.05200000000002</v>
      </c>
      <c r="AF128" s="75">
        <f t="shared" si="531"/>
        <v>104.81040000000002</v>
      </c>
      <c r="AG128" s="97"/>
      <c r="AH128" s="97"/>
      <c r="AI128" s="73">
        <f t="shared" si="533"/>
        <v>0</v>
      </c>
      <c r="AJ128" s="98"/>
      <c r="AK128" s="98"/>
      <c r="AL128" s="75">
        <f t="shared" si="535"/>
        <v>0</v>
      </c>
      <c r="AM128" s="97"/>
      <c r="AN128" s="97"/>
      <c r="AO128" s="73">
        <f t="shared" si="537"/>
        <v>0</v>
      </c>
      <c r="AP128" s="98"/>
      <c r="AQ128" s="98"/>
      <c r="AR128" s="75">
        <f t="shared" si="539"/>
        <v>0</v>
      </c>
      <c r="AS128" s="63"/>
      <c r="AT128" s="63"/>
      <c r="AU128" s="63"/>
    </row>
    <row r="129" spans="1:249" ht="33">
      <c r="A129" s="234" t="s">
        <v>210</v>
      </c>
      <c r="B129" s="236" t="s">
        <v>70</v>
      </c>
      <c r="C129" s="236" t="s">
        <v>175</v>
      </c>
      <c r="D129" s="64" t="s">
        <v>17</v>
      </c>
      <c r="E129" s="92">
        <f>E130+E131</f>
        <v>0</v>
      </c>
      <c r="F129" s="92">
        <f>F130+F131</f>
        <v>0</v>
      </c>
      <c r="G129" s="93">
        <f t="shared" si="517"/>
        <v>0</v>
      </c>
      <c r="H129" s="92">
        <f t="shared" si="518"/>
        <v>0</v>
      </c>
      <c r="I129" s="92">
        <f>I130+I131</f>
        <v>0</v>
      </c>
      <c r="J129" s="92">
        <f>J130+J131</f>
        <v>0</v>
      </c>
      <c r="K129" s="93">
        <f t="shared" si="519"/>
        <v>0</v>
      </c>
      <c r="L129" s="92">
        <f>L130+L131</f>
        <v>0</v>
      </c>
      <c r="M129" s="92">
        <f>M130+M131</f>
        <v>0</v>
      </c>
      <c r="N129" s="93">
        <f t="shared" si="520"/>
        <v>0</v>
      </c>
      <c r="O129" s="92">
        <f t="shared" ref="O129:P129" si="551">O130+O131</f>
        <v>0</v>
      </c>
      <c r="P129" s="92">
        <f t="shared" si="551"/>
        <v>0</v>
      </c>
      <c r="Q129" s="93">
        <f t="shared" si="522"/>
        <v>0</v>
      </c>
      <c r="R129" s="92">
        <f t="shared" ref="R129:S129" si="552">R130+R131</f>
        <v>0</v>
      </c>
      <c r="S129" s="92">
        <f t="shared" si="552"/>
        <v>0</v>
      </c>
      <c r="T129" s="93">
        <f t="shared" si="524"/>
        <v>0</v>
      </c>
      <c r="U129" s="92">
        <f t="shared" ref="U129:V129" si="553">U130+U131</f>
        <v>0</v>
      </c>
      <c r="V129" s="92">
        <f t="shared" si="553"/>
        <v>0</v>
      </c>
      <c r="W129" s="93">
        <f t="shared" si="526"/>
        <v>0</v>
      </c>
      <c r="X129" s="92">
        <f t="shared" ref="X129:Y129" si="554">X130+X131</f>
        <v>0</v>
      </c>
      <c r="Y129" s="92">
        <f t="shared" si="554"/>
        <v>0</v>
      </c>
      <c r="Z129" s="93">
        <f t="shared" si="544"/>
        <v>0</v>
      </c>
      <c r="AA129" s="92">
        <f t="shared" ref="AA129:AB129" si="555">AA130+AA131</f>
        <v>0</v>
      </c>
      <c r="AB129" s="92">
        <f t="shared" si="555"/>
        <v>0</v>
      </c>
      <c r="AC129" s="93">
        <f t="shared" si="529"/>
        <v>0</v>
      </c>
      <c r="AD129" s="92">
        <f t="shared" ref="AD129:AE129" si="556">AD130+AD131</f>
        <v>0</v>
      </c>
      <c r="AE129" s="92">
        <f t="shared" si="556"/>
        <v>0</v>
      </c>
      <c r="AF129" s="93">
        <f t="shared" si="531"/>
        <v>0</v>
      </c>
      <c r="AG129" s="92">
        <f t="shared" ref="AG129:AH129" si="557">AG130+AG131</f>
        <v>0</v>
      </c>
      <c r="AH129" s="92">
        <f t="shared" si="557"/>
        <v>0</v>
      </c>
      <c r="AI129" s="93">
        <f t="shared" si="533"/>
        <v>0</v>
      </c>
      <c r="AJ129" s="92">
        <f t="shared" ref="AJ129:AK129" si="558">AJ130+AJ131</f>
        <v>0</v>
      </c>
      <c r="AK129" s="92">
        <f t="shared" si="558"/>
        <v>0</v>
      </c>
      <c r="AL129" s="93">
        <f t="shared" si="535"/>
        <v>0</v>
      </c>
      <c r="AM129" s="92">
        <f t="shared" ref="AM129:AN129" si="559">AM130+AM131</f>
        <v>0</v>
      </c>
      <c r="AN129" s="92">
        <f t="shared" si="559"/>
        <v>0</v>
      </c>
      <c r="AO129" s="93">
        <f t="shared" si="537"/>
        <v>0</v>
      </c>
      <c r="AP129" s="92">
        <f t="shared" ref="AP129:AQ129" si="560">AP130+AP131</f>
        <v>0</v>
      </c>
      <c r="AQ129" s="92">
        <f t="shared" si="560"/>
        <v>0</v>
      </c>
      <c r="AR129" s="93">
        <f t="shared" si="539"/>
        <v>0</v>
      </c>
      <c r="AS129" s="94"/>
      <c r="AT129" s="94"/>
      <c r="AU129" s="94"/>
    </row>
    <row r="130" spans="1:249" ht="209.25" customHeight="1">
      <c r="A130" s="235"/>
      <c r="B130" s="237"/>
      <c r="C130" s="237"/>
      <c r="D130" s="71" t="s">
        <v>19</v>
      </c>
      <c r="E130" s="95">
        <f>I130+L130+O130+R130+U130+X130+AA130+AD130+AG130+AJ130+AM130+AP130</f>
        <v>0</v>
      </c>
      <c r="F130" s="95">
        <f>J130+M130+P130+S130+V130+Y130+AB130+AE130+AH130+AK130+AN130+AQ130</f>
        <v>0</v>
      </c>
      <c r="G130" s="96">
        <f t="shared" si="517"/>
        <v>0</v>
      </c>
      <c r="H130" s="95">
        <f t="shared" si="518"/>
        <v>0</v>
      </c>
      <c r="I130" s="97"/>
      <c r="J130" s="97"/>
      <c r="K130" s="73">
        <f t="shared" si="519"/>
        <v>0</v>
      </c>
      <c r="L130" s="98"/>
      <c r="M130" s="98"/>
      <c r="N130" s="75">
        <f t="shared" si="520"/>
        <v>0</v>
      </c>
      <c r="O130" s="97"/>
      <c r="P130" s="97"/>
      <c r="Q130" s="73">
        <f t="shared" si="522"/>
        <v>0</v>
      </c>
      <c r="R130" s="98"/>
      <c r="S130" s="98"/>
      <c r="T130" s="75">
        <f t="shared" si="524"/>
        <v>0</v>
      </c>
      <c r="U130" s="97"/>
      <c r="V130" s="97"/>
      <c r="W130" s="73">
        <f t="shared" si="526"/>
        <v>0</v>
      </c>
      <c r="X130" s="98"/>
      <c r="Y130" s="98"/>
      <c r="Z130" s="75">
        <f t="shared" si="544"/>
        <v>0</v>
      </c>
      <c r="AA130" s="97"/>
      <c r="AB130" s="97"/>
      <c r="AC130" s="73">
        <f t="shared" si="529"/>
        <v>0</v>
      </c>
      <c r="AD130" s="98"/>
      <c r="AE130" s="98"/>
      <c r="AF130" s="75">
        <f t="shared" si="531"/>
        <v>0</v>
      </c>
      <c r="AG130" s="97"/>
      <c r="AH130" s="97"/>
      <c r="AI130" s="73">
        <f t="shared" si="533"/>
        <v>0</v>
      </c>
      <c r="AJ130" s="98"/>
      <c r="AK130" s="98"/>
      <c r="AL130" s="75">
        <f t="shared" si="535"/>
        <v>0</v>
      </c>
      <c r="AM130" s="97"/>
      <c r="AN130" s="97"/>
      <c r="AO130" s="73">
        <f t="shared" si="537"/>
        <v>0</v>
      </c>
      <c r="AP130" s="98"/>
      <c r="AQ130" s="98"/>
      <c r="AR130" s="75">
        <f t="shared" si="539"/>
        <v>0</v>
      </c>
      <c r="AS130" s="63"/>
      <c r="AT130" s="63"/>
      <c r="AU130" s="63"/>
    </row>
    <row r="131" spans="1:249" ht="318" customHeight="1">
      <c r="A131" s="235"/>
      <c r="B131" s="237"/>
      <c r="C131" s="237"/>
      <c r="D131" s="71" t="s">
        <v>28</v>
      </c>
      <c r="E131" s="95">
        <f>I131+L131+O131+R131+U131+X131+AA131+AD131+AG131+AJ131+AM131+AP131</f>
        <v>0</v>
      </c>
      <c r="F131" s="95">
        <f>J131+M131+P131+S131+V131+Y131+AB131+AE131+AH131+AK131+AN131+AQ131</f>
        <v>0</v>
      </c>
      <c r="G131" s="96">
        <f t="shared" si="517"/>
        <v>0</v>
      </c>
      <c r="H131" s="95">
        <f t="shared" si="518"/>
        <v>0</v>
      </c>
      <c r="I131" s="97"/>
      <c r="J131" s="97"/>
      <c r="K131" s="73">
        <f t="shared" si="519"/>
        <v>0</v>
      </c>
      <c r="L131" s="98"/>
      <c r="M131" s="98"/>
      <c r="N131" s="75">
        <f t="shared" si="520"/>
        <v>0</v>
      </c>
      <c r="O131" s="97"/>
      <c r="P131" s="97"/>
      <c r="Q131" s="73">
        <f t="shared" si="522"/>
        <v>0</v>
      </c>
      <c r="R131" s="98"/>
      <c r="S131" s="98"/>
      <c r="T131" s="75">
        <f t="shared" si="524"/>
        <v>0</v>
      </c>
      <c r="U131" s="97"/>
      <c r="V131" s="97"/>
      <c r="W131" s="73">
        <f t="shared" si="526"/>
        <v>0</v>
      </c>
      <c r="X131" s="98"/>
      <c r="Y131" s="98"/>
      <c r="Z131" s="75">
        <f t="shared" si="544"/>
        <v>0</v>
      </c>
      <c r="AA131" s="97"/>
      <c r="AB131" s="97"/>
      <c r="AC131" s="73">
        <f t="shared" si="529"/>
        <v>0</v>
      </c>
      <c r="AD131" s="98"/>
      <c r="AE131" s="98"/>
      <c r="AF131" s="75">
        <f t="shared" si="531"/>
        <v>0</v>
      </c>
      <c r="AG131" s="97"/>
      <c r="AH131" s="97"/>
      <c r="AI131" s="73">
        <f t="shared" si="533"/>
        <v>0</v>
      </c>
      <c r="AJ131" s="98"/>
      <c r="AK131" s="98"/>
      <c r="AL131" s="75">
        <f t="shared" si="535"/>
        <v>0</v>
      </c>
      <c r="AM131" s="97"/>
      <c r="AN131" s="97"/>
      <c r="AO131" s="73">
        <f t="shared" si="537"/>
        <v>0</v>
      </c>
      <c r="AP131" s="98"/>
      <c r="AQ131" s="98"/>
      <c r="AR131" s="75">
        <f t="shared" si="539"/>
        <v>0</v>
      </c>
      <c r="AS131" s="63"/>
      <c r="AT131" s="63"/>
      <c r="AU131" s="63"/>
    </row>
    <row r="132" spans="1:249" ht="33">
      <c r="A132" s="234" t="s">
        <v>211</v>
      </c>
      <c r="B132" s="236" t="s">
        <v>71</v>
      </c>
      <c r="C132" s="236" t="s">
        <v>175</v>
      </c>
      <c r="D132" s="64" t="s">
        <v>17</v>
      </c>
      <c r="E132" s="92">
        <f>E133+E134</f>
        <v>0</v>
      </c>
      <c r="F132" s="92">
        <f>F133+F134</f>
        <v>0</v>
      </c>
      <c r="G132" s="93">
        <f t="shared" si="517"/>
        <v>0</v>
      </c>
      <c r="H132" s="92">
        <f t="shared" si="518"/>
        <v>0</v>
      </c>
      <c r="I132" s="92">
        <f>I133+I134</f>
        <v>0</v>
      </c>
      <c r="J132" s="92">
        <f>J133+J134</f>
        <v>0</v>
      </c>
      <c r="K132" s="93">
        <f t="shared" si="519"/>
        <v>0</v>
      </c>
      <c r="L132" s="92">
        <f>L133+L134</f>
        <v>0</v>
      </c>
      <c r="M132" s="92">
        <f>M133+M134</f>
        <v>0</v>
      </c>
      <c r="N132" s="93">
        <f t="shared" si="520"/>
        <v>0</v>
      </c>
      <c r="O132" s="92">
        <f t="shared" ref="O132:P132" si="561">O133+O134</f>
        <v>0</v>
      </c>
      <c r="P132" s="92">
        <f t="shared" si="561"/>
        <v>0</v>
      </c>
      <c r="Q132" s="93">
        <f t="shared" si="522"/>
        <v>0</v>
      </c>
      <c r="R132" s="92">
        <f t="shared" ref="R132:S132" si="562">R133+R134</f>
        <v>0</v>
      </c>
      <c r="S132" s="92">
        <f t="shared" si="562"/>
        <v>0</v>
      </c>
      <c r="T132" s="93">
        <f t="shared" si="524"/>
        <v>0</v>
      </c>
      <c r="U132" s="92">
        <f t="shared" ref="U132:V132" si="563">U133+U134</f>
        <v>0</v>
      </c>
      <c r="V132" s="92">
        <f t="shared" si="563"/>
        <v>0</v>
      </c>
      <c r="W132" s="93">
        <f t="shared" si="526"/>
        <v>0</v>
      </c>
      <c r="X132" s="92">
        <f t="shared" ref="X132:Y132" si="564">X133+X134</f>
        <v>0</v>
      </c>
      <c r="Y132" s="92">
        <f t="shared" si="564"/>
        <v>0</v>
      </c>
      <c r="Z132" s="93">
        <f t="shared" si="544"/>
        <v>0</v>
      </c>
      <c r="AA132" s="92">
        <f t="shared" ref="AA132:AB132" si="565">AA133+AA134</f>
        <v>0</v>
      </c>
      <c r="AB132" s="92">
        <f t="shared" si="565"/>
        <v>0</v>
      </c>
      <c r="AC132" s="93">
        <f t="shared" si="529"/>
        <v>0</v>
      </c>
      <c r="AD132" s="92">
        <f t="shared" ref="AD132:AE132" si="566">AD133+AD134</f>
        <v>0</v>
      </c>
      <c r="AE132" s="92">
        <f t="shared" si="566"/>
        <v>0</v>
      </c>
      <c r="AF132" s="93">
        <f t="shared" si="531"/>
        <v>0</v>
      </c>
      <c r="AG132" s="92">
        <f t="shared" ref="AG132:AH132" si="567">AG133+AG134</f>
        <v>0</v>
      </c>
      <c r="AH132" s="92">
        <f t="shared" si="567"/>
        <v>0</v>
      </c>
      <c r="AI132" s="93">
        <f t="shared" si="533"/>
        <v>0</v>
      </c>
      <c r="AJ132" s="92">
        <f t="shared" ref="AJ132:AK132" si="568">AJ133+AJ134</f>
        <v>0</v>
      </c>
      <c r="AK132" s="92">
        <f t="shared" si="568"/>
        <v>0</v>
      </c>
      <c r="AL132" s="93">
        <f t="shared" si="535"/>
        <v>0</v>
      </c>
      <c r="AM132" s="92">
        <f t="shared" ref="AM132:AN132" si="569">AM133+AM134</f>
        <v>0</v>
      </c>
      <c r="AN132" s="92">
        <f t="shared" si="569"/>
        <v>0</v>
      </c>
      <c r="AO132" s="93">
        <f t="shared" si="537"/>
        <v>0</v>
      </c>
      <c r="AP132" s="92">
        <f t="shared" ref="AP132:AQ132" si="570">AP133+AP134</f>
        <v>0</v>
      </c>
      <c r="AQ132" s="92">
        <f t="shared" si="570"/>
        <v>0</v>
      </c>
      <c r="AR132" s="93">
        <f t="shared" si="539"/>
        <v>0</v>
      </c>
      <c r="AS132" s="94"/>
      <c r="AT132" s="94"/>
      <c r="AU132" s="94"/>
    </row>
    <row r="133" spans="1:249" ht="132">
      <c r="A133" s="235"/>
      <c r="B133" s="237"/>
      <c r="C133" s="237"/>
      <c r="D133" s="71" t="s">
        <v>19</v>
      </c>
      <c r="E133" s="95">
        <f>I133+L133+O133+R133+U133+X133+AA133+AD133+AG133+AJ133+AM133+AP133</f>
        <v>0</v>
      </c>
      <c r="F133" s="95">
        <f>J133+M133+P133+S133+V133+Y133+AB133+AE133+AH133+AK133+AN133+AQ133</f>
        <v>0</v>
      </c>
      <c r="G133" s="96">
        <f t="shared" si="517"/>
        <v>0</v>
      </c>
      <c r="H133" s="95">
        <f t="shared" si="518"/>
        <v>0</v>
      </c>
      <c r="I133" s="97"/>
      <c r="J133" s="97"/>
      <c r="K133" s="73">
        <f t="shared" si="519"/>
        <v>0</v>
      </c>
      <c r="L133" s="98"/>
      <c r="M133" s="98"/>
      <c r="N133" s="75">
        <f t="shared" si="520"/>
        <v>0</v>
      </c>
      <c r="O133" s="97"/>
      <c r="P133" s="97"/>
      <c r="Q133" s="73">
        <f t="shared" si="522"/>
        <v>0</v>
      </c>
      <c r="R133" s="98"/>
      <c r="S133" s="98"/>
      <c r="T133" s="75">
        <f t="shared" si="524"/>
        <v>0</v>
      </c>
      <c r="U133" s="97"/>
      <c r="V133" s="97"/>
      <c r="W133" s="73">
        <f t="shared" si="526"/>
        <v>0</v>
      </c>
      <c r="X133" s="98"/>
      <c r="Y133" s="98"/>
      <c r="Z133" s="75">
        <f t="shared" si="544"/>
        <v>0</v>
      </c>
      <c r="AA133" s="97"/>
      <c r="AB133" s="97"/>
      <c r="AC133" s="73">
        <f t="shared" si="529"/>
        <v>0</v>
      </c>
      <c r="AD133" s="98"/>
      <c r="AE133" s="98"/>
      <c r="AF133" s="75">
        <f t="shared" si="531"/>
        <v>0</v>
      </c>
      <c r="AG133" s="97"/>
      <c r="AH133" s="97"/>
      <c r="AI133" s="73">
        <f t="shared" si="533"/>
        <v>0</v>
      </c>
      <c r="AJ133" s="98"/>
      <c r="AK133" s="98"/>
      <c r="AL133" s="75">
        <f t="shared" si="535"/>
        <v>0</v>
      </c>
      <c r="AM133" s="97"/>
      <c r="AN133" s="97"/>
      <c r="AO133" s="73">
        <f t="shared" si="537"/>
        <v>0</v>
      </c>
      <c r="AP133" s="98"/>
      <c r="AQ133" s="98"/>
      <c r="AR133" s="75">
        <f t="shared" si="539"/>
        <v>0</v>
      </c>
      <c r="AS133" s="63"/>
      <c r="AT133" s="63"/>
      <c r="AU133" s="63"/>
    </row>
    <row r="134" spans="1:249" ht="117.75" customHeight="1">
      <c r="A134" s="235"/>
      <c r="B134" s="237"/>
      <c r="C134" s="237"/>
      <c r="D134" s="71" t="s">
        <v>28</v>
      </c>
      <c r="E134" s="95">
        <f>I134+L134+O134+R134+U134+X134+AA134+AD134+AG134+AJ134+AM134+AP134</f>
        <v>0</v>
      </c>
      <c r="F134" s="95">
        <f>J134+M134+P134+S134+V134+Y134+AB134+AE134+AH134+AK134+AN134+AQ134</f>
        <v>0</v>
      </c>
      <c r="G134" s="96">
        <f t="shared" si="517"/>
        <v>0</v>
      </c>
      <c r="H134" s="95">
        <f t="shared" si="518"/>
        <v>0</v>
      </c>
      <c r="I134" s="97"/>
      <c r="J134" s="97"/>
      <c r="K134" s="73">
        <f t="shared" si="519"/>
        <v>0</v>
      </c>
      <c r="L134" s="98"/>
      <c r="M134" s="98"/>
      <c r="N134" s="75">
        <f t="shared" si="520"/>
        <v>0</v>
      </c>
      <c r="O134" s="97"/>
      <c r="P134" s="97"/>
      <c r="Q134" s="73">
        <f t="shared" si="522"/>
        <v>0</v>
      </c>
      <c r="R134" s="98"/>
      <c r="S134" s="98"/>
      <c r="T134" s="75">
        <f t="shared" si="524"/>
        <v>0</v>
      </c>
      <c r="U134" s="97"/>
      <c r="V134" s="97"/>
      <c r="W134" s="73">
        <f t="shared" si="526"/>
        <v>0</v>
      </c>
      <c r="X134" s="98"/>
      <c r="Y134" s="98"/>
      <c r="Z134" s="75">
        <f t="shared" si="544"/>
        <v>0</v>
      </c>
      <c r="AA134" s="97"/>
      <c r="AB134" s="97"/>
      <c r="AC134" s="73">
        <f t="shared" si="529"/>
        <v>0</v>
      </c>
      <c r="AD134" s="98"/>
      <c r="AE134" s="98"/>
      <c r="AF134" s="75">
        <f t="shared" si="531"/>
        <v>0</v>
      </c>
      <c r="AG134" s="97"/>
      <c r="AH134" s="97"/>
      <c r="AI134" s="73">
        <f t="shared" si="533"/>
        <v>0</v>
      </c>
      <c r="AJ134" s="98"/>
      <c r="AK134" s="98"/>
      <c r="AL134" s="75">
        <f t="shared" si="535"/>
        <v>0</v>
      </c>
      <c r="AM134" s="97"/>
      <c r="AN134" s="97"/>
      <c r="AO134" s="73">
        <f t="shared" si="537"/>
        <v>0</v>
      </c>
      <c r="AP134" s="98"/>
      <c r="AQ134" s="98"/>
      <c r="AR134" s="75">
        <f t="shared" si="539"/>
        <v>0</v>
      </c>
      <c r="AS134" s="63"/>
      <c r="AT134" s="63"/>
      <c r="AU134" s="63"/>
    </row>
    <row r="135" spans="1:249" ht="38.25" customHeight="1">
      <c r="A135" s="219" t="s">
        <v>260</v>
      </c>
      <c r="B135" s="220"/>
      <c r="C135" s="246"/>
      <c r="D135" s="91" t="s">
        <v>17</v>
      </c>
      <c r="E135" s="117">
        <f>SUM(E136)+E137</f>
        <v>6735.1</v>
      </c>
      <c r="F135" s="117">
        <f>SUM(F136)+F137</f>
        <v>3761.069</v>
      </c>
      <c r="G135" s="93">
        <f t="shared" si="517"/>
        <v>55.842808570028659</v>
      </c>
      <c r="H135" s="92">
        <f t="shared" si="518"/>
        <v>2974.0310000000004</v>
      </c>
      <c r="I135" s="92">
        <f>I136+I137</f>
        <v>0</v>
      </c>
      <c r="J135" s="92">
        <f>J136+J137</f>
        <v>0</v>
      </c>
      <c r="K135" s="93">
        <f t="shared" si="519"/>
        <v>0</v>
      </c>
      <c r="L135" s="92">
        <f>L136+L137</f>
        <v>1000</v>
      </c>
      <c r="M135" s="92">
        <f>M136+M137</f>
        <v>1000</v>
      </c>
      <c r="N135" s="93">
        <f t="shared" si="520"/>
        <v>100</v>
      </c>
      <c r="O135" s="92">
        <f>O136+O137</f>
        <v>700</v>
      </c>
      <c r="P135" s="92">
        <f>P136+P137</f>
        <v>700</v>
      </c>
      <c r="Q135" s="93">
        <f t="shared" si="522"/>
        <v>100</v>
      </c>
      <c r="R135" s="92">
        <f>R136+R137</f>
        <v>0</v>
      </c>
      <c r="S135" s="92">
        <f>S136+S137</f>
        <v>0</v>
      </c>
      <c r="T135" s="93">
        <f t="shared" si="524"/>
        <v>0</v>
      </c>
      <c r="U135" s="92">
        <f>U136+U137</f>
        <v>0</v>
      </c>
      <c r="V135" s="92">
        <f>V136+V137</f>
        <v>0</v>
      </c>
      <c r="W135" s="93">
        <f t="shared" si="526"/>
        <v>0</v>
      </c>
      <c r="X135" s="111">
        <f>X136+X137</f>
        <v>2072.1170000000002</v>
      </c>
      <c r="Y135" s="111">
        <f>Y136+Y137</f>
        <v>1537.0170000000001</v>
      </c>
      <c r="Z135" s="93">
        <f t="shared" si="544"/>
        <v>74.176168623682926</v>
      </c>
      <c r="AA135" s="92">
        <f>AA136+AA137</f>
        <v>0</v>
      </c>
      <c r="AB135" s="92">
        <f>AB136+AB137</f>
        <v>0</v>
      </c>
      <c r="AC135" s="93">
        <f t="shared" si="529"/>
        <v>0</v>
      </c>
      <c r="AD135" s="92">
        <f>AD136+AD137</f>
        <v>500</v>
      </c>
      <c r="AE135" s="92">
        <f>AE136+AE137</f>
        <v>524.05200000000002</v>
      </c>
      <c r="AF135" s="93">
        <f t="shared" si="531"/>
        <v>104.81040000000002</v>
      </c>
      <c r="AG135" s="92">
        <f>AG136+AG137</f>
        <v>0</v>
      </c>
      <c r="AH135" s="92">
        <f>AH136+AH137</f>
        <v>0</v>
      </c>
      <c r="AI135" s="93">
        <f t="shared" si="533"/>
        <v>0</v>
      </c>
      <c r="AJ135" s="92">
        <f>AJ136+AJ137</f>
        <v>556</v>
      </c>
      <c r="AK135" s="92">
        <f>AK136+AK137</f>
        <v>0</v>
      </c>
      <c r="AL135" s="93">
        <f t="shared" si="535"/>
        <v>0</v>
      </c>
      <c r="AM135" s="92">
        <f>AM136+AM137</f>
        <v>556</v>
      </c>
      <c r="AN135" s="92">
        <f>AN136+AN137</f>
        <v>0</v>
      </c>
      <c r="AO135" s="93">
        <f t="shared" si="537"/>
        <v>0</v>
      </c>
      <c r="AP135" s="111">
        <f>AP136+AP137</f>
        <v>1350.9829999999999</v>
      </c>
      <c r="AQ135" s="92">
        <f>AQ136+AQ137</f>
        <v>0</v>
      </c>
      <c r="AR135" s="93">
        <f t="shared" si="539"/>
        <v>0</v>
      </c>
      <c r="AS135" s="63"/>
      <c r="AT135" s="63"/>
      <c r="AU135" s="63"/>
    </row>
    <row r="136" spans="1:249" ht="132">
      <c r="A136" s="222"/>
      <c r="B136" s="223"/>
      <c r="C136" s="247"/>
      <c r="D136" s="71" t="s">
        <v>19</v>
      </c>
      <c r="E136" s="68">
        <f>I136+L136+O136+R136+U136+X136+AA136+AD136+AG136+AJ136+AM136+AP136</f>
        <v>5000</v>
      </c>
      <c r="F136" s="68">
        <f>J136+M136+P136+S136+V136+Y136+AB136+AE136+AH136+AK136+AN136+AQ136</f>
        <v>2537.0169999999998</v>
      </c>
      <c r="G136" s="67">
        <f t="shared" si="517"/>
        <v>50.740339999999996</v>
      </c>
      <c r="H136" s="68">
        <f t="shared" si="518"/>
        <v>2462.9830000000002</v>
      </c>
      <c r="I136" s="97">
        <f>I121+I124+I127+I130+I133</f>
        <v>0</v>
      </c>
      <c r="J136" s="97">
        <f>J121+J124+J127+J130+J133</f>
        <v>0</v>
      </c>
      <c r="K136" s="73">
        <f t="shared" si="519"/>
        <v>0</v>
      </c>
      <c r="L136" s="98">
        <f>L121+L124+L127+L130+L133</f>
        <v>1000</v>
      </c>
      <c r="M136" s="98">
        <f>M121+M124+M127+M130+M133</f>
        <v>1000</v>
      </c>
      <c r="N136" s="75">
        <f t="shared" si="520"/>
        <v>100</v>
      </c>
      <c r="O136" s="97">
        <f>O121+O124+O127+O130+O133</f>
        <v>0</v>
      </c>
      <c r="P136" s="97">
        <f>P121+P124+P127+P130+P133</f>
        <v>0</v>
      </c>
      <c r="Q136" s="73">
        <f t="shared" si="522"/>
        <v>0</v>
      </c>
      <c r="R136" s="98">
        <f>R121+R124+R127+R130+R133</f>
        <v>0</v>
      </c>
      <c r="S136" s="98">
        <f>S121+S124+S127+S130+S133</f>
        <v>0</v>
      </c>
      <c r="T136" s="75">
        <f t="shared" si="524"/>
        <v>0</v>
      </c>
      <c r="U136" s="97">
        <f>U121+U124+U127+U130+U133</f>
        <v>0</v>
      </c>
      <c r="V136" s="97">
        <f>V121+V124+V127+V130+V133</f>
        <v>0</v>
      </c>
      <c r="W136" s="73">
        <f t="shared" si="526"/>
        <v>0</v>
      </c>
      <c r="X136" s="113">
        <f>X121+X124+X127+X130+X133</f>
        <v>1537.0170000000001</v>
      </c>
      <c r="Y136" s="113">
        <f>Y121+Y124+Y127+Y130+Y133</f>
        <v>1537.0170000000001</v>
      </c>
      <c r="Z136" s="75">
        <f t="shared" si="544"/>
        <v>100</v>
      </c>
      <c r="AA136" s="97">
        <f>AA121+AA124+AA127+AA130+AA133</f>
        <v>0</v>
      </c>
      <c r="AB136" s="97">
        <f>AB121+AB124+AB127+AB130+AB133</f>
        <v>0</v>
      </c>
      <c r="AC136" s="73">
        <f t="shared" si="529"/>
        <v>0</v>
      </c>
      <c r="AD136" s="98">
        <f>AD121+AD124+AD127+AD130+AD133</f>
        <v>0</v>
      </c>
      <c r="AE136" s="98">
        <f>AE121+AE124+AE127+AE130+AE133</f>
        <v>0</v>
      </c>
      <c r="AF136" s="75">
        <f t="shared" si="531"/>
        <v>0</v>
      </c>
      <c r="AG136" s="97">
        <f>AG121+AG124+AG127+AG130+AG133</f>
        <v>0</v>
      </c>
      <c r="AH136" s="97">
        <f>AH121+AH124+AH127+AH130+AH133</f>
        <v>0</v>
      </c>
      <c r="AI136" s="73">
        <f t="shared" si="533"/>
        <v>0</v>
      </c>
      <c r="AJ136" s="98">
        <f>AJ121+AJ124+AJ127+AJ130+AJ133</f>
        <v>556</v>
      </c>
      <c r="AK136" s="98">
        <f>AK121+AK124+AK127+AK130+AK133</f>
        <v>0</v>
      </c>
      <c r="AL136" s="75">
        <f t="shared" si="535"/>
        <v>0</v>
      </c>
      <c r="AM136" s="97">
        <f>AM121+AM124+AM127+AM130+AM133</f>
        <v>556</v>
      </c>
      <c r="AN136" s="97">
        <f>AN121+AN124+AN127+AN130+AN133</f>
        <v>0</v>
      </c>
      <c r="AO136" s="73">
        <f t="shared" si="537"/>
        <v>0</v>
      </c>
      <c r="AP136" s="98">
        <f>AP121+AP124+AP127+AP130+AP133</f>
        <v>1350.9829999999999</v>
      </c>
      <c r="AQ136" s="98">
        <f>AQ121+AQ124+AQ127+AQ130+AQ133</f>
        <v>0</v>
      </c>
      <c r="AR136" s="75">
        <f t="shared" si="539"/>
        <v>0</v>
      </c>
      <c r="AS136" s="63"/>
      <c r="AT136" s="63"/>
      <c r="AU136" s="63"/>
    </row>
    <row r="137" spans="1:249" ht="66">
      <c r="A137" s="225"/>
      <c r="B137" s="226"/>
      <c r="C137" s="248"/>
      <c r="D137" s="71" t="s">
        <v>28</v>
      </c>
      <c r="E137" s="68">
        <f>I137+L137+O137+R137+U137+X137+AA137+AD137+AG137+AJ137+AM137+AP137</f>
        <v>1735.1</v>
      </c>
      <c r="F137" s="68">
        <f>J137+M137+P137+S137+V137+Y137+AB137+AE137+AH137+AK137+AN137+AQ137</f>
        <v>1224.0520000000001</v>
      </c>
      <c r="G137" s="67">
        <f t="shared" si="517"/>
        <v>70.546481470808615</v>
      </c>
      <c r="H137" s="118">
        <f t="shared" si="518"/>
        <v>511.04799999999977</v>
      </c>
      <c r="I137" s="97">
        <f>I122+I125+I128+I131+I134</f>
        <v>0</v>
      </c>
      <c r="J137" s="97">
        <f>J122+J125+J128+J131+J134</f>
        <v>0</v>
      </c>
      <c r="K137" s="73">
        <f t="shared" si="519"/>
        <v>0</v>
      </c>
      <c r="L137" s="98">
        <f>L122+L125+L128+L131+L134</f>
        <v>0</v>
      </c>
      <c r="M137" s="98">
        <f>M122+M125+M128+M131+M134</f>
        <v>0</v>
      </c>
      <c r="N137" s="75">
        <f t="shared" si="520"/>
        <v>0</v>
      </c>
      <c r="O137" s="97">
        <f>O122+O125+O128+O131+O134</f>
        <v>700</v>
      </c>
      <c r="P137" s="97">
        <f>P122+P125+P128+P131+P134</f>
        <v>700</v>
      </c>
      <c r="Q137" s="73">
        <f t="shared" si="522"/>
        <v>100</v>
      </c>
      <c r="R137" s="98">
        <f>R122+R125+R128+R131+R134</f>
        <v>0</v>
      </c>
      <c r="S137" s="98">
        <f>S122+S125+S128+S131+S134</f>
        <v>0</v>
      </c>
      <c r="T137" s="75">
        <f t="shared" si="524"/>
        <v>0</v>
      </c>
      <c r="U137" s="97">
        <f>U122+U125+U128+U131+U134</f>
        <v>0</v>
      </c>
      <c r="V137" s="97">
        <f>V122+V125+V128+V131+V134</f>
        <v>0</v>
      </c>
      <c r="W137" s="73">
        <f t="shared" si="526"/>
        <v>0</v>
      </c>
      <c r="X137" s="98">
        <f>X122+X125+X128+X131+X134</f>
        <v>535.1</v>
      </c>
      <c r="Y137" s="98">
        <f>Y122+Y125+Y128+Y131+Y134</f>
        <v>0</v>
      </c>
      <c r="Z137" s="75">
        <f t="shared" si="544"/>
        <v>0</v>
      </c>
      <c r="AA137" s="97">
        <f>AA122+AA125+AA128+AA131+AA134</f>
        <v>0</v>
      </c>
      <c r="AB137" s="97">
        <f>AB122+AB125+AB128+AB131+AB134</f>
        <v>0</v>
      </c>
      <c r="AC137" s="73">
        <f t="shared" si="529"/>
        <v>0</v>
      </c>
      <c r="AD137" s="98">
        <f>AD122+AD125+AD128+AD131+AD134</f>
        <v>500</v>
      </c>
      <c r="AE137" s="98">
        <f>AE122+AE125+AE128+AE131+AE134</f>
        <v>524.05200000000002</v>
      </c>
      <c r="AF137" s="75">
        <f t="shared" si="531"/>
        <v>104.81040000000002</v>
      </c>
      <c r="AG137" s="97">
        <f>AG122+AG125+AG128+AG131+AG134</f>
        <v>0</v>
      </c>
      <c r="AH137" s="97">
        <f>AH122+AH125+AH128+AH131+AH134</f>
        <v>0</v>
      </c>
      <c r="AI137" s="73">
        <f t="shared" si="533"/>
        <v>0</v>
      </c>
      <c r="AJ137" s="98">
        <f>AJ122+AJ125+AJ128+AJ131+AJ134</f>
        <v>0</v>
      </c>
      <c r="AK137" s="98">
        <f>AK122+AK125+AK128+AK131+AK134</f>
        <v>0</v>
      </c>
      <c r="AL137" s="75">
        <f t="shared" si="535"/>
        <v>0</v>
      </c>
      <c r="AM137" s="97">
        <f>AM122+AM125+AM128+AM131+AM134</f>
        <v>0</v>
      </c>
      <c r="AN137" s="97">
        <f>AN122+AN125+AN128+AN131+AN134</f>
        <v>0</v>
      </c>
      <c r="AO137" s="73">
        <f t="shared" si="537"/>
        <v>0</v>
      </c>
      <c r="AP137" s="98">
        <f>AP122+AP125+AP128+AP131+AP134</f>
        <v>0</v>
      </c>
      <c r="AQ137" s="98">
        <f>AQ122+AQ125+AQ128+AQ131+AQ134</f>
        <v>0</v>
      </c>
      <c r="AR137" s="75">
        <f t="shared" si="539"/>
        <v>0</v>
      </c>
      <c r="AS137" s="63"/>
      <c r="AT137" s="63"/>
      <c r="AU137" s="63"/>
    </row>
    <row r="138" spans="1:249" s="20" customFormat="1" ht="33">
      <c r="A138" s="230" t="s">
        <v>267</v>
      </c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  <c r="S138" s="231"/>
      <c r="T138" s="231"/>
      <c r="U138" s="231"/>
      <c r="V138" s="231"/>
      <c r="W138" s="231"/>
      <c r="X138" s="231"/>
      <c r="Y138" s="231"/>
      <c r="Z138" s="231"/>
      <c r="AA138" s="231"/>
      <c r="AB138" s="231"/>
      <c r="AC138" s="231"/>
      <c r="AD138" s="231"/>
      <c r="AE138" s="231"/>
      <c r="AF138" s="231"/>
      <c r="AG138" s="231"/>
      <c r="AH138" s="231"/>
      <c r="AI138" s="231"/>
      <c r="AJ138" s="231"/>
      <c r="AK138" s="231"/>
      <c r="AL138" s="231"/>
      <c r="AM138" s="231"/>
      <c r="AN138" s="231"/>
      <c r="AO138" s="231"/>
      <c r="AP138" s="231"/>
      <c r="AQ138" s="84"/>
      <c r="AR138" s="84"/>
      <c r="AS138" s="85"/>
      <c r="AT138" s="85"/>
      <c r="AU138" s="86"/>
      <c r="AV138" s="11"/>
      <c r="AW138" s="11"/>
      <c r="AX138" s="11"/>
      <c r="AY138" s="10"/>
      <c r="AZ138" s="10"/>
      <c r="BA138" s="11"/>
      <c r="BB138" s="10"/>
      <c r="BC138" s="10"/>
      <c r="BD138" s="11"/>
      <c r="BE138" s="10"/>
      <c r="BF138" s="10"/>
      <c r="BG138" s="11"/>
      <c r="BH138" s="11"/>
      <c r="BI138" s="11"/>
      <c r="BJ138" s="10"/>
      <c r="BK138" s="10"/>
      <c r="BL138" s="11"/>
      <c r="BM138" s="10"/>
      <c r="BN138" s="10"/>
      <c r="BO138" s="11"/>
      <c r="BP138" s="10"/>
      <c r="BQ138" s="10"/>
      <c r="BR138" s="11"/>
      <c r="BS138" s="11"/>
      <c r="BT138" s="11"/>
      <c r="BU138" s="10"/>
      <c r="BV138" s="10"/>
      <c r="BW138" s="11"/>
      <c r="BX138" s="10"/>
      <c r="BY138" s="10"/>
      <c r="BZ138" s="11"/>
      <c r="CA138" s="10"/>
      <c r="CB138" s="10"/>
      <c r="CC138" s="11"/>
      <c r="CD138" s="11"/>
      <c r="CE138" s="11"/>
      <c r="CF138" s="10"/>
      <c r="CG138" s="10"/>
      <c r="CH138" s="11"/>
      <c r="CI138" s="10"/>
      <c r="CJ138" s="10"/>
      <c r="CK138" s="11"/>
      <c r="CL138" s="10"/>
      <c r="CM138" s="10"/>
      <c r="CN138" s="11"/>
      <c r="CO138" s="12"/>
      <c r="CP138" s="12"/>
      <c r="CQ138" s="12"/>
      <c r="CR138" s="12"/>
      <c r="CS138" s="12"/>
      <c r="CT138" s="13"/>
      <c r="CU138" s="11"/>
      <c r="CV138" s="11"/>
      <c r="CW138" s="11"/>
      <c r="CX138" s="10"/>
      <c r="CY138" s="10"/>
      <c r="CZ138" s="11"/>
      <c r="DA138" s="10"/>
      <c r="DB138" s="10"/>
      <c r="DC138" s="11"/>
      <c r="DD138" s="10"/>
      <c r="DE138" s="10"/>
      <c r="DF138" s="11"/>
      <c r="DG138" s="14"/>
      <c r="DH138" s="14"/>
      <c r="DI138" s="15"/>
      <c r="DJ138" s="15"/>
      <c r="DK138" s="14"/>
      <c r="DL138" s="15"/>
      <c r="DM138" s="15"/>
      <c r="DN138" s="14"/>
      <c r="DO138" s="15"/>
      <c r="DP138" s="15"/>
      <c r="DQ138" s="14"/>
      <c r="DR138" s="14"/>
      <c r="DS138" s="14"/>
      <c r="DT138" s="15"/>
      <c r="DU138" s="15"/>
      <c r="DV138" s="14"/>
      <c r="DW138" s="15"/>
      <c r="DX138" s="15"/>
      <c r="DY138" s="14"/>
      <c r="DZ138" s="15"/>
      <c r="EA138" s="15"/>
      <c r="EB138" s="14"/>
      <c r="EC138" s="14"/>
      <c r="ED138" s="14"/>
      <c r="EE138" s="15"/>
      <c r="EF138" s="15"/>
      <c r="EG138" s="14"/>
      <c r="EH138" s="15"/>
      <c r="EI138" s="15"/>
      <c r="EJ138" s="14"/>
      <c r="EK138" s="15"/>
      <c r="EL138" s="15"/>
      <c r="EM138" s="14"/>
      <c r="EN138" s="23"/>
      <c r="EO138" s="23"/>
      <c r="EP138" s="23"/>
      <c r="EQ138" s="23"/>
      <c r="ER138" s="23"/>
      <c r="ES138" s="17"/>
      <c r="ET138" s="14"/>
      <c r="EU138" s="14"/>
      <c r="EV138" s="14"/>
      <c r="EW138" s="15"/>
      <c r="EX138" s="15"/>
      <c r="EY138" s="14"/>
      <c r="EZ138" s="15"/>
      <c r="FA138" s="15"/>
      <c r="FB138" s="14"/>
      <c r="FC138" s="15"/>
      <c r="FD138" s="15"/>
      <c r="FE138" s="14"/>
      <c r="FF138" s="14"/>
      <c r="FG138" s="14"/>
      <c r="FH138" s="15"/>
      <c r="FI138" s="15"/>
      <c r="FJ138" s="14"/>
      <c r="FK138" s="15"/>
      <c r="FL138" s="15"/>
      <c r="FM138" s="14"/>
      <c r="FN138" s="15"/>
      <c r="FO138" s="15"/>
      <c r="FP138" s="14"/>
      <c r="FQ138" s="14"/>
      <c r="FR138" s="14"/>
      <c r="FS138" s="15"/>
      <c r="FT138" s="15"/>
      <c r="FU138" s="14"/>
      <c r="FV138" s="15"/>
      <c r="FW138" s="15"/>
      <c r="FX138" s="14"/>
      <c r="FY138" s="15"/>
      <c r="FZ138" s="15"/>
      <c r="GA138" s="14"/>
      <c r="GB138" s="14"/>
      <c r="GC138" s="14"/>
      <c r="GD138" s="15"/>
      <c r="GE138" s="15"/>
      <c r="GF138" s="14"/>
      <c r="GG138" s="15"/>
      <c r="GH138" s="15"/>
      <c r="GI138" s="14"/>
      <c r="GJ138" s="15"/>
      <c r="GK138" s="15"/>
      <c r="GL138" s="14"/>
      <c r="GM138" s="23"/>
      <c r="GN138" s="23"/>
      <c r="GO138" s="23"/>
      <c r="GP138" s="23"/>
      <c r="GQ138" s="23"/>
      <c r="GR138" s="17"/>
      <c r="GS138" s="14"/>
      <c r="GT138" s="14"/>
      <c r="GU138" s="14"/>
      <c r="GV138" s="15"/>
      <c r="GW138" s="15"/>
      <c r="GX138" s="14"/>
      <c r="GY138" s="15"/>
      <c r="GZ138" s="15"/>
      <c r="HA138" s="14"/>
      <c r="HB138" s="15"/>
      <c r="HC138" s="15"/>
      <c r="HD138" s="14"/>
      <c r="HE138" s="14"/>
      <c r="HF138" s="14"/>
      <c r="HG138" s="15"/>
      <c r="HH138" s="15"/>
      <c r="HI138" s="14"/>
      <c r="HJ138" s="15"/>
      <c r="HK138" s="15"/>
      <c r="HL138" s="14"/>
      <c r="HM138" s="15"/>
      <c r="HN138" s="15"/>
      <c r="HO138" s="14"/>
      <c r="HP138" s="14"/>
      <c r="HQ138" s="14"/>
      <c r="HR138" s="15"/>
      <c r="HS138" s="15"/>
      <c r="HT138" s="14"/>
      <c r="HU138" s="15"/>
      <c r="HV138" s="15"/>
      <c r="HW138" s="14"/>
      <c r="HX138" s="15"/>
      <c r="HY138" s="15"/>
      <c r="HZ138" s="14"/>
      <c r="IA138" s="14"/>
      <c r="IB138" s="14"/>
      <c r="IC138" s="15"/>
      <c r="ID138" s="15"/>
      <c r="IE138" s="14"/>
      <c r="IF138" s="15"/>
      <c r="IG138" s="15"/>
      <c r="IH138" s="14"/>
      <c r="II138" s="15"/>
      <c r="IJ138" s="15"/>
      <c r="IK138" s="14"/>
      <c r="IL138" s="23"/>
      <c r="IM138" s="23"/>
      <c r="IN138" s="23"/>
      <c r="IO138" s="23"/>
    </row>
    <row r="139" spans="1:249" s="20" customFormat="1" ht="9.75" customHeight="1">
      <c r="A139" s="232"/>
      <c r="B139" s="233"/>
      <c r="C139" s="233"/>
      <c r="D139" s="233"/>
      <c r="E139" s="233"/>
      <c r="F139" s="233"/>
      <c r="G139" s="233"/>
      <c r="H139" s="233"/>
      <c r="I139" s="233"/>
      <c r="J139" s="233"/>
      <c r="K139" s="233"/>
      <c r="L139" s="233"/>
      <c r="M139" s="233"/>
      <c r="N139" s="233"/>
      <c r="O139" s="233"/>
      <c r="P139" s="233"/>
      <c r="Q139" s="233"/>
      <c r="R139" s="233"/>
      <c r="S139" s="233"/>
      <c r="T139" s="233"/>
      <c r="U139" s="233"/>
      <c r="V139" s="233"/>
      <c r="W139" s="233"/>
      <c r="X139" s="233"/>
      <c r="Y139" s="233"/>
      <c r="Z139" s="233"/>
      <c r="AA139" s="233"/>
      <c r="AB139" s="233"/>
      <c r="AC139" s="233"/>
      <c r="AD139" s="233"/>
      <c r="AE139" s="233"/>
      <c r="AF139" s="233"/>
      <c r="AG139" s="233"/>
      <c r="AH139" s="233"/>
      <c r="AI139" s="233"/>
      <c r="AJ139" s="233"/>
      <c r="AK139" s="233"/>
      <c r="AL139" s="233"/>
      <c r="AM139" s="233"/>
      <c r="AN139" s="233"/>
      <c r="AO139" s="233"/>
      <c r="AP139" s="233"/>
      <c r="AQ139" s="233"/>
      <c r="AR139" s="119"/>
      <c r="AS139" s="120"/>
      <c r="AT139" s="120"/>
      <c r="AU139" s="121"/>
      <c r="AV139" s="14"/>
      <c r="AW139" s="14"/>
      <c r="AX139" s="14"/>
      <c r="AY139" s="15"/>
      <c r="AZ139" s="15"/>
      <c r="BA139" s="14"/>
      <c r="BB139" s="15"/>
      <c r="BC139" s="15"/>
      <c r="BD139" s="14"/>
      <c r="BE139" s="15"/>
      <c r="BF139" s="15"/>
      <c r="BG139" s="14"/>
      <c r="BH139" s="14"/>
      <c r="BI139" s="14"/>
      <c r="BJ139" s="15"/>
      <c r="BK139" s="15"/>
      <c r="BL139" s="14"/>
      <c r="BM139" s="15"/>
      <c r="BN139" s="15"/>
      <c r="BO139" s="14"/>
      <c r="BP139" s="15"/>
      <c r="BQ139" s="15"/>
      <c r="BR139" s="14"/>
      <c r="BS139" s="14"/>
      <c r="BT139" s="14"/>
      <c r="BU139" s="15"/>
      <c r="BV139" s="15"/>
      <c r="BW139" s="14"/>
      <c r="BX139" s="15"/>
      <c r="BY139" s="15"/>
      <c r="BZ139" s="14"/>
      <c r="CA139" s="15"/>
      <c r="CB139" s="15"/>
      <c r="CC139" s="14"/>
      <c r="CD139" s="14"/>
      <c r="CE139" s="14"/>
      <c r="CF139" s="15"/>
      <c r="CG139" s="15"/>
      <c r="CH139" s="14"/>
      <c r="CI139" s="15"/>
      <c r="CJ139" s="15"/>
      <c r="CK139" s="14"/>
      <c r="CL139" s="15"/>
      <c r="CM139" s="15"/>
      <c r="CN139" s="14"/>
      <c r="CO139" s="23"/>
      <c r="CP139" s="23"/>
      <c r="CQ139" s="23"/>
      <c r="CR139" s="23"/>
      <c r="CS139" s="23"/>
      <c r="CT139" s="17"/>
      <c r="CU139" s="14"/>
      <c r="CV139" s="14"/>
      <c r="CW139" s="14"/>
      <c r="CX139" s="15"/>
      <c r="CY139" s="15"/>
      <c r="CZ139" s="14"/>
      <c r="DA139" s="15"/>
      <c r="DB139" s="15"/>
      <c r="DC139" s="14"/>
      <c r="DD139" s="15"/>
      <c r="DE139" s="15"/>
      <c r="DF139" s="14"/>
      <c r="DG139" s="14"/>
      <c r="DH139" s="14"/>
      <c r="DI139" s="15"/>
      <c r="DJ139" s="15"/>
      <c r="DK139" s="14"/>
      <c r="DL139" s="15"/>
      <c r="DM139" s="15"/>
      <c r="DN139" s="14"/>
      <c r="DO139" s="15"/>
      <c r="DP139" s="15"/>
      <c r="DQ139" s="14"/>
      <c r="DR139" s="14"/>
      <c r="DS139" s="14"/>
      <c r="DT139" s="15"/>
      <c r="DU139" s="15"/>
      <c r="DV139" s="14"/>
      <c r="DW139" s="15"/>
      <c r="DX139" s="15"/>
      <c r="DY139" s="14"/>
      <c r="DZ139" s="15"/>
      <c r="EA139" s="15"/>
      <c r="EB139" s="14"/>
      <c r="EC139" s="14"/>
      <c r="ED139" s="14"/>
      <c r="EE139" s="15"/>
      <c r="EF139" s="15"/>
      <c r="EG139" s="14"/>
      <c r="EH139" s="15"/>
      <c r="EI139" s="15"/>
      <c r="EJ139" s="14"/>
      <c r="EK139" s="15"/>
      <c r="EL139" s="15"/>
      <c r="EM139" s="14"/>
      <c r="EN139" s="23"/>
      <c r="EO139" s="23"/>
      <c r="EP139" s="23"/>
      <c r="EQ139" s="23"/>
      <c r="ER139" s="23"/>
      <c r="ES139" s="17"/>
      <c r="ET139" s="14"/>
      <c r="EU139" s="14"/>
      <c r="EV139" s="14"/>
      <c r="EW139" s="15"/>
      <c r="EX139" s="15"/>
      <c r="EY139" s="14"/>
      <c r="EZ139" s="15"/>
      <c r="FA139" s="15"/>
      <c r="FB139" s="14"/>
      <c r="FC139" s="15"/>
      <c r="FD139" s="15"/>
      <c r="FE139" s="14"/>
      <c r="FF139" s="14"/>
      <c r="FG139" s="14"/>
      <c r="FH139" s="15"/>
      <c r="FI139" s="15"/>
      <c r="FJ139" s="14"/>
      <c r="FK139" s="15"/>
      <c r="FL139" s="15"/>
      <c r="FM139" s="14"/>
      <c r="FN139" s="15"/>
      <c r="FO139" s="15"/>
      <c r="FP139" s="14"/>
      <c r="FQ139" s="14"/>
      <c r="FR139" s="14"/>
      <c r="FS139" s="15"/>
      <c r="FT139" s="15"/>
      <c r="FU139" s="14"/>
      <c r="FV139" s="15"/>
      <c r="FW139" s="15"/>
      <c r="FX139" s="14"/>
      <c r="FY139" s="15"/>
      <c r="FZ139" s="15"/>
      <c r="GA139" s="14"/>
      <c r="GB139" s="14"/>
      <c r="GC139" s="14"/>
      <c r="GD139" s="15"/>
      <c r="GE139" s="15"/>
      <c r="GF139" s="14"/>
      <c r="GG139" s="15"/>
      <c r="GH139" s="15"/>
      <c r="GI139" s="14"/>
      <c r="GJ139" s="15"/>
      <c r="GK139" s="15"/>
      <c r="GL139" s="14"/>
      <c r="GM139" s="23"/>
      <c r="GN139" s="23"/>
      <c r="GO139" s="23"/>
      <c r="GP139" s="23"/>
      <c r="GQ139" s="23"/>
      <c r="GR139" s="17"/>
      <c r="GS139" s="14"/>
      <c r="GT139" s="14"/>
      <c r="GU139" s="14"/>
      <c r="GV139" s="15"/>
      <c r="GW139" s="15"/>
      <c r="GX139" s="14"/>
      <c r="GY139" s="15"/>
      <c r="GZ139" s="15"/>
      <c r="HA139" s="14"/>
      <c r="HB139" s="15"/>
      <c r="HC139" s="15"/>
      <c r="HD139" s="14"/>
      <c r="HE139" s="14"/>
      <c r="HF139" s="14"/>
      <c r="HG139" s="15"/>
      <c r="HH139" s="15"/>
      <c r="HI139" s="14"/>
      <c r="HJ139" s="15"/>
      <c r="HK139" s="15"/>
      <c r="HL139" s="14"/>
      <c r="HM139" s="15"/>
      <c r="HN139" s="15"/>
      <c r="HO139" s="14"/>
      <c r="HP139" s="14"/>
      <c r="HQ139" s="14"/>
      <c r="HR139" s="15"/>
      <c r="HS139" s="15"/>
      <c r="HT139" s="14"/>
      <c r="HU139" s="15"/>
      <c r="HV139" s="15"/>
      <c r="HW139" s="14"/>
      <c r="HX139" s="15"/>
      <c r="HY139" s="15"/>
      <c r="HZ139" s="14"/>
      <c r="IA139" s="14"/>
      <c r="IB139" s="14"/>
      <c r="IC139" s="15"/>
      <c r="ID139" s="15"/>
      <c r="IE139" s="14"/>
      <c r="IF139" s="15"/>
      <c r="IG139" s="15"/>
      <c r="IH139" s="14"/>
      <c r="II139" s="15"/>
      <c r="IJ139" s="15"/>
      <c r="IK139" s="14"/>
      <c r="IL139" s="23"/>
      <c r="IM139" s="23"/>
      <c r="IN139" s="23"/>
      <c r="IO139" s="23"/>
    </row>
    <row r="140" spans="1:249" s="20" customFormat="1" ht="33">
      <c r="A140" s="87" t="s">
        <v>268</v>
      </c>
      <c r="B140" s="88"/>
      <c r="C140" s="88"/>
      <c r="D140" s="88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9"/>
      <c r="AN140" s="89"/>
      <c r="AO140" s="89"/>
      <c r="AP140" s="89"/>
      <c r="AQ140" s="88"/>
      <c r="AR140" s="88"/>
      <c r="AS140" s="90"/>
      <c r="AT140" s="90"/>
      <c r="AU140" s="90"/>
    </row>
    <row r="141" spans="1:249" ht="36.75" customHeight="1">
      <c r="A141" s="235" t="s">
        <v>212</v>
      </c>
      <c r="B141" s="237" t="s">
        <v>72</v>
      </c>
      <c r="C141" s="236" t="s">
        <v>175</v>
      </c>
      <c r="D141" s="91" t="s">
        <v>17</v>
      </c>
      <c r="E141" s="92">
        <f>E142+E143</f>
        <v>2600.9999999999995</v>
      </c>
      <c r="F141" s="111">
        <f>F142+F143</f>
        <v>1813.0749999999998</v>
      </c>
      <c r="G141" s="93">
        <f t="shared" ref="G141:G146" si="571">IF(E141=0,0,F141*100/E141)</f>
        <v>69.706843521722419</v>
      </c>
      <c r="H141" s="92">
        <f t="shared" ref="H141:H146" si="572">E141-F141</f>
        <v>787.92499999999973</v>
      </c>
      <c r="I141" s="111">
        <f>I142+I143</f>
        <v>354.887</v>
      </c>
      <c r="J141" s="92">
        <f>J142+J143</f>
        <v>0</v>
      </c>
      <c r="K141" s="93">
        <f t="shared" ref="K141:K144" si="573">IF(I141=0,0,J141*100/I141)</f>
        <v>0</v>
      </c>
      <c r="L141" s="111">
        <f>L142+L143</f>
        <v>152.21600000000001</v>
      </c>
      <c r="M141" s="111">
        <f>M142+M143</f>
        <v>507.10300000000001</v>
      </c>
      <c r="N141" s="93">
        <f t="shared" ref="N141:N144" si="574">IF(L141=0,0,M141*100/L141)</f>
        <v>333.14697535081729</v>
      </c>
      <c r="O141" s="111">
        <f t="shared" ref="O141:P141" si="575">O142+O143</f>
        <v>210.92699999999999</v>
      </c>
      <c r="P141" s="92">
        <f t="shared" si="575"/>
        <v>0</v>
      </c>
      <c r="Q141" s="93">
        <f t="shared" ref="Q141:Q144" si="576">IF(O141=0,0,P141*100/O141)</f>
        <v>0</v>
      </c>
      <c r="R141" s="111">
        <f t="shared" ref="R141:S141" si="577">R142+R143</f>
        <v>272.971</v>
      </c>
      <c r="S141" s="92">
        <f t="shared" si="577"/>
        <v>210.92699999999999</v>
      </c>
      <c r="T141" s="93">
        <f t="shared" ref="T141:T144" si="578">IF(R141=0,0,S141*100/R141)</f>
        <v>77.270845620963399</v>
      </c>
      <c r="U141" s="92">
        <f t="shared" ref="U141:V141" si="579">U142+U143</f>
        <v>262.72399999999999</v>
      </c>
      <c r="V141" s="92">
        <f t="shared" si="579"/>
        <v>535.69500000000005</v>
      </c>
      <c r="W141" s="93">
        <f t="shared" ref="W141:W144" si="580">IF(U141=0,0,V141*100/U141)</f>
        <v>203.90029079947021</v>
      </c>
      <c r="X141" s="92">
        <f t="shared" ref="X141:Y141" si="581">X142+X143</f>
        <v>201.31800000000001</v>
      </c>
      <c r="Y141" s="111">
        <f t="shared" si="581"/>
        <v>201.31800000000001</v>
      </c>
      <c r="Z141" s="93">
        <f t="shared" ref="Z141:Z144" si="582">IF(X141=0,0,Y141*100/X141)</f>
        <v>100.00000000000001</v>
      </c>
      <c r="AA141" s="92">
        <f t="shared" ref="AA141:AB141" si="583">AA142+AA143</f>
        <v>216.75</v>
      </c>
      <c r="AB141" s="92">
        <f t="shared" si="583"/>
        <v>0</v>
      </c>
      <c r="AC141" s="93">
        <f t="shared" ref="AC141:AC144" si="584">IF(AA141=0,0,AB141*100/AA141)</f>
        <v>0</v>
      </c>
      <c r="AD141" s="92">
        <f t="shared" ref="AD141:AE141" si="585">AD142+AD143</f>
        <v>216.75</v>
      </c>
      <c r="AE141" s="92">
        <f t="shared" si="585"/>
        <v>358.03199999999998</v>
      </c>
      <c r="AF141" s="93">
        <f t="shared" ref="AF141:AF144" si="586">IF(AD141=0,0,AE141*100/AD141)</f>
        <v>165.1820069204152</v>
      </c>
      <c r="AG141" s="92">
        <f t="shared" ref="AG141:AH141" si="587">AG142+AG143</f>
        <v>216.75</v>
      </c>
      <c r="AH141" s="92">
        <f t="shared" si="587"/>
        <v>0</v>
      </c>
      <c r="AI141" s="93">
        <f t="shared" ref="AI141:AI144" si="588">IF(AG141=0,0,AH141*100/AG141)</f>
        <v>0</v>
      </c>
      <c r="AJ141" s="92">
        <f t="shared" ref="AJ141:AK141" si="589">AJ142+AJ143</f>
        <v>216.75</v>
      </c>
      <c r="AK141" s="92">
        <f t="shared" si="589"/>
        <v>0</v>
      </c>
      <c r="AL141" s="93">
        <f t="shared" ref="AL141:AL144" si="590">IF(AJ141=0,0,AK141*100/AJ141)</f>
        <v>0</v>
      </c>
      <c r="AM141" s="92">
        <f t="shared" ref="AM141:AN141" si="591">AM142+AM143</f>
        <v>216.75</v>
      </c>
      <c r="AN141" s="92">
        <f t="shared" si="591"/>
        <v>0</v>
      </c>
      <c r="AO141" s="93">
        <f t="shared" ref="AO141:AO144" si="592">IF(AM141=0,0,AN141*100/AM141)</f>
        <v>0</v>
      </c>
      <c r="AP141" s="111">
        <f t="shared" ref="AP141:AQ141" si="593">AP142+AP143</f>
        <v>62.207000000000001</v>
      </c>
      <c r="AQ141" s="92">
        <f t="shared" si="593"/>
        <v>0</v>
      </c>
      <c r="AR141" s="93">
        <f t="shared" ref="AR141:AR144" si="594">IF(AP141=0,0,AQ141*100/AP141)</f>
        <v>0</v>
      </c>
      <c r="AS141" s="94"/>
      <c r="AT141" s="94"/>
      <c r="AU141" s="94"/>
    </row>
    <row r="142" spans="1:249" ht="145.5" customHeight="1">
      <c r="A142" s="235"/>
      <c r="B142" s="237"/>
      <c r="C142" s="237"/>
      <c r="D142" s="71" t="s">
        <v>19</v>
      </c>
      <c r="E142" s="95">
        <f>I142+L142+O142+R142+U142+X142+AA142+AD142+AG142+AJ142+AM142+AP142</f>
        <v>2600.9999999999995</v>
      </c>
      <c r="F142" s="112">
        <f>J142+M142+P142+S142+V142+Y142+AB142+AE142+AH142+AK142+AN142+AQ142</f>
        <v>1813.0749999999998</v>
      </c>
      <c r="G142" s="96">
        <f t="shared" si="571"/>
        <v>69.706843521722419</v>
      </c>
      <c r="H142" s="95">
        <f t="shared" si="572"/>
        <v>787.92499999999973</v>
      </c>
      <c r="I142" s="123">
        <v>354.887</v>
      </c>
      <c r="J142" s="97"/>
      <c r="K142" s="73">
        <f t="shared" si="573"/>
        <v>0</v>
      </c>
      <c r="L142" s="113">
        <v>152.21600000000001</v>
      </c>
      <c r="M142" s="113">
        <v>507.10300000000001</v>
      </c>
      <c r="N142" s="75">
        <f t="shared" si="574"/>
        <v>333.14697535081729</v>
      </c>
      <c r="O142" s="125">
        <v>210.92699999999999</v>
      </c>
      <c r="P142" s="97"/>
      <c r="Q142" s="73">
        <f t="shared" si="576"/>
        <v>0</v>
      </c>
      <c r="R142" s="113">
        <v>272.971</v>
      </c>
      <c r="S142" s="113">
        <v>210.92699999999999</v>
      </c>
      <c r="T142" s="75">
        <f t="shared" si="578"/>
        <v>77.270845620963399</v>
      </c>
      <c r="U142" s="123">
        <v>262.72399999999999</v>
      </c>
      <c r="V142" s="123">
        <v>535.69500000000005</v>
      </c>
      <c r="W142" s="73">
        <f t="shared" si="580"/>
        <v>203.90029079947021</v>
      </c>
      <c r="X142" s="113">
        <v>201.31800000000001</v>
      </c>
      <c r="Y142" s="113">
        <v>201.31800000000001</v>
      </c>
      <c r="Z142" s="75">
        <f t="shared" si="582"/>
        <v>100.00000000000001</v>
      </c>
      <c r="AA142" s="97">
        <v>216.75</v>
      </c>
      <c r="AB142" s="97"/>
      <c r="AC142" s="73">
        <f t="shared" si="584"/>
        <v>0</v>
      </c>
      <c r="AD142" s="98">
        <v>216.75</v>
      </c>
      <c r="AE142" s="98">
        <v>358.03199999999998</v>
      </c>
      <c r="AF142" s="75">
        <f t="shared" si="586"/>
        <v>165.1820069204152</v>
      </c>
      <c r="AG142" s="97">
        <v>216.75</v>
      </c>
      <c r="AH142" s="97"/>
      <c r="AI142" s="73">
        <f t="shared" si="588"/>
        <v>0</v>
      </c>
      <c r="AJ142" s="98">
        <v>216.75</v>
      </c>
      <c r="AK142" s="98"/>
      <c r="AL142" s="75">
        <f t="shared" si="590"/>
        <v>0</v>
      </c>
      <c r="AM142" s="97">
        <v>216.75</v>
      </c>
      <c r="AN142" s="97"/>
      <c r="AO142" s="73">
        <f t="shared" si="592"/>
        <v>0</v>
      </c>
      <c r="AP142" s="113">
        <v>62.207000000000001</v>
      </c>
      <c r="AQ142" s="98"/>
      <c r="AR142" s="75">
        <f t="shared" si="594"/>
        <v>0</v>
      </c>
      <c r="AS142" s="63"/>
      <c r="AT142" s="116"/>
      <c r="AU142" s="63"/>
    </row>
    <row r="143" spans="1:249" ht="79.5" customHeight="1">
      <c r="A143" s="235"/>
      <c r="B143" s="237"/>
      <c r="C143" s="237"/>
      <c r="D143" s="71" t="s">
        <v>28</v>
      </c>
      <c r="E143" s="95">
        <f>I143+L143+O143+R143+U143+X143+AA143+AD143+AG143+AJ143+AM143+AP143</f>
        <v>0</v>
      </c>
      <c r="F143" s="95">
        <f>J143+M143+P143+S143+V143+Y143+AB143+AE143+AH143+AK143+AN143+AQ143</f>
        <v>0</v>
      </c>
      <c r="G143" s="96">
        <f t="shared" si="571"/>
        <v>0</v>
      </c>
      <c r="H143" s="95">
        <f t="shared" si="572"/>
        <v>0</v>
      </c>
      <c r="I143" s="97"/>
      <c r="J143" s="97"/>
      <c r="K143" s="73">
        <f t="shared" si="573"/>
        <v>0</v>
      </c>
      <c r="L143" s="98"/>
      <c r="M143" s="98"/>
      <c r="N143" s="75">
        <f t="shared" si="574"/>
        <v>0</v>
      </c>
      <c r="O143" s="97"/>
      <c r="P143" s="97"/>
      <c r="Q143" s="73">
        <f t="shared" si="576"/>
        <v>0</v>
      </c>
      <c r="R143" s="98"/>
      <c r="S143" s="98"/>
      <c r="T143" s="75">
        <f t="shared" si="578"/>
        <v>0</v>
      </c>
      <c r="U143" s="97"/>
      <c r="V143" s="97"/>
      <c r="W143" s="73">
        <f t="shared" si="580"/>
        <v>0</v>
      </c>
      <c r="X143" s="98"/>
      <c r="Y143" s="98"/>
      <c r="Z143" s="75">
        <f t="shared" si="582"/>
        <v>0</v>
      </c>
      <c r="AA143" s="97"/>
      <c r="AB143" s="97"/>
      <c r="AC143" s="73">
        <f t="shared" si="584"/>
        <v>0</v>
      </c>
      <c r="AD143" s="98"/>
      <c r="AE143" s="98"/>
      <c r="AF143" s="75">
        <f t="shared" si="586"/>
        <v>0</v>
      </c>
      <c r="AG143" s="97"/>
      <c r="AH143" s="97"/>
      <c r="AI143" s="73">
        <f t="shared" si="588"/>
        <v>0</v>
      </c>
      <c r="AJ143" s="98"/>
      <c r="AK143" s="98"/>
      <c r="AL143" s="75">
        <f t="shared" si="590"/>
        <v>0</v>
      </c>
      <c r="AM143" s="97"/>
      <c r="AN143" s="97"/>
      <c r="AO143" s="73">
        <f t="shared" si="592"/>
        <v>0</v>
      </c>
      <c r="AP143" s="98"/>
      <c r="AQ143" s="98"/>
      <c r="AR143" s="75">
        <f t="shared" si="594"/>
        <v>0</v>
      </c>
      <c r="AS143" s="63"/>
      <c r="AT143" s="63"/>
      <c r="AU143" s="63"/>
    </row>
    <row r="144" spans="1:249" ht="40.5" customHeight="1">
      <c r="A144" s="219" t="s">
        <v>259</v>
      </c>
      <c r="B144" s="220"/>
      <c r="C144" s="246"/>
      <c r="D144" s="91" t="s">
        <v>17</v>
      </c>
      <c r="E144" s="117">
        <f>SUM(E145)+E146</f>
        <v>2600.9999999999995</v>
      </c>
      <c r="F144" s="117">
        <f>SUM(F145)+F146</f>
        <v>1813.0749999999998</v>
      </c>
      <c r="G144" s="93">
        <f t="shared" si="571"/>
        <v>69.706843521722419</v>
      </c>
      <c r="H144" s="92">
        <f t="shared" si="572"/>
        <v>787.92499999999973</v>
      </c>
      <c r="I144" s="111">
        <f>I145+I146</f>
        <v>354.887</v>
      </c>
      <c r="J144" s="92">
        <f>J145+J146</f>
        <v>0</v>
      </c>
      <c r="K144" s="93">
        <f t="shared" si="573"/>
        <v>0</v>
      </c>
      <c r="L144" s="92">
        <f>L145+L146</f>
        <v>152.21600000000001</v>
      </c>
      <c r="M144" s="92">
        <f>M145+M146</f>
        <v>507.10300000000001</v>
      </c>
      <c r="N144" s="93">
        <f t="shared" si="574"/>
        <v>333.14697535081729</v>
      </c>
      <c r="O144" s="92">
        <f>O145+O146</f>
        <v>210.92699999999999</v>
      </c>
      <c r="P144" s="92">
        <f>P145+P146</f>
        <v>0</v>
      </c>
      <c r="Q144" s="93">
        <f t="shared" si="576"/>
        <v>0</v>
      </c>
      <c r="R144" s="92">
        <f>R145+R146</f>
        <v>272.971</v>
      </c>
      <c r="S144" s="92">
        <f>S145+S146</f>
        <v>210.92699999999999</v>
      </c>
      <c r="T144" s="93">
        <f t="shared" si="578"/>
        <v>77.270845620963399</v>
      </c>
      <c r="U144" s="92">
        <f>U145+U146</f>
        <v>262.72399999999999</v>
      </c>
      <c r="V144" s="111">
        <f>V145+V146</f>
        <v>535.69500000000005</v>
      </c>
      <c r="W144" s="93">
        <f t="shared" si="580"/>
        <v>203.90029079947021</v>
      </c>
      <c r="X144" s="92">
        <f>X145+X146</f>
        <v>201.31800000000001</v>
      </c>
      <c r="Y144" s="92">
        <f>Y145+Y146</f>
        <v>201.31800000000001</v>
      </c>
      <c r="Z144" s="93">
        <f t="shared" si="582"/>
        <v>100.00000000000001</v>
      </c>
      <c r="AA144" s="92">
        <f>AA145+AA146</f>
        <v>216.75</v>
      </c>
      <c r="AB144" s="92">
        <f>AB145+AB146</f>
        <v>0</v>
      </c>
      <c r="AC144" s="93">
        <f t="shared" si="584"/>
        <v>0</v>
      </c>
      <c r="AD144" s="92">
        <f>AD145+AD146</f>
        <v>216.75</v>
      </c>
      <c r="AE144" s="92">
        <f>AE145+AE146</f>
        <v>358.03199999999998</v>
      </c>
      <c r="AF144" s="93">
        <f t="shared" si="586"/>
        <v>165.1820069204152</v>
      </c>
      <c r="AG144" s="92">
        <f>AG145+AG146</f>
        <v>216.75</v>
      </c>
      <c r="AH144" s="92">
        <f>AH145+AH146</f>
        <v>0</v>
      </c>
      <c r="AI144" s="93">
        <f t="shared" si="588"/>
        <v>0</v>
      </c>
      <c r="AJ144" s="92">
        <f>AJ145+AJ146</f>
        <v>216.75</v>
      </c>
      <c r="AK144" s="92">
        <f>AK145+AK146</f>
        <v>0</v>
      </c>
      <c r="AL144" s="93">
        <f t="shared" si="590"/>
        <v>0</v>
      </c>
      <c r="AM144" s="92">
        <f>AM145+AM146</f>
        <v>216.75</v>
      </c>
      <c r="AN144" s="92">
        <f>AN145+AN146</f>
        <v>0</v>
      </c>
      <c r="AO144" s="93">
        <f t="shared" si="592"/>
        <v>0</v>
      </c>
      <c r="AP144" s="111">
        <f>AP145+AP146</f>
        <v>62.207000000000001</v>
      </c>
      <c r="AQ144" s="92">
        <f>AQ145+AQ146</f>
        <v>0</v>
      </c>
      <c r="AR144" s="93">
        <f t="shared" si="594"/>
        <v>0</v>
      </c>
      <c r="AS144" s="63"/>
      <c r="AT144" s="63"/>
      <c r="AU144" s="63"/>
    </row>
    <row r="145" spans="1:249" ht="132">
      <c r="A145" s="222"/>
      <c r="B145" s="223"/>
      <c r="C145" s="247"/>
      <c r="D145" s="71" t="s">
        <v>19</v>
      </c>
      <c r="E145" s="68">
        <f>I145+L145+O145+R145+U145+X145+AA145+AD145+AG145+AJ145+AM145+AP145</f>
        <v>2600.9999999999995</v>
      </c>
      <c r="F145" s="68">
        <f>J145+M145+P145+S145+V145+Y145+AB145+AE145+AH145+AK145+AN145+AQ145</f>
        <v>1813.0749999999998</v>
      </c>
      <c r="G145" s="67">
        <f t="shared" si="571"/>
        <v>69.706843521722419</v>
      </c>
      <c r="H145" s="68">
        <f t="shared" si="572"/>
        <v>787.92499999999973</v>
      </c>
      <c r="I145" s="123">
        <f>I142</f>
        <v>354.887</v>
      </c>
      <c r="J145" s="97">
        <f>J142</f>
        <v>0</v>
      </c>
      <c r="K145" s="73">
        <f>IF(I142=0,0,J142*100/I142)</f>
        <v>0</v>
      </c>
      <c r="L145" s="98">
        <f>L142</f>
        <v>152.21600000000001</v>
      </c>
      <c r="M145" s="98">
        <f>M142</f>
        <v>507.10300000000001</v>
      </c>
      <c r="N145" s="75">
        <f>N142</f>
        <v>333.14697535081729</v>
      </c>
      <c r="O145" s="97">
        <f>O142</f>
        <v>210.92699999999999</v>
      </c>
      <c r="P145" s="97">
        <f>P142</f>
        <v>0</v>
      </c>
      <c r="Q145" s="73">
        <f>IF(O142=0,0,P142*100/O142)</f>
        <v>0</v>
      </c>
      <c r="R145" s="98">
        <f>R142</f>
        <v>272.971</v>
      </c>
      <c r="S145" s="98">
        <f>S142</f>
        <v>210.92699999999999</v>
      </c>
      <c r="T145" s="75">
        <f>T142</f>
        <v>77.270845620963399</v>
      </c>
      <c r="U145" s="97">
        <f>U142</f>
        <v>262.72399999999999</v>
      </c>
      <c r="V145" s="123">
        <f>V142</f>
        <v>535.69500000000005</v>
      </c>
      <c r="W145" s="73">
        <f>IF(U142=0,0,V142*100/U142)</f>
        <v>203.90029079947021</v>
      </c>
      <c r="X145" s="98">
        <f>X142</f>
        <v>201.31800000000001</v>
      </c>
      <c r="Y145" s="98">
        <f>Y142</f>
        <v>201.31800000000001</v>
      </c>
      <c r="Z145" s="75">
        <f>Z142</f>
        <v>100.00000000000001</v>
      </c>
      <c r="AA145" s="97">
        <f>AA142</f>
        <v>216.75</v>
      </c>
      <c r="AB145" s="97">
        <f>AB142</f>
        <v>0</v>
      </c>
      <c r="AC145" s="73">
        <f>IF(AA142=0,0,AB142*100/AA142)</f>
        <v>0</v>
      </c>
      <c r="AD145" s="98">
        <f>AD142</f>
        <v>216.75</v>
      </c>
      <c r="AE145" s="98">
        <f>AE142</f>
        <v>358.03199999999998</v>
      </c>
      <c r="AF145" s="75">
        <f>AF142</f>
        <v>165.1820069204152</v>
      </c>
      <c r="AG145" s="97">
        <f>AG142</f>
        <v>216.75</v>
      </c>
      <c r="AH145" s="97">
        <f>AH142</f>
        <v>0</v>
      </c>
      <c r="AI145" s="73">
        <f>IF(AG142=0,0,AH142*100/AG142)</f>
        <v>0</v>
      </c>
      <c r="AJ145" s="98">
        <f>AJ142</f>
        <v>216.75</v>
      </c>
      <c r="AK145" s="98">
        <f>AK142</f>
        <v>0</v>
      </c>
      <c r="AL145" s="75">
        <f>AL142</f>
        <v>0</v>
      </c>
      <c r="AM145" s="97">
        <f>AM142</f>
        <v>216.75</v>
      </c>
      <c r="AN145" s="97">
        <f>AN142</f>
        <v>0</v>
      </c>
      <c r="AO145" s="73">
        <f>IF(AM142=0,0,AN142*100/AM142)</f>
        <v>0</v>
      </c>
      <c r="AP145" s="113">
        <f>AP142</f>
        <v>62.207000000000001</v>
      </c>
      <c r="AQ145" s="98">
        <f>AQ142</f>
        <v>0</v>
      </c>
      <c r="AR145" s="75">
        <f>AR142</f>
        <v>0</v>
      </c>
      <c r="AS145" s="63"/>
      <c r="AT145" s="63"/>
      <c r="AU145" s="63"/>
    </row>
    <row r="146" spans="1:249" ht="66">
      <c r="A146" s="222"/>
      <c r="B146" s="223"/>
      <c r="C146" s="247"/>
      <c r="D146" s="71" t="s">
        <v>28</v>
      </c>
      <c r="E146" s="68">
        <f>I146+L146+O146+R146+U146+X146+AA146+AD146+AG146+AJ146+AM146+AP146</f>
        <v>0</v>
      </c>
      <c r="F146" s="68">
        <f>J146+M146+P146+S146+V146+Y146+AB146+AE146+AH146+AK146+AN146+AQ146</f>
        <v>0</v>
      </c>
      <c r="G146" s="67">
        <f t="shared" si="571"/>
        <v>0</v>
      </c>
      <c r="H146" s="118">
        <f t="shared" si="572"/>
        <v>0</v>
      </c>
      <c r="I146" s="97">
        <f>I143</f>
        <v>0</v>
      </c>
      <c r="J146" s="97">
        <f>J143</f>
        <v>0</v>
      </c>
      <c r="K146" s="73">
        <f>IF(I143=0,0,J143*100/I143)</f>
        <v>0</v>
      </c>
      <c r="L146" s="98">
        <f>L143</f>
        <v>0</v>
      </c>
      <c r="M146" s="98">
        <f>M143</f>
        <v>0</v>
      </c>
      <c r="N146" s="75">
        <f>N145</f>
        <v>333.14697535081729</v>
      </c>
      <c r="O146" s="97">
        <f>O143</f>
        <v>0</v>
      </c>
      <c r="P146" s="97">
        <f>P143</f>
        <v>0</v>
      </c>
      <c r="Q146" s="73">
        <f>IF(O143=0,0,P143*100/O143)</f>
        <v>0</v>
      </c>
      <c r="R146" s="98">
        <f>R143</f>
        <v>0</v>
      </c>
      <c r="S146" s="98">
        <f>S143</f>
        <v>0</v>
      </c>
      <c r="T146" s="75">
        <f>T145</f>
        <v>77.270845620963399</v>
      </c>
      <c r="U146" s="97">
        <f>U143</f>
        <v>0</v>
      </c>
      <c r="V146" s="97">
        <f>V143</f>
        <v>0</v>
      </c>
      <c r="W146" s="73">
        <f>IF(U143=0,0,V143*100/U143)</f>
        <v>0</v>
      </c>
      <c r="X146" s="98">
        <f>X143</f>
        <v>0</v>
      </c>
      <c r="Y146" s="98">
        <f>Y143</f>
        <v>0</v>
      </c>
      <c r="Z146" s="75">
        <f>Z145</f>
        <v>100.00000000000001</v>
      </c>
      <c r="AA146" s="97">
        <f>AA143</f>
        <v>0</v>
      </c>
      <c r="AB146" s="97">
        <f>AB143</f>
        <v>0</v>
      </c>
      <c r="AC146" s="73">
        <f>IF(AA143=0,0,AB143*100/AA143)</f>
        <v>0</v>
      </c>
      <c r="AD146" s="98">
        <f>AD143</f>
        <v>0</v>
      </c>
      <c r="AE146" s="98">
        <f>AE143</f>
        <v>0</v>
      </c>
      <c r="AF146" s="75">
        <f>AF145</f>
        <v>165.1820069204152</v>
      </c>
      <c r="AG146" s="97">
        <f>AG143</f>
        <v>0</v>
      </c>
      <c r="AH146" s="97">
        <f>AH143</f>
        <v>0</v>
      </c>
      <c r="AI146" s="73">
        <f>IF(AG143=0,0,AH143*100/AG143)</f>
        <v>0</v>
      </c>
      <c r="AJ146" s="98">
        <f>AJ143</f>
        <v>0</v>
      </c>
      <c r="AK146" s="98">
        <f>AK143</f>
        <v>0</v>
      </c>
      <c r="AL146" s="75">
        <f>AL145</f>
        <v>0</v>
      </c>
      <c r="AM146" s="97">
        <f>AM143</f>
        <v>0</v>
      </c>
      <c r="AN146" s="97">
        <f>AN143</f>
        <v>0</v>
      </c>
      <c r="AO146" s="73">
        <f>IF(AM143=0,0,AN143*100/AM143)</f>
        <v>0</v>
      </c>
      <c r="AP146" s="98">
        <f>AP143</f>
        <v>0</v>
      </c>
      <c r="AQ146" s="98">
        <f>AQ143</f>
        <v>0</v>
      </c>
      <c r="AR146" s="75">
        <f>AR145</f>
        <v>0</v>
      </c>
      <c r="AS146" s="63"/>
      <c r="AT146" s="63"/>
      <c r="AU146" s="63"/>
    </row>
    <row r="147" spans="1:249" s="20" customFormat="1" ht="35.25" customHeight="1">
      <c r="A147" s="230" t="s">
        <v>269</v>
      </c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  <c r="R147" s="231"/>
      <c r="S147" s="231"/>
      <c r="T147" s="231"/>
      <c r="U147" s="231"/>
      <c r="V147" s="231"/>
      <c r="W147" s="231"/>
      <c r="X147" s="231"/>
      <c r="Y147" s="231"/>
      <c r="Z147" s="231"/>
      <c r="AA147" s="231"/>
      <c r="AB147" s="231"/>
      <c r="AC147" s="231"/>
      <c r="AD147" s="231"/>
      <c r="AE147" s="231"/>
      <c r="AF147" s="231"/>
      <c r="AG147" s="231"/>
      <c r="AH147" s="231"/>
      <c r="AI147" s="231"/>
      <c r="AJ147" s="231"/>
      <c r="AK147" s="231"/>
      <c r="AL147" s="231"/>
      <c r="AM147" s="231"/>
      <c r="AN147" s="231"/>
      <c r="AO147" s="231"/>
      <c r="AP147" s="231"/>
      <c r="AQ147" s="114"/>
      <c r="AR147" s="114"/>
      <c r="AS147" s="85"/>
      <c r="AT147" s="85"/>
      <c r="AU147" s="86"/>
      <c r="AV147" s="11"/>
      <c r="AW147" s="11"/>
      <c r="AX147" s="11"/>
      <c r="AY147" s="10"/>
      <c r="AZ147" s="10"/>
      <c r="BA147" s="11"/>
      <c r="BB147" s="10"/>
      <c r="BC147" s="10"/>
      <c r="BD147" s="11"/>
      <c r="BE147" s="10"/>
      <c r="BF147" s="10"/>
      <c r="BG147" s="11"/>
      <c r="BH147" s="11"/>
      <c r="BI147" s="11"/>
      <c r="BJ147" s="10"/>
      <c r="BK147" s="10"/>
      <c r="BL147" s="11"/>
      <c r="BM147" s="10"/>
      <c r="BN147" s="10"/>
      <c r="BO147" s="11"/>
      <c r="BP147" s="10"/>
      <c r="BQ147" s="10"/>
      <c r="BR147" s="11"/>
      <c r="BS147" s="11"/>
      <c r="BT147" s="11"/>
      <c r="BU147" s="10"/>
      <c r="BV147" s="10"/>
      <c r="BW147" s="11"/>
      <c r="BX147" s="10"/>
      <c r="BY147" s="10"/>
      <c r="BZ147" s="11"/>
      <c r="CA147" s="10"/>
      <c r="CB147" s="10"/>
      <c r="CC147" s="11"/>
      <c r="CD147" s="11"/>
      <c r="CE147" s="11"/>
      <c r="CF147" s="10"/>
      <c r="CG147" s="10"/>
      <c r="CH147" s="11"/>
      <c r="CI147" s="10"/>
      <c r="CJ147" s="10"/>
      <c r="CK147" s="11"/>
      <c r="CL147" s="10"/>
      <c r="CM147" s="10"/>
      <c r="CN147" s="11"/>
      <c r="CO147" s="12"/>
      <c r="CP147" s="12"/>
      <c r="CQ147" s="12"/>
      <c r="CR147" s="12"/>
      <c r="CS147" s="12"/>
      <c r="CT147" s="13"/>
      <c r="CU147" s="11"/>
      <c r="CV147" s="11"/>
      <c r="CW147" s="11"/>
      <c r="CX147" s="10"/>
      <c r="CY147" s="10"/>
      <c r="CZ147" s="11"/>
      <c r="DA147" s="10"/>
      <c r="DB147" s="10"/>
      <c r="DC147" s="11"/>
      <c r="DD147" s="10"/>
      <c r="DE147" s="10"/>
      <c r="DF147" s="11"/>
      <c r="DG147" s="14"/>
      <c r="DH147" s="14"/>
      <c r="DI147" s="15"/>
      <c r="DJ147" s="15"/>
      <c r="DK147" s="14"/>
      <c r="DL147" s="15"/>
      <c r="DM147" s="15"/>
      <c r="DN147" s="14"/>
      <c r="DO147" s="15"/>
      <c r="DP147" s="15"/>
      <c r="DQ147" s="14"/>
      <c r="DR147" s="14"/>
      <c r="DS147" s="14"/>
      <c r="DT147" s="15"/>
      <c r="DU147" s="15"/>
      <c r="DV147" s="14"/>
      <c r="DW147" s="15"/>
      <c r="DX147" s="15"/>
      <c r="DY147" s="14"/>
      <c r="DZ147" s="15"/>
      <c r="EA147" s="15"/>
      <c r="EB147" s="14"/>
      <c r="EC147" s="14"/>
      <c r="ED147" s="14"/>
      <c r="EE147" s="15"/>
      <c r="EF147" s="15"/>
      <c r="EG147" s="14"/>
      <c r="EH147" s="15"/>
      <c r="EI147" s="15"/>
      <c r="EJ147" s="14"/>
      <c r="EK147" s="15"/>
      <c r="EL147" s="15"/>
      <c r="EM147" s="14"/>
      <c r="EN147" s="23"/>
      <c r="EO147" s="23"/>
      <c r="EP147" s="23"/>
      <c r="EQ147" s="23"/>
      <c r="ER147" s="23"/>
      <c r="ES147" s="17"/>
      <c r="ET147" s="14"/>
      <c r="EU147" s="14"/>
      <c r="EV147" s="14"/>
      <c r="EW147" s="15"/>
      <c r="EX147" s="15"/>
      <c r="EY147" s="14"/>
      <c r="EZ147" s="15"/>
      <c r="FA147" s="15"/>
      <c r="FB147" s="14"/>
      <c r="FC147" s="15"/>
      <c r="FD147" s="15"/>
      <c r="FE147" s="14"/>
      <c r="FF147" s="14"/>
      <c r="FG147" s="14"/>
      <c r="FH147" s="15"/>
      <c r="FI147" s="15"/>
      <c r="FJ147" s="14"/>
      <c r="FK147" s="15"/>
      <c r="FL147" s="15"/>
      <c r="FM147" s="14"/>
      <c r="FN147" s="15"/>
      <c r="FO147" s="15"/>
      <c r="FP147" s="14"/>
      <c r="FQ147" s="14"/>
      <c r="FR147" s="14"/>
      <c r="FS147" s="15"/>
      <c r="FT147" s="15"/>
      <c r="FU147" s="14"/>
      <c r="FV147" s="15"/>
      <c r="FW147" s="15"/>
      <c r="FX147" s="14"/>
      <c r="FY147" s="15"/>
      <c r="FZ147" s="15"/>
      <c r="GA147" s="14"/>
      <c r="GB147" s="14"/>
      <c r="GC147" s="14"/>
      <c r="GD147" s="15"/>
      <c r="GE147" s="15"/>
      <c r="GF147" s="14"/>
      <c r="GG147" s="15"/>
      <c r="GH147" s="15"/>
      <c r="GI147" s="14"/>
      <c r="GJ147" s="15"/>
      <c r="GK147" s="15"/>
      <c r="GL147" s="14"/>
      <c r="GM147" s="23"/>
      <c r="GN147" s="23"/>
      <c r="GO147" s="23"/>
      <c r="GP147" s="23"/>
      <c r="GQ147" s="23"/>
      <c r="GR147" s="17"/>
      <c r="GS147" s="14"/>
      <c r="GT147" s="14"/>
      <c r="GU147" s="14"/>
      <c r="GV147" s="15"/>
      <c r="GW147" s="15"/>
      <c r="GX147" s="14"/>
      <c r="GY147" s="15"/>
      <c r="GZ147" s="15"/>
      <c r="HA147" s="14"/>
      <c r="HB147" s="15"/>
      <c r="HC147" s="15"/>
      <c r="HD147" s="14"/>
      <c r="HE147" s="14"/>
      <c r="HF147" s="14"/>
      <c r="HG147" s="15"/>
      <c r="HH147" s="15"/>
      <c r="HI147" s="14"/>
      <c r="HJ147" s="15"/>
      <c r="HK147" s="15"/>
      <c r="HL147" s="14"/>
      <c r="HM147" s="15"/>
      <c r="HN147" s="15"/>
      <c r="HO147" s="14"/>
      <c r="HP147" s="14"/>
      <c r="HQ147" s="14"/>
      <c r="HR147" s="15"/>
      <c r="HS147" s="15"/>
      <c r="HT147" s="14"/>
      <c r="HU147" s="15"/>
      <c r="HV147" s="15"/>
      <c r="HW147" s="14"/>
      <c r="HX147" s="15"/>
      <c r="HY147" s="15"/>
      <c r="HZ147" s="14"/>
      <c r="IA147" s="14"/>
      <c r="IB147" s="14"/>
      <c r="IC147" s="15"/>
      <c r="ID147" s="15"/>
      <c r="IE147" s="14"/>
      <c r="IF147" s="15"/>
      <c r="IG147" s="15"/>
      <c r="IH147" s="14"/>
      <c r="II147" s="15"/>
      <c r="IJ147" s="15"/>
      <c r="IK147" s="14"/>
      <c r="IL147" s="23"/>
      <c r="IM147" s="23"/>
      <c r="IN147" s="23"/>
      <c r="IO147" s="23"/>
    </row>
    <row r="148" spans="1:249" s="20" customFormat="1" ht="8.25" customHeight="1">
      <c r="A148" s="242"/>
      <c r="B148" s="243"/>
      <c r="C148" s="243"/>
      <c r="D148" s="243"/>
      <c r="E148" s="243"/>
      <c r="F148" s="243"/>
      <c r="G148" s="243"/>
      <c r="H148" s="243"/>
      <c r="I148" s="243"/>
      <c r="J148" s="243"/>
      <c r="K148" s="243"/>
      <c r="L148" s="243"/>
      <c r="M148" s="243"/>
      <c r="N148" s="243"/>
      <c r="O148" s="243"/>
      <c r="P148" s="243"/>
      <c r="Q148" s="243"/>
      <c r="R148" s="243"/>
      <c r="S148" s="243"/>
      <c r="T148" s="243"/>
      <c r="U148" s="243"/>
      <c r="V148" s="243"/>
      <c r="W148" s="243"/>
      <c r="X148" s="243"/>
      <c r="Y148" s="243"/>
      <c r="Z148" s="243"/>
      <c r="AA148" s="243"/>
      <c r="AB148" s="243"/>
      <c r="AC148" s="243"/>
      <c r="AD148" s="243"/>
      <c r="AE148" s="243"/>
      <c r="AF148" s="243"/>
      <c r="AG148" s="243"/>
      <c r="AH148" s="243"/>
      <c r="AI148" s="243"/>
      <c r="AJ148" s="243"/>
      <c r="AK148" s="243"/>
      <c r="AL148" s="243"/>
      <c r="AM148" s="243"/>
      <c r="AN148" s="243"/>
      <c r="AO148" s="243"/>
      <c r="AP148" s="243"/>
      <c r="AQ148" s="243"/>
      <c r="AR148" s="126"/>
      <c r="AS148" s="120"/>
      <c r="AT148" s="120"/>
      <c r="AU148" s="121"/>
      <c r="AV148" s="14"/>
      <c r="AW148" s="14"/>
      <c r="AX148" s="14"/>
      <c r="AY148" s="15"/>
      <c r="AZ148" s="15"/>
      <c r="BA148" s="14"/>
      <c r="BB148" s="15"/>
      <c r="BC148" s="15"/>
      <c r="BD148" s="14"/>
      <c r="BE148" s="15"/>
      <c r="BF148" s="15"/>
      <c r="BG148" s="14"/>
      <c r="BH148" s="14"/>
      <c r="BI148" s="14"/>
      <c r="BJ148" s="15"/>
      <c r="BK148" s="15"/>
      <c r="BL148" s="14"/>
      <c r="BM148" s="15"/>
      <c r="BN148" s="15"/>
      <c r="BO148" s="14"/>
      <c r="BP148" s="15"/>
      <c r="BQ148" s="15"/>
      <c r="BR148" s="14"/>
      <c r="BS148" s="14"/>
      <c r="BT148" s="14"/>
      <c r="BU148" s="15"/>
      <c r="BV148" s="15"/>
      <c r="BW148" s="14"/>
      <c r="BX148" s="15"/>
      <c r="BY148" s="15"/>
      <c r="BZ148" s="14"/>
      <c r="CA148" s="15"/>
      <c r="CB148" s="15"/>
      <c r="CC148" s="14"/>
      <c r="CD148" s="14"/>
      <c r="CE148" s="14"/>
      <c r="CF148" s="15"/>
      <c r="CG148" s="15"/>
      <c r="CH148" s="14"/>
      <c r="CI148" s="15"/>
      <c r="CJ148" s="15"/>
      <c r="CK148" s="14"/>
      <c r="CL148" s="15"/>
      <c r="CM148" s="15"/>
      <c r="CN148" s="14"/>
      <c r="CO148" s="23"/>
      <c r="CP148" s="23"/>
      <c r="CQ148" s="23"/>
      <c r="CR148" s="23"/>
      <c r="CS148" s="23"/>
      <c r="CT148" s="17"/>
      <c r="CU148" s="14"/>
      <c r="CV148" s="14"/>
      <c r="CW148" s="14"/>
      <c r="CX148" s="15"/>
      <c r="CY148" s="15"/>
      <c r="CZ148" s="14"/>
      <c r="DA148" s="15"/>
      <c r="DB148" s="15"/>
      <c r="DC148" s="14"/>
      <c r="DD148" s="15"/>
      <c r="DE148" s="15"/>
      <c r="DF148" s="14"/>
      <c r="DG148" s="14"/>
      <c r="DH148" s="14"/>
      <c r="DI148" s="15"/>
      <c r="DJ148" s="15"/>
      <c r="DK148" s="14"/>
      <c r="DL148" s="15"/>
      <c r="DM148" s="15"/>
      <c r="DN148" s="14"/>
      <c r="DO148" s="15"/>
      <c r="DP148" s="15"/>
      <c r="DQ148" s="14"/>
      <c r="DR148" s="14"/>
      <c r="DS148" s="14"/>
      <c r="DT148" s="15"/>
      <c r="DU148" s="15"/>
      <c r="DV148" s="14"/>
      <c r="DW148" s="15"/>
      <c r="DX148" s="15"/>
      <c r="DY148" s="14"/>
      <c r="DZ148" s="15"/>
      <c r="EA148" s="15"/>
      <c r="EB148" s="14"/>
      <c r="EC148" s="14"/>
      <c r="ED148" s="14"/>
      <c r="EE148" s="15"/>
      <c r="EF148" s="15"/>
      <c r="EG148" s="14"/>
      <c r="EH148" s="15"/>
      <c r="EI148" s="15"/>
      <c r="EJ148" s="14"/>
      <c r="EK148" s="15"/>
      <c r="EL148" s="15"/>
      <c r="EM148" s="14"/>
      <c r="EN148" s="23"/>
      <c r="EO148" s="23"/>
      <c r="EP148" s="23"/>
      <c r="EQ148" s="23"/>
      <c r="ER148" s="23"/>
      <c r="ES148" s="17"/>
      <c r="ET148" s="14"/>
      <c r="EU148" s="14"/>
      <c r="EV148" s="14"/>
      <c r="EW148" s="15"/>
      <c r="EX148" s="15"/>
      <c r="EY148" s="14"/>
      <c r="EZ148" s="15"/>
      <c r="FA148" s="15"/>
      <c r="FB148" s="14"/>
      <c r="FC148" s="15"/>
      <c r="FD148" s="15"/>
      <c r="FE148" s="14"/>
      <c r="FF148" s="14"/>
      <c r="FG148" s="14"/>
      <c r="FH148" s="15"/>
      <c r="FI148" s="15"/>
      <c r="FJ148" s="14"/>
      <c r="FK148" s="15"/>
      <c r="FL148" s="15"/>
      <c r="FM148" s="14"/>
      <c r="FN148" s="15"/>
      <c r="FO148" s="15"/>
      <c r="FP148" s="14"/>
      <c r="FQ148" s="14"/>
      <c r="FR148" s="14"/>
      <c r="FS148" s="15"/>
      <c r="FT148" s="15"/>
      <c r="FU148" s="14"/>
      <c r="FV148" s="15"/>
      <c r="FW148" s="15"/>
      <c r="FX148" s="14"/>
      <c r="FY148" s="15"/>
      <c r="FZ148" s="15"/>
      <c r="GA148" s="14"/>
      <c r="GB148" s="14"/>
      <c r="GC148" s="14"/>
      <c r="GD148" s="15"/>
      <c r="GE148" s="15"/>
      <c r="GF148" s="14"/>
      <c r="GG148" s="15"/>
      <c r="GH148" s="15"/>
      <c r="GI148" s="14"/>
      <c r="GJ148" s="15"/>
      <c r="GK148" s="15"/>
      <c r="GL148" s="14"/>
      <c r="GM148" s="23"/>
      <c r="GN148" s="23"/>
      <c r="GO148" s="23"/>
      <c r="GP148" s="23"/>
      <c r="GQ148" s="23"/>
      <c r="GR148" s="17"/>
      <c r="GS148" s="14"/>
      <c r="GT148" s="14"/>
      <c r="GU148" s="14"/>
      <c r="GV148" s="15"/>
      <c r="GW148" s="15"/>
      <c r="GX148" s="14"/>
      <c r="GY148" s="15"/>
      <c r="GZ148" s="15"/>
      <c r="HA148" s="14"/>
      <c r="HB148" s="15"/>
      <c r="HC148" s="15"/>
      <c r="HD148" s="14"/>
      <c r="HE148" s="14"/>
      <c r="HF148" s="14"/>
      <c r="HG148" s="15"/>
      <c r="HH148" s="15"/>
      <c r="HI148" s="14"/>
      <c r="HJ148" s="15"/>
      <c r="HK148" s="15"/>
      <c r="HL148" s="14"/>
      <c r="HM148" s="15"/>
      <c r="HN148" s="15"/>
      <c r="HO148" s="14"/>
      <c r="HP148" s="14"/>
      <c r="HQ148" s="14"/>
      <c r="HR148" s="15"/>
      <c r="HS148" s="15"/>
      <c r="HT148" s="14"/>
      <c r="HU148" s="15"/>
      <c r="HV148" s="15"/>
      <c r="HW148" s="14"/>
      <c r="HX148" s="15"/>
      <c r="HY148" s="15"/>
      <c r="HZ148" s="14"/>
      <c r="IA148" s="14"/>
      <c r="IB148" s="14"/>
      <c r="IC148" s="15"/>
      <c r="ID148" s="15"/>
      <c r="IE148" s="14"/>
      <c r="IF148" s="15"/>
      <c r="IG148" s="15"/>
      <c r="IH148" s="14"/>
      <c r="II148" s="15"/>
      <c r="IJ148" s="15"/>
      <c r="IK148" s="14"/>
      <c r="IL148" s="23"/>
      <c r="IM148" s="23"/>
      <c r="IN148" s="23"/>
      <c r="IO148" s="23"/>
    </row>
    <row r="149" spans="1:249" s="20" customFormat="1" ht="48.75" customHeight="1">
      <c r="A149" s="265" t="s">
        <v>270</v>
      </c>
      <c r="B149" s="266"/>
      <c r="C149" s="266"/>
      <c r="D149" s="266"/>
      <c r="E149" s="266"/>
      <c r="F149" s="266"/>
      <c r="G149" s="266"/>
      <c r="H149" s="266"/>
      <c r="I149" s="266"/>
      <c r="J149" s="266"/>
      <c r="K149" s="266"/>
      <c r="L149" s="266"/>
      <c r="M149" s="266"/>
      <c r="N149" s="266"/>
      <c r="O149" s="266"/>
      <c r="P149" s="266"/>
      <c r="Q149" s="266"/>
      <c r="R149" s="266"/>
      <c r="S149" s="266"/>
      <c r="T149" s="266"/>
      <c r="U149" s="266"/>
      <c r="V149" s="266"/>
      <c r="W149" s="266"/>
      <c r="X149" s="266"/>
      <c r="Y149" s="266"/>
      <c r="Z149" s="266"/>
      <c r="AA149" s="266"/>
      <c r="AB149" s="266"/>
      <c r="AC149" s="266"/>
      <c r="AD149" s="266"/>
      <c r="AE149" s="266"/>
      <c r="AF149" s="266"/>
      <c r="AG149" s="266"/>
      <c r="AH149" s="266"/>
      <c r="AI149" s="266"/>
      <c r="AJ149" s="266"/>
      <c r="AK149" s="266"/>
      <c r="AL149" s="266"/>
      <c r="AM149" s="266"/>
      <c r="AN149" s="266"/>
      <c r="AO149" s="266"/>
      <c r="AP149" s="266"/>
      <c r="AQ149" s="266"/>
      <c r="AR149" s="124"/>
      <c r="AS149" s="90"/>
      <c r="AT149" s="90"/>
      <c r="AU149" s="90"/>
    </row>
    <row r="150" spans="1:249" ht="93" customHeight="1">
      <c r="A150" s="235" t="s">
        <v>213</v>
      </c>
      <c r="B150" s="234" t="s">
        <v>76</v>
      </c>
      <c r="C150" s="236" t="s">
        <v>175</v>
      </c>
      <c r="D150" s="91" t="s">
        <v>17</v>
      </c>
      <c r="E150" s="92">
        <f>E151+E152</f>
        <v>291.10000000000002</v>
      </c>
      <c r="F150" s="92">
        <f>F151+F152</f>
        <v>58</v>
      </c>
      <c r="G150" s="93">
        <f t="shared" ref="G150:G155" si="595">IF(E150=0,0,F150*100/E150)</f>
        <v>19.924424596358637</v>
      </c>
      <c r="H150" s="92">
        <f t="shared" ref="H150:H155" si="596">E150-F150</f>
        <v>233.10000000000002</v>
      </c>
      <c r="I150" s="92">
        <f>I151+I152</f>
        <v>58</v>
      </c>
      <c r="J150" s="92">
        <f>J151+J152</f>
        <v>0</v>
      </c>
      <c r="K150" s="93">
        <f t="shared" ref="K150:K153" si="597">IF(I150=0,0,J150*100/I150)</f>
        <v>0</v>
      </c>
      <c r="L150" s="92">
        <f>L151+L152</f>
        <v>0</v>
      </c>
      <c r="M150" s="92">
        <f>M151+M152</f>
        <v>58</v>
      </c>
      <c r="N150" s="93">
        <f t="shared" ref="N150:N153" si="598">IF(L150=0,0,M150*100/L150)</f>
        <v>0</v>
      </c>
      <c r="O150" s="92">
        <f t="shared" ref="O150:P150" si="599">O151+O152</f>
        <v>0</v>
      </c>
      <c r="P150" s="92">
        <f t="shared" si="599"/>
        <v>0</v>
      </c>
      <c r="Q150" s="93">
        <f t="shared" ref="Q150:Q153" si="600">IF(O150=0,0,P150*100/O150)</f>
        <v>0</v>
      </c>
      <c r="R150" s="92">
        <f t="shared" ref="R150:S150" si="601">R151+R152</f>
        <v>0</v>
      </c>
      <c r="S150" s="92">
        <f t="shared" si="601"/>
        <v>0</v>
      </c>
      <c r="T150" s="93">
        <f t="shared" ref="T150:T153" si="602">IF(R150=0,0,S150*100/R150)</f>
        <v>0</v>
      </c>
      <c r="U150" s="92">
        <f t="shared" ref="U150:V150" si="603">U151+U152</f>
        <v>0</v>
      </c>
      <c r="V150" s="92">
        <f t="shared" si="603"/>
        <v>0</v>
      </c>
      <c r="W150" s="93">
        <f t="shared" ref="W150:W153" si="604">IF(U150=0,0,V150*100/U150)</f>
        <v>0</v>
      </c>
      <c r="X150" s="92">
        <f t="shared" ref="X150:Y150" si="605">X151+X152</f>
        <v>0</v>
      </c>
      <c r="Y150" s="92">
        <f t="shared" si="605"/>
        <v>0</v>
      </c>
      <c r="Z150" s="93">
        <f t="shared" ref="Z150:Z153" si="606">IF(X150=0,0,Y150*100/X150)</f>
        <v>0</v>
      </c>
      <c r="AA150" s="92">
        <f t="shared" ref="AA150:AB150" si="607">AA151+AA152</f>
        <v>0</v>
      </c>
      <c r="AB150" s="92">
        <f t="shared" si="607"/>
        <v>0</v>
      </c>
      <c r="AC150" s="93">
        <f t="shared" ref="AC150:AC153" si="608">IF(AA150=0,0,AB150*100/AA150)</f>
        <v>0</v>
      </c>
      <c r="AD150" s="92">
        <f t="shared" ref="AD150:AE150" si="609">AD151+AD152</f>
        <v>0</v>
      </c>
      <c r="AE150" s="92">
        <f t="shared" si="609"/>
        <v>0</v>
      </c>
      <c r="AF150" s="93">
        <f t="shared" ref="AF150:AF153" si="610">IF(AD150=0,0,AE150*100/AD150)</f>
        <v>0</v>
      </c>
      <c r="AG150" s="92">
        <f t="shared" ref="AG150:AH150" si="611">AG151+AG152</f>
        <v>200</v>
      </c>
      <c r="AH150" s="92">
        <f t="shared" si="611"/>
        <v>0</v>
      </c>
      <c r="AI150" s="93">
        <f t="shared" ref="AI150:AI153" si="612">IF(AG150=0,0,AH150*100/AG150)</f>
        <v>0</v>
      </c>
      <c r="AJ150" s="92">
        <f t="shared" ref="AJ150:AK150" si="613">AJ151+AJ152</f>
        <v>10</v>
      </c>
      <c r="AK150" s="92">
        <f t="shared" si="613"/>
        <v>0</v>
      </c>
      <c r="AL150" s="93">
        <f t="shared" ref="AL150:AL153" si="614">IF(AJ150=0,0,AK150*100/AJ150)</f>
        <v>0</v>
      </c>
      <c r="AM150" s="92">
        <f t="shared" ref="AM150:AN150" si="615">AM151+AM152</f>
        <v>10</v>
      </c>
      <c r="AN150" s="92">
        <f t="shared" si="615"/>
        <v>0</v>
      </c>
      <c r="AO150" s="93">
        <f t="shared" ref="AO150:AO153" si="616">IF(AM150=0,0,AN150*100/AM150)</f>
        <v>0</v>
      </c>
      <c r="AP150" s="92">
        <f t="shared" ref="AP150:AQ150" si="617">AP151+AP152</f>
        <v>13.1</v>
      </c>
      <c r="AQ150" s="92">
        <f t="shared" si="617"/>
        <v>0</v>
      </c>
      <c r="AR150" s="93">
        <f t="shared" ref="AR150:AR153" si="618">IF(AP150=0,0,AQ150*100/AP150)</f>
        <v>0</v>
      </c>
      <c r="AS150" s="94"/>
      <c r="AT150" s="94"/>
      <c r="AU150" s="94"/>
    </row>
    <row r="151" spans="1:249" ht="133.5" customHeight="1">
      <c r="A151" s="235"/>
      <c r="B151" s="235"/>
      <c r="C151" s="237"/>
      <c r="D151" s="71" t="s">
        <v>19</v>
      </c>
      <c r="E151" s="95">
        <f>I151+L151+O151+R151+U151+X151+AA151+AD151+AG151+AJ151+AM151+AP151</f>
        <v>291.10000000000002</v>
      </c>
      <c r="F151" s="95">
        <f>J151+M151+P151+S151+V151+Y151+AB151+AE151+AH151+AK151+AN151+AQ151</f>
        <v>58</v>
      </c>
      <c r="G151" s="96">
        <f t="shared" si="595"/>
        <v>19.924424596358637</v>
      </c>
      <c r="H151" s="95">
        <f t="shared" si="596"/>
        <v>233.10000000000002</v>
      </c>
      <c r="I151" s="97">
        <v>58</v>
      </c>
      <c r="J151" s="97"/>
      <c r="K151" s="73">
        <f t="shared" si="597"/>
        <v>0</v>
      </c>
      <c r="L151" s="98"/>
      <c r="M151" s="98">
        <v>58</v>
      </c>
      <c r="N151" s="75">
        <f t="shared" si="598"/>
        <v>0</v>
      </c>
      <c r="O151" s="97"/>
      <c r="P151" s="97"/>
      <c r="Q151" s="73">
        <f t="shared" si="600"/>
        <v>0</v>
      </c>
      <c r="R151" s="98"/>
      <c r="S151" s="98"/>
      <c r="T151" s="75">
        <f t="shared" si="602"/>
        <v>0</v>
      </c>
      <c r="U151" s="97"/>
      <c r="V151" s="97"/>
      <c r="W151" s="73">
        <f t="shared" si="604"/>
        <v>0</v>
      </c>
      <c r="X151" s="98"/>
      <c r="Y151" s="98"/>
      <c r="Z151" s="75">
        <f t="shared" si="606"/>
        <v>0</v>
      </c>
      <c r="AA151" s="97"/>
      <c r="AB151" s="97"/>
      <c r="AC151" s="73">
        <f t="shared" si="608"/>
        <v>0</v>
      </c>
      <c r="AD151" s="98"/>
      <c r="AE151" s="98"/>
      <c r="AF151" s="75">
        <f t="shared" si="610"/>
        <v>0</v>
      </c>
      <c r="AG151" s="97">
        <v>200</v>
      </c>
      <c r="AH151" s="97"/>
      <c r="AI151" s="73">
        <f t="shared" si="612"/>
        <v>0</v>
      </c>
      <c r="AJ151" s="98">
        <v>10</v>
      </c>
      <c r="AK151" s="98"/>
      <c r="AL151" s="75">
        <f t="shared" si="614"/>
        <v>0</v>
      </c>
      <c r="AM151" s="97">
        <v>10</v>
      </c>
      <c r="AN151" s="97"/>
      <c r="AO151" s="73">
        <f t="shared" si="616"/>
        <v>0</v>
      </c>
      <c r="AP151" s="98">
        <v>13.1</v>
      </c>
      <c r="AQ151" s="98"/>
      <c r="AR151" s="75">
        <f t="shared" si="618"/>
        <v>0</v>
      </c>
      <c r="AS151" s="63"/>
      <c r="AT151" s="116"/>
      <c r="AU151" s="63"/>
    </row>
    <row r="152" spans="1:249" ht="201" customHeight="1">
      <c r="A152" s="235"/>
      <c r="B152" s="267"/>
      <c r="C152" s="237"/>
      <c r="D152" s="71" t="s">
        <v>28</v>
      </c>
      <c r="E152" s="95">
        <f>I152+L152+O152+R152+U152+X152+AA152+AD152+AG152+AJ152+AM152+AP152</f>
        <v>0</v>
      </c>
      <c r="F152" s="95">
        <f>J152+M152+P152+S152+V152+Y152+AB152+AE152+AH152+AK152+AN152+AQ152</f>
        <v>0</v>
      </c>
      <c r="G152" s="96">
        <f t="shared" si="595"/>
        <v>0</v>
      </c>
      <c r="H152" s="95">
        <f t="shared" si="596"/>
        <v>0</v>
      </c>
      <c r="I152" s="97"/>
      <c r="J152" s="97"/>
      <c r="K152" s="73">
        <f t="shared" si="597"/>
        <v>0</v>
      </c>
      <c r="L152" s="98"/>
      <c r="M152" s="98"/>
      <c r="N152" s="75">
        <f t="shared" si="598"/>
        <v>0</v>
      </c>
      <c r="O152" s="97"/>
      <c r="P152" s="97"/>
      <c r="Q152" s="73">
        <f t="shared" si="600"/>
        <v>0</v>
      </c>
      <c r="R152" s="98"/>
      <c r="S152" s="98"/>
      <c r="T152" s="75">
        <f t="shared" si="602"/>
        <v>0</v>
      </c>
      <c r="U152" s="97"/>
      <c r="V152" s="97"/>
      <c r="W152" s="73">
        <f t="shared" si="604"/>
        <v>0</v>
      </c>
      <c r="X152" s="98"/>
      <c r="Y152" s="98"/>
      <c r="Z152" s="75">
        <f t="shared" si="606"/>
        <v>0</v>
      </c>
      <c r="AA152" s="97"/>
      <c r="AB152" s="97"/>
      <c r="AC152" s="73">
        <f t="shared" si="608"/>
        <v>0</v>
      </c>
      <c r="AD152" s="98"/>
      <c r="AE152" s="98"/>
      <c r="AF152" s="75">
        <f t="shared" si="610"/>
        <v>0</v>
      </c>
      <c r="AG152" s="97"/>
      <c r="AH152" s="97"/>
      <c r="AI152" s="73">
        <f t="shared" si="612"/>
        <v>0</v>
      </c>
      <c r="AJ152" s="98"/>
      <c r="AK152" s="98"/>
      <c r="AL152" s="75">
        <f t="shared" si="614"/>
        <v>0</v>
      </c>
      <c r="AM152" s="97"/>
      <c r="AN152" s="97"/>
      <c r="AO152" s="73">
        <f t="shared" si="616"/>
        <v>0</v>
      </c>
      <c r="AP152" s="98"/>
      <c r="AQ152" s="98"/>
      <c r="AR152" s="75">
        <f t="shared" si="618"/>
        <v>0</v>
      </c>
      <c r="AS152" s="63"/>
      <c r="AT152" s="63"/>
      <c r="AU152" s="63"/>
    </row>
    <row r="153" spans="1:249" ht="44.25" customHeight="1">
      <c r="A153" s="219" t="s">
        <v>214</v>
      </c>
      <c r="B153" s="220"/>
      <c r="C153" s="246"/>
      <c r="D153" s="91" t="s">
        <v>17</v>
      </c>
      <c r="E153" s="117">
        <f>SUM(E154)+E155</f>
        <v>291.10000000000002</v>
      </c>
      <c r="F153" s="117">
        <f>SUM(F154)+F155</f>
        <v>58</v>
      </c>
      <c r="G153" s="93">
        <f t="shared" si="595"/>
        <v>19.924424596358637</v>
      </c>
      <c r="H153" s="92">
        <f t="shared" si="596"/>
        <v>233.10000000000002</v>
      </c>
      <c r="I153" s="92">
        <f>I154+I155</f>
        <v>58</v>
      </c>
      <c r="J153" s="92">
        <f>J154+J155</f>
        <v>0</v>
      </c>
      <c r="K153" s="93">
        <f t="shared" si="597"/>
        <v>0</v>
      </c>
      <c r="L153" s="92">
        <f>L154+L155</f>
        <v>0</v>
      </c>
      <c r="M153" s="92">
        <f>M154+M155</f>
        <v>58</v>
      </c>
      <c r="N153" s="93">
        <f t="shared" si="598"/>
        <v>0</v>
      </c>
      <c r="O153" s="92">
        <f>O154+O155</f>
        <v>0</v>
      </c>
      <c r="P153" s="92">
        <f>P154+P155</f>
        <v>0</v>
      </c>
      <c r="Q153" s="93">
        <f t="shared" si="600"/>
        <v>0</v>
      </c>
      <c r="R153" s="92">
        <f>R154+R155</f>
        <v>0</v>
      </c>
      <c r="S153" s="92">
        <f>S154+S155</f>
        <v>0</v>
      </c>
      <c r="T153" s="93">
        <f t="shared" si="602"/>
        <v>0</v>
      </c>
      <c r="U153" s="92">
        <f>U154+U155</f>
        <v>0</v>
      </c>
      <c r="V153" s="92">
        <f>V154+V155</f>
        <v>0</v>
      </c>
      <c r="W153" s="93">
        <f t="shared" si="604"/>
        <v>0</v>
      </c>
      <c r="X153" s="92">
        <f>X154+X155</f>
        <v>0</v>
      </c>
      <c r="Y153" s="92">
        <f>Y154+Y155</f>
        <v>0</v>
      </c>
      <c r="Z153" s="93">
        <f t="shared" si="606"/>
        <v>0</v>
      </c>
      <c r="AA153" s="92">
        <f>AA154+AA155</f>
        <v>0</v>
      </c>
      <c r="AB153" s="92">
        <f>AB154+AB155</f>
        <v>0</v>
      </c>
      <c r="AC153" s="93">
        <f t="shared" si="608"/>
        <v>0</v>
      </c>
      <c r="AD153" s="92">
        <f>AD154+AD155</f>
        <v>0</v>
      </c>
      <c r="AE153" s="92">
        <f>AE154+AE155</f>
        <v>0</v>
      </c>
      <c r="AF153" s="93">
        <f t="shared" si="610"/>
        <v>0</v>
      </c>
      <c r="AG153" s="92">
        <f>AG154+AG155</f>
        <v>200</v>
      </c>
      <c r="AH153" s="92">
        <f>AH154+AH155</f>
        <v>0</v>
      </c>
      <c r="AI153" s="93">
        <f t="shared" si="612"/>
        <v>0</v>
      </c>
      <c r="AJ153" s="92">
        <f>AJ154+AJ155</f>
        <v>10</v>
      </c>
      <c r="AK153" s="92">
        <f>AK154+AK155</f>
        <v>0</v>
      </c>
      <c r="AL153" s="93">
        <f t="shared" si="614"/>
        <v>0</v>
      </c>
      <c r="AM153" s="92">
        <f>AM154+AM155</f>
        <v>10</v>
      </c>
      <c r="AN153" s="92">
        <f>AN154+AN155</f>
        <v>0</v>
      </c>
      <c r="AO153" s="93">
        <f t="shared" si="616"/>
        <v>0</v>
      </c>
      <c r="AP153" s="92">
        <f>AP154+AP155</f>
        <v>13.1</v>
      </c>
      <c r="AQ153" s="92">
        <f>AQ154+AQ155</f>
        <v>0</v>
      </c>
      <c r="AR153" s="93">
        <f t="shared" si="618"/>
        <v>0</v>
      </c>
      <c r="AS153" s="63"/>
      <c r="AT153" s="63"/>
      <c r="AU153" s="63"/>
    </row>
    <row r="154" spans="1:249" ht="132">
      <c r="A154" s="222"/>
      <c r="B154" s="223"/>
      <c r="C154" s="247"/>
      <c r="D154" s="71" t="s">
        <v>19</v>
      </c>
      <c r="E154" s="68">
        <f>I154+L154+O154+R154+U154+X154+AA154+AD154+AG154+AJ154+AM154+AP154</f>
        <v>291.10000000000002</v>
      </c>
      <c r="F154" s="68">
        <f>J154+M154+P154+S154+V154+Y154+AB154+AE154+AH154+AK154+AN154+AQ154</f>
        <v>58</v>
      </c>
      <c r="G154" s="67">
        <f t="shared" si="595"/>
        <v>19.924424596358637</v>
      </c>
      <c r="H154" s="68">
        <f t="shared" si="596"/>
        <v>233.10000000000002</v>
      </c>
      <c r="I154" s="97">
        <f>I151</f>
        <v>58</v>
      </c>
      <c r="J154" s="97">
        <f>J151</f>
        <v>0</v>
      </c>
      <c r="K154" s="73">
        <f>IF(I151=0,0,J151*100/I151)</f>
        <v>0</v>
      </c>
      <c r="L154" s="98">
        <f>L151</f>
        <v>0</v>
      </c>
      <c r="M154" s="98">
        <f>M151</f>
        <v>58</v>
      </c>
      <c r="N154" s="75">
        <f>N151</f>
        <v>0</v>
      </c>
      <c r="O154" s="97">
        <f>O151</f>
        <v>0</v>
      </c>
      <c r="P154" s="97">
        <f>P151</f>
        <v>0</v>
      </c>
      <c r="Q154" s="73">
        <f>IF(O151=0,0,P151*100/O151)</f>
        <v>0</v>
      </c>
      <c r="R154" s="98">
        <f>R151</f>
        <v>0</v>
      </c>
      <c r="S154" s="98">
        <f>S151</f>
        <v>0</v>
      </c>
      <c r="T154" s="75">
        <f>T151</f>
        <v>0</v>
      </c>
      <c r="U154" s="97">
        <f>U151</f>
        <v>0</v>
      </c>
      <c r="V154" s="97">
        <f>V151</f>
        <v>0</v>
      </c>
      <c r="W154" s="73">
        <f>IF(U151=0,0,V151*100/U151)</f>
        <v>0</v>
      </c>
      <c r="X154" s="98">
        <f>X151</f>
        <v>0</v>
      </c>
      <c r="Y154" s="98">
        <f>Y151</f>
        <v>0</v>
      </c>
      <c r="Z154" s="75">
        <f>Z151</f>
        <v>0</v>
      </c>
      <c r="AA154" s="97">
        <f>AA151</f>
        <v>0</v>
      </c>
      <c r="AB154" s="97">
        <f>AB151</f>
        <v>0</v>
      </c>
      <c r="AC154" s="73">
        <f>IF(AA151=0,0,AB151*100/AA151)</f>
        <v>0</v>
      </c>
      <c r="AD154" s="98">
        <f>AD151</f>
        <v>0</v>
      </c>
      <c r="AE154" s="98">
        <f>AE151</f>
        <v>0</v>
      </c>
      <c r="AF154" s="75">
        <f>AF151</f>
        <v>0</v>
      </c>
      <c r="AG154" s="97">
        <f>AG151</f>
        <v>200</v>
      </c>
      <c r="AH154" s="97">
        <f>AH151</f>
        <v>0</v>
      </c>
      <c r="AI154" s="73">
        <f>IF(AG151=0,0,AH151*100/AG151)</f>
        <v>0</v>
      </c>
      <c r="AJ154" s="98">
        <f>AJ151</f>
        <v>10</v>
      </c>
      <c r="AK154" s="98">
        <f>AK151</f>
        <v>0</v>
      </c>
      <c r="AL154" s="75">
        <f>AL151</f>
        <v>0</v>
      </c>
      <c r="AM154" s="97">
        <f>AM151</f>
        <v>10</v>
      </c>
      <c r="AN154" s="97">
        <f>AN151</f>
        <v>0</v>
      </c>
      <c r="AO154" s="73">
        <f>IF(AM151=0,0,AN151*100/AM151)</f>
        <v>0</v>
      </c>
      <c r="AP154" s="98">
        <f>AP151</f>
        <v>13.1</v>
      </c>
      <c r="AQ154" s="98">
        <f>AQ151</f>
        <v>0</v>
      </c>
      <c r="AR154" s="75">
        <f>AR151</f>
        <v>0</v>
      </c>
      <c r="AS154" s="63"/>
      <c r="AT154" s="63"/>
      <c r="AU154" s="63"/>
    </row>
    <row r="155" spans="1:249" ht="66">
      <c r="A155" s="225"/>
      <c r="B155" s="226"/>
      <c r="C155" s="248"/>
      <c r="D155" s="71" t="s">
        <v>28</v>
      </c>
      <c r="E155" s="68">
        <f>I155+L155+O155+R155+U155+X155+AA155+AD155+AG155+AJ155+AM155+AP155</f>
        <v>0</v>
      </c>
      <c r="F155" s="68">
        <f>J155+M155+P155+S155+V155+Y155+AB155+AE155+AH155+AK155+AN155+AQ155</f>
        <v>0</v>
      </c>
      <c r="G155" s="67">
        <f t="shared" si="595"/>
        <v>0</v>
      </c>
      <c r="H155" s="118">
        <f t="shared" si="596"/>
        <v>0</v>
      </c>
      <c r="I155" s="97">
        <f>I152</f>
        <v>0</v>
      </c>
      <c r="J155" s="97">
        <f>J152</f>
        <v>0</v>
      </c>
      <c r="K155" s="73">
        <f>IF(I152=0,0,J152*100/I152)</f>
        <v>0</v>
      </c>
      <c r="L155" s="98">
        <f>L152</f>
        <v>0</v>
      </c>
      <c r="M155" s="98">
        <f>M152</f>
        <v>0</v>
      </c>
      <c r="N155" s="75">
        <f>N154</f>
        <v>0</v>
      </c>
      <c r="O155" s="97">
        <f>O152</f>
        <v>0</v>
      </c>
      <c r="P155" s="97">
        <f>P152</f>
        <v>0</v>
      </c>
      <c r="Q155" s="73">
        <f>IF(O152=0,0,P152*100/O152)</f>
        <v>0</v>
      </c>
      <c r="R155" s="98">
        <f>R152</f>
        <v>0</v>
      </c>
      <c r="S155" s="98">
        <f>S152</f>
        <v>0</v>
      </c>
      <c r="T155" s="75">
        <f>T154</f>
        <v>0</v>
      </c>
      <c r="U155" s="97">
        <f>U152</f>
        <v>0</v>
      </c>
      <c r="V155" s="97">
        <f>V152</f>
        <v>0</v>
      </c>
      <c r="W155" s="73">
        <f>IF(U152=0,0,V152*100/U152)</f>
        <v>0</v>
      </c>
      <c r="X155" s="98">
        <f>X152</f>
        <v>0</v>
      </c>
      <c r="Y155" s="98">
        <f>Y152</f>
        <v>0</v>
      </c>
      <c r="Z155" s="75">
        <f>Z154</f>
        <v>0</v>
      </c>
      <c r="AA155" s="97">
        <f>AA152</f>
        <v>0</v>
      </c>
      <c r="AB155" s="97">
        <f>AB152</f>
        <v>0</v>
      </c>
      <c r="AC155" s="73">
        <f>IF(AA152=0,0,AB152*100/AA152)</f>
        <v>0</v>
      </c>
      <c r="AD155" s="98">
        <f>AD152</f>
        <v>0</v>
      </c>
      <c r="AE155" s="98">
        <f>AE152</f>
        <v>0</v>
      </c>
      <c r="AF155" s="75">
        <f>AF154</f>
        <v>0</v>
      </c>
      <c r="AG155" s="97">
        <f>AG152</f>
        <v>0</v>
      </c>
      <c r="AH155" s="97">
        <f>AH152</f>
        <v>0</v>
      </c>
      <c r="AI155" s="73">
        <f>IF(AG152=0,0,AH152*100/AG152)</f>
        <v>0</v>
      </c>
      <c r="AJ155" s="98">
        <f>AJ152</f>
        <v>0</v>
      </c>
      <c r="AK155" s="98">
        <f>AK152</f>
        <v>0</v>
      </c>
      <c r="AL155" s="75">
        <f>AL154</f>
        <v>0</v>
      </c>
      <c r="AM155" s="97">
        <f>AM152</f>
        <v>0</v>
      </c>
      <c r="AN155" s="97">
        <f>AN152</f>
        <v>0</v>
      </c>
      <c r="AO155" s="73">
        <f>IF(AM152=0,0,AN152*100/AM152)</f>
        <v>0</v>
      </c>
      <c r="AP155" s="98">
        <f>AP152</f>
        <v>0</v>
      </c>
      <c r="AQ155" s="98">
        <f>AQ152</f>
        <v>0</v>
      </c>
      <c r="AR155" s="75">
        <f>AR154</f>
        <v>0</v>
      </c>
      <c r="AS155" s="63"/>
      <c r="AT155" s="63"/>
      <c r="AU155" s="63"/>
    </row>
    <row r="156" spans="1:249" s="20" customFormat="1" ht="45" customHeight="1">
      <c r="A156" s="230" t="s">
        <v>271</v>
      </c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  <c r="R156" s="231"/>
      <c r="S156" s="231"/>
      <c r="T156" s="231"/>
      <c r="U156" s="231"/>
      <c r="V156" s="231"/>
      <c r="W156" s="231"/>
      <c r="X156" s="231"/>
      <c r="Y156" s="231"/>
      <c r="Z156" s="231"/>
      <c r="AA156" s="231"/>
      <c r="AB156" s="231"/>
      <c r="AC156" s="231"/>
      <c r="AD156" s="231"/>
      <c r="AE156" s="231"/>
      <c r="AF156" s="231"/>
      <c r="AG156" s="231"/>
      <c r="AH156" s="231"/>
      <c r="AI156" s="231"/>
      <c r="AJ156" s="231"/>
      <c r="AK156" s="231"/>
      <c r="AL156" s="231"/>
      <c r="AM156" s="231"/>
      <c r="AN156" s="231"/>
      <c r="AO156" s="231"/>
      <c r="AP156" s="231"/>
      <c r="AQ156" s="84"/>
      <c r="AR156" s="84"/>
      <c r="AS156" s="85"/>
      <c r="AT156" s="85"/>
      <c r="AU156" s="86"/>
      <c r="AV156" s="11"/>
      <c r="AW156" s="11"/>
      <c r="AX156" s="11"/>
      <c r="AY156" s="10"/>
      <c r="AZ156" s="10"/>
      <c r="BA156" s="11"/>
      <c r="BB156" s="10"/>
      <c r="BC156" s="10"/>
      <c r="BD156" s="11"/>
      <c r="BE156" s="10"/>
      <c r="BF156" s="10"/>
      <c r="BG156" s="11"/>
      <c r="BH156" s="11"/>
      <c r="BI156" s="11"/>
      <c r="BJ156" s="10"/>
      <c r="BK156" s="10"/>
      <c r="BL156" s="11"/>
      <c r="BM156" s="10"/>
      <c r="BN156" s="10"/>
      <c r="BO156" s="11"/>
      <c r="BP156" s="10"/>
      <c r="BQ156" s="10"/>
      <c r="BR156" s="11"/>
      <c r="BS156" s="11"/>
      <c r="BT156" s="11"/>
      <c r="BU156" s="10"/>
      <c r="BV156" s="10"/>
      <c r="BW156" s="11"/>
      <c r="BX156" s="10"/>
      <c r="BY156" s="10"/>
      <c r="BZ156" s="11"/>
      <c r="CA156" s="10"/>
      <c r="CB156" s="10"/>
      <c r="CC156" s="11"/>
      <c r="CD156" s="11"/>
      <c r="CE156" s="11"/>
      <c r="CF156" s="10"/>
      <c r="CG156" s="10"/>
      <c r="CH156" s="11"/>
      <c r="CI156" s="10"/>
      <c r="CJ156" s="10"/>
      <c r="CK156" s="11"/>
      <c r="CL156" s="10"/>
      <c r="CM156" s="10"/>
      <c r="CN156" s="11"/>
      <c r="CO156" s="12"/>
      <c r="CP156" s="12"/>
      <c r="CQ156" s="12"/>
      <c r="CR156" s="12"/>
      <c r="CS156" s="12"/>
      <c r="CT156" s="13"/>
      <c r="CU156" s="11"/>
      <c r="CV156" s="11"/>
      <c r="CW156" s="11"/>
      <c r="CX156" s="10"/>
      <c r="CY156" s="10"/>
      <c r="CZ156" s="11"/>
      <c r="DA156" s="10"/>
      <c r="DB156" s="10"/>
      <c r="DC156" s="11"/>
      <c r="DD156" s="10"/>
      <c r="DE156" s="10"/>
      <c r="DF156" s="11"/>
      <c r="DG156" s="14"/>
      <c r="DH156" s="14"/>
      <c r="DI156" s="15"/>
      <c r="DJ156" s="15"/>
      <c r="DK156" s="14"/>
      <c r="DL156" s="15"/>
      <c r="DM156" s="15"/>
      <c r="DN156" s="14"/>
      <c r="DO156" s="15"/>
      <c r="DP156" s="15"/>
      <c r="DQ156" s="14"/>
      <c r="DR156" s="14"/>
      <c r="DS156" s="14"/>
      <c r="DT156" s="15"/>
      <c r="DU156" s="15"/>
      <c r="DV156" s="14"/>
      <c r="DW156" s="15"/>
      <c r="DX156" s="15"/>
      <c r="DY156" s="14"/>
      <c r="DZ156" s="15"/>
      <c r="EA156" s="15"/>
      <c r="EB156" s="14"/>
      <c r="EC156" s="14"/>
      <c r="ED156" s="14"/>
      <c r="EE156" s="15"/>
      <c r="EF156" s="15"/>
      <c r="EG156" s="14"/>
      <c r="EH156" s="15"/>
      <c r="EI156" s="15"/>
      <c r="EJ156" s="14"/>
      <c r="EK156" s="15"/>
      <c r="EL156" s="15"/>
      <c r="EM156" s="14"/>
      <c r="EN156" s="23"/>
      <c r="EO156" s="23"/>
      <c r="EP156" s="23"/>
      <c r="EQ156" s="23"/>
      <c r="ER156" s="23"/>
      <c r="ES156" s="17"/>
      <c r="ET156" s="14"/>
      <c r="EU156" s="14"/>
      <c r="EV156" s="14"/>
      <c r="EW156" s="15"/>
      <c r="EX156" s="15"/>
      <c r="EY156" s="14"/>
      <c r="EZ156" s="15"/>
      <c r="FA156" s="15"/>
      <c r="FB156" s="14"/>
      <c r="FC156" s="15"/>
      <c r="FD156" s="15"/>
      <c r="FE156" s="14"/>
      <c r="FF156" s="14"/>
      <c r="FG156" s="14"/>
      <c r="FH156" s="15"/>
      <c r="FI156" s="15"/>
      <c r="FJ156" s="14"/>
      <c r="FK156" s="15"/>
      <c r="FL156" s="15"/>
      <c r="FM156" s="14"/>
      <c r="FN156" s="15"/>
      <c r="FO156" s="15"/>
      <c r="FP156" s="14"/>
      <c r="FQ156" s="14"/>
      <c r="FR156" s="14"/>
      <c r="FS156" s="15"/>
      <c r="FT156" s="15"/>
      <c r="FU156" s="14"/>
      <c r="FV156" s="15"/>
      <c r="FW156" s="15"/>
      <c r="FX156" s="14"/>
      <c r="FY156" s="15"/>
      <c r="FZ156" s="15"/>
      <c r="GA156" s="14"/>
      <c r="GB156" s="14"/>
      <c r="GC156" s="14"/>
      <c r="GD156" s="15"/>
      <c r="GE156" s="15"/>
      <c r="GF156" s="14"/>
      <c r="GG156" s="15"/>
      <c r="GH156" s="15"/>
      <c r="GI156" s="14"/>
      <c r="GJ156" s="15"/>
      <c r="GK156" s="15"/>
      <c r="GL156" s="14"/>
      <c r="GM156" s="23"/>
      <c r="GN156" s="23"/>
      <c r="GO156" s="23"/>
      <c r="GP156" s="23"/>
      <c r="GQ156" s="23"/>
      <c r="GR156" s="17"/>
      <c r="GS156" s="14"/>
      <c r="GT156" s="14"/>
      <c r="GU156" s="14"/>
      <c r="GV156" s="15"/>
      <c r="GW156" s="15"/>
      <c r="GX156" s="14"/>
      <c r="GY156" s="15"/>
      <c r="GZ156" s="15"/>
      <c r="HA156" s="14"/>
      <c r="HB156" s="15"/>
      <c r="HC156" s="15"/>
      <c r="HD156" s="14"/>
      <c r="HE156" s="14"/>
      <c r="HF156" s="14"/>
      <c r="HG156" s="15"/>
      <c r="HH156" s="15"/>
      <c r="HI156" s="14"/>
      <c r="HJ156" s="15"/>
      <c r="HK156" s="15"/>
      <c r="HL156" s="14"/>
      <c r="HM156" s="15"/>
      <c r="HN156" s="15"/>
      <c r="HO156" s="14"/>
      <c r="HP156" s="14"/>
      <c r="HQ156" s="14"/>
      <c r="HR156" s="15"/>
      <c r="HS156" s="15"/>
      <c r="HT156" s="14"/>
      <c r="HU156" s="15"/>
      <c r="HV156" s="15"/>
      <c r="HW156" s="14"/>
      <c r="HX156" s="15"/>
      <c r="HY156" s="15"/>
      <c r="HZ156" s="14"/>
      <c r="IA156" s="14"/>
      <c r="IB156" s="14"/>
      <c r="IC156" s="15"/>
      <c r="ID156" s="15"/>
      <c r="IE156" s="14"/>
      <c r="IF156" s="15"/>
      <c r="IG156" s="15"/>
      <c r="IH156" s="14"/>
      <c r="II156" s="15"/>
      <c r="IJ156" s="15"/>
      <c r="IK156" s="14"/>
      <c r="IL156" s="23"/>
      <c r="IM156" s="23"/>
      <c r="IN156" s="23"/>
      <c r="IO156" s="23"/>
    </row>
    <row r="157" spans="1:249" s="20" customFormat="1" ht="8.25" hidden="1" customHeight="1">
      <c r="A157" s="232"/>
      <c r="B157" s="233"/>
      <c r="C157" s="233"/>
      <c r="D157" s="233"/>
      <c r="E157" s="233"/>
      <c r="F157" s="233"/>
      <c r="G157" s="233"/>
      <c r="H157" s="233"/>
      <c r="I157" s="233"/>
      <c r="J157" s="233"/>
      <c r="K157" s="233"/>
      <c r="L157" s="233"/>
      <c r="M157" s="233"/>
      <c r="N157" s="233"/>
      <c r="O157" s="233"/>
      <c r="P157" s="233"/>
      <c r="Q157" s="233"/>
      <c r="R157" s="233"/>
      <c r="S157" s="233"/>
      <c r="T157" s="233"/>
      <c r="U157" s="233"/>
      <c r="V157" s="233"/>
      <c r="W157" s="233"/>
      <c r="X157" s="233"/>
      <c r="Y157" s="233"/>
      <c r="Z157" s="233"/>
      <c r="AA157" s="233"/>
      <c r="AB157" s="233"/>
      <c r="AC157" s="233"/>
      <c r="AD157" s="233"/>
      <c r="AE157" s="233"/>
      <c r="AF157" s="233"/>
      <c r="AG157" s="233"/>
      <c r="AH157" s="233"/>
      <c r="AI157" s="233"/>
      <c r="AJ157" s="233"/>
      <c r="AK157" s="233"/>
      <c r="AL157" s="233"/>
      <c r="AM157" s="233"/>
      <c r="AN157" s="233"/>
      <c r="AO157" s="233"/>
      <c r="AP157" s="233"/>
      <c r="AQ157" s="233"/>
      <c r="AR157" s="119"/>
      <c r="AS157" s="120"/>
      <c r="AT157" s="120"/>
      <c r="AU157" s="121"/>
      <c r="AV157" s="14"/>
      <c r="AW157" s="14"/>
      <c r="AX157" s="14"/>
      <c r="AY157" s="15"/>
      <c r="AZ157" s="15"/>
      <c r="BA157" s="14"/>
      <c r="BB157" s="15"/>
      <c r="BC157" s="15"/>
      <c r="BD157" s="14"/>
      <c r="BE157" s="15"/>
      <c r="BF157" s="15"/>
      <c r="BG157" s="14"/>
      <c r="BH157" s="14"/>
      <c r="BI157" s="14"/>
      <c r="BJ157" s="15"/>
      <c r="BK157" s="15"/>
      <c r="BL157" s="14"/>
      <c r="BM157" s="15"/>
      <c r="BN157" s="15"/>
      <c r="BO157" s="14"/>
      <c r="BP157" s="15"/>
      <c r="BQ157" s="15"/>
      <c r="BR157" s="14"/>
      <c r="BS157" s="14"/>
      <c r="BT157" s="14"/>
      <c r="BU157" s="15"/>
      <c r="BV157" s="15"/>
      <c r="BW157" s="14"/>
      <c r="BX157" s="15"/>
      <c r="BY157" s="15"/>
      <c r="BZ157" s="14"/>
      <c r="CA157" s="15"/>
      <c r="CB157" s="15"/>
      <c r="CC157" s="14"/>
      <c r="CD157" s="14"/>
      <c r="CE157" s="14"/>
      <c r="CF157" s="15"/>
      <c r="CG157" s="15"/>
      <c r="CH157" s="14"/>
      <c r="CI157" s="15"/>
      <c r="CJ157" s="15"/>
      <c r="CK157" s="14"/>
      <c r="CL157" s="15"/>
      <c r="CM157" s="15"/>
      <c r="CN157" s="14"/>
      <c r="CO157" s="23"/>
      <c r="CP157" s="23"/>
      <c r="CQ157" s="23"/>
      <c r="CR157" s="23"/>
      <c r="CS157" s="23"/>
      <c r="CT157" s="17"/>
      <c r="CU157" s="14"/>
      <c r="CV157" s="14"/>
      <c r="CW157" s="14"/>
      <c r="CX157" s="15"/>
      <c r="CY157" s="15"/>
      <c r="CZ157" s="14"/>
      <c r="DA157" s="15"/>
      <c r="DB157" s="15"/>
      <c r="DC157" s="14"/>
      <c r="DD157" s="15"/>
      <c r="DE157" s="15"/>
      <c r="DF157" s="14"/>
      <c r="DG157" s="14"/>
      <c r="DH157" s="14"/>
      <c r="DI157" s="15"/>
      <c r="DJ157" s="15"/>
      <c r="DK157" s="14"/>
      <c r="DL157" s="15"/>
      <c r="DM157" s="15"/>
      <c r="DN157" s="14"/>
      <c r="DO157" s="15"/>
      <c r="DP157" s="15"/>
      <c r="DQ157" s="14"/>
      <c r="DR157" s="14"/>
      <c r="DS157" s="14"/>
      <c r="DT157" s="15"/>
      <c r="DU157" s="15"/>
      <c r="DV157" s="14"/>
      <c r="DW157" s="15"/>
      <c r="DX157" s="15"/>
      <c r="DY157" s="14"/>
      <c r="DZ157" s="15"/>
      <c r="EA157" s="15"/>
      <c r="EB157" s="14"/>
      <c r="EC157" s="14"/>
      <c r="ED157" s="14"/>
      <c r="EE157" s="15"/>
      <c r="EF157" s="15"/>
      <c r="EG157" s="14"/>
      <c r="EH157" s="15"/>
      <c r="EI157" s="15"/>
      <c r="EJ157" s="14"/>
      <c r="EK157" s="15"/>
      <c r="EL157" s="15"/>
      <c r="EM157" s="14"/>
      <c r="EN157" s="23"/>
      <c r="EO157" s="23"/>
      <c r="EP157" s="23"/>
      <c r="EQ157" s="23"/>
      <c r="ER157" s="23"/>
      <c r="ES157" s="17"/>
      <c r="ET157" s="14"/>
      <c r="EU157" s="14"/>
      <c r="EV157" s="14"/>
      <c r="EW157" s="15"/>
      <c r="EX157" s="15"/>
      <c r="EY157" s="14"/>
      <c r="EZ157" s="15"/>
      <c r="FA157" s="15"/>
      <c r="FB157" s="14"/>
      <c r="FC157" s="15"/>
      <c r="FD157" s="15"/>
      <c r="FE157" s="14"/>
      <c r="FF157" s="14"/>
      <c r="FG157" s="14"/>
      <c r="FH157" s="15"/>
      <c r="FI157" s="15"/>
      <c r="FJ157" s="14"/>
      <c r="FK157" s="15"/>
      <c r="FL157" s="15"/>
      <c r="FM157" s="14"/>
      <c r="FN157" s="15"/>
      <c r="FO157" s="15"/>
      <c r="FP157" s="14"/>
      <c r="FQ157" s="14"/>
      <c r="FR157" s="14"/>
      <c r="FS157" s="15"/>
      <c r="FT157" s="15"/>
      <c r="FU157" s="14"/>
      <c r="FV157" s="15"/>
      <c r="FW157" s="15"/>
      <c r="FX157" s="14"/>
      <c r="FY157" s="15"/>
      <c r="FZ157" s="15"/>
      <c r="GA157" s="14"/>
      <c r="GB157" s="14"/>
      <c r="GC157" s="14"/>
      <c r="GD157" s="15"/>
      <c r="GE157" s="15"/>
      <c r="GF157" s="14"/>
      <c r="GG157" s="15"/>
      <c r="GH157" s="15"/>
      <c r="GI157" s="14"/>
      <c r="GJ157" s="15"/>
      <c r="GK157" s="15"/>
      <c r="GL157" s="14"/>
      <c r="GM157" s="23"/>
      <c r="GN157" s="23"/>
      <c r="GO157" s="23"/>
      <c r="GP157" s="23"/>
      <c r="GQ157" s="23"/>
      <c r="GR157" s="17"/>
      <c r="GS157" s="14"/>
      <c r="GT157" s="14"/>
      <c r="GU157" s="14"/>
      <c r="GV157" s="15"/>
      <c r="GW157" s="15"/>
      <c r="GX157" s="14"/>
      <c r="GY157" s="15"/>
      <c r="GZ157" s="15"/>
      <c r="HA157" s="14"/>
      <c r="HB157" s="15"/>
      <c r="HC157" s="15"/>
      <c r="HD157" s="14"/>
      <c r="HE157" s="14"/>
      <c r="HF157" s="14"/>
      <c r="HG157" s="15"/>
      <c r="HH157" s="15"/>
      <c r="HI157" s="14"/>
      <c r="HJ157" s="15"/>
      <c r="HK157" s="15"/>
      <c r="HL157" s="14"/>
      <c r="HM157" s="15"/>
      <c r="HN157" s="15"/>
      <c r="HO157" s="14"/>
      <c r="HP157" s="14"/>
      <c r="HQ157" s="14"/>
      <c r="HR157" s="15"/>
      <c r="HS157" s="15"/>
      <c r="HT157" s="14"/>
      <c r="HU157" s="15"/>
      <c r="HV157" s="15"/>
      <c r="HW157" s="14"/>
      <c r="HX157" s="15"/>
      <c r="HY157" s="15"/>
      <c r="HZ157" s="14"/>
      <c r="IA157" s="14"/>
      <c r="IB157" s="14"/>
      <c r="IC157" s="15"/>
      <c r="ID157" s="15"/>
      <c r="IE157" s="14"/>
      <c r="IF157" s="15"/>
      <c r="IG157" s="15"/>
      <c r="IH157" s="14"/>
      <c r="II157" s="15"/>
      <c r="IJ157" s="15"/>
      <c r="IK157" s="14"/>
      <c r="IL157" s="23"/>
      <c r="IM157" s="23"/>
      <c r="IN157" s="23"/>
      <c r="IO157" s="23"/>
    </row>
    <row r="158" spans="1:249" s="20" customFormat="1" ht="46.5" customHeight="1">
      <c r="A158" s="265" t="s">
        <v>272</v>
      </c>
      <c r="B158" s="266"/>
      <c r="C158" s="266"/>
      <c r="D158" s="266"/>
      <c r="E158" s="266"/>
      <c r="F158" s="266"/>
      <c r="G158" s="266"/>
      <c r="H158" s="266"/>
      <c r="I158" s="266"/>
      <c r="J158" s="266"/>
      <c r="K158" s="266"/>
      <c r="L158" s="266"/>
      <c r="M158" s="266"/>
      <c r="N158" s="266"/>
      <c r="O158" s="266"/>
      <c r="P158" s="266"/>
      <c r="Q158" s="266"/>
      <c r="R158" s="266"/>
      <c r="S158" s="266"/>
      <c r="T158" s="266"/>
      <c r="U158" s="266"/>
      <c r="V158" s="266"/>
      <c r="W158" s="266"/>
      <c r="X158" s="266"/>
      <c r="Y158" s="266"/>
      <c r="Z158" s="266"/>
      <c r="AA158" s="266"/>
      <c r="AB158" s="266"/>
      <c r="AC158" s="266"/>
      <c r="AD158" s="266"/>
      <c r="AE158" s="266"/>
      <c r="AF158" s="266"/>
      <c r="AG158" s="266"/>
      <c r="AH158" s="266"/>
      <c r="AI158" s="266"/>
      <c r="AJ158" s="266"/>
      <c r="AK158" s="266"/>
      <c r="AL158" s="266"/>
      <c r="AM158" s="266"/>
      <c r="AN158" s="266"/>
      <c r="AO158" s="266"/>
      <c r="AP158" s="266"/>
      <c r="AQ158" s="266"/>
      <c r="AR158" s="124"/>
      <c r="AS158" s="90"/>
      <c r="AT158" s="90"/>
      <c r="AU158" s="90"/>
    </row>
    <row r="159" spans="1:249" ht="63.75" customHeight="1">
      <c r="A159" s="254" t="s">
        <v>231</v>
      </c>
      <c r="B159" s="249" t="s">
        <v>77</v>
      </c>
      <c r="C159" s="236" t="s">
        <v>175</v>
      </c>
      <c r="D159" s="91" t="s">
        <v>17</v>
      </c>
      <c r="E159" s="92">
        <f>E160+E161</f>
        <v>15033</v>
      </c>
      <c r="F159" s="92">
        <f>F160+F161</f>
        <v>13136</v>
      </c>
      <c r="G159" s="93">
        <f t="shared" ref="G159:G164" si="619">IF(E159=0,0,F159*100/E159)</f>
        <v>87.381094924499436</v>
      </c>
      <c r="H159" s="92">
        <f t="shared" ref="H159:H164" si="620">E159-F159</f>
        <v>1897</v>
      </c>
      <c r="I159" s="92">
        <f>I160+I161</f>
        <v>0</v>
      </c>
      <c r="J159" s="92">
        <f>J160+J161</f>
        <v>0</v>
      </c>
      <c r="K159" s="93">
        <f t="shared" ref="K159:K162" si="621">IF(I159=0,0,J159*100/I159)</f>
        <v>0</v>
      </c>
      <c r="L159" s="92">
        <f>L160+L161</f>
        <v>0</v>
      </c>
      <c r="M159" s="92">
        <f>M160+M161</f>
        <v>0</v>
      </c>
      <c r="N159" s="93">
        <f t="shared" ref="N159:N162" si="622">IF(L159=0,0,M159*100/L159)</f>
        <v>0</v>
      </c>
      <c r="O159" s="92">
        <f t="shared" ref="O159:P159" si="623">O160+O161</f>
        <v>0</v>
      </c>
      <c r="P159" s="92">
        <f t="shared" si="623"/>
        <v>0</v>
      </c>
      <c r="Q159" s="93">
        <f t="shared" ref="Q159:Q162" si="624">IF(O159=0,0,P159*100/O159)</f>
        <v>0</v>
      </c>
      <c r="R159" s="92">
        <f t="shared" ref="R159:S159" si="625">R160+R161</f>
        <v>3000</v>
      </c>
      <c r="S159" s="92">
        <f t="shared" si="625"/>
        <v>3000</v>
      </c>
      <c r="T159" s="93">
        <f t="shared" ref="T159:T162" si="626">IF(R159=0,0,S159*100/R159)</f>
        <v>100</v>
      </c>
      <c r="U159" s="92">
        <f t="shared" ref="U159:V159" si="627">U160+U161</f>
        <v>6636</v>
      </c>
      <c r="V159" s="92">
        <f t="shared" si="627"/>
        <v>6636</v>
      </c>
      <c r="W159" s="93">
        <f t="shared" ref="W159:W162" si="628">IF(U159=0,0,V159*100/U159)</f>
        <v>100</v>
      </c>
      <c r="X159" s="92">
        <f t="shared" ref="X159:Y159" si="629">X160+X161</f>
        <v>0</v>
      </c>
      <c r="Y159" s="92">
        <f t="shared" si="629"/>
        <v>0</v>
      </c>
      <c r="Z159" s="93">
        <f t="shared" ref="Z159:Z162" si="630">IF(X159=0,0,Y159*100/X159)</f>
        <v>0</v>
      </c>
      <c r="AA159" s="92">
        <f t="shared" ref="AA159:AB159" si="631">AA160+AA161</f>
        <v>0</v>
      </c>
      <c r="AB159" s="92">
        <f t="shared" si="631"/>
        <v>0</v>
      </c>
      <c r="AC159" s="93">
        <f t="shared" ref="AC159:AC162" si="632">IF(AA159=0,0,AB159*100/AA159)</f>
        <v>0</v>
      </c>
      <c r="AD159" s="92">
        <f t="shared" ref="AD159:AE159" si="633">AD160+AD161</f>
        <v>3500</v>
      </c>
      <c r="AE159" s="92">
        <f t="shared" si="633"/>
        <v>3500</v>
      </c>
      <c r="AF159" s="93">
        <f t="shared" ref="AF159:AF162" si="634">IF(AD159=0,0,AE159*100/AD159)</f>
        <v>100</v>
      </c>
      <c r="AG159" s="92">
        <f t="shared" ref="AG159:AH159" si="635">AG160+AG161</f>
        <v>0</v>
      </c>
      <c r="AH159" s="92">
        <f t="shared" si="635"/>
        <v>0</v>
      </c>
      <c r="AI159" s="93">
        <f t="shared" ref="AI159:AI162" si="636">IF(AG159=0,0,AH159*100/AG159)</f>
        <v>0</v>
      </c>
      <c r="AJ159" s="92">
        <f t="shared" ref="AJ159:AK159" si="637">AJ160+AJ161</f>
        <v>1897</v>
      </c>
      <c r="AK159" s="92">
        <f t="shared" si="637"/>
        <v>0</v>
      </c>
      <c r="AL159" s="93">
        <f t="shared" ref="AL159:AL162" si="638">IF(AJ159=0,0,AK159*100/AJ159)</f>
        <v>0</v>
      </c>
      <c r="AM159" s="92">
        <f t="shared" ref="AM159:AN159" si="639">AM160+AM161</f>
        <v>0</v>
      </c>
      <c r="AN159" s="92">
        <f t="shared" si="639"/>
        <v>0</v>
      </c>
      <c r="AO159" s="93">
        <f t="shared" ref="AO159:AO162" si="640">IF(AM159=0,0,AN159*100/AM159)</f>
        <v>0</v>
      </c>
      <c r="AP159" s="92">
        <f t="shared" ref="AP159:AQ159" si="641">AP160+AP161</f>
        <v>0</v>
      </c>
      <c r="AQ159" s="92">
        <f t="shared" si="641"/>
        <v>0</v>
      </c>
      <c r="AR159" s="93">
        <f t="shared" ref="AR159:AR162" si="642">IF(AP159=0,0,AQ159*100/AP159)</f>
        <v>0</v>
      </c>
      <c r="AS159" s="94"/>
      <c r="AT159" s="94"/>
      <c r="AU159" s="94"/>
    </row>
    <row r="160" spans="1:249" ht="132">
      <c r="A160" s="254"/>
      <c r="B160" s="249"/>
      <c r="C160" s="237"/>
      <c r="D160" s="71" t="s">
        <v>19</v>
      </c>
      <c r="E160" s="95">
        <f>I160+L160+O160+R160+U160+X160+AA160+AD160+AG160+AJ160+AM160+AP160</f>
        <v>0</v>
      </c>
      <c r="F160" s="95">
        <f>J160+M160+P160+S160+V160+Y160+AB160+AE160+AH160+AK160+AN160+AQ160</f>
        <v>0</v>
      </c>
      <c r="G160" s="96">
        <f t="shared" si="619"/>
        <v>0</v>
      </c>
      <c r="H160" s="95">
        <f t="shared" si="620"/>
        <v>0</v>
      </c>
      <c r="I160" s="97"/>
      <c r="J160" s="97"/>
      <c r="K160" s="73">
        <f t="shared" si="621"/>
        <v>0</v>
      </c>
      <c r="L160" s="98"/>
      <c r="M160" s="98"/>
      <c r="N160" s="75">
        <f t="shared" si="622"/>
        <v>0</v>
      </c>
      <c r="O160" s="97"/>
      <c r="P160" s="97"/>
      <c r="Q160" s="73">
        <f t="shared" si="624"/>
        <v>0</v>
      </c>
      <c r="R160" s="98"/>
      <c r="S160" s="98"/>
      <c r="T160" s="75">
        <f t="shared" si="626"/>
        <v>0</v>
      </c>
      <c r="U160" s="97"/>
      <c r="V160" s="97"/>
      <c r="W160" s="73">
        <f t="shared" si="628"/>
        <v>0</v>
      </c>
      <c r="X160" s="98"/>
      <c r="Y160" s="98"/>
      <c r="Z160" s="75">
        <f t="shared" si="630"/>
        <v>0</v>
      </c>
      <c r="AA160" s="97"/>
      <c r="AB160" s="97"/>
      <c r="AC160" s="73">
        <f t="shared" si="632"/>
        <v>0</v>
      </c>
      <c r="AD160" s="98"/>
      <c r="AE160" s="98"/>
      <c r="AF160" s="75">
        <f t="shared" si="634"/>
        <v>0</v>
      </c>
      <c r="AG160" s="97"/>
      <c r="AH160" s="97"/>
      <c r="AI160" s="73">
        <f t="shared" si="636"/>
        <v>0</v>
      </c>
      <c r="AJ160" s="98"/>
      <c r="AK160" s="98"/>
      <c r="AL160" s="75">
        <f t="shared" si="638"/>
        <v>0</v>
      </c>
      <c r="AM160" s="97"/>
      <c r="AN160" s="97"/>
      <c r="AO160" s="73">
        <f t="shared" si="640"/>
        <v>0</v>
      </c>
      <c r="AP160" s="98"/>
      <c r="AQ160" s="98"/>
      <c r="AR160" s="75">
        <f t="shared" si="642"/>
        <v>0</v>
      </c>
      <c r="AS160" s="63"/>
      <c r="AT160" s="63"/>
      <c r="AU160" s="63"/>
    </row>
    <row r="161" spans="1:249" ht="84" customHeight="1">
      <c r="A161" s="254"/>
      <c r="B161" s="249"/>
      <c r="C161" s="237"/>
      <c r="D161" s="71" t="s">
        <v>28</v>
      </c>
      <c r="E161" s="95">
        <f>I161+L161+O161+R161+U161+X161+AA161+AD161+AG161+AJ161+AM161+AP161</f>
        <v>15033</v>
      </c>
      <c r="F161" s="95">
        <f>J161+M161+P161+S161+V161+Y161+AB161+AE161+AH161+AK161+AN161+AQ161</f>
        <v>13136</v>
      </c>
      <c r="G161" s="96">
        <f t="shared" si="619"/>
        <v>87.381094924499436</v>
      </c>
      <c r="H161" s="95">
        <f t="shared" si="620"/>
        <v>1897</v>
      </c>
      <c r="I161" s="97"/>
      <c r="J161" s="97"/>
      <c r="K161" s="73">
        <f t="shared" si="621"/>
        <v>0</v>
      </c>
      <c r="L161" s="98"/>
      <c r="M161" s="98"/>
      <c r="N161" s="75">
        <f t="shared" si="622"/>
        <v>0</v>
      </c>
      <c r="O161" s="97"/>
      <c r="P161" s="97"/>
      <c r="Q161" s="73">
        <f t="shared" si="624"/>
        <v>0</v>
      </c>
      <c r="R161" s="98">
        <v>3000</v>
      </c>
      <c r="S161" s="98">
        <v>3000</v>
      </c>
      <c r="T161" s="75">
        <f t="shared" si="626"/>
        <v>100</v>
      </c>
      <c r="U161" s="97">
        <v>6636</v>
      </c>
      <c r="V161" s="97">
        <v>6636</v>
      </c>
      <c r="W161" s="73">
        <f t="shared" si="628"/>
        <v>100</v>
      </c>
      <c r="X161" s="98"/>
      <c r="Y161" s="98"/>
      <c r="Z161" s="75">
        <f t="shared" si="630"/>
        <v>0</v>
      </c>
      <c r="AA161" s="97"/>
      <c r="AB161" s="97"/>
      <c r="AC161" s="73">
        <f t="shared" si="632"/>
        <v>0</v>
      </c>
      <c r="AD161" s="98">
        <v>3500</v>
      </c>
      <c r="AE161" s="98">
        <v>3500</v>
      </c>
      <c r="AF161" s="75">
        <f t="shared" si="634"/>
        <v>100</v>
      </c>
      <c r="AG161" s="97"/>
      <c r="AH161" s="97"/>
      <c r="AI161" s="73">
        <f t="shared" si="636"/>
        <v>0</v>
      </c>
      <c r="AJ161" s="98">
        <v>1897</v>
      </c>
      <c r="AK161" s="98"/>
      <c r="AL161" s="75">
        <f t="shared" si="638"/>
        <v>0</v>
      </c>
      <c r="AM161" s="97"/>
      <c r="AN161" s="97"/>
      <c r="AO161" s="73">
        <f t="shared" si="640"/>
        <v>0</v>
      </c>
      <c r="AP161" s="98"/>
      <c r="AQ161" s="98"/>
      <c r="AR161" s="75">
        <f t="shared" si="642"/>
        <v>0</v>
      </c>
      <c r="AS161" s="63"/>
      <c r="AT161" s="63"/>
      <c r="AU161" s="63"/>
    </row>
    <row r="162" spans="1:249" ht="33">
      <c r="A162" s="219" t="s">
        <v>215</v>
      </c>
      <c r="B162" s="220"/>
      <c r="C162" s="246"/>
      <c r="D162" s="91" t="s">
        <v>17</v>
      </c>
      <c r="E162" s="117">
        <f>SUM(E163)+E164</f>
        <v>15033</v>
      </c>
      <c r="F162" s="117">
        <f>SUM(F163)+F164</f>
        <v>13136</v>
      </c>
      <c r="G162" s="93">
        <f t="shared" si="619"/>
        <v>87.381094924499436</v>
      </c>
      <c r="H162" s="92">
        <f t="shared" si="620"/>
        <v>1897</v>
      </c>
      <c r="I162" s="92">
        <f>I163+I164</f>
        <v>0</v>
      </c>
      <c r="J162" s="92">
        <f>J163+J164</f>
        <v>0</v>
      </c>
      <c r="K162" s="93">
        <f t="shared" si="621"/>
        <v>0</v>
      </c>
      <c r="L162" s="92">
        <f>L163+L164</f>
        <v>0</v>
      </c>
      <c r="M162" s="92">
        <f>M163+M164</f>
        <v>0</v>
      </c>
      <c r="N162" s="93">
        <f t="shared" si="622"/>
        <v>0</v>
      </c>
      <c r="O162" s="92">
        <f>O163+O164</f>
        <v>0</v>
      </c>
      <c r="P162" s="92">
        <f>P163+P164</f>
        <v>0</v>
      </c>
      <c r="Q162" s="93">
        <f t="shared" si="624"/>
        <v>0</v>
      </c>
      <c r="R162" s="92">
        <f>R163+R164</f>
        <v>3000</v>
      </c>
      <c r="S162" s="92">
        <f>S163+S164</f>
        <v>3000</v>
      </c>
      <c r="T162" s="93">
        <f t="shared" si="626"/>
        <v>100</v>
      </c>
      <c r="U162" s="92">
        <f>U163+U164</f>
        <v>6636</v>
      </c>
      <c r="V162" s="92">
        <f>V163+V164</f>
        <v>6636</v>
      </c>
      <c r="W162" s="93">
        <f t="shared" si="628"/>
        <v>100</v>
      </c>
      <c r="X162" s="92">
        <f>X163+X164</f>
        <v>0</v>
      </c>
      <c r="Y162" s="92">
        <f>Y163+Y164</f>
        <v>0</v>
      </c>
      <c r="Z162" s="93">
        <f t="shared" si="630"/>
        <v>0</v>
      </c>
      <c r="AA162" s="92">
        <f>AA163+AA164</f>
        <v>0</v>
      </c>
      <c r="AB162" s="92">
        <f>AB163+AB164</f>
        <v>0</v>
      </c>
      <c r="AC162" s="93">
        <f t="shared" si="632"/>
        <v>0</v>
      </c>
      <c r="AD162" s="92">
        <f>AD163+AD164</f>
        <v>3500</v>
      </c>
      <c r="AE162" s="92">
        <f>AE163+AE164</f>
        <v>3500</v>
      </c>
      <c r="AF162" s="93">
        <f t="shared" si="634"/>
        <v>100</v>
      </c>
      <c r="AG162" s="92">
        <f>AG163+AG164</f>
        <v>0</v>
      </c>
      <c r="AH162" s="92">
        <f>AH163+AH164</f>
        <v>0</v>
      </c>
      <c r="AI162" s="93">
        <f t="shared" si="636"/>
        <v>0</v>
      </c>
      <c r="AJ162" s="92">
        <f>AJ163+AJ164</f>
        <v>1897</v>
      </c>
      <c r="AK162" s="92">
        <f>AK163+AK164</f>
        <v>0</v>
      </c>
      <c r="AL162" s="93">
        <f t="shared" si="638"/>
        <v>0</v>
      </c>
      <c r="AM162" s="92">
        <f>AM163+AM164</f>
        <v>0</v>
      </c>
      <c r="AN162" s="92">
        <f>AN163+AN164</f>
        <v>0</v>
      </c>
      <c r="AO162" s="93">
        <f t="shared" si="640"/>
        <v>0</v>
      </c>
      <c r="AP162" s="92">
        <f>AP163+AP164</f>
        <v>0</v>
      </c>
      <c r="AQ162" s="92">
        <f>AQ163+AQ164</f>
        <v>0</v>
      </c>
      <c r="AR162" s="93">
        <f t="shared" si="642"/>
        <v>0</v>
      </c>
      <c r="AS162" s="63"/>
      <c r="AT162" s="63"/>
      <c r="AU162" s="63"/>
    </row>
    <row r="163" spans="1:249" ht="132">
      <c r="A163" s="222"/>
      <c r="B163" s="223"/>
      <c r="C163" s="247"/>
      <c r="D163" s="71" t="s">
        <v>19</v>
      </c>
      <c r="E163" s="68">
        <f>I163+L163+O163+R163+U163+X163+AA163+AD163+AG163+AJ163+AM163+AP163</f>
        <v>0</v>
      </c>
      <c r="F163" s="68">
        <f>J163+M163+P163+S163+V163+Y163+AB163+AE163+AH163+AK163+AN163+AQ163</f>
        <v>0</v>
      </c>
      <c r="G163" s="67">
        <f t="shared" si="619"/>
        <v>0</v>
      </c>
      <c r="H163" s="68">
        <f t="shared" si="620"/>
        <v>0</v>
      </c>
      <c r="I163" s="97">
        <f>I160</f>
        <v>0</v>
      </c>
      <c r="J163" s="97">
        <f>J160</f>
        <v>0</v>
      </c>
      <c r="K163" s="73">
        <f>IF(I160=0,0,J160*100/I160)</f>
        <v>0</v>
      </c>
      <c r="L163" s="98">
        <f>L160</f>
        <v>0</v>
      </c>
      <c r="M163" s="98">
        <f>M160</f>
        <v>0</v>
      </c>
      <c r="N163" s="75">
        <f>N160</f>
        <v>0</v>
      </c>
      <c r="O163" s="97">
        <f>O160</f>
        <v>0</v>
      </c>
      <c r="P163" s="97">
        <f>P160</f>
        <v>0</v>
      </c>
      <c r="Q163" s="73">
        <f>IF(O160=0,0,P160*100/O160)</f>
        <v>0</v>
      </c>
      <c r="R163" s="98">
        <f>R160</f>
        <v>0</v>
      </c>
      <c r="S163" s="98">
        <f>S160</f>
        <v>0</v>
      </c>
      <c r="T163" s="75">
        <f>T160</f>
        <v>0</v>
      </c>
      <c r="U163" s="97">
        <f>U160</f>
        <v>0</v>
      </c>
      <c r="V163" s="97">
        <f>V160</f>
        <v>0</v>
      </c>
      <c r="W163" s="73">
        <f>IF(U160=0,0,V160*100/U160)</f>
        <v>0</v>
      </c>
      <c r="X163" s="98">
        <f>X160</f>
        <v>0</v>
      </c>
      <c r="Y163" s="98">
        <f>Y160</f>
        <v>0</v>
      </c>
      <c r="Z163" s="75">
        <f>Z160</f>
        <v>0</v>
      </c>
      <c r="AA163" s="97">
        <f>AA160</f>
        <v>0</v>
      </c>
      <c r="AB163" s="97">
        <f>AB160</f>
        <v>0</v>
      </c>
      <c r="AC163" s="73">
        <f>IF(AA160=0,0,AB160*100/AA160)</f>
        <v>0</v>
      </c>
      <c r="AD163" s="98">
        <f>AD160</f>
        <v>0</v>
      </c>
      <c r="AE163" s="98">
        <f>AE160</f>
        <v>0</v>
      </c>
      <c r="AF163" s="75">
        <f>AF160</f>
        <v>0</v>
      </c>
      <c r="AG163" s="97">
        <f>AG160</f>
        <v>0</v>
      </c>
      <c r="AH163" s="97">
        <f>AH160</f>
        <v>0</v>
      </c>
      <c r="AI163" s="73">
        <f>IF(AG160=0,0,AH160*100/AG160)</f>
        <v>0</v>
      </c>
      <c r="AJ163" s="98">
        <f>AJ160</f>
        <v>0</v>
      </c>
      <c r="AK163" s="98">
        <f>AK160</f>
        <v>0</v>
      </c>
      <c r="AL163" s="75">
        <f>AL160</f>
        <v>0</v>
      </c>
      <c r="AM163" s="97">
        <f>AM160</f>
        <v>0</v>
      </c>
      <c r="AN163" s="97">
        <f>AN160</f>
        <v>0</v>
      </c>
      <c r="AO163" s="73">
        <f>IF(AM160=0,0,AN160*100/AM160)</f>
        <v>0</v>
      </c>
      <c r="AP163" s="98">
        <f>AP160</f>
        <v>0</v>
      </c>
      <c r="AQ163" s="98">
        <f>AQ160</f>
        <v>0</v>
      </c>
      <c r="AR163" s="75">
        <f>AR160</f>
        <v>0</v>
      </c>
      <c r="AS163" s="63"/>
      <c r="AT163" s="63"/>
      <c r="AU163" s="63"/>
    </row>
    <row r="164" spans="1:249" ht="66">
      <c r="A164" s="225"/>
      <c r="B164" s="226"/>
      <c r="C164" s="248"/>
      <c r="D164" s="71" t="s">
        <v>28</v>
      </c>
      <c r="E164" s="68">
        <f>I164+L164+O164+R164+U164+X164+AA164+AD164+AG164+AJ164+AM164+AP164</f>
        <v>15033</v>
      </c>
      <c r="F164" s="68">
        <f>J164+M164+P164+S164+V164+Y164+AB164+AE164+AH164+AK164+AN164+AQ164</f>
        <v>13136</v>
      </c>
      <c r="G164" s="67">
        <f t="shared" si="619"/>
        <v>87.381094924499436</v>
      </c>
      <c r="H164" s="118">
        <f t="shared" si="620"/>
        <v>1897</v>
      </c>
      <c r="I164" s="97">
        <f>I161</f>
        <v>0</v>
      </c>
      <c r="J164" s="97">
        <f>J161</f>
        <v>0</v>
      </c>
      <c r="K164" s="73">
        <f>IF(I161=0,0,J161*100/I161)</f>
        <v>0</v>
      </c>
      <c r="L164" s="98">
        <f>L161</f>
        <v>0</v>
      </c>
      <c r="M164" s="98">
        <f>M161</f>
        <v>0</v>
      </c>
      <c r="N164" s="75">
        <f>N163</f>
        <v>0</v>
      </c>
      <c r="O164" s="97">
        <f>O161</f>
        <v>0</v>
      </c>
      <c r="P164" s="97">
        <f>P161</f>
        <v>0</v>
      </c>
      <c r="Q164" s="73">
        <f>IF(O161=0,0,P161*100/O161)</f>
        <v>0</v>
      </c>
      <c r="R164" s="98">
        <f>R161</f>
        <v>3000</v>
      </c>
      <c r="S164" s="98">
        <f>S161</f>
        <v>3000</v>
      </c>
      <c r="T164" s="75">
        <f>T163</f>
        <v>0</v>
      </c>
      <c r="U164" s="97">
        <f>U161</f>
        <v>6636</v>
      </c>
      <c r="V164" s="97">
        <f>V161</f>
        <v>6636</v>
      </c>
      <c r="W164" s="73">
        <f>IF(U161=0,0,V161*100/U161)</f>
        <v>100</v>
      </c>
      <c r="X164" s="98">
        <f>X161</f>
        <v>0</v>
      </c>
      <c r="Y164" s="98">
        <f>Y161</f>
        <v>0</v>
      </c>
      <c r="Z164" s="75">
        <f>Z163</f>
        <v>0</v>
      </c>
      <c r="AA164" s="97">
        <f>AA161</f>
        <v>0</v>
      </c>
      <c r="AB164" s="97">
        <f>AB161</f>
        <v>0</v>
      </c>
      <c r="AC164" s="73">
        <f>IF(AA161=0,0,AB161*100/AA161)</f>
        <v>0</v>
      </c>
      <c r="AD164" s="98">
        <f>AD161</f>
        <v>3500</v>
      </c>
      <c r="AE164" s="98">
        <f>AE161</f>
        <v>3500</v>
      </c>
      <c r="AF164" s="75">
        <f>AF163</f>
        <v>0</v>
      </c>
      <c r="AG164" s="97">
        <f>AG161</f>
        <v>0</v>
      </c>
      <c r="AH164" s="97">
        <f>AH161</f>
        <v>0</v>
      </c>
      <c r="AI164" s="73">
        <f>IF(AG161=0,0,AH161*100/AG161)</f>
        <v>0</v>
      </c>
      <c r="AJ164" s="98">
        <f>AJ161</f>
        <v>1897</v>
      </c>
      <c r="AK164" s="98">
        <f>AK161</f>
        <v>0</v>
      </c>
      <c r="AL164" s="75">
        <f>AL163</f>
        <v>0</v>
      </c>
      <c r="AM164" s="97">
        <f>AM161</f>
        <v>0</v>
      </c>
      <c r="AN164" s="97">
        <f>AN161</f>
        <v>0</v>
      </c>
      <c r="AO164" s="73">
        <f>IF(AM161=0,0,AN161*100/AM161)</f>
        <v>0</v>
      </c>
      <c r="AP164" s="98">
        <f>AP161</f>
        <v>0</v>
      </c>
      <c r="AQ164" s="98">
        <f>AQ161</f>
        <v>0</v>
      </c>
      <c r="AR164" s="75">
        <f>AR163</f>
        <v>0</v>
      </c>
      <c r="AS164" s="63"/>
      <c r="AT164" s="63"/>
      <c r="AU164" s="63"/>
    </row>
    <row r="165" spans="1:249" ht="38.25" customHeight="1">
      <c r="A165" s="230" t="s">
        <v>216</v>
      </c>
      <c r="B165" s="263"/>
      <c r="C165" s="263"/>
      <c r="D165" s="263"/>
      <c r="E165" s="263"/>
      <c r="F165" s="263"/>
      <c r="G165" s="263"/>
      <c r="H165" s="263"/>
      <c r="I165" s="263"/>
      <c r="J165" s="263"/>
      <c r="K165" s="263"/>
      <c r="L165" s="263"/>
      <c r="M165" s="263"/>
      <c r="N165" s="263"/>
      <c r="O165" s="263"/>
      <c r="P165" s="263"/>
      <c r="Q165" s="263"/>
      <c r="R165" s="263"/>
      <c r="S165" s="263"/>
      <c r="T165" s="263"/>
      <c r="U165" s="263"/>
      <c r="V165" s="263"/>
      <c r="W165" s="263"/>
      <c r="X165" s="263"/>
      <c r="Y165" s="263"/>
      <c r="Z165" s="263"/>
      <c r="AA165" s="263"/>
      <c r="AB165" s="263"/>
      <c r="AC165" s="263"/>
      <c r="AD165" s="263"/>
      <c r="AE165" s="263"/>
      <c r="AF165" s="263"/>
      <c r="AG165" s="263"/>
      <c r="AH165" s="263"/>
      <c r="AI165" s="263"/>
      <c r="AJ165" s="263"/>
      <c r="AK165" s="263"/>
      <c r="AL165" s="263"/>
      <c r="AM165" s="263"/>
      <c r="AN165" s="263"/>
      <c r="AO165" s="263"/>
      <c r="AP165" s="263"/>
      <c r="AQ165" s="264"/>
      <c r="AR165" s="127"/>
      <c r="AS165" s="63"/>
      <c r="AT165" s="63"/>
      <c r="AU165" s="63"/>
    </row>
    <row r="166" spans="1:249" ht="49.5" customHeight="1">
      <c r="A166" s="254" t="s">
        <v>217</v>
      </c>
      <c r="B166" s="249" t="s">
        <v>113</v>
      </c>
      <c r="C166" s="249" t="s">
        <v>175</v>
      </c>
      <c r="D166" s="91" t="s">
        <v>17</v>
      </c>
      <c r="E166" s="92">
        <f>E167+E168+E169</f>
        <v>1438</v>
      </c>
      <c r="F166" s="92">
        <f>F167+F168</f>
        <v>0</v>
      </c>
      <c r="G166" s="93">
        <f t="shared" ref="G166:G172" si="643">IF(E166=0,0,F166*100/E166)</f>
        <v>0</v>
      </c>
      <c r="H166" s="92">
        <f t="shared" ref="H166:H172" si="644">E166-F166</f>
        <v>1438</v>
      </c>
      <c r="I166" s="92">
        <f>I167+I168</f>
        <v>0</v>
      </c>
      <c r="J166" s="92">
        <f>J167+J168</f>
        <v>0</v>
      </c>
      <c r="K166" s="93">
        <f t="shared" ref="K166:K170" si="645">IF(I166=0,0,J166*100/I166)</f>
        <v>0</v>
      </c>
      <c r="L166" s="92">
        <f>L167+L168</f>
        <v>0</v>
      </c>
      <c r="M166" s="92">
        <f>M167+M168</f>
        <v>0</v>
      </c>
      <c r="N166" s="93">
        <f t="shared" ref="N166:N170" si="646">IF(L166=0,0,M166*100/L166)</f>
        <v>0</v>
      </c>
      <c r="O166" s="92">
        <f>O167+O168</f>
        <v>0</v>
      </c>
      <c r="P166" s="92">
        <f>P167+P168</f>
        <v>0</v>
      </c>
      <c r="Q166" s="93">
        <f t="shared" ref="Q166:Q170" si="647">IF(O166=0,0,P166*100/O166)</f>
        <v>0</v>
      </c>
      <c r="R166" s="92">
        <f>R167+R168</f>
        <v>0</v>
      </c>
      <c r="S166" s="92">
        <f>S167+S168</f>
        <v>0</v>
      </c>
      <c r="T166" s="93">
        <f t="shared" ref="T166:T170" si="648">IF(R166=0,0,S166*100/R166)</f>
        <v>0</v>
      </c>
      <c r="U166" s="92">
        <f>U167+U168</f>
        <v>0</v>
      </c>
      <c r="V166" s="92">
        <f>V167+V168</f>
        <v>0</v>
      </c>
      <c r="W166" s="93">
        <f t="shared" ref="W166:W170" si="649">IF(U166=0,0,V166*100/U166)</f>
        <v>0</v>
      </c>
      <c r="X166" s="92">
        <f>X167+X168</f>
        <v>0</v>
      </c>
      <c r="Y166" s="92">
        <f>Y167+Y168</f>
        <v>0</v>
      </c>
      <c r="Z166" s="93">
        <f t="shared" ref="Z166:Z170" si="650">IF(X166=0,0,Y166*100/X166)</f>
        <v>0</v>
      </c>
      <c r="AA166" s="92">
        <f>AA167+AA168</f>
        <v>0</v>
      </c>
      <c r="AB166" s="92">
        <f>AB167+AB168</f>
        <v>0</v>
      </c>
      <c r="AC166" s="93">
        <f t="shared" ref="AC166:AC170" si="651">IF(AA166=0,0,AB166*100/AA166)</f>
        <v>0</v>
      </c>
      <c r="AD166" s="92">
        <f>AD167+AD168</f>
        <v>96</v>
      </c>
      <c r="AE166" s="92">
        <f>AE167+AE168</f>
        <v>0</v>
      </c>
      <c r="AF166" s="93">
        <f t="shared" ref="AF166:AF170" si="652">IF(AD166=0,0,AE166*100/AD166)</f>
        <v>0</v>
      </c>
      <c r="AG166" s="92">
        <f>AG167+AG168</f>
        <v>96</v>
      </c>
      <c r="AH166" s="92">
        <f>AH167+AH168</f>
        <v>0</v>
      </c>
      <c r="AI166" s="93">
        <f t="shared" ref="AI166:AI170" si="653">IF(AG166=0,0,AH166*100/AG166)</f>
        <v>0</v>
      </c>
      <c r="AJ166" s="92">
        <f>AJ167+AJ168</f>
        <v>0</v>
      </c>
      <c r="AK166" s="92">
        <f>AK167+AK168</f>
        <v>0</v>
      </c>
      <c r="AL166" s="93">
        <f t="shared" ref="AL166:AL170" si="654">IF(AJ166=0,0,AK166*100/AJ166)</f>
        <v>0</v>
      </c>
      <c r="AM166" s="92">
        <f>AM167+AM168</f>
        <v>800</v>
      </c>
      <c r="AN166" s="92">
        <f>AN167+AN168</f>
        <v>0</v>
      </c>
      <c r="AO166" s="93">
        <f t="shared" ref="AO166:AO170" si="655">IF(AM166=0,0,AN166*100/AM166)</f>
        <v>0</v>
      </c>
      <c r="AP166" s="92">
        <f>AP167+AP168</f>
        <v>0</v>
      </c>
      <c r="AQ166" s="92">
        <f>AQ167+AQ168</f>
        <v>0</v>
      </c>
      <c r="AR166" s="93">
        <f t="shared" ref="AR166:AR170" si="656">IF(AP166=0,0,AQ166*100/AP166)</f>
        <v>0</v>
      </c>
      <c r="AS166" s="63"/>
      <c r="AT166" s="63"/>
      <c r="AU166" s="63"/>
    </row>
    <row r="167" spans="1:249" ht="132">
      <c r="A167" s="254"/>
      <c r="B167" s="249"/>
      <c r="C167" s="249"/>
      <c r="D167" s="71" t="s">
        <v>19</v>
      </c>
      <c r="E167" s="95">
        <f t="shared" ref="E167:F169" si="657">I167+L167+O167+R167+U167+X167+AA167+AD167+AG167+AJ167+AM167+AP167</f>
        <v>192</v>
      </c>
      <c r="F167" s="95">
        <f t="shared" si="657"/>
        <v>0</v>
      </c>
      <c r="G167" s="96">
        <f t="shared" si="643"/>
        <v>0</v>
      </c>
      <c r="H167" s="95">
        <f t="shared" si="644"/>
        <v>192</v>
      </c>
      <c r="I167" s="97"/>
      <c r="J167" s="97"/>
      <c r="K167" s="73">
        <f t="shared" si="645"/>
        <v>0</v>
      </c>
      <c r="L167" s="98"/>
      <c r="M167" s="98"/>
      <c r="N167" s="75">
        <f t="shared" si="646"/>
        <v>0</v>
      </c>
      <c r="O167" s="97"/>
      <c r="P167" s="97"/>
      <c r="Q167" s="73">
        <f t="shared" si="647"/>
        <v>0</v>
      </c>
      <c r="R167" s="98"/>
      <c r="S167" s="98"/>
      <c r="T167" s="75">
        <f t="shared" si="648"/>
        <v>0</v>
      </c>
      <c r="U167" s="97"/>
      <c r="V167" s="97"/>
      <c r="W167" s="73">
        <f t="shared" si="649"/>
        <v>0</v>
      </c>
      <c r="X167" s="98"/>
      <c r="Y167" s="98"/>
      <c r="Z167" s="75">
        <f t="shared" si="650"/>
        <v>0</v>
      </c>
      <c r="AA167" s="97"/>
      <c r="AB167" s="97"/>
      <c r="AC167" s="73">
        <f t="shared" si="651"/>
        <v>0</v>
      </c>
      <c r="AD167" s="98">
        <v>96</v>
      </c>
      <c r="AE167" s="98"/>
      <c r="AF167" s="75">
        <f t="shared" si="652"/>
        <v>0</v>
      </c>
      <c r="AG167" s="97">
        <v>96</v>
      </c>
      <c r="AH167" s="97"/>
      <c r="AI167" s="73">
        <f t="shared" si="653"/>
        <v>0</v>
      </c>
      <c r="AJ167" s="98"/>
      <c r="AK167" s="98"/>
      <c r="AL167" s="75">
        <f t="shared" si="654"/>
        <v>0</v>
      </c>
      <c r="AM167" s="97"/>
      <c r="AN167" s="97"/>
      <c r="AO167" s="73">
        <f t="shared" si="655"/>
        <v>0</v>
      </c>
      <c r="AP167" s="98"/>
      <c r="AQ167" s="98"/>
      <c r="AR167" s="75">
        <f t="shared" si="656"/>
        <v>0</v>
      </c>
      <c r="AS167" s="63"/>
      <c r="AT167" s="63"/>
      <c r="AU167" s="63"/>
    </row>
    <row r="168" spans="1:249" ht="66">
      <c r="A168" s="254"/>
      <c r="B168" s="249"/>
      <c r="C168" s="249"/>
      <c r="D168" s="71" t="s">
        <v>28</v>
      </c>
      <c r="E168" s="95">
        <f t="shared" si="657"/>
        <v>800</v>
      </c>
      <c r="F168" s="95">
        <f t="shared" si="657"/>
        <v>0</v>
      </c>
      <c r="G168" s="96">
        <f t="shared" si="643"/>
        <v>0</v>
      </c>
      <c r="H168" s="95">
        <f t="shared" si="644"/>
        <v>800</v>
      </c>
      <c r="I168" s="97"/>
      <c r="J168" s="97"/>
      <c r="K168" s="73">
        <f t="shared" si="645"/>
        <v>0</v>
      </c>
      <c r="L168" s="98"/>
      <c r="M168" s="98"/>
      <c r="N168" s="75">
        <f t="shared" si="646"/>
        <v>0</v>
      </c>
      <c r="O168" s="97"/>
      <c r="P168" s="97"/>
      <c r="Q168" s="73">
        <f t="shared" si="647"/>
        <v>0</v>
      </c>
      <c r="R168" s="98"/>
      <c r="S168" s="98"/>
      <c r="T168" s="75">
        <f t="shared" si="648"/>
        <v>0</v>
      </c>
      <c r="U168" s="97"/>
      <c r="V168" s="97"/>
      <c r="W168" s="73">
        <f t="shared" si="649"/>
        <v>0</v>
      </c>
      <c r="X168" s="98"/>
      <c r="Y168" s="98"/>
      <c r="Z168" s="75">
        <f t="shared" si="650"/>
        <v>0</v>
      </c>
      <c r="AA168" s="97"/>
      <c r="AB168" s="97"/>
      <c r="AC168" s="73">
        <f t="shared" si="651"/>
        <v>0</v>
      </c>
      <c r="AD168" s="98"/>
      <c r="AE168" s="98"/>
      <c r="AF168" s="75">
        <f t="shared" si="652"/>
        <v>0</v>
      </c>
      <c r="AG168" s="97"/>
      <c r="AH168" s="97"/>
      <c r="AI168" s="73">
        <f t="shared" si="653"/>
        <v>0</v>
      </c>
      <c r="AJ168" s="98"/>
      <c r="AK168" s="98"/>
      <c r="AL168" s="75">
        <f t="shared" si="654"/>
        <v>0</v>
      </c>
      <c r="AM168" s="97">
        <v>800</v>
      </c>
      <c r="AN168" s="97"/>
      <c r="AO168" s="73">
        <f t="shared" si="655"/>
        <v>0</v>
      </c>
      <c r="AP168" s="98"/>
      <c r="AQ168" s="98"/>
      <c r="AR168" s="75">
        <f t="shared" si="656"/>
        <v>0</v>
      </c>
      <c r="AS168" s="63"/>
      <c r="AT168" s="63"/>
      <c r="AU168" s="63"/>
    </row>
    <row r="169" spans="1:249" ht="87" customHeight="1">
      <c r="A169" s="255"/>
      <c r="B169" s="255"/>
      <c r="C169" s="255"/>
      <c r="D169" s="71" t="s">
        <v>18</v>
      </c>
      <c r="E169" s="95">
        <f t="shared" si="657"/>
        <v>446</v>
      </c>
      <c r="F169" s="95">
        <f t="shared" si="657"/>
        <v>0</v>
      </c>
      <c r="G169" s="96">
        <f t="shared" ref="G169" si="658">IF(E169=0,0,F169*100/E169)</f>
        <v>0</v>
      </c>
      <c r="H169" s="95">
        <f t="shared" ref="H169" si="659">E169-F169</f>
        <v>446</v>
      </c>
      <c r="I169" s="97"/>
      <c r="J169" s="97"/>
      <c r="K169" s="73">
        <f t="shared" ref="K169" si="660">IF(I169=0,0,J169*100/I169)</f>
        <v>0</v>
      </c>
      <c r="L169" s="98"/>
      <c r="M169" s="98"/>
      <c r="N169" s="75">
        <f t="shared" ref="N169" si="661">IF(L169=0,0,M169*100/L169)</f>
        <v>0</v>
      </c>
      <c r="O169" s="97"/>
      <c r="P169" s="97"/>
      <c r="Q169" s="73">
        <f t="shared" ref="Q169" si="662">IF(O169=0,0,P169*100/O169)</f>
        <v>0</v>
      </c>
      <c r="R169" s="98"/>
      <c r="S169" s="98"/>
      <c r="T169" s="75">
        <f t="shared" ref="T169" si="663">IF(R169=0,0,S169*100/R169)</f>
        <v>0</v>
      </c>
      <c r="U169" s="97"/>
      <c r="V169" s="97"/>
      <c r="W169" s="73">
        <f t="shared" ref="W169" si="664">IF(U169=0,0,V169*100/U169)</f>
        <v>0</v>
      </c>
      <c r="X169" s="98"/>
      <c r="Y169" s="98"/>
      <c r="Z169" s="75">
        <f t="shared" ref="Z169" si="665">IF(X169=0,0,Y169*100/X169)</f>
        <v>0</v>
      </c>
      <c r="AA169" s="97"/>
      <c r="AB169" s="97"/>
      <c r="AC169" s="73">
        <f t="shared" ref="AC169" si="666">IF(AA169=0,0,AB169*100/AA169)</f>
        <v>0</v>
      </c>
      <c r="AD169" s="98">
        <v>223</v>
      </c>
      <c r="AE169" s="98"/>
      <c r="AF169" s="75">
        <f t="shared" ref="AF169" si="667">IF(AD169=0,0,AE169*100/AD169)</f>
        <v>0</v>
      </c>
      <c r="AG169" s="97">
        <v>223</v>
      </c>
      <c r="AH169" s="97"/>
      <c r="AI169" s="73">
        <f t="shared" ref="AI169" si="668">IF(AG169=0,0,AH169*100/AG169)</f>
        <v>0</v>
      </c>
      <c r="AJ169" s="98"/>
      <c r="AK169" s="98"/>
      <c r="AL169" s="75">
        <f t="shared" ref="AL169" si="669">IF(AJ169=0,0,AK169*100/AJ169)</f>
        <v>0</v>
      </c>
      <c r="AM169" s="97"/>
      <c r="AN169" s="97"/>
      <c r="AO169" s="73">
        <f t="shared" ref="AO169" si="670">IF(AM169=0,0,AN169*100/AM169)</f>
        <v>0</v>
      </c>
      <c r="AP169" s="98"/>
      <c r="AQ169" s="98"/>
      <c r="AR169" s="75">
        <f t="shared" ref="AR169" si="671">IF(AP169=0,0,AQ169*100/AP169)</f>
        <v>0</v>
      </c>
      <c r="AS169" s="63"/>
      <c r="AT169" s="63"/>
      <c r="AU169" s="63"/>
    </row>
    <row r="170" spans="1:249" ht="33" customHeight="1">
      <c r="A170" s="219" t="s">
        <v>222</v>
      </c>
      <c r="B170" s="220"/>
      <c r="C170" s="250"/>
      <c r="D170" s="91" t="s">
        <v>17</v>
      </c>
      <c r="E170" s="117">
        <f>SUM(E171)+E172+E173</f>
        <v>1438</v>
      </c>
      <c r="F170" s="117">
        <f>SUM(F171)+F172</f>
        <v>0</v>
      </c>
      <c r="G170" s="93">
        <f t="shared" si="643"/>
        <v>0</v>
      </c>
      <c r="H170" s="92">
        <f t="shared" si="644"/>
        <v>1438</v>
      </c>
      <c r="I170" s="92">
        <f>I171+I172</f>
        <v>0</v>
      </c>
      <c r="J170" s="92">
        <f>J171+J172</f>
        <v>0</v>
      </c>
      <c r="K170" s="93">
        <f t="shared" si="645"/>
        <v>0</v>
      </c>
      <c r="L170" s="92">
        <f>L171+L172</f>
        <v>0</v>
      </c>
      <c r="M170" s="92">
        <f>M171+M172</f>
        <v>0</v>
      </c>
      <c r="N170" s="93">
        <f t="shared" si="646"/>
        <v>0</v>
      </c>
      <c r="O170" s="92">
        <f>O171+O172</f>
        <v>0</v>
      </c>
      <c r="P170" s="92">
        <f>P171+P172</f>
        <v>0</v>
      </c>
      <c r="Q170" s="93">
        <f t="shared" si="647"/>
        <v>0</v>
      </c>
      <c r="R170" s="92">
        <f>R171+R172</f>
        <v>0</v>
      </c>
      <c r="S170" s="92">
        <f>S171+S172</f>
        <v>0</v>
      </c>
      <c r="T170" s="93">
        <f t="shared" si="648"/>
        <v>0</v>
      </c>
      <c r="U170" s="92">
        <f>U171+U172</f>
        <v>0</v>
      </c>
      <c r="V170" s="92">
        <f>V171+V172</f>
        <v>0</v>
      </c>
      <c r="W170" s="93">
        <f t="shared" si="649"/>
        <v>0</v>
      </c>
      <c r="X170" s="92">
        <f>X171+X172</f>
        <v>0</v>
      </c>
      <c r="Y170" s="92">
        <f>Y171+Y172</f>
        <v>0</v>
      </c>
      <c r="Z170" s="93">
        <f t="shared" si="650"/>
        <v>0</v>
      </c>
      <c r="AA170" s="92">
        <f>AA171+AA172</f>
        <v>0</v>
      </c>
      <c r="AB170" s="92">
        <f>AB171+AB172</f>
        <v>0</v>
      </c>
      <c r="AC170" s="93">
        <f t="shared" si="651"/>
        <v>0</v>
      </c>
      <c r="AD170" s="92">
        <f>AD171+AD172</f>
        <v>96</v>
      </c>
      <c r="AE170" s="92">
        <f>AE171+AE172</f>
        <v>0</v>
      </c>
      <c r="AF170" s="93">
        <f t="shared" si="652"/>
        <v>0</v>
      </c>
      <c r="AG170" s="92">
        <f>AG171+AG172</f>
        <v>96</v>
      </c>
      <c r="AH170" s="92">
        <f>AH171+AH172</f>
        <v>0</v>
      </c>
      <c r="AI170" s="93">
        <f t="shared" si="653"/>
        <v>0</v>
      </c>
      <c r="AJ170" s="92">
        <f>AJ171+AJ172</f>
        <v>0</v>
      </c>
      <c r="AK170" s="92">
        <f>AK171+AK172</f>
        <v>0</v>
      </c>
      <c r="AL170" s="93">
        <f t="shared" si="654"/>
        <v>0</v>
      </c>
      <c r="AM170" s="92">
        <f>AM171+AM172</f>
        <v>800</v>
      </c>
      <c r="AN170" s="92">
        <f>AN171+AN172</f>
        <v>0</v>
      </c>
      <c r="AO170" s="93">
        <f t="shared" si="655"/>
        <v>0</v>
      </c>
      <c r="AP170" s="92">
        <f>AP171+AP172</f>
        <v>0</v>
      </c>
      <c r="AQ170" s="92">
        <f>AQ171+AQ172</f>
        <v>0</v>
      </c>
      <c r="AR170" s="93">
        <f t="shared" si="656"/>
        <v>0</v>
      </c>
      <c r="AS170" s="63"/>
      <c r="AT170" s="63"/>
      <c r="AU170" s="63"/>
    </row>
    <row r="171" spans="1:249" ht="132">
      <c r="A171" s="222"/>
      <c r="B171" s="223"/>
      <c r="C171" s="251"/>
      <c r="D171" s="71" t="s">
        <v>19</v>
      </c>
      <c r="E171" s="68">
        <f t="shared" ref="E171:F173" si="672">I171+L171+O171+R171+U171+X171+AA171+AD171+AG171+AJ171+AM171+AP171</f>
        <v>192</v>
      </c>
      <c r="F171" s="68">
        <f t="shared" si="672"/>
        <v>0</v>
      </c>
      <c r="G171" s="67">
        <f t="shared" si="643"/>
        <v>0</v>
      </c>
      <c r="H171" s="68">
        <f t="shared" si="644"/>
        <v>192</v>
      </c>
      <c r="I171" s="97">
        <f>I167</f>
        <v>0</v>
      </c>
      <c r="J171" s="97">
        <f>J167</f>
        <v>0</v>
      </c>
      <c r="K171" s="73">
        <f>IF(I167=0,0,J167*100/I167)</f>
        <v>0</v>
      </c>
      <c r="L171" s="98">
        <f>L167</f>
        <v>0</v>
      </c>
      <c r="M171" s="98">
        <f>M167</f>
        <v>0</v>
      </c>
      <c r="N171" s="75">
        <f>N167</f>
        <v>0</v>
      </c>
      <c r="O171" s="97">
        <f>O167</f>
        <v>0</v>
      </c>
      <c r="P171" s="97">
        <f>P167</f>
        <v>0</v>
      </c>
      <c r="Q171" s="73">
        <f>IF(O167=0,0,P167*100/O167)</f>
        <v>0</v>
      </c>
      <c r="R171" s="98">
        <f>R167</f>
        <v>0</v>
      </c>
      <c r="S171" s="98">
        <f>S167</f>
        <v>0</v>
      </c>
      <c r="T171" s="75">
        <f>T167</f>
        <v>0</v>
      </c>
      <c r="U171" s="97">
        <f>U167</f>
        <v>0</v>
      </c>
      <c r="V171" s="97">
        <f>V167</f>
        <v>0</v>
      </c>
      <c r="W171" s="73">
        <f>IF(U167=0,0,V167*100/U167)</f>
        <v>0</v>
      </c>
      <c r="X171" s="98">
        <f>X167</f>
        <v>0</v>
      </c>
      <c r="Y171" s="98">
        <f>Y167</f>
        <v>0</v>
      </c>
      <c r="Z171" s="75">
        <f>Z167</f>
        <v>0</v>
      </c>
      <c r="AA171" s="97">
        <f>AA167</f>
        <v>0</v>
      </c>
      <c r="AB171" s="97">
        <f>AB167</f>
        <v>0</v>
      </c>
      <c r="AC171" s="73">
        <f>IF(AA167=0,0,AB167*100/AA167)</f>
        <v>0</v>
      </c>
      <c r="AD171" s="98">
        <f>AD167</f>
        <v>96</v>
      </c>
      <c r="AE171" s="98">
        <f>AE167</f>
        <v>0</v>
      </c>
      <c r="AF171" s="75">
        <f>AF167</f>
        <v>0</v>
      </c>
      <c r="AG171" s="97">
        <f>AG167</f>
        <v>96</v>
      </c>
      <c r="AH171" s="97">
        <f>AH167</f>
        <v>0</v>
      </c>
      <c r="AI171" s="73">
        <f>IF(AG167=0,0,AH167*100/AG167)</f>
        <v>0</v>
      </c>
      <c r="AJ171" s="98">
        <f>AJ167</f>
        <v>0</v>
      </c>
      <c r="AK171" s="98">
        <f>AK167</f>
        <v>0</v>
      </c>
      <c r="AL171" s="75">
        <f>AL167</f>
        <v>0</v>
      </c>
      <c r="AM171" s="97">
        <f>AM167</f>
        <v>0</v>
      </c>
      <c r="AN171" s="97">
        <f>AN167</f>
        <v>0</v>
      </c>
      <c r="AO171" s="73">
        <f>IF(AM167=0,0,AN167*100/AM167)</f>
        <v>0</v>
      </c>
      <c r="AP171" s="98">
        <f>AP167</f>
        <v>0</v>
      </c>
      <c r="AQ171" s="98">
        <f>AQ167</f>
        <v>0</v>
      </c>
      <c r="AR171" s="75">
        <f>AR167</f>
        <v>0</v>
      </c>
      <c r="AS171" s="63"/>
      <c r="AT171" s="63"/>
      <c r="AU171" s="63"/>
    </row>
    <row r="172" spans="1:249" ht="66">
      <c r="A172" s="222"/>
      <c r="B172" s="223"/>
      <c r="C172" s="251"/>
      <c r="D172" s="71" t="s">
        <v>28</v>
      </c>
      <c r="E172" s="68">
        <f t="shared" si="672"/>
        <v>800</v>
      </c>
      <c r="F172" s="68">
        <f t="shared" si="672"/>
        <v>0</v>
      </c>
      <c r="G172" s="67">
        <f t="shared" si="643"/>
        <v>0</v>
      </c>
      <c r="H172" s="118">
        <f t="shared" si="644"/>
        <v>800</v>
      </c>
      <c r="I172" s="97">
        <f>I168</f>
        <v>0</v>
      </c>
      <c r="J172" s="97">
        <f>J168</f>
        <v>0</v>
      </c>
      <c r="K172" s="73">
        <f>IF(I168=0,0,J168*100/I168)</f>
        <v>0</v>
      </c>
      <c r="L172" s="98">
        <f>L168</f>
        <v>0</v>
      </c>
      <c r="M172" s="98">
        <f>M168</f>
        <v>0</v>
      </c>
      <c r="N172" s="75">
        <f>N171</f>
        <v>0</v>
      </c>
      <c r="O172" s="97">
        <f>O168</f>
        <v>0</v>
      </c>
      <c r="P172" s="97">
        <f>P168</f>
        <v>0</v>
      </c>
      <c r="Q172" s="73">
        <f>IF(O168=0,0,P168*100/O168)</f>
        <v>0</v>
      </c>
      <c r="R172" s="98">
        <f>R168</f>
        <v>0</v>
      </c>
      <c r="S172" s="98">
        <f>S168</f>
        <v>0</v>
      </c>
      <c r="T172" s="75">
        <f>T171</f>
        <v>0</v>
      </c>
      <c r="U172" s="97">
        <f>U168</f>
        <v>0</v>
      </c>
      <c r="V172" s="97">
        <f>V168</f>
        <v>0</v>
      </c>
      <c r="W172" s="73">
        <f>IF(U168=0,0,V168*100/U168)</f>
        <v>0</v>
      </c>
      <c r="X172" s="98">
        <f>X168</f>
        <v>0</v>
      </c>
      <c r="Y172" s="98">
        <f>Y168</f>
        <v>0</v>
      </c>
      <c r="Z172" s="75">
        <f>Z171</f>
        <v>0</v>
      </c>
      <c r="AA172" s="97">
        <f>AA168</f>
        <v>0</v>
      </c>
      <c r="AB172" s="97">
        <f>AB168</f>
        <v>0</v>
      </c>
      <c r="AC172" s="73">
        <f>IF(AA168=0,0,AB168*100/AA168)</f>
        <v>0</v>
      </c>
      <c r="AD172" s="98">
        <f>AD168</f>
        <v>0</v>
      </c>
      <c r="AE172" s="98">
        <f>AE168</f>
        <v>0</v>
      </c>
      <c r="AF172" s="75">
        <f>AF171</f>
        <v>0</v>
      </c>
      <c r="AG172" s="97">
        <f>AG168</f>
        <v>0</v>
      </c>
      <c r="AH172" s="97">
        <f>AH168</f>
        <v>0</v>
      </c>
      <c r="AI172" s="73">
        <f>IF(AG168=0,0,AH168*100/AG168)</f>
        <v>0</v>
      </c>
      <c r="AJ172" s="98">
        <f>AJ168</f>
        <v>0</v>
      </c>
      <c r="AK172" s="98">
        <f>AK168</f>
        <v>0</v>
      </c>
      <c r="AL172" s="75">
        <f>AL171</f>
        <v>0</v>
      </c>
      <c r="AM172" s="97">
        <f>AM168</f>
        <v>800</v>
      </c>
      <c r="AN172" s="97">
        <f>AN168</f>
        <v>0</v>
      </c>
      <c r="AO172" s="73">
        <f>IF(AM168=0,0,AN168*100/AM168)</f>
        <v>0</v>
      </c>
      <c r="AP172" s="98">
        <f>AP168</f>
        <v>0</v>
      </c>
      <c r="AQ172" s="98">
        <f>AQ168</f>
        <v>0</v>
      </c>
      <c r="AR172" s="75">
        <f>AR171</f>
        <v>0</v>
      </c>
      <c r="AS172" s="63"/>
      <c r="AT172" s="63"/>
      <c r="AU172" s="63"/>
    </row>
    <row r="173" spans="1:249" ht="99">
      <c r="A173" s="252"/>
      <c r="B173" s="253"/>
      <c r="C173" s="253"/>
      <c r="D173" s="71" t="s">
        <v>18</v>
      </c>
      <c r="E173" s="68">
        <f t="shared" si="672"/>
        <v>446</v>
      </c>
      <c r="F173" s="68">
        <f t="shared" si="672"/>
        <v>0</v>
      </c>
      <c r="G173" s="67">
        <f t="shared" ref="G173" si="673">IF(E173=0,0,F173*100/E173)</f>
        <v>0</v>
      </c>
      <c r="H173" s="118"/>
      <c r="I173" s="97">
        <f>I169</f>
        <v>0</v>
      </c>
      <c r="J173" s="97">
        <f t="shared" ref="J173:AR173" si="674">J169</f>
        <v>0</v>
      </c>
      <c r="K173" s="97">
        <f t="shared" si="674"/>
        <v>0</v>
      </c>
      <c r="L173" s="97">
        <f t="shared" si="674"/>
        <v>0</v>
      </c>
      <c r="M173" s="97">
        <f t="shared" si="674"/>
        <v>0</v>
      </c>
      <c r="N173" s="97">
        <f t="shared" si="674"/>
        <v>0</v>
      </c>
      <c r="O173" s="97">
        <f t="shared" si="674"/>
        <v>0</v>
      </c>
      <c r="P173" s="97">
        <f t="shared" si="674"/>
        <v>0</v>
      </c>
      <c r="Q173" s="97">
        <f t="shared" si="674"/>
        <v>0</v>
      </c>
      <c r="R173" s="97">
        <f t="shared" si="674"/>
        <v>0</v>
      </c>
      <c r="S173" s="97">
        <f t="shared" si="674"/>
        <v>0</v>
      </c>
      <c r="T173" s="97">
        <f t="shared" si="674"/>
        <v>0</v>
      </c>
      <c r="U173" s="97">
        <f t="shared" si="674"/>
        <v>0</v>
      </c>
      <c r="V173" s="97">
        <f t="shared" si="674"/>
        <v>0</v>
      </c>
      <c r="W173" s="97">
        <f t="shared" si="674"/>
        <v>0</v>
      </c>
      <c r="X173" s="97">
        <f t="shared" si="674"/>
        <v>0</v>
      </c>
      <c r="Y173" s="97">
        <f t="shared" si="674"/>
        <v>0</v>
      </c>
      <c r="Z173" s="97">
        <f t="shared" si="674"/>
        <v>0</v>
      </c>
      <c r="AA173" s="97">
        <f t="shared" si="674"/>
        <v>0</v>
      </c>
      <c r="AB173" s="97">
        <f t="shared" si="674"/>
        <v>0</v>
      </c>
      <c r="AC173" s="97">
        <f t="shared" si="674"/>
        <v>0</v>
      </c>
      <c r="AD173" s="97">
        <f t="shared" si="674"/>
        <v>223</v>
      </c>
      <c r="AE173" s="97">
        <f t="shared" si="674"/>
        <v>0</v>
      </c>
      <c r="AF173" s="97">
        <f t="shared" si="674"/>
        <v>0</v>
      </c>
      <c r="AG173" s="97">
        <f t="shared" si="674"/>
        <v>223</v>
      </c>
      <c r="AH173" s="97">
        <f t="shared" si="674"/>
        <v>0</v>
      </c>
      <c r="AI173" s="97">
        <f t="shared" si="674"/>
        <v>0</v>
      </c>
      <c r="AJ173" s="97">
        <f t="shared" si="674"/>
        <v>0</v>
      </c>
      <c r="AK173" s="97">
        <f t="shared" si="674"/>
        <v>0</v>
      </c>
      <c r="AL173" s="97">
        <f t="shared" si="674"/>
        <v>0</v>
      </c>
      <c r="AM173" s="97">
        <f t="shared" si="674"/>
        <v>0</v>
      </c>
      <c r="AN173" s="97">
        <f t="shared" si="674"/>
        <v>0</v>
      </c>
      <c r="AO173" s="97">
        <f t="shared" si="674"/>
        <v>0</v>
      </c>
      <c r="AP173" s="97">
        <f t="shared" si="674"/>
        <v>0</v>
      </c>
      <c r="AQ173" s="97">
        <f t="shared" si="674"/>
        <v>0</v>
      </c>
      <c r="AR173" s="97">
        <f t="shared" si="674"/>
        <v>0</v>
      </c>
      <c r="AS173" s="128"/>
      <c r="AT173" s="128"/>
      <c r="AU173" s="128"/>
    </row>
    <row r="174" spans="1:249" s="20" customFormat="1" ht="33">
      <c r="A174" s="230" t="s">
        <v>273</v>
      </c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  <c r="R174" s="231"/>
      <c r="S174" s="231"/>
      <c r="T174" s="231"/>
      <c r="U174" s="231"/>
      <c r="V174" s="231"/>
      <c r="W174" s="231"/>
      <c r="X174" s="231"/>
      <c r="Y174" s="231"/>
      <c r="Z174" s="231"/>
      <c r="AA174" s="231"/>
      <c r="AB174" s="231"/>
      <c r="AC174" s="231"/>
      <c r="AD174" s="231"/>
      <c r="AE174" s="231"/>
      <c r="AF174" s="231"/>
      <c r="AG174" s="231"/>
      <c r="AH174" s="231"/>
      <c r="AI174" s="231"/>
      <c r="AJ174" s="231"/>
      <c r="AK174" s="231"/>
      <c r="AL174" s="231"/>
      <c r="AM174" s="231"/>
      <c r="AN174" s="231"/>
      <c r="AO174" s="231"/>
      <c r="AP174" s="231"/>
      <c r="AQ174" s="84"/>
      <c r="AR174" s="84"/>
      <c r="AS174" s="85"/>
      <c r="AT174" s="85"/>
      <c r="AU174" s="86"/>
      <c r="AV174" s="11"/>
      <c r="AW174" s="11"/>
      <c r="AX174" s="11"/>
      <c r="AY174" s="10"/>
      <c r="AZ174" s="10"/>
      <c r="BA174" s="11"/>
      <c r="BB174" s="10"/>
      <c r="BC174" s="10"/>
      <c r="BD174" s="11"/>
      <c r="BE174" s="10"/>
      <c r="BF174" s="10"/>
      <c r="BG174" s="11"/>
      <c r="BH174" s="11"/>
      <c r="BI174" s="11"/>
      <c r="BJ174" s="10"/>
      <c r="BK174" s="10"/>
      <c r="BL174" s="11"/>
      <c r="BM174" s="10"/>
      <c r="BN174" s="10"/>
      <c r="BO174" s="11"/>
      <c r="BP174" s="10"/>
      <c r="BQ174" s="10"/>
      <c r="BR174" s="11"/>
      <c r="BS174" s="11"/>
      <c r="BT174" s="11"/>
      <c r="BU174" s="10"/>
      <c r="BV174" s="10"/>
      <c r="BW174" s="11"/>
      <c r="BX174" s="10"/>
      <c r="BY174" s="10"/>
      <c r="BZ174" s="11"/>
      <c r="CA174" s="10"/>
      <c r="CB174" s="10"/>
      <c r="CC174" s="11"/>
      <c r="CD174" s="11"/>
      <c r="CE174" s="11"/>
      <c r="CF174" s="10"/>
      <c r="CG174" s="10"/>
      <c r="CH174" s="11"/>
      <c r="CI174" s="10"/>
      <c r="CJ174" s="10"/>
      <c r="CK174" s="11"/>
      <c r="CL174" s="10"/>
      <c r="CM174" s="10"/>
      <c r="CN174" s="11"/>
      <c r="CO174" s="12"/>
      <c r="CP174" s="12"/>
      <c r="CQ174" s="12"/>
      <c r="CR174" s="12"/>
      <c r="CS174" s="12"/>
      <c r="CT174" s="13"/>
      <c r="CU174" s="11"/>
      <c r="CV174" s="11"/>
      <c r="CW174" s="11"/>
      <c r="CX174" s="10"/>
      <c r="CY174" s="10"/>
      <c r="CZ174" s="11"/>
      <c r="DA174" s="10"/>
      <c r="DB174" s="10"/>
      <c r="DC174" s="11"/>
      <c r="DD174" s="10"/>
      <c r="DE174" s="10"/>
      <c r="DF174" s="11"/>
      <c r="DG174" s="14"/>
      <c r="DH174" s="14"/>
      <c r="DI174" s="15"/>
      <c r="DJ174" s="15"/>
      <c r="DK174" s="14"/>
      <c r="DL174" s="15"/>
      <c r="DM174" s="15"/>
      <c r="DN174" s="14"/>
      <c r="DO174" s="15"/>
      <c r="DP174" s="15"/>
      <c r="DQ174" s="14"/>
      <c r="DR174" s="14"/>
      <c r="DS174" s="14"/>
      <c r="DT174" s="15"/>
      <c r="DU174" s="15"/>
      <c r="DV174" s="14"/>
      <c r="DW174" s="15"/>
      <c r="DX174" s="15"/>
      <c r="DY174" s="14"/>
      <c r="DZ174" s="15"/>
      <c r="EA174" s="15"/>
      <c r="EB174" s="14"/>
      <c r="EC174" s="14"/>
      <c r="ED174" s="14"/>
      <c r="EE174" s="15"/>
      <c r="EF174" s="15"/>
      <c r="EG174" s="14"/>
      <c r="EH174" s="15"/>
      <c r="EI174" s="15"/>
      <c r="EJ174" s="14"/>
      <c r="EK174" s="15"/>
      <c r="EL174" s="15"/>
      <c r="EM174" s="14"/>
      <c r="EN174" s="23"/>
      <c r="EO174" s="23"/>
      <c r="EP174" s="23"/>
      <c r="EQ174" s="23"/>
      <c r="ER174" s="23"/>
      <c r="ES174" s="17"/>
      <c r="ET174" s="14"/>
      <c r="EU174" s="14"/>
      <c r="EV174" s="14"/>
      <c r="EW174" s="15"/>
      <c r="EX174" s="15"/>
      <c r="EY174" s="14"/>
      <c r="EZ174" s="15"/>
      <c r="FA174" s="15"/>
      <c r="FB174" s="14"/>
      <c r="FC174" s="15"/>
      <c r="FD174" s="15"/>
      <c r="FE174" s="14"/>
      <c r="FF174" s="14"/>
      <c r="FG174" s="14"/>
      <c r="FH174" s="15"/>
      <c r="FI174" s="15"/>
      <c r="FJ174" s="14"/>
      <c r="FK174" s="15"/>
      <c r="FL174" s="15"/>
      <c r="FM174" s="14"/>
      <c r="FN174" s="15"/>
      <c r="FO174" s="15"/>
      <c r="FP174" s="14"/>
      <c r="FQ174" s="14"/>
      <c r="FR174" s="14"/>
      <c r="FS174" s="15"/>
      <c r="FT174" s="15"/>
      <c r="FU174" s="14"/>
      <c r="FV174" s="15"/>
      <c r="FW174" s="15"/>
      <c r="FX174" s="14"/>
      <c r="FY174" s="15"/>
      <c r="FZ174" s="15"/>
      <c r="GA174" s="14"/>
      <c r="GB174" s="14"/>
      <c r="GC174" s="14"/>
      <c r="GD174" s="15"/>
      <c r="GE174" s="15"/>
      <c r="GF174" s="14"/>
      <c r="GG174" s="15"/>
      <c r="GH174" s="15"/>
      <c r="GI174" s="14"/>
      <c r="GJ174" s="15"/>
      <c r="GK174" s="15"/>
      <c r="GL174" s="14"/>
      <c r="GM174" s="23"/>
      <c r="GN174" s="23"/>
      <c r="GO174" s="23"/>
      <c r="GP174" s="23"/>
      <c r="GQ174" s="23"/>
      <c r="GR174" s="17"/>
      <c r="GS174" s="14"/>
      <c r="GT174" s="14"/>
      <c r="GU174" s="14"/>
      <c r="GV174" s="15"/>
      <c r="GW174" s="15"/>
      <c r="GX174" s="14"/>
      <c r="GY174" s="15"/>
      <c r="GZ174" s="15"/>
      <c r="HA174" s="14"/>
      <c r="HB174" s="15"/>
      <c r="HC174" s="15"/>
      <c r="HD174" s="14"/>
      <c r="HE174" s="14"/>
      <c r="HF174" s="14"/>
      <c r="HG174" s="15"/>
      <c r="HH174" s="15"/>
      <c r="HI174" s="14"/>
      <c r="HJ174" s="15"/>
      <c r="HK174" s="15"/>
      <c r="HL174" s="14"/>
      <c r="HM174" s="15"/>
      <c r="HN174" s="15"/>
      <c r="HO174" s="14"/>
      <c r="HP174" s="14"/>
      <c r="HQ174" s="14"/>
      <c r="HR174" s="15"/>
      <c r="HS174" s="15"/>
      <c r="HT174" s="14"/>
      <c r="HU174" s="15"/>
      <c r="HV174" s="15"/>
      <c r="HW174" s="14"/>
      <c r="HX174" s="15"/>
      <c r="HY174" s="15"/>
      <c r="HZ174" s="14"/>
      <c r="IA174" s="14"/>
      <c r="IB174" s="14"/>
      <c r="IC174" s="15"/>
      <c r="ID174" s="15"/>
      <c r="IE174" s="14"/>
      <c r="IF174" s="15"/>
      <c r="IG174" s="15"/>
      <c r="IH174" s="14"/>
      <c r="II174" s="15"/>
      <c r="IJ174" s="15"/>
      <c r="IK174" s="14"/>
      <c r="IL174" s="23"/>
      <c r="IM174" s="23"/>
      <c r="IN174" s="23"/>
      <c r="IO174" s="23"/>
    </row>
    <row r="175" spans="1:249" s="20" customFormat="1" ht="6" customHeight="1">
      <c r="A175" s="232"/>
      <c r="B175" s="233"/>
      <c r="C175" s="233"/>
      <c r="D175" s="233"/>
      <c r="E175" s="233"/>
      <c r="F175" s="233"/>
      <c r="G175" s="233"/>
      <c r="H175" s="233"/>
      <c r="I175" s="233"/>
      <c r="J175" s="233"/>
      <c r="K175" s="233"/>
      <c r="L175" s="233"/>
      <c r="M175" s="233"/>
      <c r="N175" s="233"/>
      <c r="O175" s="233"/>
      <c r="P175" s="233"/>
      <c r="Q175" s="233"/>
      <c r="R175" s="233"/>
      <c r="S175" s="233"/>
      <c r="T175" s="233"/>
      <c r="U175" s="233"/>
      <c r="V175" s="233"/>
      <c r="W175" s="233"/>
      <c r="X175" s="233"/>
      <c r="Y175" s="233"/>
      <c r="Z175" s="233"/>
      <c r="AA175" s="233"/>
      <c r="AB175" s="233"/>
      <c r="AC175" s="233"/>
      <c r="AD175" s="233"/>
      <c r="AE175" s="233"/>
      <c r="AF175" s="233"/>
      <c r="AG175" s="233"/>
      <c r="AH175" s="233"/>
      <c r="AI175" s="233"/>
      <c r="AJ175" s="233"/>
      <c r="AK175" s="233"/>
      <c r="AL175" s="233"/>
      <c r="AM175" s="233"/>
      <c r="AN175" s="233"/>
      <c r="AO175" s="233"/>
      <c r="AP175" s="233"/>
      <c r="AQ175" s="233"/>
      <c r="AR175" s="119"/>
      <c r="AS175" s="120"/>
      <c r="AT175" s="120"/>
      <c r="AU175" s="121"/>
      <c r="AV175" s="14"/>
      <c r="AW175" s="14"/>
      <c r="AX175" s="14"/>
      <c r="AY175" s="15"/>
      <c r="AZ175" s="15"/>
      <c r="BA175" s="14"/>
      <c r="BB175" s="15"/>
      <c r="BC175" s="15"/>
      <c r="BD175" s="14"/>
      <c r="BE175" s="15"/>
      <c r="BF175" s="15"/>
      <c r="BG175" s="14"/>
      <c r="BH175" s="14"/>
      <c r="BI175" s="14"/>
      <c r="BJ175" s="15"/>
      <c r="BK175" s="15"/>
      <c r="BL175" s="14"/>
      <c r="BM175" s="15"/>
      <c r="BN175" s="15"/>
      <c r="BO175" s="14"/>
      <c r="BP175" s="15"/>
      <c r="BQ175" s="15"/>
      <c r="BR175" s="14"/>
      <c r="BS175" s="14"/>
      <c r="BT175" s="14"/>
      <c r="BU175" s="15"/>
      <c r="BV175" s="15"/>
      <c r="BW175" s="14"/>
      <c r="BX175" s="15"/>
      <c r="BY175" s="15"/>
      <c r="BZ175" s="14"/>
      <c r="CA175" s="15"/>
      <c r="CB175" s="15"/>
      <c r="CC175" s="14"/>
      <c r="CD175" s="14"/>
      <c r="CE175" s="14"/>
      <c r="CF175" s="15"/>
      <c r="CG175" s="15"/>
      <c r="CH175" s="14"/>
      <c r="CI175" s="15"/>
      <c r="CJ175" s="15"/>
      <c r="CK175" s="14"/>
      <c r="CL175" s="15"/>
      <c r="CM175" s="15"/>
      <c r="CN175" s="14"/>
      <c r="CO175" s="23"/>
      <c r="CP175" s="23"/>
      <c r="CQ175" s="23"/>
      <c r="CR175" s="23"/>
      <c r="CS175" s="23"/>
      <c r="CT175" s="17"/>
      <c r="CU175" s="14"/>
      <c r="CV175" s="14"/>
      <c r="CW175" s="14"/>
      <c r="CX175" s="15"/>
      <c r="CY175" s="15"/>
      <c r="CZ175" s="14"/>
      <c r="DA175" s="15"/>
      <c r="DB175" s="15"/>
      <c r="DC175" s="14"/>
      <c r="DD175" s="15"/>
      <c r="DE175" s="15"/>
      <c r="DF175" s="14"/>
      <c r="DG175" s="14"/>
      <c r="DH175" s="14"/>
      <c r="DI175" s="15"/>
      <c r="DJ175" s="15"/>
      <c r="DK175" s="14"/>
      <c r="DL175" s="15"/>
      <c r="DM175" s="15"/>
      <c r="DN175" s="14"/>
      <c r="DO175" s="15"/>
      <c r="DP175" s="15"/>
      <c r="DQ175" s="14"/>
      <c r="DR175" s="14"/>
      <c r="DS175" s="14"/>
      <c r="DT175" s="15"/>
      <c r="DU175" s="15"/>
      <c r="DV175" s="14"/>
      <c r="DW175" s="15"/>
      <c r="DX175" s="15"/>
      <c r="DY175" s="14"/>
      <c r="DZ175" s="15"/>
      <c r="EA175" s="15"/>
      <c r="EB175" s="14"/>
      <c r="EC175" s="14"/>
      <c r="ED175" s="14"/>
      <c r="EE175" s="15"/>
      <c r="EF175" s="15"/>
      <c r="EG175" s="14"/>
      <c r="EH175" s="15"/>
      <c r="EI175" s="15"/>
      <c r="EJ175" s="14"/>
      <c r="EK175" s="15"/>
      <c r="EL175" s="15"/>
      <c r="EM175" s="14"/>
      <c r="EN175" s="23"/>
      <c r="EO175" s="23"/>
      <c r="EP175" s="23"/>
      <c r="EQ175" s="23"/>
      <c r="ER175" s="23"/>
      <c r="ES175" s="17"/>
      <c r="ET175" s="14"/>
      <c r="EU175" s="14"/>
      <c r="EV175" s="14"/>
      <c r="EW175" s="15"/>
      <c r="EX175" s="15"/>
      <c r="EY175" s="14"/>
      <c r="EZ175" s="15"/>
      <c r="FA175" s="15"/>
      <c r="FB175" s="14"/>
      <c r="FC175" s="15"/>
      <c r="FD175" s="15"/>
      <c r="FE175" s="14"/>
      <c r="FF175" s="14"/>
      <c r="FG175" s="14"/>
      <c r="FH175" s="15"/>
      <c r="FI175" s="15"/>
      <c r="FJ175" s="14"/>
      <c r="FK175" s="15"/>
      <c r="FL175" s="15"/>
      <c r="FM175" s="14"/>
      <c r="FN175" s="15"/>
      <c r="FO175" s="15"/>
      <c r="FP175" s="14"/>
      <c r="FQ175" s="14"/>
      <c r="FR175" s="14"/>
      <c r="FS175" s="15"/>
      <c r="FT175" s="15"/>
      <c r="FU175" s="14"/>
      <c r="FV175" s="15"/>
      <c r="FW175" s="15"/>
      <c r="FX175" s="14"/>
      <c r="FY175" s="15"/>
      <c r="FZ175" s="15"/>
      <c r="GA175" s="14"/>
      <c r="GB175" s="14"/>
      <c r="GC175" s="14"/>
      <c r="GD175" s="15"/>
      <c r="GE175" s="15"/>
      <c r="GF175" s="14"/>
      <c r="GG175" s="15"/>
      <c r="GH175" s="15"/>
      <c r="GI175" s="14"/>
      <c r="GJ175" s="15"/>
      <c r="GK175" s="15"/>
      <c r="GL175" s="14"/>
      <c r="GM175" s="23"/>
      <c r="GN175" s="23"/>
      <c r="GO175" s="23"/>
      <c r="GP175" s="23"/>
      <c r="GQ175" s="23"/>
      <c r="GR175" s="17"/>
      <c r="GS175" s="14"/>
      <c r="GT175" s="14"/>
      <c r="GU175" s="14"/>
      <c r="GV175" s="15"/>
      <c r="GW175" s="15"/>
      <c r="GX175" s="14"/>
      <c r="GY175" s="15"/>
      <c r="GZ175" s="15"/>
      <c r="HA175" s="14"/>
      <c r="HB175" s="15"/>
      <c r="HC175" s="15"/>
      <c r="HD175" s="14"/>
      <c r="HE175" s="14"/>
      <c r="HF175" s="14"/>
      <c r="HG175" s="15"/>
      <c r="HH175" s="15"/>
      <c r="HI175" s="14"/>
      <c r="HJ175" s="15"/>
      <c r="HK175" s="15"/>
      <c r="HL175" s="14"/>
      <c r="HM175" s="15"/>
      <c r="HN175" s="15"/>
      <c r="HO175" s="14"/>
      <c r="HP175" s="14"/>
      <c r="HQ175" s="14"/>
      <c r="HR175" s="15"/>
      <c r="HS175" s="15"/>
      <c r="HT175" s="14"/>
      <c r="HU175" s="15"/>
      <c r="HV175" s="15"/>
      <c r="HW175" s="14"/>
      <c r="HX175" s="15"/>
      <c r="HY175" s="15"/>
      <c r="HZ175" s="14"/>
      <c r="IA175" s="14"/>
      <c r="IB175" s="14"/>
      <c r="IC175" s="15"/>
      <c r="ID175" s="15"/>
      <c r="IE175" s="14"/>
      <c r="IF175" s="15"/>
      <c r="IG175" s="15"/>
      <c r="IH175" s="14"/>
      <c r="II175" s="15"/>
      <c r="IJ175" s="15"/>
      <c r="IK175" s="14"/>
      <c r="IL175" s="23"/>
      <c r="IM175" s="23"/>
      <c r="IN175" s="23"/>
      <c r="IO175" s="23"/>
    </row>
    <row r="176" spans="1:249" s="20" customFormat="1" ht="34.5" customHeight="1">
      <c r="A176" s="265" t="s">
        <v>274</v>
      </c>
      <c r="B176" s="266"/>
      <c r="C176" s="266"/>
      <c r="D176" s="266"/>
      <c r="E176" s="266"/>
      <c r="F176" s="266"/>
      <c r="G176" s="266"/>
      <c r="H176" s="266"/>
      <c r="I176" s="266"/>
      <c r="J176" s="266"/>
      <c r="K176" s="266"/>
      <c r="L176" s="266"/>
      <c r="M176" s="266"/>
      <c r="N176" s="266"/>
      <c r="O176" s="266"/>
      <c r="P176" s="266"/>
      <c r="Q176" s="266"/>
      <c r="R176" s="266"/>
      <c r="S176" s="266"/>
      <c r="T176" s="266"/>
      <c r="U176" s="266"/>
      <c r="V176" s="266"/>
      <c r="W176" s="266"/>
      <c r="X176" s="266"/>
      <c r="Y176" s="266"/>
      <c r="Z176" s="266"/>
      <c r="AA176" s="266"/>
      <c r="AB176" s="266"/>
      <c r="AC176" s="266"/>
      <c r="AD176" s="266"/>
      <c r="AE176" s="266"/>
      <c r="AF176" s="266"/>
      <c r="AG176" s="266"/>
      <c r="AH176" s="266"/>
      <c r="AI176" s="266"/>
      <c r="AJ176" s="266"/>
      <c r="AK176" s="266"/>
      <c r="AL176" s="266"/>
      <c r="AM176" s="266"/>
      <c r="AN176" s="266"/>
      <c r="AO176" s="266"/>
      <c r="AP176" s="266"/>
      <c r="AQ176" s="266"/>
      <c r="AR176" s="124"/>
      <c r="AS176" s="90"/>
      <c r="AT176" s="90"/>
      <c r="AU176" s="90"/>
    </row>
    <row r="177" spans="1:47" ht="40.5" customHeight="1">
      <c r="A177" s="254" t="s">
        <v>218</v>
      </c>
      <c r="B177" s="249" t="s">
        <v>78</v>
      </c>
      <c r="C177" s="236" t="s">
        <v>175</v>
      </c>
      <c r="D177" s="91" t="s">
        <v>17</v>
      </c>
      <c r="E177" s="92">
        <f>E178+E179+E180</f>
        <v>10662.3</v>
      </c>
      <c r="F177" s="92">
        <f>F178+F179</f>
        <v>6000</v>
      </c>
      <c r="G177" s="93">
        <f t="shared" ref="G177:G180" si="675">IF(E177=0,0,F177*100/E177)</f>
        <v>56.273036774429535</v>
      </c>
      <c r="H177" s="92">
        <f t="shared" ref="H177:H179" si="676">E177-F177</f>
        <v>4662.2999999999993</v>
      </c>
      <c r="I177" s="92">
        <f>I178+I179</f>
        <v>0</v>
      </c>
      <c r="J177" s="92">
        <f>J178+J179</f>
        <v>0</v>
      </c>
      <c r="K177" s="93">
        <f t="shared" ref="K177:K179" si="677">IF(I177=0,0,J177*100/I177)</f>
        <v>0</v>
      </c>
      <c r="L177" s="92">
        <f>L178+L179</f>
        <v>0</v>
      </c>
      <c r="M177" s="92">
        <f>M178+M179</f>
        <v>0</v>
      </c>
      <c r="N177" s="93">
        <f t="shared" ref="N177:N179" si="678">IF(L177=0,0,M177*100/L177)</f>
        <v>0</v>
      </c>
      <c r="O177" s="92">
        <f t="shared" ref="O177:P177" si="679">O178+O179</f>
        <v>0</v>
      </c>
      <c r="P177" s="92">
        <f t="shared" si="679"/>
        <v>0</v>
      </c>
      <c r="Q177" s="93">
        <f t="shared" ref="Q177:Q179" si="680">IF(O177=0,0,P177*100/O177)</f>
        <v>0</v>
      </c>
      <c r="R177" s="92">
        <f>R178+R179+R180</f>
        <v>62.31</v>
      </c>
      <c r="S177" s="92">
        <f t="shared" ref="S177" si="681">S178+S179</f>
        <v>0</v>
      </c>
      <c r="T177" s="93">
        <f t="shared" ref="T177:T179" si="682">IF(R177=0,0,S177*100/R177)</f>
        <v>0</v>
      </c>
      <c r="U177" s="92">
        <f>U178+U179+U180</f>
        <v>253.49</v>
      </c>
      <c r="V177" s="92">
        <f t="shared" ref="V177" si="683">V178+V179</f>
        <v>0</v>
      </c>
      <c r="W177" s="93">
        <f t="shared" ref="W177:W179" si="684">IF(U177=0,0,V177*100/U177)</f>
        <v>0</v>
      </c>
      <c r="X177" s="92">
        <f t="shared" ref="X177:Y177" si="685">X178+X179</f>
        <v>6000</v>
      </c>
      <c r="Y177" s="92">
        <f t="shared" si="685"/>
        <v>6000</v>
      </c>
      <c r="Z177" s="93">
        <f t="shared" ref="Z177:Z179" si="686">IF(X177=0,0,Y177*100/X177)</f>
        <v>100</v>
      </c>
      <c r="AA177" s="92">
        <f t="shared" ref="AA177:AB177" si="687">AA178+AA179</f>
        <v>2000</v>
      </c>
      <c r="AB177" s="92">
        <f t="shared" si="687"/>
        <v>0</v>
      </c>
      <c r="AC177" s="93">
        <f t="shared" ref="AC177:AC179" si="688">IF(AA177=0,0,AB177*100/AA177)</f>
        <v>0</v>
      </c>
      <c r="AD177" s="92">
        <f t="shared" ref="AD177:AE177" si="689">AD178+AD179</f>
        <v>0</v>
      </c>
      <c r="AE177" s="92">
        <f t="shared" si="689"/>
        <v>0</v>
      </c>
      <c r="AF177" s="93">
        <f t="shared" ref="AF177:AF179" si="690">IF(AD177=0,0,AE177*100/AD177)</f>
        <v>0</v>
      </c>
      <c r="AG177" s="92">
        <f t="shared" ref="AG177:AH177" si="691">AG178+AG179</f>
        <v>2346.5</v>
      </c>
      <c r="AH177" s="92">
        <f t="shared" si="691"/>
        <v>0</v>
      </c>
      <c r="AI177" s="93">
        <f t="shared" ref="AI177:AI179" si="692">IF(AG177=0,0,AH177*100/AG177)</f>
        <v>0</v>
      </c>
      <c r="AJ177" s="92">
        <f t="shared" ref="AJ177:AK177" si="693">AJ178+AJ179</f>
        <v>0</v>
      </c>
      <c r="AK177" s="92">
        <f t="shared" si="693"/>
        <v>0</v>
      </c>
      <c r="AL177" s="93">
        <f t="shared" ref="AL177:AL179" si="694">IF(AJ177=0,0,AK177*100/AJ177)</f>
        <v>0</v>
      </c>
      <c r="AM177" s="92">
        <f t="shared" ref="AM177:AN177" si="695">AM178+AM179</f>
        <v>0</v>
      </c>
      <c r="AN177" s="92">
        <f t="shared" si="695"/>
        <v>0</v>
      </c>
      <c r="AO177" s="93">
        <f t="shared" ref="AO177:AO179" si="696">IF(AM177=0,0,AN177*100/AM177)</f>
        <v>0</v>
      </c>
      <c r="AP177" s="92">
        <f t="shared" ref="AP177:AQ177" si="697">AP178+AP179</f>
        <v>0</v>
      </c>
      <c r="AQ177" s="92">
        <f t="shared" si="697"/>
        <v>0</v>
      </c>
      <c r="AR177" s="93">
        <f t="shared" ref="AR177:AR179" si="698">IF(AP177=0,0,AQ177*100/AP177)</f>
        <v>0</v>
      </c>
      <c r="AS177" s="94"/>
      <c r="AT177" s="94"/>
      <c r="AU177" s="94"/>
    </row>
    <row r="178" spans="1:47" ht="106.5" customHeight="1">
      <c r="A178" s="254"/>
      <c r="B178" s="249"/>
      <c r="C178" s="237"/>
      <c r="D178" s="71" t="s">
        <v>19</v>
      </c>
      <c r="E178" s="95">
        <f t="shared" ref="E178:F180" si="699">I178+L178+O178+R178+U178+X178+AA178+AD178+AG178+AJ178+AM178+AP178</f>
        <v>0</v>
      </c>
      <c r="F178" s="95">
        <f t="shared" si="699"/>
        <v>0</v>
      </c>
      <c r="G178" s="96">
        <f t="shared" si="675"/>
        <v>0</v>
      </c>
      <c r="H178" s="95">
        <f t="shared" si="676"/>
        <v>0</v>
      </c>
      <c r="I178" s="97"/>
      <c r="J178" s="97"/>
      <c r="K178" s="73">
        <f t="shared" si="677"/>
        <v>0</v>
      </c>
      <c r="L178" s="98"/>
      <c r="M178" s="98"/>
      <c r="N178" s="75">
        <f t="shared" si="678"/>
        <v>0</v>
      </c>
      <c r="O178" s="97"/>
      <c r="P178" s="97"/>
      <c r="Q178" s="73">
        <f t="shared" si="680"/>
        <v>0</v>
      </c>
      <c r="R178" s="98"/>
      <c r="S178" s="98"/>
      <c r="T178" s="75">
        <f t="shared" si="682"/>
        <v>0</v>
      </c>
      <c r="U178" s="97"/>
      <c r="V178" s="97"/>
      <c r="W178" s="73">
        <f t="shared" si="684"/>
        <v>0</v>
      </c>
      <c r="X178" s="98"/>
      <c r="Y178" s="98"/>
      <c r="Z178" s="75">
        <f t="shared" si="686"/>
        <v>0</v>
      </c>
      <c r="AA178" s="97"/>
      <c r="AB178" s="97"/>
      <c r="AC178" s="73">
        <f t="shared" si="688"/>
        <v>0</v>
      </c>
      <c r="AD178" s="98"/>
      <c r="AE178" s="98"/>
      <c r="AF178" s="75">
        <f t="shared" si="690"/>
        <v>0</v>
      </c>
      <c r="AG178" s="97"/>
      <c r="AH178" s="97"/>
      <c r="AI178" s="73">
        <f t="shared" si="692"/>
        <v>0</v>
      </c>
      <c r="AJ178" s="98"/>
      <c r="AK178" s="98"/>
      <c r="AL178" s="75">
        <f t="shared" si="694"/>
        <v>0</v>
      </c>
      <c r="AM178" s="97"/>
      <c r="AN178" s="97"/>
      <c r="AO178" s="73">
        <f t="shared" si="696"/>
        <v>0</v>
      </c>
      <c r="AP178" s="98"/>
      <c r="AQ178" s="98"/>
      <c r="AR178" s="75">
        <f t="shared" si="698"/>
        <v>0</v>
      </c>
      <c r="AS178" s="63"/>
      <c r="AT178" s="63"/>
      <c r="AU178" s="63"/>
    </row>
    <row r="179" spans="1:47" ht="66">
      <c r="A179" s="254"/>
      <c r="B179" s="249"/>
      <c r="C179" s="237"/>
      <c r="D179" s="71" t="s">
        <v>28</v>
      </c>
      <c r="E179" s="95">
        <f t="shared" si="699"/>
        <v>10346.5</v>
      </c>
      <c r="F179" s="95">
        <f t="shared" si="699"/>
        <v>6000</v>
      </c>
      <c r="G179" s="96">
        <f t="shared" si="675"/>
        <v>57.990624848982748</v>
      </c>
      <c r="H179" s="95">
        <f t="shared" si="676"/>
        <v>4346.5</v>
      </c>
      <c r="I179" s="97"/>
      <c r="J179" s="97"/>
      <c r="K179" s="73">
        <f t="shared" si="677"/>
        <v>0</v>
      </c>
      <c r="L179" s="98"/>
      <c r="M179" s="98"/>
      <c r="N179" s="75">
        <f t="shared" si="678"/>
        <v>0</v>
      </c>
      <c r="O179" s="97"/>
      <c r="P179" s="97"/>
      <c r="Q179" s="73">
        <f t="shared" si="680"/>
        <v>0</v>
      </c>
      <c r="R179" s="98"/>
      <c r="S179" s="98"/>
      <c r="T179" s="75">
        <f t="shared" si="682"/>
        <v>0</v>
      </c>
      <c r="U179" s="97"/>
      <c r="V179" s="97"/>
      <c r="W179" s="73">
        <f t="shared" si="684"/>
        <v>0</v>
      </c>
      <c r="X179" s="98">
        <v>6000</v>
      </c>
      <c r="Y179" s="98">
        <v>6000</v>
      </c>
      <c r="Z179" s="75">
        <f t="shared" si="686"/>
        <v>100</v>
      </c>
      <c r="AA179" s="97">
        <v>2000</v>
      </c>
      <c r="AB179" s="97"/>
      <c r="AC179" s="73">
        <f t="shared" si="688"/>
        <v>0</v>
      </c>
      <c r="AD179" s="98"/>
      <c r="AE179" s="98"/>
      <c r="AF179" s="75">
        <f t="shared" si="690"/>
        <v>0</v>
      </c>
      <c r="AG179" s="97">
        <v>2346.5</v>
      </c>
      <c r="AH179" s="97"/>
      <c r="AI179" s="73">
        <f t="shared" si="692"/>
        <v>0</v>
      </c>
      <c r="AJ179" s="98"/>
      <c r="AK179" s="98"/>
      <c r="AL179" s="75">
        <f t="shared" si="694"/>
        <v>0</v>
      </c>
      <c r="AM179" s="97"/>
      <c r="AN179" s="97"/>
      <c r="AO179" s="73">
        <f t="shared" si="696"/>
        <v>0</v>
      </c>
      <c r="AP179" s="98"/>
      <c r="AQ179" s="98"/>
      <c r="AR179" s="75">
        <f t="shared" si="698"/>
        <v>0</v>
      </c>
      <c r="AS179" s="63"/>
      <c r="AT179" s="63"/>
      <c r="AU179" s="63"/>
    </row>
    <row r="180" spans="1:47" ht="165">
      <c r="A180" s="254"/>
      <c r="B180" s="249"/>
      <c r="C180" s="237"/>
      <c r="D180" s="76" t="s">
        <v>29</v>
      </c>
      <c r="E180" s="95">
        <f t="shared" si="699"/>
        <v>315.8</v>
      </c>
      <c r="F180" s="95">
        <f t="shared" si="699"/>
        <v>0</v>
      </c>
      <c r="G180" s="96">
        <f t="shared" si="675"/>
        <v>0</v>
      </c>
      <c r="H180" s="118">
        <f>E180-F180</f>
        <v>315.8</v>
      </c>
      <c r="I180" s="78"/>
      <c r="J180" s="78"/>
      <c r="K180" s="78"/>
      <c r="L180" s="79"/>
      <c r="M180" s="79"/>
      <c r="N180" s="79"/>
      <c r="O180" s="129"/>
      <c r="P180" s="78"/>
      <c r="Q180" s="78"/>
      <c r="R180" s="130">
        <v>62.31</v>
      </c>
      <c r="S180" s="130"/>
      <c r="T180" s="130"/>
      <c r="U180" s="69">
        <v>253.49</v>
      </c>
      <c r="V180" s="131"/>
      <c r="W180" s="131"/>
      <c r="X180" s="132"/>
      <c r="Y180" s="132"/>
      <c r="Z180" s="132"/>
      <c r="AA180" s="129"/>
      <c r="AB180" s="129"/>
      <c r="AC180" s="129"/>
      <c r="AD180" s="132"/>
      <c r="AE180" s="132"/>
      <c r="AF180" s="132"/>
      <c r="AG180" s="131"/>
      <c r="AH180" s="131"/>
      <c r="AI180" s="131"/>
      <c r="AJ180" s="70"/>
      <c r="AK180" s="70"/>
      <c r="AL180" s="70"/>
      <c r="AM180" s="69"/>
      <c r="AN180" s="69"/>
      <c r="AO180" s="69"/>
      <c r="AP180" s="70"/>
      <c r="AQ180" s="80"/>
      <c r="AR180" s="80"/>
      <c r="AS180" s="63"/>
      <c r="AT180" s="63"/>
      <c r="AU180" s="63"/>
    </row>
    <row r="181" spans="1:47" ht="99" customHeight="1">
      <c r="A181" s="254"/>
      <c r="B181" s="249"/>
      <c r="C181" s="268"/>
      <c r="D181" s="77" t="s">
        <v>47</v>
      </c>
      <c r="E181" s="118"/>
      <c r="F181" s="96"/>
      <c r="G181" s="96"/>
      <c r="H181" s="96"/>
      <c r="I181" s="78"/>
      <c r="J181" s="78"/>
      <c r="K181" s="78"/>
      <c r="L181" s="79"/>
      <c r="M181" s="79"/>
      <c r="N181" s="79"/>
      <c r="O181" s="78"/>
      <c r="P181" s="78"/>
      <c r="Q181" s="78"/>
      <c r="R181" s="79"/>
      <c r="S181" s="79"/>
      <c r="T181" s="79"/>
      <c r="U181" s="78"/>
      <c r="V181" s="78"/>
      <c r="W181" s="78"/>
      <c r="X181" s="79"/>
      <c r="Y181" s="79"/>
      <c r="Z181" s="79"/>
      <c r="AA181" s="78"/>
      <c r="AB181" s="78"/>
      <c r="AC181" s="78"/>
      <c r="AD181" s="79"/>
      <c r="AE181" s="79"/>
      <c r="AF181" s="79"/>
      <c r="AG181" s="78"/>
      <c r="AH181" s="78"/>
      <c r="AI181" s="78"/>
      <c r="AJ181" s="79"/>
      <c r="AK181" s="79"/>
      <c r="AL181" s="79"/>
      <c r="AM181" s="78"/>
      <c r="AN181" s="78"/>
      <c r="AO181" s="78"/>
      <c r="AP181" s="79"/>
      <c r="AQ181" s="80"/>
      <c r="AR181" s="80"/>
      <c r="AS181" s="63"/>
      <c r="AT181" s="63"/>
      <c r="AU181" s="63"/>
    </row>
    <row r="182" spans="1:47" ht="36.75" customHeight="1">
      <c r="A182" s="254" t="s">
        <v>219</v>
      </c>
      <c r="B182" s="249" t="s">
        <v>114</v>
      </c>
      <c r="C182" s="236" t="s">
        <v>175</v>
      </c>
      <c r="D182" s="91" t="s">
        <v>17</v>
      </c>
      <c r="E182" s="92">
        <f>E183+E184+E185</f>
        <v>0</v>
      </c>
      <c r="F182" s="92">
        <f>F183+F184</f>
        <v>0</v>
      </c>
      <c r="G182" s="93">
        <f t="shared" ref="G182:G185" si="700">IF(E182=0,0,F182*100/E182)</f>
        <v>0</v>
      </c>
      <c r="H182" s="92">
        <f t="shared" ref="H182:H184" si="701">E182-F182</f>
        <v>0</v>
      </c>
      <c r="I182" s="92">
        <f>I183+I184</f>
        <v>0</v>
      </c>
      <c r="J182" s="92">
        <f>J183+J184</f>
        <v>0</v>
      </c>
      <c r="K182" s="93">
        <f t="shared" ref="K182:K184" si="702">IF(I182=0,0,J182*100/I182)</f>
        <v>0</v>
      </c>
      <c r="L182" s="92">
        <f>L183+L184</f>
        <v>0</v>
      </c>
      <c r="M182" s="92">
        <f>M183+M184</f>
        <v>0</v>
      </c>
      <c r="N182" s="93">
        <f t="shared" ref="N182:N184" si="703">IF(L182=0,0,M182*100/L182)</f>
        <v>0</v>
      </c>
      <c r="O182" s="92">
        <f t="shared" ref="O182:P182" si="704">O183+O184</f>
        <v>0</v>
      </c>
      <c r="P182" s="92">
        <f t="shared" si="704"/>
        <v>0</v>
      </c>
      <c r="Q182" s="93">
        <f t="shared" ref="Q182:Q184" si="705">IF(O182=0,0,P182*100/O182)</f>
        <v>0</v>
      </c>
      <c r="R182" s="92">
        <f t="shared" ref="R182:S182" si="706">R183+R184</f>
        <v>0</v>
      </c>
      <c r="S182" s="92">
        <f t="shared" si="706"/>
        <v>0</v>
      </c>
      <c r="T182" s="93">
        <f t="shared" ref="T182:T184" si="707">IF(R182=0,0,S182*100/R182)</f>
        <v>0</v>
      </c>
      <c r="U182" s="92">
        <f t="shared" ref="U182:V182" si="708">U183+U184</f>
        <v>0</v>
      </c>
      <c r="V182" s="92">
        <f t="shared" si="708"/>
        <v>0</v>
      </c>
      <c r="W182" s="93">
        <f t="shared" ref="W182:W184" si="709">IF(U182=0,0,V182*100/U182)</f>
        <v>0</v>
      </c>
      <c r="X182" s="92">
        <f t="shared" ref="X182:Y182" si="710">X183+X184</f>
        <v>0</v>
      </c>
      <c r="Y182" s="92">
        <f t="shared" si="710"/>
        <v>0</v>
      </c>
      <c r="Z182" s="93">
        <f t="shared" ref="Z182:Z184" si="711">IF(X182=0,0,Y182*100/X182)</f>
        <v>0</v>
      </c>
      <c r="AA182" s="92">
        <f t="shared" ref="AA182:AB182" si="712">AA183+AA184</f>
        <v>0</v>
      </c>
      <c r="AB182" s="92">
        <f t="shared" si="712"/>
        <v>0</v>
      </c>
      <c r="AC182" s="93">
        <f t="shared" ref="AC182:AC184" si="713">IF(AA182=0,0,AB182*100/AA182)</f>
        <v>0</v>
      </c>
      <c r="AD182" s="92">
        <f t="shared" ref="AD182:AE182" si="714">AD183+AD184</f>
        <v>0</v>
      </c>
      <c r="AE182" s="92">
        <f t="shared" si="714"/>
        <v>0</v>
      </c>
      <c r="AF182" s="93">
        <f t="shared" ref="AF182:AF184" si="715">IF(AD182=0,0,AE182*100/AD182)</f>
        <v>0</v>
      </c>
      <c r="AG182" s="92">
        <f t="shared" ref="AG182:AH182" si="716">AG183+AG184</f>
        <v>0</v>
      </c>
      <c r="AH182" s="92">
        <f t="shared" si="716"/>
        <v>0</v>
      </c>
      <c r="AI182" s="93">
        <f t="shared" ref="AI182:AI184" si="717">IF(AG182=0,0,AH182*100/AG182)</f>
        <v>0</v>
      </c>
      <c r="AJ182" s="92">
        <f t="shared" ref="AJ182:AK182" si="718">AJ183+AJ184</f>
        <v>0</v>
      </c>
      <c r="AK182" s="92">
        <f t="shared" si="718"/>
        <v>0</v>
      </c>
      <c r="AL182" s="93">
        <f t="shared" ref="AL182:AL184" si="719">IF(AJ182=0,0,AK182*100/AJ182)</f>
        <v>0</v>
      </c>
      <c r="AM182" s="92">
        <f t="shared" ref="AM182:AN182" si="720">AM183+AM184</f>
        <v>0</v>
      </c>
      <c r="AN182" s="92">
        <f t="shared" si="720"/>
        <v>0</v>
      </c>
      <c r="AO182" s="93">
        <f t="shared" ref="AO182:AO184" si="721">IF(AM182=0,0,AN182*100/AM182)</f>
        <v>0</v>
      </c>
      <c r="AP182" s="92">
        <f t="shared" ref="AP182:AQ182" si="722">AP183+AP184</f>
        <v>0</v>
      </c>
      <c r="AQ182" s="92">
        <f t="shared" si="722"/>
        <v>0</v>
      </c>
      <c r="AR182" s="93">
        <f t="shared" ref="AR182:AR184" si="723">IF(AP182=0,0,AQ182*100/AP182)</f>
        <v>0</v>
      </c>
      <c r="AS182" s="63"/>
      <c r="AT182" s="63"/>
      <c r="AU182" s="63"/>
    </row>
    <row r="183" spans="1:47" ht="132">
      <c r="A183" s="254"/>
      <c r="B183" s="249"/>
      <c r="C183" s="237"/>
      <c r="D183" s="71" t="s">
        <v>19</v>
      </c>
      <c r="E183" s="95">
        <f t="shared" ref="E183:F185" si="724">I183+L183+O183+R183+U183+X183+AA183+AD183+AG183+AJ183+AM183+AP183</f>
        <v>0</v>
      </c>
      <c r="F183" s="95">
        <f t="shared" si="724"/>
        <v>0</v>
      </c>
      <c r="G183" s="96">
        <f t="shared" si="700"/>
        <v>0</v>
      </c>
      <c r="H183" s="95">
        <f t="shared" si="701"/>
        <v>0</v>
      </c>
      <c r="I183" s="97"/>
      <c r="J183" s="97"/>
      <c r="K183" s="73">
        <f t="shared" si="702"/>
        <v>0</v>
      </c>
      <c r="L183" s="98"/>
      <c r="M183" s="98"/>
      <c r="N183" s="75">
        <f t="shared" si="703"/>
        <v>0</v>
      </c>
      <c r="O183" s="97"/>
      <c r="P183" s="97"/>
      <c r="Q183" s="73">
        <f t="shared" si="705"/>
        <v>0</v>
      </c>
      <c r="R183" s="98"/>
      <c r="S183" s="98"/>
      <c r="T183" s="75">
        <f t="shared" si="707"/>
        <v>0</v>
      </c>
      <c r="U183" s="97"/>
      <c r="V183" s="97"/>
      <c r="W183" s="73">
        <f t="shared" si="709"/>
        <v>0</v>
      </c>
      <c r="X183" s="98"/>
      <c r="Y183" s="98"/>
      <c r="Z183" s="75">
        <f t="shared" si="711"/>
        <v>0</v>
      </c>
      <c r="AA183" s="97"/>
      <c r="AB183" s="97"/>
      <c r="AC183" s="73">
        <f t="shared" si="713"/>
        <v>0</v>
      </c>
      <c r="AD183" s="98"/>
      <c r="AE183" s="98"/>
      <c r="AF183" s="75">
        <f t="shared" si="715"/>
        <v>0</v>
      </c>
      <c r="AG183" s="97"/>
      <c r="AH183" s="97"/>
      <c r="AI183" s="73">
        <f t="shared" si="717"/>
        <v>0</v>
      </c>
      <c r="AJ183" s="98"/>
      <c r="AK183" s="98"/>
      <c r="AL183" s="75">
        <f t="shared" si="719"/>
        <v>0</v>
      </c>
      <c r="AM183" s="97"/>
      <c r="AN183" s="97"/>
      <c r="AO183" s="73">
        <f t="shared" si="721"/>
        <v>0</v>
      </c>
      <c r="AP183" s="98"/>
      <c r="AQ183" s="98"/>
      <c r="AR183" s="75">
        <f t="shared" si="723"/>
        <v>0</v>
      </c>
      <c r="AS183" s="63"/>
      <c r="AT183" s="63"/>
      <c r="AU183" s="63"/>
    </row>
    <row r="184" spans="1:47" ht="66">
      <c r="A184" s="254"/>
      <c r="B184" s="249"/>
      <c r="C184" s="237"/>
      <c r="D184" s="71" t="s">
        <v>28</v>
      </c>
      <c r="E184" s="95">
        <f t="shared" si="724"/>
        <v>0</v>
      </c>
      <c r="F184" s="95">
        <f t="shared" si="724"/>
        <v>0</v>
      </c>
      <c r="G184" s="96">
        <f t="shared" si="700"/>
        <v>0</v>
      </c>
      <c r="H184" s="95">
        <f t="shared" si="701"/>
        <v>0</v>
      </c>
      <c r="I184" s="97"/>
      <c r="J184" s="97"/>
      <c r="K184" s="73">
        <f t="shared" si="702"/>
        <v>0</v>
      </c>
      <c r="L184" s="98"/>
      <c r="M184" s="98"/>
      <c r="N184" s="75">
        <f t="shared" si="703"/>
        <v>0</v>
      </c>
      <c r="O184" s="97"/>
      <c r="P184" s="97"/>
      <c r="Q184" s="73">
        <f t="shared" si="705"/>
        <v>0</v>
      </c>
      <c r="R184" s="98"/>
      <c r="S184" s="98"/>
      <c r="T184" s="75">
        <f t="shared" si="707"/>
        <v>0</v>
      </c>
      <c r="U184" s="97"/>
      <c r="V184" s="97"/>
      <c r="W184" s="73">
        <f t="shared" si="709"/>
        <v>0</v>
      </c>
      <c r="X184" s="98"/>
      <c r="Y184" s="98"/>
      <c r="Z184" s="75">
        <f t="shared" si="711"/>
        <v>0</v>
      </c>
      <c r="AA184" s="97"/>
      <c r="AB184" s="97"/>
      <c r="AC184" s="73">
        <f t="shared" si="713"/>
        <v>0</v>
      </c>
      <c r="AD184" s="98"/>
      <c r="AE184" s="98"/>
      <c r="AF184" s="75">
        <f t="shared" si="715"/>
        <v>0</v>
      </c>
      <c r="AG184" s="97"/>
      <c r="AH184" s="97"/>
      <c r="AI184" s="73">
        <f t="shared" si="717"/>
        <v>0</v>
      </c>
      <c r="AJ184" s="98"/>
      <c r="AK184" s="98"/>
      <c r="AL184" s="75">
        <f t="shared" si="719"/>
        <v>0</v>
      </c>
      <c r="AM184" s="97"/>
      <c r="AN184" s="97"/>
      <c r="AO184" s="73">
        <f t="shared" si="721"/>
        <v>0</v>
      </c>
      <c r="AP184" s="98"/>
      <c r="AQ184" s="98"/>
      <c r="AR184" s="75">
        <f t="shared" si="723"/>
        <v>0</v>
      </c>
      <c r="AS184" s="63"/>
      <c r="AT184" s="63"/>
      <c r="AU184" s="63"/>
    </row>
    <row r="185" spans="1:47" ht="165">
      <c r="A185" s="254"/>
      <c r="B185" s="249"/>
      <c r="C185" s="237"/>
      <c r="D185" s="76" t="s">
        <v>29</v>
      </c>
      <c r="E185" s="95">
        <f t="shared" si="724"/>
        <v>0</v>
      </c>
      <c r="F185" s="95">
        <f t="shared" si="724"/>
        <v>0</v>
      </c>
      <c r="G185" s="96">
        <f t="shared" si="700"/>
        <v>0</v>
      </c>
      <c r="H185" s="118">
        <f>E185-F185</f>
        <v>0</v>
      </c>
      <c r="I185" s="78"/>
      <c r="J185" s="78"/>
      <c r="K185" s="78"/>
      <c r="L185" s="79"/>
      <c r="M185" s="79"/>
      <c r="N185" s="79"/>
      <c r="O185" s="129"/>
      <c r="P185" s="78"/>
      <c r="Q185" s="78"/>
      <c r="R185" s="130"/>
      <c r="S185" s="130"/>
      <c r="T185" s="130"/>
      <c r="U185" s="69"/>
      <c r="V185" s="131"/>
      <c r="W185" s="131"/>
      <c r="X185" s="132"/>
      <c r="Y185" s="132"/>
      <c r="Z185" s="132"/>
      <c r="AA185" s="129"/>
      <c r="AB185" s="129"/>
      <c r="AC185" s="129"/>
      <c r="AD185" s="132"/>
      <c r="AE185" s="132"/>
      <c r="AF185" s="132"/>
      <c r="AG185" s="131"/>
      <c r="AH185" s="131"/>
      <c r="AI185" s="131"/>
      <c r="AJ185" s="70"/>
      <c r="AK185" s="70"/>
      <c r="AL185" s="70"/>
      <c r="AM185" s="69"/>
      <c r="AN185" s="69"/>
      <c r="AO185" s="69"/>
      <c r="AP185" s="70"/>
      <c r="AQ185" s="80"/>
      <c r="AR185" s="80"/>
      <c r="AS185" s="63"/>
      <c r="AT185" s="63"/>
      <c r="AU185" s="63"/>
    </row>
    <row r="186" spans="1:47" ht="165">
      <c r="A186" s="254"/>
      <c r="B186" s="249"/>
      <c r="C186" s="268"/>
      <c r="D186" s="77" t="s">
        <v>47</v>
      </c>
      <c r="E186" s="118"/>
      <c r="F186" s="96"/>
      <c r="G186" s="96"/>
      <c r="H186" s="96"/>
      <c r="I186" s="78"/>
      <c r="J186" s="78"/>
      <c r="K186" s="78"/>
      <c r="L186" s="79"/>
      <c r="M186" s="79"/>
      <c r="N186" s="79"/>
      <c r="O186" s="78"/>
      <c r="P186" s="78"/>
      <c r="Q186" s="78"/>
      <c r="R186" s="79"/>
      <c r="S186" s="79"/>
      <c r="T186" s="79"/>
      <c r="U186" s="78"/>
      <c r="V186" s="78"/>
      <c r="W186" s="78"/>
      <c r="X186" s="79"/>
      <c r="Y186" s="79"/>
      <c r="Z186" s="79"/>
      <c r="AA186" s="78"/>
      <c r="AB186" s="78"/>
      <c r="AC186" s="78"/>
      <c r="AD186" s="79"/>
      <c r="AE186" s="79"/>
      <c r="AF186" s="79"/>
      <c r="AG186" s="78"/>
      <c r="AH186" s="78"/>
      <c r="AI186" s="78"/>
      <c r="AJ186" s="79"/>
      <c r="AK186" s="79"/>
      <c r="AL186" s="79"/>
      <c r="AM186" s="78"/>
      <c r="AN186" s="78"/>
      <c r="AO186" s="78"/>
      <c r="AP186" s="79"/>
      <c r="AQ186" s="80"/>
      <c r="AR186" s="80"/>
      <c r="AS186" s="63"/>
      <c r="AT186" s="63"/>
      <c r="AU186" s="63"/>
    </row>
    <row r="187" spans="1:47" ht="38.25" customHeight="1">
      <c r="A187" s="219" t="s">
        <v>220</v>
      </c>
      <c r="B187" s="220"/>
      <c r="C187" s="221"/>
      <c r="D187" s="91" t="s">
        <v>17</v>
      </c>
      <c r="E187" s="117">
        <f>SUM(E189,E190)</f>
        <v>10662.3</v>
      </c>
      <c r="F187" s="117">
        <f>SUM(F189,F190)</f>
        <v>6000</v>
      </c>
      <c r="G187" s="109">
        <f>IF(E187=0,0,F187*100/E187)</f>
        <v>56.273036774429535</v>
      </c>
      <c r="H187" s="117">
        <f>E187-F187</f>
        <v>4662.2999999999993</v>
      </c>
      <c r="I187" s="109">
        <f t="shared" ref="I187:R187" si="725">SUM(I189,I190)</f>
        <v>0</v>
      </c>
      <c r="J187" s="109">
        <f t="shared" si="725"/>
        <v>0</v>
      </c>
      <c r="K187" s="109"/>
      <c r="L187" s="109">
        <f t="shared" si="725"/>
        <v>0</v>
      </c>
      <c r="M187" s="109">
        <f t="shared" si="725"/>
        <v>0</v>
      </c>
      <c r="N187" s="109"/>
      <c r="O187" s="117">
        <f t="shared" si="725"/>
        <v>0</v>
      </c>
      <c r="P187" s="117">
        <f t="shared" si="725"/>
        <v>0</v>
      </c>
      <c r="Q187" s="117"/>
      <c r="R187" s="117">
        <f t="shared" si="725"/>
        <v>62.31</v>
      </c>
      <c r="S187" s="117">
        <f t="shared" ref="S187" si="726">SUM(S189,S190)</f>
        <v>0</v>
      </c>
      <c r="T187" s="117"/>
      <c r="U187" s="117">
        <f t="shared" ref="U187:AB187" si="727">SUM(U189,U190)</f>
        <v>253.49</v>
      </c>
      <c r="V187" s="117">
        <f t="shared" si="727"/>
        <v>0</v>
      </c>
      <c r="W187" s="117"/>
      <c r="X187" s="109">
        <f t="shared" si="727"/>
        <v>6000</v>
      </c>
      <c r="Y187" s="109">
        <f t="shared" si="727"/>
        <v>6000</v>
      </c>
      <c r="Z187" s="109"/>
      <c r="AA187" s="109">
        <f t="shared" si="727"/>
        <v>2000</v>
      </c>
      <c r="AB187" s="109">
        <f t="shared" si="727"/>
        <v>0</v>
      </c>
      <c r="AC187" s="109"/>
      <c r="AD187" s="117">
        <f t="shared" ref="AD187:AJ187" si="728">SUM(AD189,AD190)</f>
        <v>0</v>
      </c>
      <c r="AE187" s="117">
        <f t="shared" si="728"/>
        <v>0</v>
      </c>
      <c r="AF187" s="117"/>
      <c r="AG187" s="117">
        <f t="shared" si="728"/>
        <v>2346.5</v>
      </c>
      <c r="AH187" s="117">
        <f t="shared" ref="AH187" si="729">SUM(AH189,AH190)</f>
        <v>0</v>
      </c>
      <c r="AI187" s="117"/>
      <c r="AJ187" s="117">
        <f t="shared" si="728"/>
        <v>0</v>
      </c>
      <c r="AK187" s="117">
        <f t="shared" ref="AK187" si="730">SUM(AK189,AK190)</f>
        <v>0</v>
      </c>
      <c r="AL187" s="117"/>
      <c r="AM187" s="117">
        <f>SUM(AM189,AM190)</f>
        <v>0</v>
      </c>
      <c r="AN187" s="117">
        <f>SUM(AN189,AN190)</f>
        <v>0</v>
      </c>
      <c r="AO187" s="117"/>
      <c r="AP187" s="117">
        <f>SUM(AP189,AP190)</f>
        <v>0</v>
      </c>
      <c r="AQ187" s="133"/>
      <c r="AR187" s="133"/>
      <c r="AS187" s="63"/>
      <c r="AT187" s="63"/>
      <c r="AU187" s="63"/>
    </row>
    <row r="188" spans="1:47" ht="132">
      <c r="A188" s="222"/>
      <c r="B188" s="223"/>
      <c r="C188" s="224"/>
      <c r="D188" s="71" t="s">
        <v>19</v>
      </c>
      <c r="E188" s="68"/>
      <c r="F188" s="68"/>
      <c r="G188" s="67"/>
      <c r="H188" s="68"/>
      <c r="I188" s="73"/>
      <c r="J188" s="73"/>
      <c r="K188" s="73"/>
      <c r="L188" s="75"/>
      <c r="M188" s="75"/>
      <c r="N188" s="75"/>
      <c r="O188" s="69"/>
      <c r="P188" s="69"/>
      <c r="Q188" s="69"/>
      <c r="R188" s="70"/>
      <c r="S188" s="70"/>
      <c r="T188" s="70"/>
      <c r="U188" s="69"/>
      <c r="V188" s="69"/>
      <c r="W188" s="69"/>
      <c r="X188" s="130"/>
      <c r="Y188" s="130"/>
      <c r="Z188" s="130"/>
      <c r="AA188" s="134"/>
      <c r="AB188" s="134"/>
      <c r="AC188" s="134"/>
      <c r="AD188" s="70"/>
      <c r="AE188" s="70"/>
      <c r="AF188" s="70"/>
      <c r="AG188" s="69"/>
      <c r="AH188" s="69"/>
      <c r="AI188" s="69"/>
      <c r="AJ188" s="70"/>
      <c r="AK188" s="70"/>
      <c r="AL188" s="70"/>
      <c r="AM188" s="69"/>
      <c r="AN188" s="69"/>
      <c r="AO188" s="69"/>
      <c r="AP188" s="70"/>
      <c r="AQ188" s="79"/>
      <c r="AR188" s="79"/>
      <c r="AS188" s="63"/>
      <c r="AT188" s="63"/>
      <c r="AU188" s="63"/>
    </row>
    <row r="189" spans="1:47" ht="66">
      <c r="A189" s="222"/>
      <c r="B189" s="223"/>
      <c r="C189" s="224"/>
      <c r="D189" s="71" t="s">
        <v>28</v>
      </c>
      <c r="E189" s="68">
        <f>SUM(E179,E184)</f>
        <v>10346.5</v>
      </c>
      <c r="F189" s="68">
        <f>SUM(F179,F184)</f>
        <v>6000</v>
      </c>
      <c r="G189" s="67">
        <f>IF(E189=0,0,F189*100/E189)</f>
        <v>57.990624848982748</v>
      </c>
      <c r="H189" s="68">
        <f>E189-F189</f>
        <v>4346.5</v>
      </c>
      <c r="I189" s="73"/>
      <c r="J189" s="73"/>
      <c r="K189" s="73"/>
      <c r="L189" s="75"/>
      <c r="M189" s="75"/>
      <c r="N189" s="75"/>
      <c r="O189" s="69"/>
      <c r="P189" s="69"/>
      <c r="Q189" s="69"/>
      <c r="R189" s="70"/>
      <c r="S189" s="70"/>
      <c r="T189" s="70"/>
      <c r="U189" s="69">
        <f t="shared" ref="U189" si="731">SUM(U179,U184)</f>
        <v>0</v>
      </c>
      <c r="V189" s="69"/>
      <c r="W189" s="69"/>
      <c r="X189" s="75">
        <f>X179+X184</f>
        <v>6000</v>
      </c>
      <c r="Y189" s="75">
        <f>Y179+Y184</f>
        <v>6000</v>
      </c>
      <c r="Z189" s="75"/>
      <c r="AA189" s="73">
        <f>SUM(AA179,AA184)</f>
        <v>2000</v>
      </c>
      <c r="AB189" s="73"/>
      <c r="AC189" s="73"/>
      <c r="AD189" s="70"/>
      <c r="AE189" s="70"/>
      <c r="AF189" s="70"/>
      <c r="AG189" s="69">
        <f>AG179</f>
        <v>2346.5</v>
      </c>
      <c r="AH189" s="69"/>
      <c r="AI189" s="69"/>
      <c r="AJ189" s="70"/>
      <c r="AK189" s="70"/>
      <c r="AL189" s="70"/>
      <c r="AM189" s="69"/>
      <c r="AN189" s="69"/>
      <c r="AO189" s="69"/>
      <c r="AP189" s="70"/>
      <c r="AQ189" s="79"/>
      <c r="AR189" s="79"/>
      <c r="AS189" s="63"/>
      <c r="AT189" s="63"/>
      <c r="AU189" s="63"/>
    </row>
    <row r="190" spans="1:47" ht="165">
      <c r="A190" s="222"/>
      <c r="B190" s="223"/>
      <c r="C190" s="224"/>
      <c r="D190" s="76" t="s">
        <v>29</v>
      </c>
      <c r="E190" s="68">
        <f>SUM(E180)</f>
        <v>315.8</v>
      </c>
      <c r="F190" s="68">
        <f>SUM(F180)</f>
        <v>0</v>
      </c>
      <c r="G190" s="67">
        <f>IF(E190=0,0,F190*100/E190)</f>
        <v>0</v>
      </c>
      <c r="H190" s="68">
        <f>E190-F190</f>
        <v>315.8</v>
      </c>
      <c r="I190" s="73"/>
      <c r="J190" s="73"/>
      <c r="K190" s="73"/>
      <c r="L190" s="75"/>
      <c r="M190" s="75"/>
      <c r="N190" s="75"/>
      <c r="O190" s="134"/>
      <c r="P190" s="134"/>
      <c r="Q190" s="134"/>
      <c r="R190" s="130">
        <f>SUM(R180)+R185</f>
        <v>62.31</v>
      </c>
      <c r="S190" s="130">
        <f>SUM(S180)+S185</f>
        <v>0</v>
      </c>
      <c r="T190" s="130"/>
      <c r="U190" s="69">
        <f>SUM(U180)+U185</f>
        <v>253.49</v>
      </c>
      <c r="V190" s="69"/>
      <c r="W190" s="69"/>
      <c r="X190" s="130"/>
      <c r="Y190" s="130"/>
      <c r="Z190" s="130"/>
      <c r="AA190" s="134"/>
      <c r="AB190" s="134"/>
      <c r="AC190" s="134"/>
      <c r="AD190" s="70"/>
      <c r="AE190" s="70"/>
      <c r="AF190" s="70"/>
      <c r="AG190" s="69"/>
      <c r="AH190" s="69"/>
      <c r="AI190" s="69"/>
      <c r="AJ190" s="70"/>
      <c r="AK190" s="70"/>
      <c r="AL190" s="70"/>
      <c r="AM190" s="69"/>
      <c r="AN190" s="69"/>
      <c r="AO190" s="69"/>
      <c r="AP190" s="70"/>
      <c r="AQ190" s="79"/>
      <c r="AR190" s="79"/>
      <c r="AS190" s="63"/>
      <c r="AT190" s="63"/>
      <c r="AU190" s="63"/>
    </row>
    <row r="191" spans="1:47" ht="69.75" customHeight="1">
      <c r="A191" s="225"/>
      <c r="B191" s="226"/>
      <c r="C191" s="227"/>
      <c r="D191" s="77" t="s">
        <v>47</v>
      </c>
      <c r="E191" s="68"/>
      <c r="F191" s="68"/>
      <c r="G191" s="67"/>
      <c r="H191" s="68"/>
      <c r="I191" s="78"/>
      <c r="J191" s="78"/>
      <c r="K191" s="78"/>
      <c r="L191" s="79"/>
      <c r="M191" s="79"/>
      <c r="N191" s="79"/>
      <c r="O191" s="78"/>
      <c r="P191" s="78"/>
      <c r="Q191" s="78"/>
      <c r="R191" s="79"/>
      <c r="S191" s="79"/>
      <c r="T191" s="79"/>
      <c r="U191" s="69"/>
      <c r="V191" s="69"/>
      <c r="W191" s="69"/>
      <c r="X191" s="79"/>
      <c r="Y191" s="79"/>
      <c r="Z191" s="79"/>
      <c r="AA191" s="78"/>
      <c r="AB191" s="78"/>
      <c r="AC191" s="78"/>
      <c r="AD191" s="79"/>
      <c r="AE191" s="79"/>
      <c r="AF191" s="79"/>
      <c r="AG191" s="69"/>
      <c r="AH191" s="69"/>
      <c r="AI191" s="69"/>
      <c r="AJ191" s="70"/>
      <c r="AK191" s="70"/>
      <c r="AL191" s="70"/>
      <c r="AM191" s="78"/>
      <c r="AN191" s="78"/>
      <c r="AO191" s="78"/>
      <c r="AP191" s="79"/>
      <c r="AQ191" s="79"/>
      <c r="AR191" s="135"/>
      <c r="AS191" s="136"/>
      <c r="AT191" s="136"/>
      <c r="AU191" s="136"/>
    </row>
    <row r="192" spans="1:47" ht="69.75" customHeight="1">
      <c r="A192" s="249" t="s">
        <v>232</v>
      </c>
      <c r="B192" s="249"/>
      <c r="C192" s="249"/>
      <c r="D192" s="91" t="s">
        <v>17</v>
      </c>
      <c r="E192" s="117">
        <f>E193+E194+E195+E196+E197</f>
        <v>115595.40000000001</v>
      </c>
      <c r="F192" s="117">
        <f>F193+F194+F195+F196</f>
        <v>77548.5</v>
      </c>
      <c r="G192" s="93">
        <f t="shared" ref="G192:G197" si="732">IF(E192=0,0,F192*100/E192)</f>
        <v>67.086147026611783</v>
      </c>
      <c r="H192" s="117">
        <f>E192-F192</f>
        <v>38046.900000000009</v>
      </c>
      <c r="I192" s="117">
        <f>I193+I194+I195+I196</f>
        <v>9475.3559999999998</v>
      </c>
      <c r="J192" s="117">
        <f>J193+J194+J195+J196</f>
        <v>0</v>
      </c>
      <c r="K192" s="93">
        <f>IF(I192=0,0,J192*100/I192)</f>
        <v>0</v>
      </c>
      <c r="L192" s="117">
        <f>L193+L194+L195+L196</f>
        <v>6474.3830000000007</v>
      </c>
      <c r="M192" s="117">
        <f>M193+M194+M195+M196</f>
        <v>15949.739</v>
      </c>
      <c r="N192" s="93">
        <f>IF(L192=0,0,M192*100/L192)</f>
        <v>246.35149017288592</v>
      </c>
      <c r="O192" s="117">
        <f>O193+O194+O195+O196</f>
        <v>2724.2910000000002</v>
      </c>
      <c r="P192" s="117">
        <f>P193+P194+P195+P196</f>
        <v>700</v>
      </c>
      <c r="Q192" s="93">
        <f>IF(O192=0,0,P192*100/O192)</f>
        <v>25.694758746404109</v>
      </c>
      <c r="R192" s="117">
        <f>R193+R194+R195+R196</f>
        <v>3335.2809999999999</v>
      </c>
      <c r="S192" s="117">
        <f>S193+S194+S195+S196</f>
        <v>5024.2910000000002</v>
      </c>
      <c r="T192" s="93">
        <f>IF(R192=0,0,S192*100/R192)</f>
        <v>150.64071063277729</v>
      </c>
      <c r="U192" s="117">
        <f>U193+U194+U195+U196</f>
        <v>7152.2139999999999</v>
      </c>
      <c r="V192" s="117">
        <f>V193+V194+V195+V196</f>
        <v>7171.6949999999997</v>
      </c>
      <c r="W192" s="93">
        <f>IF(U192=0,0,V192*100/U192)</f>
        <v>100.27237719676732</v>
      </c>
      <c r="X192" s="117">
        <f>X193+X194+X195+X196</f>
        <v>8273.4350000000013</v>
      </c>
      <c r="Y192" s="117">
        <f>Y193+Y194+Y195+Y196</f>
        <v>7738.335</v>
      </c>
      <c r="Z192" s="93">
        <f>IF(X192=0,0,Y192*100/X192)</f>
        <v>93.53231154895154</v>
      </c>
      <c r="AA192" s="117">
        <f>AA193+AA194+AA195+AA196</f>
        <v>2221.65</v>
      </c>
      <c r="AB192" s="117">
        <f>AB193+AB194+AB195+AB196</f>
        <v>0</v>
      </c>
      <c r="AC192" s="93">
        <f>IF(AA192=0,0,AB192*100/AA192)</f>
        <v>0</v>
      </c>
      <c r="AD192" s="117">
        <f>AD193+AD194+AD195+AD196</f>
        <v>42675.106</v>
      </c>
      <c r="AE192" s="117">
        <f>AE193+AE194+AE195+AE196</f>
        <v>40964.44</v>
      </c>
      <c r="AF192" s="93">
        <f>IF(AD192=0,0,AE192*100/AD192)</f>
        <v>95.991419447206525</v>
      </c>
      <c r="AG192" s="117">
        <f>AG193+AG194+AG195+AG196</f>
        <v>9459.25</v>
      </c>
      <c r="AH192" s="117">
        <f>AH193+AH194+AH195+AH196</f>
        <v>0</v>
      </c>
      <c r="AI192" s="93">
        <f>IF(AG192=0,0,AH192*100/AG192)</f>
        <v>0</v>
      </c>
      <c r="AJ192" s="117">
        <f>AJ193+AJ194+AJ195+AJ196</f>
        <v>9924.2139999999999</v>
      </c>
      <c r="AK192" s="117">
        <f>AK193+AK194+AK195+AK196</f>
        <v>0</v>
      </c>
      <c r="AL192" s="93">
        <f>IF(AJ192=0,0,AK192*100/AJ192)</f>
        <v>0</v>
      </c>
      <c r="AM192" s="117">
        <f>AM193+AM194+AM195+AM196</f>
        <v>9026.75</v>
      </c>
      <c r="AN192" s="117">
        <f>AN193+AN194+AN195+AN196</f>
        <v>0</v>
      </c>
      <c r="AO192" s="93">
        <f>IF(AM192=0,0,AN192*100/AM192)</f>
        <v>0</v>
      </c>
      <c r="AP192" s="117">
        <f>AP193+AP194+AP195+AP196</f>
        <v>4407.47</v>
      </c>
      <c r="AQ192" s="117">
        <f>AQ193+AQ194+AQ195+AQ196</f>
        <v>0</v>
      </c>
      <c r="AR192" s="93">
        <f>IF(AP192=0,0,AQ192*100/AP192)</f>
        <v>0</v>
      </c>
      <c r="AS192" s="108"/>
      <c r="AT192" s="108"/>
      <c r="AU192" s="108"/>
    </row>
    <row r="193" spans="1:47" ht="83.25" customHeight="1">
      <c r="A193" s="249"/>
      <c r="B193" s="249"/>
      <c r="C193" s="249"/>
      <c r="D193" s="71" t="s">
        <v>19</v>
      </c>
      <c r="E193" s="68">
        <f t="shared" ref="E193:F196" si="733">I193+L193+O193+R193+U193+X193+AA193+AD193+AG193+AJ193+AM193+AP193</f>
        <v>86914.1</v>
      </c>
      <c r="F193" s="68">
        <f t="shared" si="733"/>
        <v>57188.447999999997</v>
      </c>
      <c r="G193" s="67">
        <f t="shared" si="732"/>
        <v>65.79881515197188</v>
      </c>
      <c r="H193" s="68"/>
      <c r="I193" s="69">
        <f>I94+I118+I136+I145+I154+I163+I171+I188</f>
        <v>9475.3559999999998</v>
      </c>
      <c r="J193" s="69">
        <f>J94+J118+J136+J145+J154+J163+J171+J188</f>
        <v>0</v>
      </c>
      <c r="K193" s="73">
        <f>IF(I193=0,0,J193*100/I193)</f>
        <v>0</v>
      </c>
      <c r="L193" s="70">
        <f>L94+L118+L136+L145+L154+L163+L171+L188</f>
        <v>6474.3830000000007</v>
      </c>
      <c r="M193" s="70">
        <f>M94+M118+M136+M145+M154+M163+M171+M188</f>
        <v>15949.739</v>
      </c>
      <c r="N193" s="75">
        <f>IF(L193=0,0,M193*100/L193)</f>
        <v>246.35149017288592</v>
      </c>
      <c r="O193" s="69">
        <f>O94+O118+O136+O145+O154+O163+O171+O188</f>
        <v>2024.2909999999999</v>
      </c>
      <c r="P193" s="69">
        <f>P94+P118+P136+P145+P154+P163+P171+P188</f>
        <v>0</v>
      </c>
      <c r="Q193" s="73">
        <f>IF(O193=0,0,P193*100/O193)</f>
        <v>0</v>
      </c>
      <c r="R193" s="70">
        <f>R94+R118+R136+R145+R154+R163+R171+R188</f>
        <v>272.971</v>
      </c>
      <c r="S193" s="70">
        <f>S94+S118+S136+S145+S154+S163+S171+S188</f>
        <v>2024.2909999999999</v>
      </c>
      <c r="T193" s="75">
        <f>IF(R193=0,0,S193*100/R193)</f>
        <v>741.57731041026341</v>
      </c>
      <c r="U193" s="69">
        <f>U94+U118+U136+U145+U154+U163+U171+U188</f>
        <v>262.72399999999999</v>
      </c>
      <c r="V193" s="69">
        <f>V94+V118+V136+V145+V154+V163+V171+V188</f>
        <v>535.69500000000005</v>
      </c>
      <c r="W193" s="73">
        <f>IF(U193=0,0,V193*100/U193)</f>
        <v>203.90029079947021</v>
      </c>
      <c r="X193" s="70">
        <f>X94+X118+X136+X145+X154+X163+X171+X188</f>
        <v>1738.335</v>
      </c>
      <c r="Y193" s="70">
        <f>Y94+Y118+Y136+Y145+Y154+Y163+Y171+Y188</f>
        <v>1738.335</v>
      </c>
      <c r="Z193" s="75">
        <f>IF(X193=0,0,Y193*100/X193)</f>
        <v>100</v>
      </c>
      <c r="AA193" s="69">
        <f>AA94+AA118+AA136+AA145+AA154+AA163+AA171+AA188</f>
        <v>216.75</v>
      </c>
      <c r="AB193" s="69">
        <f>AB94+AB118+AB136+AB145+AB154+AB163+AB171+AB188</f>
        <v>0</v>
      </c>
      <c r="AC193" s="73">
        <f>IF(AA193=0,0,AB193*100/AA193)</f>
        <v>0</v>
      </c>
      <c r="AD193" s="70">
        <f>AD94+AD118+AD136+AD145+AD154+AD163+AD171+AD188</f>
        <v>38675.106</v>
      </c>
      <c r="AE193" s="70">
        <f>AE94+AE118+AE136+AE145+AE154+AE163+AE171+AE188</f>
        <v>36940.387999999999</v>
      </c>
      <c r="AF193" s="75">
        <f>IF(AD193=0,0,AE193*100/AD193)</f>
        <v>95.514639313464315</v>
      </c>
      <c r="AG193" s="69">
        <f>AG94+AG118+AG136+AG145+AG154+AG163+AG171+AG188</f>
        <v>7112.75</v>
      </c>
      <c r="AH193" s="69">
        <f>AH94+AH118+AH136+AH145+AH154+AH163+AH171+AH188</f>
        <v>0</v>
      </c>
      <c r="AI193" s="73">
        <f>IF(AG193=0,0,AH193*100/AG193)</f>
        <v>0</v>
      </c>
      <c r="AJ193" s="70">
        <f>AJ94+AJ118+AJ136+AJ145+AJ154+AJ163+AJ171+AJ188</f>
        <v>8027.2139999999999</v>
      </c>
      <c r="AK193" s="70">
        <f>AK94+AK118+AK136+AK145+AK154+AK163+AK171+AK188</f>
        <v>0</v>
      </c>
      <c r="AL193" s="75">
        <f>IF(AJ193=0,0,AK193*100/AJ193)</f>
        <v>0</v>
      </c>
      <c r="AM193" s="69">
        <f>AM94+AM118+AM136+AM145+AM154+AM163+AM171+AM188</f>
        <v>8226.75</v>
      </c>
      <c r="AN193" s="69">
        <f>AN94+AN118+AN136+AN145+AN154+AN163+AN171+AN188</f>
        <v>0</v>
      </c>
      <c r="AO193" s="73">
        <f>IF(AM193=0,0,AN193*100/AM193)</f>
        <v>0</v>
      </c>
      <c r="AP193" s="70">
        <f>AP94+AP118+AP136+AP145+AP154+AP163+AP171+AP188</f>
        <v>4407.47</v>
      </c>
      <c r="AQ193" s="70">
        <f>AQ94+AQ118+AQ136+AQ145+AQ154+AQ163+AQ171+AQ188</f>
        <v>0</v>
      </c>
      <c r="AR193" s="75">
        <f>IF(AP193=0,0,AQ193*100/AP193)</f>
        <v>0</v>
      </c>
      <c r="AS193" s="108"/>
      <c r="AT193" s="108"/>
      <c r="AU193" s="108"/>
    </row>
    <row r="194" spans="1:47" ht="69.75" customHeight="1">
      <c r="A194" s="249"/>
      <c r="B194" s="249"/>
      <c r="C194" s="249"/>
      <c r="D194" s="71" t="s">
        <v>28</v>
      </c>
      <c r="E194" s="68">
        <f t="shared" si="733"/>
        <v>27919.5</v>
      </c>
      <c r="F194" s="68">
        <f t="shared" si="733"/>
        <v>20360.052</v>
      </c>
      <c r="G194" s="67">
        <f t="shared" si="732"/>
        <v>72.924128297426535</v>
      </c>
      <c r="H194" s="68">
        <f>E194-F194</f>
        <v>7559.4480000000003</v>
      </c>
      <c r="I194" s="73">
        <f>I95+I119+I137+I146+I155+I164+I172+I190</f>
        <v>0</v>
      </c>
      <c r="J194" s="73">
        <f>J95+J119+J137+J146+J155+J164+J172+J190</f>
        <v>0</v>
      </c>
      <c r="K194" s="73">
        <f>IF(I194=0,0,J194*100/I194)</f>
        <v>0</v>
      </c>
      <c r="L194" s="75">
        <f>L95+L119+L137+L146+L155+L164+L172+L190</f>
        <v>0</v>
      </c>
      <c r="M194" s="75">
        <f>M95+M119+M137+M146+M155+M164+M172+M190</f>
        <v>0</v>
      </c>
      <c r="N194" s="75">
        <f>IF(L194=0,0,M194*100/L194)</f>
        <v>0</v>
      </c>
      <c r="O194" s="73">
        <f>O95+O119+O137+O146+O155+O164+O172+O189</f>
        <v>700</v>
      </c>
      <c r="P194" s="73">
        <f>P95+P119+P137+P146+P155+P164+P172+P190</f>
        <v>700</v>
      </c>
      <c r="Q194" s="73">
        <f>IF(O194=0,0,P194*100/O194)</f>
        <v>100</v>
      </c>
      <c r="R194" s="75">
        <f>R95+R119+R137+R146+R155+R164+R172+R189</f>
        <v>3000</v>
      </c>
      <c r="S194" s="75">
        <f>S95+S119+S137+S146+S155+S164+S172+S190</f>
        <v>3000</v>
      </c>
      <c r="T194" s="75">
        <f>IF(R194=0,0,S194*100/R194)</f>
        <v>100</v>
      </c>
      <c r="U194" s="73">
        <f>U95+U119+U137+U146+U155+U164+U172+U189</f>
        <v>6636</v>
      </c>
      <c r="V194" s="73">
        <f>V95+V119+V137+V146+V155+V164+V172+V190</f>
        <v>6636</v>
      </c>
      <c r="W194" s="73">
        <f>IF(U194=0,0,V194*100/U194)</f>
        <v>100</v>
      </c>
      <c r="X194" s="75">
        <f>X95+X119+X137+X146+X155+X164+X172+X189</f>
        <v>6535.1</v>
      </c>
      <c r="Y194" s="75">
        <f>Y95+Y119+Y137+Y146+Y155+Y164+Y172+Y189</f>
        <v>6000</v>
      </c>
      <c r="Z194" s="75">
        <f>IF(X194=0,0,Y194*100/X194)</f>
        <v>91.811908004468179</v>
      </c>
      <c r="AA194" s="73">
        <f>AA95+AA119+AA137+AA146+AA155+AA164+AA172+AA189</f>
        <v>2004.9</v>
      </c>
      <c r="AB194" s="73">
        <f>AB95+AB119+AB137+AB146+AB155+AB164+AB172+AB190</f>
        <v>0</v>
      </c>
      <c r="AC194" s="73">
        <f>IF(AA194=0,0,AB194*100/AA194)</f>
        <v>0</v>
      </c>
      <c r="AD194" s="75">
        <f>AD95+AD119+AD137+AD146+AD155+AD164+AD172+AD190</f>
        <v>4000</v>
      </c>
      <c r="AE194" s="75">
        <f>AE95+AE119+AE137+AE146+AE155+AE164+AE172+AE190</f>
        <v>4024.0520000000001</v>
      </c>
      <c r="AF194" s="75">
        <f>IF(AD194=0,0,AE194*100/AD194)</f>
        <v>100.60130000000001</v>
      </c>
      <c r="AG194" s="73">
        <f>AG189</f>
        <v>2346.5</v>
      </c>
      <c r="AH194" s="73">
        <f>AH95+AH119+AH137+AH146+AH155+AH164+AH172+AH190</f>
        <v>0</v>
      </c>
      <c r="AI194" s="73">
        <f>IF(AG194=0,0,AH194*100/AG194)</f>
        <v>0</v>
      </c>
      <c r="AJ194" s="75">
        <f>AJ95+AJ119+AJ137+AJ146+AJ155+AJ164+AJ172+AJ190</f>
        <v>1897</v>
      </c>
      <c r="AK194" s="75">
        <f>AK95+AK119+AK137+AK146+AK155+AK164+AK172+AK190</f>
        <v>0</v>
      </c>
      <c r="AL194" s="75">
        <f>IF(AJ194=0,0,AK194*100/AJ194)</f>
        <v>0</v>
      </c>
      <c r="AM194" s="73">
        <f>AM95+AM119+AM137+AM146+AM155+AM164+AM172+AM190</f>
        <v>800</v>
      </c>
      <c r="AN194" s="73">
        <f>AN95+AN119+AN137+AN146+AN155+AN164+AN172+AN190</f>
        <v>0</v>
      </c>
      <c r="AO194" s="73">
        <f>IF(AM194=0,0,AN194*100/AM194)</f>
        <v>0</v>
      </c>
      <c r="AP194" s="75">
        <f>AP95+AP119+AP137+AP146+AP155+AP164+AP172+AP190</f>
        <v>0</v>
      </c>
      <c r="AQ194" s="75">
        <f>AQ95+AQ119+AQ137+AQ146+AQ155+AQ164+AQ172+AQ190</f>
        <v>0</v>
      </c>
      <c r="AR194" s="75">
        <f>IF(AP194=0,0,AQ194*100/AP194)</f>
        <v>0</v>
      </c>
      <c r="AS194" s="108"/>
      <c r="AT194" s="108"/>
      <c r="AU194" s="108"/>
    </row>
    <row r="195" spans="1:47" ht="74.25" customHeight="1">
      <c r="A195" s="249"/>
      <c r="B195" s="249"/>
      <c r="C195" s="249"/>
      <c r="D195" s="76" t="s">
        <v>29</v>
      </c>
      <c r="E195" s="68">
        <f t="shared" si="733"/>
        <v>315.8</v>
      </c>
      <c r="F195" s="68">
        <f t="shared" si="733"/>
        <v>0</v>
      </c>
      <c r="G195" s="67">
        <f t="shared" si="732"/>
        <v>0</v>
      </c>
      <c r="H195" s="68">
        <f>E195-F195</f>
        <v>315.8</v>
      </c>
      <c r="I195" s="73">
        <f>I190</f>
        <v>0</v>
      </c>
      <c r="J195" s="73">
        <f>J190</f>
        <v>0</v>
      </c>
      <c r="K195" s="73">
        <f>IF(I195=0,0,J195*100/I195)</f>
        <v>0</v>
      </c>
      <c r="L195" s="75">
        <f>L190</f>
        <v>0</v>
      </c>
      <c r="M195" s="75">
        <f>M190</f>
        <v>0</v>
      </c>
      <c r="N195" s="75">
        <f>IF(L195=0,0,M195*100/L195)</f>
        <v>0</v>
      </c>
      <c r="O195" s="73">
        <f>O190</f>
        <v>0</v>
      </c>
      <c r="P195" s="73">
        <f>P190</f>
        <v>0</v>
      </c>
      <c r="Q195" s="73">
        <f>IF(O195=0,0,P195*100/O195)</f>
        <v>0</v>
      </c>
      <c r="R195" s="75">
        <f>R190</f>
        <v>62.31</v>
      </c>
      <c r="S195" s="75">
        <f>S190</f>
        <v>0</v>
      </c>
      <c r="T195" s="75">
        <f>IF(R195=0,0,S195*100/R195)</f>
        <v>0</v>
      </c>
      <c r="U195" s="73">
        <f>U190</f>
        <v>253.49</v>
      </c>
      <c r="V195" s="73">
        <f>V190</f>
        <v>0</v>
      </c>
      <c r="W195" s="73">
        <f>IF(U195=0,0,V195*100/U195)</f>
        <v>0</v>
      </c>
      <c r="X195" s="75">
        <f>X190</f>
        <v>0</v>
      </c>
      <c r="Y195" s="75">
        <f>Y190</f>
        <v>0</v>
      </c>
      <c r="Z195" s="75">
        <f>IF(X195=0,0,Y195*100/X195)</f>
        <v>0</v>
      </c>
      <c r="AA195" s="73">
        <f>AA190</f>
        <v>0</v>
      </c>
      <c r="AB195" s="73">
        <f>AB190</f>
        <v>0</v>
      </c>
      <c r="AC195" s="73">
        <f>IF(AA195=0,0,AB195*100/AA195)</f>
        <v>0</v>
      </c>
      <c r="AD195" s="75">
        <f>AD190</f>
        <v>0</v>
      </c>
      <c r="AE195" s="75">
        <f>AE190</f>
        <v>0</v>
      </c>
      <c r="AF195" s="75">
        <f>IF(AD195=0,0,AE195*100/AD195)</f>
        <v>0</v>
      </c>
      <c r="AG195" s="73">
        <f>AG190</f>
        <v>0</v>
      </c>
      <c r="AH195" s="73">
        <f>AH190</f>
        <v>0</v>
      </c>
      <c r="AI195" s="73">
        <f>IF(AG195=0,0,AH195*100/AG195)</f>
        <v>0</v>
      </c>
      <c r="AJ195" s="75">
        <f>AJ190</f>
        <v>0</v>
      </c>
      <c r="AK195" s="75">
        <f>AK190</f>
        <v>0</v>
      </c>
      <c r="AL195" s="75">
        <f>IF(AJ195=0,0,AK195*100/AJ195)</f>
        <v>0</v>
      </c>
      <c r="AM195" s="73">
        <f>AM190</f>
        <v>0</v>
      </c>
      <c r="AN195" s="73">
        <f>AN190</f>
        <v>0</v>
      </c>
      <c r="AO195" s="73">
        <f>IF(AM195=0,0,AN195*100/AM195)</f>
        <v>0</v>
      </c>
      <c r="AP195" s="75">
        <f>AP190</f>
        <v>0</v>
      </c>
      <c r="AQ195" s="75">
        <f>AQ190</f>
        <v>0</v>
      </c>
      <c r="AR195" s="75">
        <f>IF(AP195=0,0,AQ195*100/AP195)</f>
        <v>0</v>
      </c>
      <c r="AS195" s="108"/>
      <c r="AT195" s="108"/>
      <c r="AU195" s="108"/>
    </row>
    <row r="196" spans="1:47" ht="78.75" customHeight="1">
      <c r="A196" s="249"/>
      <c r="B196" s="249"/>
      <c r="C196" s="249"/>
      <c r="D196" s="77" t="s">
        <v>47</v>
      </c>
      <c r="E196" s="68">
        <f t="shared" si="733"/>
        <v>0</v>
      </c>
      <c r="F196" s="68">
        <f t="shared" si="733"/>
        <v>0</v>
      </c>
      <c r="G196" s="67">
        <f t="shared" si="732"/>
        <v>0</v>
      </c>
      <c r="H196" s="68"/>
      <c r="I196" s="78">
        <f>I191</f>
        <v>0</v>
      </c>
      <c r="J196" s="78">
        <f>J191</f>
        <v>0</v>
      </c>
      <c r="K196" s="73">
        <f>IF(I196=0,0,J196*100/I196)</f>
        <v>0</v>
      </c>
      <c r="L196" s="79">
        <f>L191</f>
        <v>0</v>
      </c>
      <c r="M196" s="79">
        <f>M191</f>
        <v>0</v>
      </c>
      <c r="N196" s="75">
        <f>IF(L196=0,0,M196*100/L196)</f>
        <v>0</v>
      </c>
      <c r="O196" s="78">
        <f>O191</f>
        <v>0</v>
      </c>
      <c r="P196" s="78">
        <f>P191</f>
        <v>0</v>
      </c>
      <c r="Q196" s="73">
        <f>IF(O196=0,0,P196*100/O196)</f>
        <v>0</v>
      </c>
      <c r="R196" s="79">
        <f>R191</f>
        <v>0</v>
      </c>
      <c r="S196" s="79">
        <f>S191</f>
        <v>0</v>
      </c>
      <c r="T196" s="75">
        <f>IF(R196=0,0,S196*100/R196)</f>
        <v>0</v>
      </c>
      <c r="U196" s="78">
        <f>U191</f>
        <v>0</v>
      </c>
      <c r="V196" s="78">
        <f>V191</f>
        <v>0</v>
      </c>
      <c r="W196" s="73">
        <f>IF(U196=0,0,V196*100/U196)</f>
        <v>0</v>
      </c>
      <c r="X196" s="79">
        <f>X191</f>
        <v>0</v>
      </c>
      <c r="Y196" s="79">
        <f>Y191</f>
        <v>0</v>
      </c>
      <c r="Z196" s="75">
        <f>IF(X196=0,0,Y196*100/X196)</f>
        <v>0</v>
      </c>
      <c r="AA196" s="78">
        <f>AA191</f>
        <v>0</v>
      </c>
      <c r="AB196" s="78">
        <f>AB191</f>
        <v>0</v>
      </c>
      <c r="AC196" s="73">
        <f>IF(AA196=0,0,AB196*100/AA196)</f>
        <v>0</v>
      </c>
      <c r="AD196" s="79">
        <f>AD191</f>
        <v>0</v>
      </c>
      <c r="AE196" s="79">
        <f>AE191</f>
        <v>0</v>
      </c>
      <c r="AF196" s="75">
        <f>IF(AD196=0,0,AE196*100/AD196)</f>
        <v>0</v>
      </c>
      <c r="AG196" s="78">
        <f>AG191</f>
        <v>0</v>
      </c>
      <c r="AH196" s="78">
        <f>AH191</f>
        <v>0</v>
      </c>
      <c r="AI196" s="73">
        <f>IF(AG196=0,0,AH196*100/AG196)</f>
        <v>0</v>
      </c>
      <c r="AJ196" s="79">
        <f>AJ191</f>
        <v>0</v>
      </c>
      <c r="AK196" s="79">
        <f>AK191</f>
        <v>0</v>
      </c>
      <c r="AL196" s="75">
        <f>IF(AJ196=0,0,AK196*100/AJ196)</f>
        <v>0</v>
      </c>
      <c r="AM196" s="78">
        <f>AM191</f>
        <v>0</v>
      </c>
      <c r="AN196" s="78">
        <f>AN191</f>
        <v>0</v>
      </c>
      <c r="AO196" s="73">
        <f>IF(AM196=0,0,AN196*100/AM196)</f>
        <v>0</v>
      </c>
      <c r="AP196" s="79">
        <f>AP191</f>
        <v>0</v>
      </c>
      <c r="AQ196" s="79">
        <f>AQ191</f>
        <v>0</v>
      </c>
      <c r="AR196" s="75">
        <f>IF(AP196=0,0,AQ196*100/AP196)</f>
        <v>0</v>
      </c>
      <c r="AS196" s="108"/>
      <c r="AT196" s="108"/>
      <c r="AU196" s="108"/>
    </row>
    <row r="197" spans="1:47" ht="78.75" customHeight="1">
      <c r="A197" s="255"/>
      <c r="B197" s="255"/>
      <c r="C197" s="255"/>
      <c r="D197" s="77" t="s">
        <v>18</v>
      </c>
      <c r="E197" s="68">
        <f t="shared" ref="E197" si="734">I197+L197+O197+R197+U197+X197+AA197+AD197+AG197+AJ197+AM197+AP197</f>
        <v>446</v>
      </c>
      <c r="F197" s="68">
        <f t="shared" ref="F197" si="735">J197+M197+P197+S197+V197+Y197+AB197+AE197+AH197+AK197+AN197+AQ197</f>
        <v>0</v>
      </c>
      <c r="G197" s="67">
        <f t="shared" si="732"/>
        <v>0</v>
      </c>
      <c r="H197" s="68"/>
      <c r="I197" s="78">
        <f>I173</f>
        <v>0</v>
      </c>
      <c r="J197" s="78">
        <f t="shared" ref="J197:AR197" si="736">J173</f>
        <v>0</v>
      </c>
      <c r="K197" s="78">
        <f t="shared" si="736"/>
        <v>0</v>
      </c>
      <c r="L197" s="78">
        <f t="shared" si="736"/>
        <v>0</v>
      </c>
      <c r="M197" s="78">
        <f t="shared" si="736"/>
        <v>0</v>
      </c>
      <c r="N197" s="78">
        <f t="shared" si="736"/>
        <v>0</v>
      </c>
      <c r="O197" s="78">
        <f t="shared" si="736"/>
        <v>0</v>
      </c>
      <c r="P197" s="78">
        <f t="shared" si="736"/>
        <v>0</v>
      </c>
      <c r="Q197" s="78">
        <f t="shared" si="736"/>
        <v>0</v>
      </c>
      <c r="R197" s="78">
        <f t="shared" si="736"/>
        <v>0</v>
      </c>
      <c r="S197" s="78">
        <f t="shared" si="736"/>
        <v>0</v>
      </c>
      <c r="T197" s="78">
        <f t="shared" si="736"/>
        <v>0</v>
      </c>
      <c r="U197" s="78">
        <f t="shared" si="736"/>
        <v>0</v>
      </c>
      <c r="V197" s="78">
        <f t="shared" si="736"/>
        <v>0</v>
      </c>
      <c r="W197" s="78">
        <f t="shared" si="736"/>
        <v>0</v>
      </c>
      <c r="X197" s="78">
        <f t="shared" si="736"/>
        <v>0</v>
      </c>
      <c r="Y197" s="78">
        <f t="shared" si="736"/>
        <v>0</v>
      </c>
      <c r="Z197" s="78">
        <f t="shared" si="736"/>
        <v>0</v>
      </c>
      <c r="AA197" s="78">
        <f t="shared" si="736"/>
        <v>0</v>
      </c>
      <c r="AB197" s="78">
        <f t="shared" si="736"/>
        <v>0</v>
      </c>
      <c r="AC197" s="78">
        <f t="shared" si="736"/>
        <v>0</v>
      </c>
      <c r="AD197" s="78">
        <f t="shared" si="736"/>
        <v>223</v>
      </c>
      <c r="AE197" s="78">
        <f t="shared" si="736"/>
        <v>0</v>
      </c>
      <c r="AF197" s="78">
        <f t="shared" si="736"/>
        <v>0</v>
      </c>
      <c r="AG197" s="78">
        <f t="shared" si="736"/>
        <v>223</v>
      </c>
      <c r="AH197" s="78">
        <f t="shared" si="736"/>
        <v>0</v>
      </c>
      <c r="AI197" s="78">
        <f t="shared" si="736"/>
        <v>0</v>
      </c>
      <c r="AJ197" s="78">
        <f t="shared" si="736"/>
        <v>0</v>
      </c>
      <c r="AK197" s="78">
        <f t="shared" si="736"/>
        <v>0</v>
      </c>
      <c r="AL197" s="78">
        <f t="shared" si="736"/>
        <v>0</v>
      </c>
      <c r="AM197" s="78">
        <f t="shared" si="736"/>
        <v>0</v>
      </c>
      <c r="AN197" s="78">
        <f t="shared" si="736"/>
        <v>0</v>
      </c>
      <c r="AO197" s="78">
        <f t="shared" si="736"/>
        <v>0</v>
      </c>
      <c r="AP197" s="78">
        <f t="shared" si="736"/>
        <v>0</v>
      </c>
      <c r="AQ197" s="78">
        <f t="shared" si="736"/>
        <v>0</v>
      </c>
      <c r="AR197" s="78">
        <f t="shared" si="736"/>
        <v>0</v>
      </c>
      <c r="AS197" s="108"/>
      <c r="AT197" s="108"/>
      <c r="AU197" s="108"/>
    </row>
    <row r="198" spans="1:47" ht="33">
      <c r="A198" s="137"/>
      <c r="B198" s="138"/>
      <c r="C198" s="138"/>
      <c r="D198" s="138"/>
      <c r="E198" s="138"/>
      <c r="F198" s="138"/>
      <c r="G198" s="138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138"/>
      <c r="AB198" s="138"/>
      <c r="AC198" s="138"/>
      <c r="AD198" s="138"/>
      <c r="AE198" s="138"/>
      <c r="AF198" s="138"/>
      <c r="AG198" s="138"/>
      <c r="AH198" s="138"/>
      <c r="AI198" s="138"/>
      <c r="AJ198" s="138"/>
      <c r="AK198" s="138"/>
      <c r="AL198" s="138"/>
      <c r="AM198" s="138"/>
      <c r="AN198" s="138"/>
      <c r="AO198" s="138"/>
      <c r="AP198" s="138"/>
      <c r="AQ198" s="138"/>
      <c r="AR198" s="138"/>
      <c r="AS198" s="138"/>
      <c r="AT198" s="120"/>
      <c r="AU198" s="108"/>
    </row>
    <row r="199" spans="1:47" ht="33" hidden="1">
      <c r="A199" s="139" t="s">
        <v>21</v>
      </c>
      <c r="B199" s="140"/>
      <c r="C199" s="101"/>
      <c r="D199" s="101"/>
      <c r="E199" s="141"/>
      <c r="F199" s="141"/>
      <c r="G199" s="141"/>
      <c r="H199" s="141"/>
      <c r="I199" s="101"/>
      <c r="J199" s="101"/>
      <c r="K199" s="101"/>
      <c r="L199" s="101"/>
      <c r="M199" s="142"/>
      <c r="N199" s="142"/>
      <c r="O199" s="142"/>
      <c r="P199" s="142"/>
      <c r="Q199" s="142"/>
      <c r="R199" s="142"/>
      <c r="S199" s="142"/>
      <c r="T199" s="142"/>
      <c r="U199" s="142"/>
      <c r="V199" s="142"/>
      <c r="W199" s="142"/>
      <c r="X199" s="142"/>
      <c r="Y199" s="142"/>
      <c r="Z199" s="142"/>
      <c r="AA199" s="142"/>
      <c r="AB199" s="142"/>
      <c r="AC199" s="142"/>
      <c r="AD199" s="142"/>
      <c r="AE199" s="142"/>
      <c r="AF199" s="142"/>
      <c r="AG199" s="142"/>
      <c r="AH199" s="142"/>
      <c r="AI199" s="142"/>
      <c r="AJ199" s="142"/>
      <c r="AK199" s="142"/>
      <c r="AL199" s="142"/>
      <c r="AM199" s="142"/>
      <c r="AN199" s="142"/>
      <c r="AO199" s="142"/>
      <c r="AP199" s="142"/>
      <c r="AQ199" s="143"/>
      <c r="AR199" s="143"/>
      <c r="AS199" s="49"/>
      <c r="AT199" s="49"/>
      <c r="AU199" s="49"/>
    </row>
    <row r="200" spans="1:47" ht="33" hidden="1">
      <c r="A200" s="256" t="s">
        <v>49</v>
      </c>
      <c r="B200" s="257"/>
      <c r="C200" s="291"/>
      <c r="D200" s="144" t="s">
        <v>17</v>
      </c>
      <c r="E200" s="145"/>
      <c r="F200" s="145"/>
      <c r="G200" s="145"/>
      <c r="H200" s="145"/>
      <c r="I200" s="146"/>
      <c r="J200" s="146"/>
      <c r="K200" s="146"/>
      <c r="L200" s="146"/>
      <c r="M200" s="146"/>
      <c r="N200" s="146"/>
      <c r="O200" s="146"/>
      <c r="P200" s="146"/>
      <c r="Q200" s="147"/>
      <c r="R200" s="146"/>
      <c r="S200" s="146"/>
      <c r="T200" s="146"/>
      <c r="U200" s="146"/>
      <c r="V200" s="146"/>
      <c r="W200" s="146"/>
      <c r="X200" s="146"/>
      <c r="Y200" s="146"/>
      <c r="Z200" s="146"/>
      <c r="AA200" s="146"/>
      <c r="AB200" s="146"/>
      <c r="AC200" s="146"/>
      <c r="AD200" s="146"/>
      <c r="AE200" s="146"/>
      <c r="AF200" s="146"/>
      <c r="AG200" s="146"/>
      <c r="AH200" s="146"/>
      <c r="AI200" s="146"/>
      <c r="AJ200" s="146"/>
      <c r="AK200" s="146"/>
      <c r="AL200" s="146"/>
      <c r="AM200" s="146"/>
      <c r="AN200" s="146"/>
      <c r="AO200" s="146"/>
      <c r="AP200" s="146"/>
      <c r="AQ200" s="148"/>
      <c r="AR200" s="149"/>
      <c r="AS200" s="94"/>
      <c r="AT200" s="94"/>
      <c r="AU200" s="94"/>
    </row>
    <row r="201" spans="1:47" ht="99" hidden="1">
      <c r="A201" s="258"/>
      <c r="B201" s="259"/>
      <c r="C201" s="292"/>
      <c r="D201" s="144" t="s">
        <v>18</v>
      </c>
      <c r="E201" s="150"/>
      <c r="F201" s="150"/>
      <c r="G201" s="150"/>
      <c r="H201" s="150"/>
      <c r="I201" s="151"/>
      <c r="J201" s="151"/>
      <c r="K201" s="151"/>
      <c r="L201" s="151"/>
      <c r="M201" s="151"/>
      <c r="N201" s="151"/>
      <c r="O201" s="151"/>
      <c r="P201" s="151"/>
      <c r="Q201" s="152"/>
      <c r="R201" s="151"/>
      <c r="S201" s="151"/>
      <c r="T201" s="151"/>
      <c r="U201" s="151"/>
      <c r="V201" s="151"/>
      <c r="W201" s="151"/>
      <c r="X201" s="151"/>
      <c r="Y201" s="151"/>
      <c r="Z201" s="151"/>
      <c r="AA201" s="151"/>
      <c r="AB201" s="151"/>
      <c r="AC201" s="151"/>
      <c r="AD201" s="151"/>
      <c r="AE201" s="151"/>
      <c r="AF201" s="151"/>
      <c r="AG201" s="151"/>
      <c r="AH201" s="151"/>
      <c r="AI201" s="151"/>
      <c r="AJ201" s="151"/>
      <c r="AK201" s="151"/>
      <c r="AL201" s="151"/>
      <c r="AM201" s="151"/>
      <c r="AN201" s="151"/>
      <c r="AO201" s="151"/>
      <c r="AP201" s="151"/>
      <c r="AQ201" s="153"/>
      <c r="AR201" s="153"/>
      <c r="AS201" s="63"/>
      <c r="AT201" s="63"/>
      <c r="AU201" s="63"/>
    </row>
    <row r="202" spans="1:47" ht="132" hidden="1">
      <c r="A202" s="258"/>
      <c r="B202" s="259"/>
      <c r="C202" s="292"/>
      <c r="D202" s="154" t="s">
        <v>19</v>
      </c>
      <c r="E202" s="150"/>
      <c r="F202" s="150"/>
      <c r="G202" s="150"/>
      <c r="H202" s="150"/>
      <c r="I202" s="151"/>
      <c r="J202" s="151"/>
      <c r="K202" s="151"/>
      <c r="L202" s="151"/>
      <c r="M202" s="151"/>
      <c r="N202" s="151"/>
      <c r="O202" s="151"/>
      <c r="P202" s="151"/>
      <c r="Q202" s="152"/>
      <c r="R202" s="151"/>
      <c r="S202" s="151"/>
      <c r="T202" s="151"/>
      <c r="U202" s="151"/>
      <c r="V202" s="151"/>
      <c r="W202" s="151"/>
      <c r="X202" s="151"/>
      <c r="Y202" s="151"/>
      <c r="Z202" s="151"/>
      <c r="AA202" s="151"/>
      <c r="AB202" s="151"/>
      <c r="AC202" s="151"/>
      <c r="AD202" s="151"/>
      <c r="AE202" s="151"/>
      <c r="AF202" s="151"/>
      <c r="AG202" s="151"/>
      <c r="AH202" s="151"/>
      <c r="AI202" s="151"/>
      <c r="AJ202" s="151"/>
      <c r="AK202" s="151"/>
      <c r="AL202" s="151"/>
      <c r="AM202" s="151"/>
      <c r="AN202" s="151"/>
      <c r="AO202" s="151"/>
      <c r="AP202" s="151"/>
      <c r="AQ202" s="153"/>
      <c r="AR202" s="153"/>
      <c r="AS202" s="63"/>
      <c r="AT202" s="63"/>
      <c r="AU202" s="63"/>
    </row>
    <row r="203" spans="1:47" ht="66" hidden="1">
      <c r="A203" s="258"/>
      <c r="B203" s="259"/>
      <c r="C203" s="292"/>
      <c r="D203" s="154" t="s">
        <v>28</v>
      </c>
      <c r="E203" s="150"/>
      <c r="F203" s="150"/>
      <c r="G203" s="150"/>
      <c r="H203" s="150"/>
      <c r="I203" s="151"/>
      <c r="J203" s="151"/>
      <c r="K203" s="151"/>
      <c r="L203" s="151"/>
      <c r="M203" s="151"/>
      <c r="N203" s="151"/>
      <c r="O203" s="151"/>
      <c r="P203" s="151"/>
      <c r="Q203" s="152"/>
      <c r="R203" s="151"/>
      <c r="S203" s="151"/>
      <c r="T203" s="151"/>
      <c r="U203" s="151"/>
      <c r="V203" s="151"/>
      <c r="W203" s="151"/>
      <c r="X203" s="151"/>
      <c r="Y203" s="151"/>
      <c r="Z203" s="151"/>
      <c r="AA203" s="151"/>
      <c r="AB203" s="151"/>
      <c r="AC203" s="151"/>
      <c r="AD203" s="151"/>
      <c r="AE203" s="151"/>
      <c r="AF203" s="151"/>
      <c r="AG203" s="151"/>
      <c r="AH203" s="151"/>
      <c r="AI203" s="151"/>
      <c r="AJ203" s="151"/>
      <c r="AK203" s="151"/>
      <c r="AL203" s="151"/>
      <c r="AM203" s="151"/>
      <c r="AN203" s="151"/>
      <c r="AO203" s="151"/>
      <c r="AP203" s="151"/>
      <c r="AQ203" s="153"/>
      <c r="AR203" s="153"/>
      <c r="AS203" s="63"/>
      <c r="AT203" s="63"/>
      <c r="AU203" s="63"/>
    </row>
    <row r="204" spans="1:47" ht="165" hidden="1">
      <c r="A204" s="258"/>
      <c r="B204" s="259"/>
      <c r="C204" s="292"/>
      <c r="D204" s="155" t="s">
        <v>29</v>
      </c>
      <c r="E204" s="150"/>
      <c r="F204" s="150"/>
      <c r="G204" s="150"/>
      <c r="H204" s="150"/>
      <c r="I204" s="151"/>
      <c r="J204" s="151"/>
      <c r="K204" s="151"/>
      <c r="L204" s="151"/>
      <c r="M204" s="151"/>
      <c r="N204" s="151"/>
      <c r="O204" s="151"/>
      <c r="P204" s="151"/>
      <c r="Q204" s="152"/>
      <c r="R204" s="151"/>
      <c r="S204" s="151"/>
      <c r="T204" s="151"/>
      <c r="U204" s="151"/>
      <c r="V204" s="151"/>
      <c r="W204" s="151"/>
      <c r="X204" s="151"/>
      <c r="Y204" s="151"/>
      <c r="Z204" s="151"/>
      <c r="AA204" s="151"/>
      <c r="AB204" s="151"/>
      <c r="AC204" s="151"/>
      <c r="AD204" s="151"/>
      <c r="AE204" s="151"/>
      <c r="AF204" s="151"/>
      <c r="AG204" s="151"/>
      <c r="AH204" s="151"/>
      <c r="AI204" s="151"/>
      <c r="AJ204" s="151"/>
      <c r="AK204" s="151"/>
      <c r="AL204" s="151"/>
      <c r="AM204" s="151"/>
      <c r="AN204" s="151"/>
      <c r="AO204" s="151"/>
      <c r="AP204" s="151"/>
      <c r="AQ204" s="153"/>
      <c r="AR204" s="153"/>
      <c r="AS204" s="63"/>
      <c r="AT204" s="63"/>
      <c r="AU204" s="63"/>
    </row>
    <row r="205" spans="1:47" ht="165" hidden="1">
      <c r="A205" s="260"/>
      <c r="B205" s="261"/>
      <c r="C205" s="293"/>
      <c r="D205" s="156" t="s">
        <v>47</v>
      </c>
      <c r="E205" s="150"/>
      <c r="F205" s="150"/>
      <c r="G205" s="150"/>
      <c r="H205" s="150"/>
      <c r="I205" s="151"/>
      <c r="J205" s="151"/>
      <c r="K205" s="151"/>
      <c r="L205" s="151"/>
      <c r="M205" s="151"/>
      <c r="N205" s="151"/>
      <c r="O205" s="151"/>
      <c r="P205" s="151"/>
      <c r="Q205" s="152"/>
      <c r="R205" s="151"/>
      <c r="S205" s="151"/>
      <c r="T205" s="151"/>
      <c r="U205" s="151"/>
      <c r="V205" s="151"/>
      <c r="W205" s="151"/>
      <c r="X205" s="151"/>
      <c r="Y205" s="151"/>
      <c r="Z205" s="151"/>
      <c r="AA205" s="151"/>
      <c r="AB205" s="151"/>
      <c r="AC205" s="151"/>
      <c r="AD205" s="151"/>
      <c r="AE205" s="151"/>
      <c r="AF205" s="151"/>
      <c r="AG205" s="151"/>
      <c r="AH205" s="151"/>
      <c r="AI205" s="151"/>
      <c r="AJ205" s="151"/>
      <c r="AK205" s="151"/>
      <c r="AL205" s="151"/>
      <c r="AM205" s="151"/>
      <c r="AN205" s="151"/>
      <c r="AO205" s="151"/>
      <c r="AP205" s="151"/>
      <c r="AQ205" s="153"/>
      <c r="AR205" s="153"/>
      <c r="AS205" s="63"/>
      <c r="AT205" s="63"/>
      <c r="AU205" s="63"/>
    </row>
    <row r="206" spans="1:47" ht="33" hidden="1">
      <c r="A206" s="256" t="s">
        <v>22</v>
      </c>
      <c r="B206" s="257"/>
      <c r="C206" s="262"/>
      <c r="D206" s="144" t="s">
        <v>17</v>
      </c>
      <c r="E206" s="145"/>
      <c r="F206" s="145"/>
      <c r="G206" s="145"/>
      <c r="H206" s="145"/>
      <c r="I206" s="146"/>
      <c r="J206" s="146"/>
      <c r="K206" s="146"/>
      <c r="L206" s="146"/>
      <c r="M206" s="146"/>
      <c r="N206" s="146"/>
      <c r="O206" s="146"/>
      <c r="P206" s="146"/>
      <c r="Q206" s="147"/>
      <c r="R206" s="146"/>
      <c r="S206" s="146"/>
      <c r="T206" s="146"/>
      <c r="U206" s="146"/>
      <c r="V206" s="146"/>
      <c r="W206" s="146"/>
      <c r="X206" s="146"/>
      <c r="Y206" s="146"/>
      <c r="Z206" s="146"/>
      <c r="AA206" s="146"/>
      <c r="AB206" s="146"/>
      <c r="AC206" s="146"/>
      <c r="AD206" s="146"/>
      <c r="AE206" s="146"/>
      <c r="AF206" s="146"/>
      <c r="AG206" s="146"/>
      <c r="AH206" s="146"/>
      <c r="AI206" s="146"/>
      <c r="AJ206" s="146"/>
      <c r="AK206" s="146"/>
      <c r="AL206" s="146"/>
      <c r="AM206" s="146"/>
      <c r="AN206" s="146"/>
      <c r="AO206" s="146"/>
      <c r="AP206" s="146"/>
      <c r="AQ206" s="148"/>
      <c r="AR206" s="148"/>
      <c r="AS206" s="63"/>
      <c r="AT206" s="63"/>
      <c r="AU206" s="63"/>
    </row>
    <row r="207" spans="1:47" ht="99" hidden="1">
      <c r="A207" s="258"/>
      <c r="B207" s="259"/>
      <c r="C207" s="262"/>
      <c r="D207" s="144" t="s">
        <v>18</v>
      </c>
      <c r="E207" s="150"/>
      <c r="F207" s="150"/>
      <c r="G207" s="150"/>
      <c r="H207" s="150"/>
      <c r="I207" s="151"/>
      <c r="J207" s="151"/>
      <c r="K207" s="151"/>
      <c r="L207" s="151"/>
      <c r="M207" s="151"/>
      <c r="N207" s="151"/>
      <c r="O207" s="151"/>
      <c r="P207" s="151"/>
      <c r="Q207" s="152"/>
      <c r="R207" s="151"/>
      <c r="S207" s="151"/>
      <c r="T207" s="151"/>
      <c r="U207" s="151"/>
      <c r="V207" s="151"/>
      <c r="W207" s="151"/>
      <c r="X207" s="151"/>
      <c r="Y207" s="151"/>
      <c r="Z207" s="151"/>
      <c r="AA207" s="151"/>
      <c r="AB207" s="151"/>
      <c r="AC207" s="151"/>
      <c r="AD207" s="151"/>
      <c r="AE207" s="151"/>
      <c r="AF207" s="151"/>
      <c r="AG207" s="151"/>
      <c r="AH207" s="151"/>
      <c r="AI207" s="151"/>
      <c r="AJ207" s="151"/>
      <c r="AK207" s="151"/>
      <c r="AL207" s="151"/>
      <c r="AM207" s="151"/>
      <c r="AN207" s="151"/>
      <c r="AO207" s="151"/>
      <c r="AP207" s="151"/>
      <c r="AQ207" s="153"/>
      <c r="AR207" s="153"/>
      <c r="AS207" s="63"/>
      <c r="AT207" s="63"/>
      <c r="AU207" s="63"/>
    </row>
    <row r="208" spans="1:47" ht="132" hidden="1">
      <c r="A208" s="258"/>
      <c r="B208" s="259"/>
      <c r="C208" s="262"/>
      <c r="D208" s="154" t="s">
        <v>19</v>
      </c>
      <c r="E208" s="150"/>
      <c r="F208" s="150"/>
      <c r="G208" s="150"/>
      <c r="H208" s="150"/>
      <c r="I208" s="151"/>
      <c r="J208" s="151"/>
      <c r="K208" s="151"/>
      <c r="L208" s="151"/>
      <c r="M208" s="151"/>
      <c r="N208" s="151"/>
      <c r="O208" s="151"/>
      <c r="P208" s="151"/>
      <c r="Q208" s="152"/>
      <c r="R208" s="151"/>
      <c r="S208" s="151"/>
      <c r="T208" s="151"/>
      <c r="U208" s="151"/>
      <c r="V208" s="151"/>
      <c r="W208" s="151"/>
      <c r="X208" s="151"/>
      <c r="Y208" s="151"/>
      <c r="Z208" s="151"/>
      <c r="AA208" s="151"/>
      <c r="AB208" s="151"/>
      <c r="AC208" s="151"/>
      <c r="AD208" s="151"/>
      <c r="AE208" s="151"/>
      <c r="AF208" s="151"/>
      <c r="AG208" s="151"/>
      <c r="AH208" s="151"/>
      <c r="AI208" s="151"/>
      <c r="AJ208" s="151"/>
      <c r="AK208" s="151"/>
      <c r="AL208" s="151"/>
      <c r="AM208" s="151"/>
      <c r="AN208" s="151"/>
      <c r="AO208" s="151"/>
      <c r="AP208" s="151"/>
      <c r="AQ208" s="153"/>
      <c r="AR208" s="153"/>
      <c r="AS208" s="63"/>
      <c r="AT208" s="63"/>
      <c r="AU208" s="63"/>
    </row>
    <row r="209" spans="1:110" ht="66" hidden="1">
      <c r="A209" s="258"/>
      <c r="B209" s="259"/>
      <c r="C209" s="262"/>
      <c r="D209" s="154" t="s">
        <v>28</v>
      </c>
      <c r="E209" s="150"/>
      <c r="F209" s="150"/>
      <c r="G209" s="150"/>
      <c r="H209" s="150"/>
      <c r="I209" s="151"/>
      <c r="J209" s="151"/>
      <c r="K209" s="151"/>
      <c r="L209" s="151"/>
      <c r="M209" s="151"/>
      <c r="N209" s="151"/>
      <c r="O209" s="151"/>
      <c r="P209" s="151"/>
      <c r="Q209" s="152"/>
      <c r="R209" s="151"/>
      <c r="S209" s="151"/>
      <c r="T209" s="151"/>
      <c r="U209" s="151"/>
      <c r="V209" s="151"/>
      <c r="W209" s="151"/>
      <c r="X209" s="151"/>
      <c r="Y209" s="151"/>
      <c r="Z209" s="151"/>
      <c r="AA209" s="151"/>
      <c r="AB209" s="151"/>
      <c r="AC209" s="151"/>
      <c r="AD209" s="151"/>
      <c r="AE209" s="151"/>
      <c r="AF209" s="151"/>
      <c r="AG209" s="151"/>
      <c r="AH209" s="151"/>
      <c r="AI209" s="151"/>
      <c r="AJ209" s="151"/>
      <c r="AK209" s="151"/>
      <c r="AL209" s="151"/>
      <c r="AM209" s="151"/>
      <c r="AN209" s="151"/>
      <c r="AO209" s="151"/>
      <c r="AP209" s="151"/>
      <c r="AQ209" s="153"/>
      <c r="AR209" s="153"/>
      <c r="AS209" s="63"/>
      <c r="AT209" s="63"/>
      <c r="AU209" s="63"/>
    </row>
    <row r="210" spans="1:110" ht="165" hidden="1">
      <c r="A210" s="258"/>
      <c r="B210" s="259"/>
      <c r="C210" s="262"/>
      <c r="D210" s="155" t="s">
        <v>29</v>
      </c>
      <c r="E210" s="150"/>
      <c r="F210" s="150"/>
      <c r="G210" s="150"/>
      <c r="H210" s="150"/>
      <c r="I210" s="151"/>
      <c r="J210" s="151"/>
      <c r="K210" s="151"/>
      <c r="L210" s="151"/>
      <c r="M210" s="151"/>
      <c r="N210" s="151"/>
      <c r="O210" s="151"/>
      <c r="P210" s="151"/>
      <c r="Q210" s="152"/>
      <c r="R210" s="151"/>
      <c r="S210" s="151"/>
      <c r="T210" s="151"/>
      <c r="U210" s="151"/>
      <c r="V210" s="151"/>
      <c r="W210" s="151"/>
      <c r="X210" s="151"/>
      <c r="Y210" s="151"/>
      <c r="Z210" s="151"/>
      <c r="AA210" s="151"/>
      <c r="AB210" s="151"/>
      <c r="AC210" s="151"/>
      <c r="AD210" s="151"/>
      <c r="AE210" s="151"/>
      <c r="AF210" s="151"/>
      <c r="AG210" s="151"/>
      <c r="AH210" s="151"/>
      <c r="AI210" s="151"/>
      <c r="AJ210" s="151"/>
      <c r="AK210" s="151"/>
      <c r="AL210" s="151"/>
      <c r="AM210" s="151"/>
      <c r="AN210" s="151"/>
      <c r="AO210" s="151"/>
      <c r="AP210" s="151"/>
      <c r="AQ210" s="153"/>
      <c r="AR210" s="153"/>
      <c r="AS210" s="63"/>
      <c r="AT210" s="63"/>
      <c r="AU210" s="63"/>
    </row>
    <row r="211" spans="1:110" ht="165" hidden="1">
      <c r="A211" s="260"/>
      <c r="B211" s="261"/>
      <c r="C211" s="262"/>
      <c r="D211" s="156" t="s">
        <v>47</v>
      </c>
      <c r="E211" s="150"/>
      <c r="F211" s="150"/>
      <c r="G211" s="150"/>
      <c r="H211" s="150"/>
      <c r="I211" s="151"/>
      <c r="J211" s="151"/>
      <c r="K211" s="151"/>
      <c r="L211" s="151"/>
      <c r="M211" s="151"/>
      <c r="N211" s="151"/>
      <c r="O211" s="151"/>
      <c r="P211" s="151"/>
      <c r="Q211" s="152"/>
      <c r="R211" s="151"/>
      <c r="S211" s="151"/>
      <c r="T211" s="151"/>
      <c r="U211" s="151"/>
      <c r="V211" s="151"/>
      <c r="W211" s="151"/>
      <c r="X211" s="151"/>
      <c r="Y211" s="151"/>
      <c r="Z211" s="151"/>
      <c r="AA211" s="151"/>
      <c r="AB211" s="151"/>
      <c r="AC211" s="151"/>
      <c r="AD211" s="151"/>
      <c r="AE211" s="151"/>
      <c r="AF211" s="151"/>
      <c r="AG211" s="151"/>
      <c r="AH211" s="151"/>
      <c r="AI211" s="151"/>
      <c r="AJ211" s="151"/>
      <c r="AK211" s="151"/>
      <c r="AL211" s="151"/>
      <c r="AM211" s="151"/>
      <c r="AN211" s="151"/>
      <c r="AO211" s="151"/>
      <c r="AP211" s="151"/>
      <c r="AQ211" s="153"/>
      <c r="AR211" s="157"/>
      <c r="AS211" s="136"/>
      <c r="AT211" s="136"/>
      <c r="AU211" s="136"/>
    </row>
    <row r="212" spans="1:110" ht="33" hidden="1">
      <c r="A212" s="139" t="s">
        <v>21</v>
      </c>
      <c r="B212" s="140"/>
      <c r="C212" s="101"/>
      <c r="D212" s="101"/>
      <c r="E212" s="141"/>
      <c r="F212" s="141"/>
      <c r="G212" s="141"/>
      <c r="H212" s="141"/>
      <c r="I212" s="101"/>
      <c r="J212" s="101"/>
      <c r="K212" s="101"/>
      <c r="L212" s="101"/>
      <c r="M212" s="142"/>
      <c r="N212" s="142"/>
      <c r="O212" s="142"/>
      <c r="P212" s="142"/>
      <c r="Q212" s="142"/>
      <c r="R212" s="142"/>
      <c r="S212" s="142"/>
      <c r="T212" s="142"/>
      <c r="U212" s="142"/>
      <c r="V212" s="142"/>
      <c r="W212" s="142"/>
      <c r="X212" s="142"/>
      <c r="Y212" s="142"/>
      <c r="Z212" s="142"/>
      <c r="AA212" s="142"/>
      <c r="AB212" s="142"/>
      <c r="AC212" s="142"/>
      <c r="AD212" s="142"/>
      <c r="AE212" s="142"/>
      <c r="AF212" s="142"/>
      <c r="AG212" s="142"/>
      <c r="AH212" s="142"/>
      <c r="AI212" s="142"/>
      <c r="AJ212" s="142"/>
      <c r="AK212" s="142"/>
      <c r="AL212" s="142"/>
      <c r="AM212" s="142"/>
      <c r="AN212" s="142"/>
      <c r="AO212" s="142"/>
      <c r="AP212" s="142"/>
      <c r="AQ212" s="143"/>
      <c r="AR212" s="143"/>
      <c r="AS212" s="49"/>
      <c r="AT212" s="49"/>
      <c r="AU212" s="49"/>
    </row>
    <row r="213" spans="1:110" ht="33" hidden="1">
      <c r="A213" s="240" t="s">
        <v>50</v>
      </c>
      <c r="B213" s="241"/>
      <c r="C213" s="241"/>
      <c r="D213" s="154" t="s">
        <v>23</v>
      </c>
      <c r="E213" s="145"/>
      <c r="F213" s="145"/>
      <c r="G213" s="145"/>
      <c r="H213" s="145"/>
      <c r="I213" s="158"/>
      <c r="J213" s="158"/>
      <c r="K213" s="158"/>
      <c r="L213" s="158"/>
      <c r="M213" s="158"/>
      <c r="N213" s="158"/>
      <c r="O213" s="158"/>
      <c r="P213" s="158"/>
      <c r="Q213" s="159"/>
      <c r="R213" s="158"/>
      <c r="S213" s="158"/>
      <c r="T213" s="158"/>
      <c r="U213" s="158"/>
      <c r="V213" s="158"/>
      <c r="W213" s="158"/>
      <c r="X213" s="158"/>
      <c r="Y213" s="158"/>
      <c r="Z213" s="158"/>
      <c r="AA213" s="158"/>
      <c r="AB213" s="158"/>
      <c r="AC213" s="158"/>
      <c r="AD213" s="158"/>
      <c r="AE213" s="158"/>
      <c r="AF213" s="158"/>
      <c r="AG213" s="158"/>
      <c r="AH213" s="158"/>
      <c r="AI213" s="158"/>
      <c r="AJ213" s="158"/>
      <c r="AK213" s="158"/>
      <c r="AL213" s="158"/>
      <c r="AM213" s="158"/>
      <c r="AN213" s="158"/>
      <c r="AO213" s="158"/>
      <c r="AP213" s="158"/>
      <c r="AQ213" s="160"/>
      <c r="AR213" s="161"/>
      <c r="AS213" s="94"/>
      <c r="AT213" s="94"/>
      <c r="AU213" s="94"/>
    </row>
    <row r="214" spans="1:110" ht="99" hidden="1">
      <c r="A214" s="242"/>
      <c r="B214" s="243"/>
      <c r="C214" s="243"/>
      <c r="D214" s="144" t="s">
        <v>18</v>
      </c>
      <c r="E214" s="150"/>
      <c r="F214" s="150"/>
      <c r="G214" s="150"/>
      <c r="H214" s="150"/>
      <c r="I214" s="162"/>
      <c r="J214" s="162"/>
      <c r="K214" s="162"/>
      <c r="L214" s="162"/>
      <c r="M214" s="162"/>
      <c r="N214" s="162"/>
      <c r="O214" s="162"/>
      <c r="P214" s="162"/>
      <c r="Q214" s="163"/>
      <c r="R214" s="162"/>
      <c r="S214" s="162"/>
      <c r="T214" s="162"/>
      <c r="U214" s="162"/>
      <c r="V214" s="162"/>
      <c r="W214" s="162"/>
      <c r="X214" s="162"/>
      <c r="Y214" s="162"/>
      <c r="Z214" s="162"/>
      <c r="AA214" s="162"/>
      <c r="AB214" s="162"/>
      <c r="AC214" s="162"/>
      <c r="AD214" s="162"/>
      <c r="AE214" s="162"/>
      <c r="AF214" s="162"/>
      <c r="AG214" s="162"/>
      <c r="AH214" s="162"/>
      <c r="AI214" s="162"/>
      <c r="AJ214" s="162"/>
      <c r="AK214" s="162"/>
      <c r="AL214" s="162"/>
      <c r="AM214" s="162"/>
      <c r="AN214" s="162"/>
      <c r="AO214" s="162"/>
      <c r="AP214" s="162"/>
      <c r="AQ214" s="164"/>
      <c r="AR214" s="164"/>
      <c r="AS214" s="63"/>
      <c r="AT214" s="63"/>
      <c r="AU214" s="63"/>
    </row>
    <row r="215" spans="1:110" ht="132" hidden="1">
      <c r="A215" s="242"/>
      <c r="B215" s="243"/>
      <c r="C215" s="243"/>
      <c r="D215" s="154" t="s">
        <v>19</v>
      </c>
      <c r="E215" s="150"/>
      <c r="F215" s="150"/>
      <c r="G215" s="150"/>
      <c r="H215" s="150"/>
      <c r="I215" s="151"/>
      <c r="J215" s="151"/>
      <c r="K215" s="151"/>
      <c r="L215" s="151"/>
      <c r="M215" s="151"/>
      <c r="N215" s="151"/>
      <c r="O215" s="151"/>
      <c r="P215" s="151"/>
      <c r="Q215" s="152"/>
      <c r="R215" s="151"/>
      <c r="S215" s="151"/>
      <c r="T215" s="151"/>
      <c r="U215" s="151"/>
      <c r="V215" s="151"/>
      <c r="W215" s="151"/>
      <c r="X215" s="151"/>
      <c r="Y215" s="151"/>
      <c r="Z215" s="151"/>
      <c r="AA215" s="151"/>
      <c r="AB215" s="151"/>
      <c r="AC215" s="151"/>
      <c r="AD215" s="151"/>
      <c r="AE215" s="151"/>
      <c r="AF215" s="151"/>
      <c r="AG215" s="151"/>
      <c r="AH215" s="151"/>
      <c r="AI215" s="151"/>
      <c r="AJ215" s="151"/>
      <c r="AK215" s="151"/>
      <c r="AL215" s="151"/>
      <c r="AM215" s="151"/>
      <c r="AN215" s="151"/>
      <c r="AO215" s="151"/>
      <c r="AP215" s="151"/>
      <c r="AQ215" s="153"/>
      <c r="AR215" s="153"/>
      <c r="AS215" s="63"/>
      <c r="AT215" s="63"/>
      <c r="AU215" s="63"/>
    </row>
    <row r="216" spans="1:110" ht="66" hidden="1">
      <c r="A216" s="242"/>
      <c r="B216" s="243"/>
      <c r="C216" s="243"/>
      <c r="D216" s="154" t="s">
        <v>28</v>
      </c>
      <c r="E216" s="150"/>
      <c r="F216" s="150"/>
      <c r="G216" s="150"/>
      <c r="H216" s="150"/>
      <c r="I216" s="151"/>
      <c r="J216" s="151"/>
      <c r="K216" s="151"/>
      <c r="L216" s="151"/>
      <c r="M216" s="151"/>
      <c r="N216" s="151"/>
      <c r="O216" s="151"/>
      <c r="P216" s="151"/>
      <c r="Q216" s="152"/>
      <c r="R216" s="151"/>
      <c r="S216" s="151"/>
      <c r="T216" s="151"/>
      <c r="U216" s="151"/>
      <c r="V216" s="151"/>
      <c r="W216" s="151"/>
      <c r="X216" s="151"/>
      <c r="Y216" s="151"/>
      <c r="Z216" s="151"/>
      <c r="AA216" s="151"/>
      <c r="AB216" s="151"/>
      <c r="AC216" s="151"/>
      <c r="AD216" s="151"/>
      <c r="AE216" s="151"/>
      <c r="AF216" s="151"/>
      <c r="AG216" s="151"/>
      <c r="AH216" s="151"/>
      <c r="AI216" s="151"/>
      <c r="AJ216" s="151"/>
      <c r="AK216" s="151"/>
      <c r="AL216" s="151"/>
      <c r="AM216" s="151"/>
      <c r="AN216" s="151"/>
      <c r="AO216" s="151"/>
      <c r="AP216" s="151"/>
      <c r="AQ216" s="153"/>
      <c r="AR216" s="153"/>
      <c r="AS216" s="63"/>
      <c r="AT216" s="63"/>
      <c r="AU216" s="63"/>
    </row>
    <row r="217" spans="1:110" ht="165" hidden="1">
      <c r="A217" s="242"/>
      <c r="B217" s="243"/>
      <c r="C217" s="243"/>
      <c r="D217" s="155" t="s">
        <v>29</v>
      </c>
      <c r="E217" s="150"/>
      <c r="F217" s="150"/>
      <c r="G217" s="150"/>
      <c r="H217" s="150"/>
      <c r="I217" s="151"/>
      <c r="J217" s="151"/>
      <c r="K217" s="151"/>
      <c r="L217" s="151"/>
      <c r="M217" s="151"/>
      <c r="N217" s="151"/>
      <c r="O217" s="151"/>
      <c r="P217" s="151"/>
      <c r="Q217" s="152"/>
      <c r="R217" s="151"/>
      <c r="S217" s="151"/>
      <c r="T217" s="151"/>
      <c r="U217" s="151"/>
      <c r="V217" s="151"/>
      <c r="W217" s="151"/>
      <c r="X217" s="151"/>
      <c r="Y217" s="151"/>
      <c r="Z217" s="151"/>
      <c r="AA217" s="151"/>
      <c r="AB217" s="151"/>
      <c r="AC217" s="151"/>
      <c r="AD217" s="151"/>
      <c r="AE217" s="151"/>
      <c r="AF217" s="151"/>
      <c r="AG217" s="151"/>
      <c r="AH217" s="151"/>
      <c r="AI217" s="151"/>
      <c r="AJ217" s="151"/>
      <c r="AK217" s="151"/>
      <c r="AL217" s="151"/>
      <c r="AM217" s="151"/>
      <c r="AN217" s="151"/>
      <c r="AO217" s="151"/>
      <c r="AP217" s="151"/>
      <c r="AQ217" s="153"/>
      <c r="AR217" s="153"/>
      <c r="AS217" s="63"/>
      <c r="AT217" s="63"/>
      <c r="AU217" s="63"/>
    </row>
    <row r="218" spans="1:110" ht="132" hidden="1">
      <c r="A218" s="242"/>
      <c r="B218" s="243"/>
      <c r="C218" s="243"/>
      <c r="D218" s="156" t="s">
        <v>20</v>
      </c>
      <c r="E218" s="150"/>
      <c r="F218" s="150"/>
      <c r="G218" s="150"/>
      <c r="H218" s="150"/>
      <c r="I218" s="151"/>
      <c r="J218" s="151"/>
      <c r="K218" s="151"/>
      <c r="L218" s="151"/>
      <c r="M218" s="151"/>
      <c r="N218" s="151"/>
      <c r="O218" s="151"/>
      <c r="P218" s="151"/>
      <c r="Q218" s="152"/>
      <c r="R218" s="151"/>
      <c r="S218" s="151"/>
      <c r="T218" s="151"/>
      <c r="U218" s="151"/>
      <c r="V218" s="151"/>
      <c r="W218" s="151"/>
      <c r="X218" s="151"/>
      <c r="Y218" s="151"/>
      <c r="Z218" s="151"/>
      <c r="AA218" s="151"/>
      <c r="AB218" s="151"/>
      <c r="AC218" s="151"/>
      <c r="AD218" s="151"/>
      <c r="AE218" s="151"/>
      <c r="AF218" s="151"/>
      <c r="AG218" s="151"/>
      <c r="AH218" s="151"/>
      <c r="AI218" s="151"/>
      <c r="AJ218" s="151"/>
      <c r="AK218" s="151"/>
      <c r="AL218" s="151"/>
      <c r="AM218" s="151"/>
      <c r="AN218" s="151"/>
      <c r="AO218" s="151"/>
      <c r="AP218" s="151"/>
      <c r="AQ218" s="153"/>
      <c r="AR218" s="153"/>
      <c r="AS218" s="63"/>
      <c r="AT218" s="63"/>
      <c r="AU218" s="63"/>
    </row>
    <row r="219" spans="1:110" s="19" customFormat="1" ht="165" hidden="1">
      <c r="A219" s="244"/>
      <c r="B219" s="245"/>
      <c r="C219" s="245"/>
      <c r="D219" s="156" t="s">
        <v>47</v>
      </c>
      <c r="E219" s="75"/>
      <c r="F219" s="75"/>
      <c r="G219" s="75"/>
      <c r="H219" s="75"/>
      <c r="I219" s="151"/>
      <c r="J219" s="151"/>
      <c r="K219" s="151"/>
      <c r="L219" s="151"/>
      <c r="M219" s="151"/>
      <c r="N219" s="151"/>
      <c r="O219" s="151"/>
      <c r="P219" s="151"/>
      <c r="Q219" s="151"/>
      <c r="R219" s="151"/>
      <c r="S219" s="151"/>
      <c r="T219" s="151"/>
      <c r="U219" s="151"/>
      <c r="V219" s="151"/>
      <c r="W219" s="151"/>
      <c r="X219" s="151"/>
      <c r="Y219" s="151"/>
      <c r="Z219" s="151"/>
      <c r="AA219" s="151"/>
      <c r="AB219" s="151"/>
      <c r="AC219" s="151"/>
      <c r="AD219" s="151"/>
      <c r="AE219" s="151"/>
      <c r="AF219" s="151"/>
      <c r="AG219" s="151"/>
      <c r="AH219" s="151"/>
      <c r="AI219" s="151"/>
      <c r="AJ219" s="151"/>
      <c r="AK219" s="151"/>
      <c r="AL219" s="151"/>
      <c r="AM219" s="151"/>
      <c r="AN219" s="151"/>
      <c r="AO219" s="151"/>
      <c r="AP219" s="151"/>
      <c r="AQ219" s="153"/>
      <c r="AR219" s="153"/>
      <c r="AS219" s="63"/>
      <c r="AT219" s="63"/>
      <c r="AU219" s="63"/>
    </row>
    <row r="220" spans="1:110" ht="33" hidden="1">
      <c r="A220" s="271" t="s">
        <v>51</v>
      </c>
      <c r="B220" s="272"/>
      <c r="C220" s="273"/>
      <c r="D220" s="156"/>
      <c r="E220" s="150"/>
      <c r="F220" s="150"/>
      <c r="G220" s="150"/>
      <c r="H220" s="150"/>
      <c r="I220" s="151"/>
      <c r="J220" s="151"/>
      <c r="K220" s="151"/>
      <c r="L220" s="151"/>
      <c r="M220" s="151"/>
      <c r="N220" s="151"/>
      <c r="O220" s="151"/>
      <c r="P220" s="151"/>
      <c r="Q220" s="152"/>
      <c r="R220" s="151"/>
      <c r="S220" s="151"/>
      <c r="T220" s="151"/>
      <c r="U220" s="151"/>
      <c r="V220" s="151"/>
      <c r="W220" s="151"/>
      <c r="X220" s="151"/>
      <c r="Y220" s="151"/>
      <c r="Z220" s="151"/>
      <c r="AA220" s="151"/>
      <c r="AB220" s="151"/>
      <c r="AC220" s="151"/>
      <c r="AD220" s="151"/>
      <c r="AE220" s="151"/>
      <c r="AF220" s="151"/>
      <c r="AG220" s="151"/>
      <c r="AH220" s="151"/>
      <c r="AI220" s="151"/>
      <c r="AJ220" s="151"/>
      <c r="AK220" s="151"/>
      <c r="AL220" s="151"/>
      <c r="AM220" s="151"/>
      <c r="AN220" s="151"/>
      <c r="AO220" s="151"/>
      <c r="AP220" s="151"/>
      <c r="AQ220" s="143"/>
      <c r="AR220" s="165"/>
      <c r="AS220" s="94"/>
      <c r="AT220" s="94"/>
      <c r="AU220" s="94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</row>
    <row r="221" spans="1:110" ht="33" hidden="1">
      <c r="A221" s="240" t="s">
        <v>52</v>
      </c>
      <c r="B221" s="241"/>
      <c r="C221" s="241"/>
      <c r="D221" s="154" t="s">
        <v>23</v>
      </c>
      <c r="E221" s="145"/>
      <c r="F221" s="145"/>
      <c r="G221" s="145"/>
      <c r="H221" s="145"/>
      <c r="I221" s="158"/>
      <c r="J221" s="158"/>
      <c r="K221" s="158"/>
      <c r="L221" s="158"/>
      <c r="M221" s="158"/>
      <c r="N221" s="158"/>
      <c r="O221" s="158"/>
      <c r="P221" s="158"/>
      <c r="Q221" s="159"/>
      <c r="R221" s="158"/>
      <c r="S221" s="158"/>
      <c r="T221" s="158"/>
      <c r="U221" s="158"/>
      <c r="V221" s="158"/>
      <c r="W221" s="158"/>
      <c r="X221" s="158"/>
      <c r="Y221" s="158"/>
      <c r="Z221" s="158"/>
      <c r="AA221" s="158"/>
      <c r="AB221" s="158"/>
      <c r="AC221" s="158"/>
      <c r="AD221" s="158"/>
      <c r="AE221" s="158"/>
      <c r="AF221" s="158"/>
      <c r="AG221" s="158"/>
      <c r="AH221" s="158"/>
      <c r="AI221" s="158"/>
      <c r="AJ221" s="158"/>
      <c r="AK221" s="158"/>
      <c r="AL221" s="158"/>
      <c r="AM221" s="158"/>
      <c r="AN221" s="158"/>
      <c r="AO221" s="158"/>
      <c r="AP221" s="158"/>
      <c r="AQ221" s="160"/>
      <c r="AR221" s="161"/>
      <c r="AS221" s="94"/>
      <c r="AT221" s="94"/>
      <c r="AU221" s="94"/>
    </row>
    <row r="222" spans="1:110" ht="99" hidden="1">
      <c r="A222" s="242"/>
      <c r="B222" s="243"/>
      <c r="C222" s="243"/>
      <c r="D222" s="144" t="s">
        <v>18</v>
      </c>
      <c r="E222" s="150"/>
      <c r="F222" s="150"/>
      <c r="G222" s="150"/>
      <c r="H222" s="150"/>
      <c r="I222" s="162"/>
      <c r="J222" s="162"/>
      <c r="K222" s="162"/>
      <c r="L222" s="162"/>
      <c r="M222" s="162"/>
      <c r="N222" s="162"/>
      <c r="O222" s="162"/>
      <c r="P222" s="162"/>
      <c r="Q222" s="163"/>
      <c r="R222" s="162"/>
      <c r="S222" s="162"/>
      <c r="T222" s="162"/>
      <c r="U222" s="162"/>
      <c r="V222" s="162"/>
      <c r="W222" s="162"/>
      <c r="X222" s="162"/>
      <c r="Y222" s="162"/>
      <c r="Z222" s="162"/>
      <c r="AA222" s="162"/>
      <c r="AB222" s="162"/>
      <c r="AC222" s="162"/>
      <c r="AD222" s="162"/>
      <c r="AE222" s="162"/>
      <c r="AF222" s="162"/>
      <c r="AG222" s="162"/>
      <c r="AH222" s="162"/>
      <c r="AI222" s="162"/>
      <c r="AJ222" s="162"/>
      <c r="AK222" s="162"/>
      <c r="AL222" s="162"/>
      <c r="AM222" s="162"/>
      <c r="AN222" s="162"/>
      <c r="AO222" s="162"/>
      <c r="AP222" s="162"/>
      <c r="AQ222" s="164"/>
      <c r="AR222" s="164"/>
      <c r="AS222" s="63"/>
      <c r="AT222" s="63"/>
      <c r="AU222" s="63"/>
    </row>
    <row r="223" spans="1:110" ht="132" hidden="1">
      <c r="A223" s="242"/>
      <c r="B223" s="243"/>
      <c r="C223" s="243"/>
      <c r="D223" s="154" t="s">
        <v>19</v>
      </c>
      <c r="E223" s="150"/>
      <c r="F223" s="150"/>
      <c r="G223" s="150"/>
      <c r="H223" s="150"/>
      <c r="I223" s="151"/>
      <c r="J223" s="151"/>
      <c r="K223" s="151"/>
      <c r="L223" s="151"/>
      <c r="M223" s="151"/>
      <c r="N223" s="151"/>
      <c r="O223" s="151"/>
      <c r="P223" s="151"/>
      <c r="Q223" s="152"/>
      <c r="R223" s="151"/>
      <c r="S223" s="151"/>
      <c r="T223" s="151"/>
      <c r="U223" s="151"/>
      <c r="V223" s="151"/>
      <c r="W223" s="151"/>
      <c r="X223" s="151"/>
      <c r="Y223" s="151"/>
      <c r="Z223" s="151"/>
      <c r="AA223" s="151"/>
      <c r="AB223" s="151"/>
      <c r="AC223" s="151"/>
      <c r="AD223" s="151"/>
      <c r="AE223" s="151"/>
      <c r="AF223" s="151"/>
      <c r="AG223" s="151"/>
      <c r="AH223" s="151"/>
      <c r="AI223" s="151"/>
      <c r="AJ223" s="151"/>
      <c r="AK223" s="151"/>
      <c r="AL223" s="151"/>
      <c r="AM223" s="151"/>
      <c r="AN223" s="151"/>
      <c r="AO223" s="151"/>
      <c r="AP223" s="151"/>
      <c r="AQ223" s="153"/>
      <c r="AR223" s="153"/>
      <c r="AS223" s="63"/>
      <c r="AT223" s="63"/>
      <c r="AU223" s="63"/>
    </row>
    <row r="224" spans="1:110" ht="66" hidden="1">
      <c r="A224" s="242"/>
      <c r="B224" s="243"/>
      <c r="C224" s="243"/>
      <c r="D224" s="154" t="s">
        <v>28</v>
      </c>
      <c r="E224" s="150"/>
      <c r="F224" s="150"/>
      <c r="G224" s="150"/>
      <c r="H224" s="150"/>
      <c r="I224" s="151"/>
      <c r="J224" s="151"/>
      <c r="K224" s="151"/>
      <c r="L224" s="151"/>
      <c r="M224" s="151"/>
      <c r="N224" s="151"/>
      <c r="O224" s="151"/>
      <c r="P224" s="151"/>
      <c r="Q224" s="152"/>
      <c r="R224" s="151"/>
      <c r="S224" s="151"/>
      <c r="T224" s="151"/>
      <c r="U224" s="151"/>
      <c r="V224" s="151"/>
      <c r="W224" s="151"/>
      <c r="X224" s="151"/>
      <c r="Y224" s="151"/>
      <c r="Z224" s="151"/>
      <c r="AA224" s="151"/>
      <c r="AB224" s="151"/>
      <c r="AC224" s="151"/>
      <c r="AD224" s="151"/>
      <c r="AE224" s="151"/>
      <c r="AF224" s="151"/>
      <c r="AG224" s="151"/>
      <c r="AH224" s="151"/>
      <c r="AI224" s="151"/>
      <c r="AJ224" s="151"/>
      <c r="AK224" s="151"/>
      <c r="AL224" s="151"/>
      <c r="AM224" s="151"/>
      <c r="AN224" s="151"/>
      <c r="AO224" s="151"/>
      <c r="AP224" s="151"/>
      <c r="AQ224" s="153"/>
      <c r="AR224" s="153"/>
      <c r="AS224" s="63"/>
      <c r="AT224" s="63"/>
      <c r="AU224" s="63"/>
    </row>
    <row r="225" spans="1:110" ht="165" hidden="1">
      <c r="A225" s="242"/>
      <c r="B225" s="243"/>
      <c r="C225" s="243"/>
      <c r="D225" s="155" t="s">
        <v>29</v>
      </c>
      <c r="E225" s="150"/>
      <c r="F225" s="150"/>
      <c r="G225" s="150"/>
      <c r="H225" s="150"/>
      <c r="I225" s="151"/>
      <c r="J225" s="151"/>
      <c r="K225" s="151"/>
      <c r="L225" s="151"/>
      <c r="M225" s="151"/>
      <c r="N225" s="151"/>
      <c r="O225" s="151"/>
      <c r="P225" s="151"/>
      <c r="Q225" s="152"/>
      <c r="R225" s="151"/>
      <c r="S225" s="151"/>
      <c r="T225" s="151"/>
      <c r="U225" s="151"/>
      <c r="V225" s="151"/>
      <c r="W225" s="151"/>
      <c r="X225" s="151"/>
      <c r="Y225" s="151"/>
      <c r="Z225" s="151"/>
      <c r="AA225" s="151"/>
      <c r="AB225" s="151"/>
      <c r="AC225" s="151"/>
      <c r="AD225" s="151"/>
      <c r="AE225" s="151"/>
      <c r="AF225" s="151"/>
      <c r="AG225" s="151"/>
      <c r="AH225" s="151"/>
      <c r="AI225" s="151"/>
      <c r="AJ225" s="151"/>
      <c r="AK225" s="151"/>
      <c r="AL225" s="151"/>
      <c r="AM225" s="151"/>
      <c r="AN225" s="151"/>
      <c r="AO225" s="151"/>
      <c r="AP225" s="151"/>
      <c r="AQ225" s="153"/>
      <c r="AR225" s="153"/>
      <c r="AS225" s="63"/>
      <c r="AT225" s="63"/>
      <c r="AU225" s="63"/>
    </row>
    <row r="226" spans="1:110" ht="132" hidden="1">
      <c r="A226" s="242"/>
      <c r="B226" s="243"/>
      <c r="C226" s="243"/>
      <c r="D226" s="156" t="s">
        <v>20</v>
      </c>
      <c r="E226" s="150"/>
      <c r="F226" s="150"/>
      <c r="G226" s="150"/>
      <c r="H226" s="150"/>
      <c r="I226" s="151"/>
      <c r="J226" s="151"/>
      <c r="K226" s="151"/>
      <c r="L226" s="151"/>
      <c r="M226" s="151"/>
      <c r="N226" s="151"/>
      <c r="O226" s="151"/>
      <c r="P226" s="151"/>
      <c r="Q226" s="152"/>
      <c r="R226" s="151"/>
      <c r="S226" s="151"/>
      <c r="T226" s="151"/>
      <c r="U226" s="151"/>
      <c r="V226" s="151"/>
      <c r="W226" s="151"/>
      <c r="X226" s="151"/>
      <c r="Y226" s="151"/>
      <c r="Z226" s="151"/>
      <c r="AA226" s="151"/>
      <c r="AB226" s="151"/>
      <c r="AC226" s="151"/>
      <c r="AD226" s="151"/>
      <c r="AE226" s="151"/>
      <c r="AF226" s="151"/>
      <c r="AG226" s="151"/>
      <c r="AH226" s="151"/>
      <c r="AI226" s="151"/>
      <c r="AJ226" s="151"/>
      <c r="AK226" s="151"/>
      <c r="AL226" s="151"/>
      <c r="AM226" s="151"/>
      <c r="AN226" s="151"/>
      <c r="AO226" s="151"/>
      <c r="AP226" s="151"/>
      <c r="AQ226" s="153"/>
      <c r="AR226" s="153"/>
      <c r="AS226" s="63"/>
      <c r="AT226" s="63"/>
      <c r="AU226" s="63"/>
    </row>
    <row r="227" spans="1:110" s="19" customFormat="1" ht="165" hidden="1">
      <c r="A227" s="244"/>
      <c r="B227" s="245"/>
      <c r="C227" s="245"/>
      <c r="D227" s="156" t="s">
        <v>47</v>
      </c>
      <c r="E227" s="75"/>
      <c r="F227" s="75"/>
      <c r="G227" s="75"/>
      <c r="H227" s="75"/>
      <c r="I227" s="151"/>
      <c r="J227" s="151"/>
      <c r="K227" s="151"/>
      <c r="L227" s="151"/>
      <c r="M227" s="151"/>
      <c r="N227" s="151"/>
      <c r="O227" s="151"/>
      <c r="P227" s="151"/>
      <c r="Q227" s="151"/>
      <c r="R227" s="151"/>
      <c r="S227" s="151"/>
      <c r="T227" s="151"/>
      <c r="U227" s="151"/>
      <c r="V227" s="151"/>
      <c r="W227" s="151"/>
      <c r="X227" s="151"/>
      <c r="Y227" s="151"/>
      <c r="Z227" s="151"/>
      <c r="AA227" s="151"/>
      <c r="AB227" s="151"/>
      <c r="AC227" s="151"/>
      <c r="AD227" s="151"/>
      <c r="AE227" s="151"/>
      <c r="AF227" s="151"/>
      <c r="AG227" s="151"/>
      <c r="AH227" s="151"/>
      <c r="AI227" s="151"/>
      <c r="AJ227" s="151"/>
      <c r="AK227" s="151"/>
      <c r="AL227" s="151"/>
      <c r="AM227" s="151"/>
      <c r="AN227" s="151"/>
      <c r="AO227" s="151"/>
      <c r="AP227" s="151"/>
      <c r="AQ227" s="153"/>
      <c r="AR227" s="153"/>
      <c r="AS227" s="63"/>
      <c r="AT227" s="63"/>
      <c r="AU227" s="63"/>
    </row>
    <row r="228" spans="1:110" ht="33" hidden="1">
      <c r="A228" s="274" t="s">
        <v>53</v>
      </c>
      <c r="B228" s="275"/>
      <c r="C228" s="276"/>
      <c r="D228" s="156"/>
      <c r="E228" s="75"/>
      <c r="F228" s="75"/>
      <c r="G228" s="75"/>
      <c r="H228" s="75"/>
      <c r="I228" s="151"/>
      <c r="J228" s="151"/>
      <c r="K228" s="151"/>
      <c r="L228" s="151"/>
      <c r="M228" s="151"/>
      <c r="N228" s="151"/>
      <c r="O228" s="151"/>
      <c r="P228" s="151"/>
      <c r="Q228" s="151"/>
      <c r="R228" s="151"/>
      <c r="S228" s="151"/>
      <c r="T228" s="151"/>
      <c r="U228" s="151"/>
      <c r="V228" s="151"/>
      <c r="W228" s="151"/>
      <c r="X228" s="151"/>
      <c r="Y228" s="151"/>
      <c r="Z228" s="151"/>
      <c r="AA228" s="151"/>
      <c r="AB228" s="151"/>
      <c r="AC228" s="151"/>
      <c r="AD228" s="151"/>
      <c r="AE228" s="151"/>
      <c r="AF228" s="151"/>
      <c r="AG228" s="151"/>
      <c r="AH228" s="151"/>
      <c r="AI228" s="151"/>
      <c r="AJ228" s="151"/>
      <c r="AK228" s="151"/>
      <c r="AL228" s="151"/>
      <c r="AM228" s="151"/>
      <c r="AN228" s="151"/>
      <c r="AO228" s="151"/>
      <c r="AP228" s="151"/>
      <c r="AQ228" s="166"/>
      <c r="AR228" s="167"/>
      <c r="AS228" s="94"/>
      <c r="AT228" s="94"/>
      <c r="AU228" s="94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/>
      <c r="CM228" s="8"/>
      <c r="CN228" s="8"/>
      <c r="CO228" s="8"/>
      <c r="CP228" s="8"/>
      <c r="CQ228" s="8"/>
      <c r="CR228" s="8"/>
      <c r="CS228" s="8"/>
      <c r="CT228" s="8"/>
      <c r="CU228" s="8"/>
      <c r="CV228" s="8"/>
      <c r="CW228" s="8"/>
      <c r="CX228" s="8"/>
      <c r="CY228" s="8"/>
      <c r="CZ228" s="8"/>
      <c r="DA228" s="8"/>
      <c r="DB228" s="8"/>
      <c r="DC228" s="8"/>
      <c r="DD228" s="8"/>
      <c r="DE228" s="8"/>
      <c r="DF228" s="8"/>
    </row>
    <row r="229" spans="1:110" s="21" customFormat="1" ht="33">
      <c r="A229" s="168"/>
      <c r="B229" s="168" t="s">
        <v>40</v>
      </c>
      <c r="C229" s="168"/>
      <c r="D229" s="169"/>
      <c r="E229" s="170"/>
      <c r="F229" s="170"/>
      <c r="G229" s="170"/>
      <c r="H229" s="170"/>
      <c r="I229" s="171"/>
      <c r="J229" s="171"/>
      <c r="K229" s="171"/>
      <c r="L229" s="171"/>
      <c r="M229" s="171"/>
      <c r="N229" s="171"/>
      <c r="O229" s="171"/>
      <c r="P229" s="171"/>
      <c r="Q229" s="171"/>
      <c r="R229" s="171"/>
      <c r="S229" s="171"/>
      <c r="T229" s="171"/>
      <c r="U229" s="171"/>
      <c r="V229" s="171"/>
      <c r="W229" s="171"/>
      <c r="X229" s="171"/>
      <c r="Y229" s="171"/>
      <c r="Z229" s="171"/>
      <c r="AA229" s="171"/>
      <c r="AB229" s="171"/>
      <c r="AC229" s="171"/>
      <c r="AD229" s="171"/>
      <c r="AE229" s="171"/>
      <c r="AF229" s="171"/>
      <c r="AG229" s="171"/>
      <c r="AH229" s="171"/>
      <c r="AI229" s="171"/>
      <c r="AJ229" s="171"/>
      <c r="AK229" s="171"/>
      <c r="AL229" s="171"/>
      <c r="AM229" s="171"/>
      <c r="AN229" s="171"/>
      <c r="AO229" s="171"/>
      <c r="AP229" s="171"/>
      <c r="AQ229" s="172"/>
      <c r="AR229" s="172"/>
      <c r="AS229" s="173"/>
      <c r="AT229" s="173"/>
      <c r="AU229" s="173"/>
    </row>
    <row r="230" spans="1:110" s="21" customFormat="1" ht="41.25" customHeight="1">
      <c r="A230" s="168"/>
      <c r="B230" s="239" t="s">
        <v>60</v>
      </c>
      <c r="C230" s="239"/>
      <c r="D230" s="239"/>
      <c r="E230" s="239"/>
      <c r="F230" s="239"/>
      <c r="G230" s="239"/>
      <c r="H230" s="239"/>
      <c r="I230" s="239"/>
      <c r="J230" s="239"/>
      <c r="K230" s="239"/>
      <c r="L230" s="239"/>
      <c r="M230" s="239"/>
      <c r="N230" s="239"/>
      <c r="O230" s="239"/>
      <c r="P230" s="239"/>
      <c r="Q230" s="239"/>
      <c r="R230" s="239"/>
      <c r="S230" s="239"/>
      <c r="T230" s="239"/>
      <c r="U230" s="239"/>
      <c r="V230" s="239"/>
      <c r="W230" s="239"/>
      <c r="X230" s="239"/>
      <c r="Y230" s="239"/>
      <c r="Z230" s="239"/>
      <c r="AA230" s="239"/>
      <c r="AB230" s="239"/>
      <c r="AC230" s="239"/>
      <c r="AD230" s="239"/>
      <c r="AE230" s="239"/>
      <c r="AF230" s="239"/>
      <c r="AG230" s="239"/>
      <c r="AH230" s="239"/>
      <c r="AI230" s="239"/>
      <c r="AJ230" s="239"/>
      <c r="AK230" s="239"/>
      <c r="AL230" s="239"/>
      <c r="AM230" s="239"/>
      <c r="AN230" s="239"/>
      <c r="AO230" s="239"/>
      <c r="AP230" s="239"/>
      <c r="AQ230" s="239"/>
      <c r="AR230" s="239"/>
      <c r="AS230" s="239"/>
      <c r="AT230" s="239"/>
      <c r="AU230" s="239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  <c r="BS230" s="22"/>
      <c r="BT230" s="22"/>
      <c r="BU230" s="22"/>
      <c r="BV230" s="22"/>
      <c r="BW230" s="22"/>
      <c r="BX230" s="22"/>
      <c r="BY230" s="22"/>
      <c r="BZ230" s="22"/>
      <c r="CA230" s="22"/>
      <c r="CB230" s="22"/>
      <c r="CC230" s="22"/>
      <c r="CD230" s="22"/>
      <c r="CE230" s="22"/>
      <c r="CF230" s="22"/>
      <c r="CG230" s="22"/>
      <c r="CH230" s="22"/>
      <c r="CI230" s="22"/>
      <c r="CJ230" s="22"/>
      <c r="CK230" s="22"/>
      <c r="CL230" s="22"/>
      <c r="CM230" s="22"/>
      <c r="CN230" s="22"/>
      <c r="CO230" s="22"/>
      <c r="CP230" s="22"/>
      <c r="CQ230" s="22"/>
      <c r="CR230" s="22"/>
      <c r="CS230" s="22"/>
      <c r="CT230" s="22"/>
      <c r="CU230" s="22"/>
      <c r="CV230" s="22"/>
      <c r="CW230" s="22"/>
      <c r="CX230" s="22"/>
      <c r="CY230" s="22"/>
      <c r="CZ230" s="22"/>
      <c r="DA230" s="22"/>
      <c r="DB230" s="22"/>
      <c r="DC230" s="22"/>
      <c r="DD230" s="22"/>
      <c r="DE230" s="22"/>
      <c r="DF230" s="22"/>
    </row>
    <row r="231" spans="1:110" ht="28.5" customHeight="1">
      <c r="A231" s="44"/>
      <c r="B231" s="238" t="s">
        <v>59</v>
      </c>
      <c r="C231" s="238"/>
      <c r="D231" s="238"/>
      <c r="E231" s="238"/>
      <c r="F231" s="238"/>
      <c r="G231" s="238"/>
      <c r="H231" s="238"/>
      <c r="I231" s="238"/>
      <c r="J231" s="238"/>
      <c r="K231" s="238"/>
      <c r="L231" s="238"/>
      <c r="M231" s="238"/>
      <c r="N231" s="238"/>
      <c r="O231" s="238"/>
      <c r="P231" s="238"/>
      <c r="Q231" s="238"/>
      <c r="R231" s="238"/>
      <c r="S231" s="238"/>
      <c r="T231" s="238"/>
      <c r="U231" s="238"/>
      <c r="V231" s="238"/>
      <c r="W231" s="238"/>
      <c r="X231" s="238"/>
      <c r="Y231" s="238"/>
      <c r="Z231" s="238"/>
      <c r="AA231" s="238"/>
      <c r="AB231" s="238"/>
      <c r="AC231" s="238"/>
      <c r="AD231" s="238"/>
      <c r="AE231" s="238"/>
      <c r="AF231" s="238"/>
      <c r="AG231" s="238"/>
      <c r="AH231" s="238"/>
      <c r="AI231" s="238"/>
      <c r="AJ231" s="238"/>
      <c r="AK231" s="238"/>
      <c r="AL231" s="238"/>
      <c r="AM231" s="238"/>
      <c r="AN231" s="238"/>
      <c r="AO231" s="238"/>
      <c r="AP231" s="238"/>
      <c r="AQ231" s="238"/>
      <c r="AR231" s="238"/>
      <c r="AS231" s="238"/>
      <c r="AT231" s="238"/>
      <c r="AU231" s="238"/>
    </row>
    <row r="232" spans="1:110" ht="35.25">
      <c r="A232" s="39" t="s">
        <v>35</v>
      </c>
      <c r="B232" s="39"/>
      <c r="C232" s="39"/>
      <c r="D232" s="40"/>
      <c r="E232" s="41"/>
      <c r="F232" s="42"/>
      <c r="G232" s="42"/>
      <c r="H232" s="42"/>
      <c r="I232" s="39" t="s">
        <v>36</v>
      </c>
      <c r="J232" s="42"/>
      <c r="K232" s="42"/>
      <c r="L232" s="42"/>
      <c r="M232" s="42"/>
      <c r="N232" s="42"/>
      <c r="O232" s="41" t="s">
        <v>79</v>
      </c>
      <c r="P232" s="174"/>
      <c r="Q232" s="174"/>
      <c r="R232" s="174"/>
      <c r="S232" s="174"/>
      <c r="T232" s="174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  <c r="AN232" s="46"/>
      <c r="AO232" s="46"/>
      <c r="AP232" s="46"/>
      <c r="AQ232" s="44"/>
      <c r="AR232" s="44"/>
      <c r="AS232" s="44"/>
      <c r="AT232" s="44"/>
      <c r="AU232" s="44"/>
    </row>
    <row r="233" spans="1:110" ht="35.25">
      <c r="A233" s="39"/>
      <c r="B233" s="39"/>
      <c r="C233" s="39"/>
      <c r="D233" s="40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4"/>
      <c r="AR233" s="44"/>
      <c r="AS233" s="44"/>
      <c r="AT233" s="44"/>
      <c r="AU233" s="44"/>
    </row>
    <row r="234" spans="1:110" ht="35.25">
      <c r="A234" s="39" t="s">
        <v>234</v>
      </c>
      <c r="B234" s="39"/>
      <c r="C234" s="39"/>
      <c r="D234" s="40"/>
      <c r="E234" s="41"/>
      <c r="F234" s="41"/>
      <c r="G234" s="41"/>
      <c r="H234" s="41"/>
      <c r="I234" s="39"/>
      <c r="J234" s="41"/>
      <c r="K234" s="41"/>
      <c r="L234" s="41"/>
      <c r="M234" s="41"/>
      <c r="N234" s="41"/>
      <c r="O234" s="41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  <c r="AN234" s="46"/>
      <c r="AO234" s="46"/>
      <c r="AP234" s="46"/>
      <c r="AQ234" s="44"/>
      <c r="AR234" s="44"/>
      <c r="AS234" s="44"/>
      <c r="AT234" s="44"/>
      <c r="AU234" s="44"/>
    </row>
    <row r="235" spans="1:110" ht="35.25">
      <c r="A235" s="39" t="s">
        <v>30</v>
      </c>
      <c r="B235" s="39" t="s">
        <v>137</v>
      </c>
      <c r="C235" s="39"/>
      <c r="D235" s="40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46"/>
      <c r="AN235" s="46"/>
      <c r="AO235" s="46"/>
      <c r="AP235" s="46"/>
      <c r="AQ235" s="44"/>
      <c r="AR235" s="44"/>
      <c r="AS235" s="44"/>
      <c r="AT235" s="44"/>
      <c r="AU235" s="44"/>
    </row>
    <row r="236" spans="1:110" ht="35.25">
      <c r="A236" s="39"/>
      <c r="B236" s="39"/>
      <c r="C236" s="39"/>
      <c r="D236" s="40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  <c r="AN236" s="46"/>
      <c r="AO236" s="46"/>
      <c r="AP236" s="46"/>
      <c r="AQ236" s="44"/>
      <c r="AR236" s="44"/>
      <c r="AS236" s="44"/>
      <c r="AT236" s="44"/>
      <c r="AU236" s="44"/>
    </row>
    <row r="237" spans="1:110" ht="36">
      <c r="A237" s="228" t="s">
        <v>221</v>
      </c>
      <c r="B237" s="228"/>
      <c r="C237" s="228"/>
      <c r="D237" s="229"/>
      <c r="E237" s="229"/>
      <c r="F237" s="229"/>
      <c r="G237" s="229"/>
      <c r="H237" s="229"/>
      <c r="I237" s="229"/>
      <c r="J237" s="229"/>
      <c r="K237" s="229"/>
      <c r="L237" s="229"/>
      <c r="M237" s="41"/>
      <c r="N237" s="41"/>
      <c r="O237" s="41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  <c r="AN237" s="46"/>
      <c r="AO237" s="46"/>
      <c r="AP237" s="46"/>
      <c r="AQ237" s="44"/>
      <c r="AR237" s="44"/>
      <c r="AS237" s="44"/>
      <c r="AT237" s="44"/>
      <c r="AU237" s="44"/>
    </row>
    <row r="238" spans="1:110" ht="35.25">
      <c r="A238" s="39"/>
      <c r="B238" s="39"/>
      <c r="C238" s="39"/>
      <c r="D238" s="40"/>
      <c r="E238" s="41"/>
      <c r="F238" s="42"/>
      <c r="G238" s="42"/>
      <c r="H238" s="42"/>
      <c r="I238" s="39"/>
      <c r="J238" s="42"/>
      <c r="K238" s="42"/>
      <c r="L238" s="42"/>
      <c r="M238" s="42"/>
      <c r="N238" s="42"/>
      <c r="O238" s="42"/>
      <c r="P238" s="174"/>
      <c r="Q238" s="174"/>
      <c r="R238" s="174"/>
      <c r="S238" s="174"/>
      <c r="T238" s="174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  <c r="AN238" s="46"/>
      <c r="AO238" s="46"/>
      <c r="AP238" s="46"/>
      <c r="AQ238" s="44"/>
      <c r="AR238" s="44"/>
      <c r="AS238" s="44"/>
      <c r="AT238" s="44"/>
      <c r="AU238" s="44"/>
    </row>
    <row r="239" spans="1:110" ht="35.25">
      <c r="A239" s="39"/>
      <c r="B239" s="39"/>
      <c r="C239" s="39"/>
      <c r="D239" s="40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  <c r="AL239" s="46"/>
      <c r="AM239" s="46"/>
      <c r="AN239" s="46"/>
      <c r="AO239" s="46"/>
      <c r="AP239" s="46"/>
      <c r="AQ239" s="44"/>
      <c r="AR239" s="44"/>
      <c r="AS239" s="44"/>
      <c r="AT239" s="44"/>
      <c r="AU239" s="44"/>
    </row>
  </sheetData>
  <mergeCells count="178">
    <mergeCell ref="C33:C35"/>
    <mergeCell ref="A36:A38"/>
    <mergeCell ref="A23:C25"/>
    <mergeCell ref="B51:B53"/>
    <mergeCell ref="C51:C53"/>
    <mergeCell ref="A54:A56"/>
    <mergeCell ref="B54:B56"/>
    <mergeCell ref="C54:C56"/>
    <mergeCell ref="C39:C41"/>
    <mergeCell ref="A42:A44"/>
    <mergeCell ref="B42:B44"/>
    <mergeCell ref="B36:B38"/>
    <mergeCell ref="C36:C38"/>
    <mergeCell ref="A39:A41"/>
    <mergeCell ref="B39:B41"/>
    <mergeCell ref="C42:C44"/>
    <mergeCell ref="C45:C47"/>
    <mergeCell ref="A45:A47"/>
    <mergeCell ref="C108:C110"/>
    <mergeCell ref="A102:A104"/>
    <mergeCell ref="B102:B104"/>
    <mergeCell ref="C102:C104"/>
    <mergeCell ref="A105:A107"/>
    <mergeCell ref="B105:B107"/>
    <mergeCell ref="C105:C107"/>
    <mergeCell ref="A12:AP12"/>
    <mergeCell ref="A11:AQ11"/>
    <mergeCell ref="A87:AQ87"/>
    <mergeCell ref="A75:A77"/>
    <mergeCell ref="B75:B77"/>
    <mergeCell ref="C75:C77"/>
    <mergeCell ref="A78:A80"/>
    <mergeCell ref="B78:B80"/>
    <mergeCell ref="C78:C80"/>
    <mergeCell ref="A66:A68"/>
    <mergeCell ref="B66:B68"/>
    <mergeCell ref="C66:C68"/>
    <mergeCell ref="A69:A71"/>
    <mergeCell ref="B69:B71"/>
    <mergeCell ref="C69:C71"/>
    <mergeCell ref="A72:A74"/>
    <mergeCell ref="B72:B74"/>
    <mergeCell ref="A81:C83"/>
    <mergeCell ref="B60:B62"/>
    <mergeCell ref="C60:C62"/>
    <mergeCell ref="B45:B47"/>
    <mergeCell ref="C72:C74"/>
    <mergeCell ref="A57:A59"/>
    <mergeCell ref="A60:A62"/>
    <mergeCell ref="A63:A65"/>
    <mergeCell ref="B63:B65"/>
    <mergeCell ref="B57:B59"/>
    <mergeCell ref="C57:C59"/>
    <mergeCell ref="C63:C65"/>
    <mergeCell ref="A48:A50"/>
    <mergeCell ref="B48:B50"/>
    <mergeCell ref="C48:C50"/>
    <mergeCell ref="A51:A53"/>
    <mergeCell ref="A200:C205"/>
    <mergeCell ref="A141:A143"/>
    <mergeCell ref="B141:B143"/>
    <mergeCell ref="C141:C143"/>
    <mergeCell ref="A147:AP147"/>
    <mergeCell ref="A148:AQ148"/>
    <mergeCell ref="A177:A181"/>
    <mergeCell ref="B177:B181"/>
    <mergeCell ref="C177:C181"/>
    <mergeCell ref="A174:AP174"/>
    <mergeCell ref="A175:AQ175"/>
    <mergeCell ref="A176:AQ176"/>
    <mergeCell ref="A182:A186"/>
    <mergeCell ref="B182:B186"/>
    <mergeCell ref="C182:C186"/>
    <mergeCell ref="C159:C161"/>
    <mergeCell ref="A149:AQ149"/>
    <mergeCell ref="A156:AP156"/>
    <mergeCell ref="A157:AQ157"/>
    <mergeCell ref="A150:A152"/>
    <mergeCell ref="B150:B152"/>
    <mergeCell ref="C150:C152"/>
    <mergeCell ref="A144:C146"/>
    <mergeCell ref="A153:C155"/>
    <mergeCell ref="AJ3:AK3"/>
    <mergeCell ref="AM3:AN3"/>
    <mergeCell ref="AP3:AQ3"/>
    <mergeCell ref="AG3:AH3"/>
    <mergeCell ref="A90:A92"/>
    <mergeCell ref="B90:B92"/>
    <mergeCell ref="C90:C92"/>
    <mergeCell ref="A14:A16"/>
    <mergeCell ref="B14:B16"/>
    <mergeCell ref="C14:C16"/>
    <mergeCell ref="A17:A19"/>
    <mergeCell ref="B17:B19"/>
    <mergeCell ref="C17:C19"/>
    <mergeCell ref="A20:A22"/>
    <mergeCell ref="B20:B22"/>
    <mergeCell ref="C20:C22"/>
    <mergeCell ref="A27:A29"/>
    <mergeCell ref="B27:B29"/>
    <mergeCell ref="C27:C29"/>
    <mergeCell ref="A30:A32"/>
    <mergeCell ref="B30:B32"/>
    <mergeCell ref="C30:C32"/>
    <mergeCell ref="A33:A35"/>
    <mergeCell ref="B33:B35"/>
    <mergeCell ref="AS3:AS4"/>
    <mergeCell ref="AT3:AT4"/>
    <mergeCell ref="A213:C219"/>
    <mergeCell ref="A220:C220"/>
    <mergeCell ref="A228:C228"/>
    <mergeCell ref="AU3:AU4"/>
    <mergeCell ref="A2:A4"/>
    <mergeCell ref="B2:B4"/>
    <mergeCell ref="C2:C4"/>
    <mergeCell ref="D2:D4"/>
    <mergeCell ref="I3:J3"/>
    <mergeCell ref="L3:M3"/>
    <mergeCell ref="A138:AP138"/>
    <mergeCell ref="A139:AQ139"/>
    <mergeCell ref="AA3:AB3"/>
    <mergeCell ref="AD3:AE3"/>
    <mergeCell ref="E3:H3"/>
    <mergeCell ref="O3:P3"/>
    <mergeCell ref="A5:C10"/>
    <mergeCell ref="A88:AP88"/>
    <mergeCell ref="A158:AQ158"/>
    <mergeCell ref="R3:S3"/>
    <mergeCell ref="U3:V3"/>
    <mergeCell ref="X3:Y3"/>
    <mergeCell ref="A162:C164"/>
    <mergeCell ref="A165:AQ165"/>
    <mergeCell ref="A84:C86"/>
    <mergeCell ref="A93:C95"/>
    <mergeCell ref="A120:AP120"/>
    <mergeCell ref="A121:AQ121"/>
    <mergeCell ref="A123:A125"/>
    <mergeCell ref="B123:B125"/>
    <mergeCell ref="C123:C125"/>
    <mergeCell ref="A122:AQ122"/>
    <mergeCell ref="A126:A128"/>
    <mergeCell ref="B126:B128"/>
    <mergeCell ref="C126:C128"/>
    <mergeCell ref="A114:A116"/>
    <mergeCell ref="B114:B116"/>
    <mergeCell ref="C114:C116"/>
    <mergeCell ref="A129:A131"/>
    <mergeCell ref="B129:B131"/>
    <mergeCell ref="C129:C131"/>
    <mergeCell ref="A111:A113"/>
    <mergeCell ref="B111:B113"/>
    <mergeCell ref="C111:C113"/>
    <mergeCell ref="A108:A110"/>
    <mergeCell ref="B108:B110"/>
    <mergeCell ref="A187:C191"/>
    <mergeCell ref="A237:L237"/>
    <mergeCell ref="A96:AP96"/>
    <mergeCell ref="A97:AQ97"/>
    <mergeCell ref="A99:A101"/>
    <mergeCell ref="B99:B101"/>
    <mergeCell ref="C99:C101"/>
    <mergeCell ref="B231:AU231"/>
    <mergeCell ref="B230:AU230"/>
    <mergeCell ref="A221:C227"/>
    <mergeCell ref="A135:C137"/>
    <mergeCell ref="A117:C119"/>
    <mergeCell ref="B159:B161"/>
    <mergeCell ref="A170:C173"/>
    <mergeCell ref="A166:A169"/>
    <mergeCell ref="B166:B169"/>
    <mergeCell ref="C166:C169"/>
    <mergeCell ref="A192:C197"/>
    <mergeCell ref="A159:A161"/>
    <mergeCell ref="A132:A134"/>
    <mergeCell ref="B132:B134"/>
    <mergeCell ref="C132:C134"/>
    <mergeCell ref="A206:B211"/>
    <mergeCell ref="C206:C211"/>
  </mergeCells>
  <conditionalFormatting sqref="AV88 CU88 ET88 GS88">
    <cfRule type="cellIs" dxfId="8" priority="1879" operator="notEqual">
      <formula>AU88</formula>
    </cfRule>
  </conditionalFormatting>
  <conditionalFormatting sqref="AD135:AD137 AG135:AP137 AJ93:AP94 U135:AA137 E199:E229 J189:Q189 I188:O190 P190:Q190 F187:F190 I187:AP187 I135:R137 F93:F94 I93:AG94 F91 F54 F51 AP45:AQ45 I17:AR17 I20:AR20 I23:AR23 I27:AR27 I30:AR30 I33:AR33 I36:AR36 AP42:AQ42 AP54:AQ54 AP48:AQ48 AP51:AQ51 E150:E164 E197:F197 E10 F14 F17 F30 F20 F27 F23 F33 F36 F39 F42 F45 F48 F84 E92:F92 E95:F95 R180:U180 F81 I14:J14 L14:M14 O14:P14 R14:S14 U14:V14 X14:Y14 AA14:AB14 AD14:AE14 AG14:AH14 AJ14:AK14 AM14:AN14 AP14:AQ14 I45:J45 L45:M45 O45:P45 R45:S45 U45:V45 X45:Y45 AA45:AB45 AD45:AE45 AG45:AH45 AJ45:AK45 AM45:AN45 I48:J48 L48:M48 O48:P48 R48:S48 U48:V48 X48:Y48 AA48:AB48 AD48:AE48 AG39:AH39 AA39:AB39 AG48:AH48 AJ48:AK48 AM48:AN48 I51:J51 L51:M51 O51:P51 R51:S51 U51:V51 X51:Y51 AA51:AB51 AD51:AE51 AG51:AH51 AJ51:AK51 AM51:AN51 I54:J54 L54:M54 O54:P54 R54:S54 U54:V54 X54:Y54 AA54:AB54 AD54:AE54 AG54:AH54 AJ54:AK54 AM54:AN54 I42:J42 L42:M42 O42:P42 R42:S42 U42:V42 X42:Y42 AA42:AB42 AD42:AE42 AG42:AH42 AJ42:AK42 AM42:AN42 AP39:AQ39 AM39:AN39 AJ39:AK39 AD39:AE39 X39:Y39 U39:V39 R39:S39 O39:P39 I39:J39 L39:M39 F57 I57:AR57 F60 I60:AR60 F63 I63:AR63 F66 I66:AR66 F69 I69:AR69 F72 I72:AR72 F75 I75:AR75 F78 I78:AR78 E14:E86 I81:J86 L81:M86 O81:P86 AP81:AR86 R81:S86 U81:V86 AA81:AB86 AG81:AH86 AJ81:AK86 AM81:AN86 E90:F90 I90:AR90 I93:AR93 F99:F100 E99:F99 I99:AR99 F102:F103 E101:F102 I102:AR102 E104:F105 I105:AR105 E107:F108 I108:AR108 E110:F111 I111:AR111 F105:F118 E90:E121 I117:AR118 I126:AR126 I129:AR129 I132:AR132 E123:F134 E137:F137 I135:AR136 F135:F137 I141:AR141 E141:F146 I144:AR146 I150:AR150 E150:F155 I153:AR155 I159:AR159 E159:F164 I162:AR164 I166:AR166 I177:AR177 E177:F179 F177:F180 R185:U185 I182:AR182 E182:F184 F182:F185 F192:F195 I5:J5 L5:M5 O5:P5 R5:S5 U5:V5 X5:Y5 AA5:AB5 AD5:AE5 AG5:AH5 AJ5:AK5 AM5:AN5 AP5:AQ5 I192:J195 L192:M195 R192:S195 AD192:AE195 AG192:AH195 AJ192:AK195 AM192:AN195 O192:P195 U192:V195 AA192:AB195 X81:Y86 I123:AR123 R188:AP190 X192:Y195 I114:AR114 E113:F119 I170:AR173 E166:F173 E5:F5 AD81:AE86 AP192:AQ195 E170:E197 E123:E148">
    <cfRule type="cellIs" dxfId="7" priority="1880" operator="notEqual">
      <formula>#REF!</formula>
    </cfRule>
  </conditionalFormatting>
  <conditionalFormatting sqref="AV96:AV97 CU96:CU97 ET96:ET97 GS96:GS97">
    <cfRule type="cellIs" dxfId="6" priority="1833" operator="notEqual">
      <formula>AU96</formula>
    </cfRule>
  </conditionalFormatting>
  <conditionalFormatting sqref="AV120:AV121 CU120:CU121 ET120:ET121 GS120:GS121">
    <cfRule type="cellIs" dxfId="5" priority="1667" operator="notEqual">
      <formula>AU120</formula>
    </cfRule>
  </conditionalFormatting>
  <conditionalFormatting sqref="AV138:AV139 CU138:CU139 ET138:ET139 GS138:GS139">
    <cfRule type="cellIs" dxfId="4" priority="1471" operator="notEqual">
      <formula>AU138</formula>
    </cfRule>
  </conditionalFormatting>
  <conditionalFormatting sqref="AV147:AV148 CU147:CU148 ET147:ET148 GS147:GS148">
    <cfRule type="cellIs" dxfId="3" priority="1425" operator="notEqual">
      <formula>AU147</formula>
    </cfRule>
  </conditionalFormatting>
  <conditionalFormatting sqref="AV156:AV157 CU156:CU157 ET156:ET157 GS156:GS157">
    <cfRule type="cellIs" dxfId="2" priority="1379" operator="notEqual">
      <formula>AU156</formula>
    </cfRule>
  </conditionalFormatting>
  <conditionalFormatting sqref="AV174:AV175 CU174:CU175 ET174:ET175 GS174:GS175">
    <cfRule type="cellIs" dxfId="1" priority="1273" operator="notEqual">
      <formula>AU174</formula>
    </cfRule>
  </conditionalFormatting>
  <conditionalFormatting sqref="F196:F197">
    <cfRule type="cellIs" dxfId="0" priority="1" operator="notEqual">
      <formula>#REF!</formula>
    </cfRule>
  </conditionalFormatting>
  <pageMargins left="0.19685039370078741" right="0.19685039370078741" top="0.19648692810457516" bottom="0.78860294117647056" header="0.11811023622047245" footer="0.11811023622047245"/>
  <pageSetup paperSize="9" scale="11" fitToHeight="11" orientation="landscape" r:id="rId1"/>
  <rowBreaks count="3" manualBreakCount="3">
    <brk id="42" max="46" man="1"/>
    <brk id="104" max="46" man="1"/>
    <brk id="164" max="4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K54"/>
  <sheetViews>
    <sheetView view="pageBreakPreview" topLeftCell="A40" zoomScale="60" workbookViewId="0">
      <selection activeCell="G42" sqref="G42"/>
    </sheetView>
  </sheetViews>
  <sheetFormatPr defaultRowHeight="15"/>
  <cols>
    <col min="2" max="2" width="5.7109375" customWidth="1"/>
    <col min="3" max="3" width="133.7109375" customWidth="1"/>
    <col min="4" max="4" width="13.140625" customWidth="1"/>
    <col min="5" max="5" width="24.7109375" customWidth="1"/>
    <col min="6" max="6" width="22.42578125" customWidth="1"/>
    <col min="7" max="7" width="33.28515625" customWidth="1"/>
  </cols>
  <sheetData>
    <row r="2" spans="1:11" ht="1.5" customHeight="1"/>
    <row r="3" spans="1:11" hidden="1"/>
    <row r="4" spans="1:11" ht="62.25" customHeight="1">
      <c r="A4" s="175"/>
      <c r="B4" s="212" t="s">
        <v>141</v>
      </c>
      <c r="C4" s="212"/>
      <c r="D4" s="212"/>
      <c r="E4" s="212"/>
      <c r="F4" s="212"/>
      <c r="G4" s="212"/>
      <c r="H4" s="296"/>
      <c r="I4" s="296"/>
      <c r="J4" s="296"/>
      <c r="K4" s="296"/>
    </row>
    <row r="5" spans="1:11" ht="6" customHeight="1">
      <c r="A5" s="175"/>
      <c r="B5" s="176"/>
      <c r="C5" s="177"/>
      <c r="D5" s="177"/>
      <c r="E5" s="177"/>
      <c r="F5" s="177"/>
      <c r="G5" s="177"/>
      <c r="H5" s="175"/>
      <c r="I5" s="175"/>
      <c r="J5" s="175"/>
      <c r="K5" s="175"/>
    </row>
    <row r="6" spans="1:11" ht="21">
      <c r="A6" s="175"/>
      <c r="B6" s="297" t="s">
        <v>0</v>
      </c>
      <c r="C6" s="297" t="s">
        <v>31</v>
      </c>
      <c r="D6" s="297" t="s">
        <v>38</v>
      </c>
      <c r="E6" s="297" t="s">
        <v>42</v>
      </c>
      <c r="F6" s="297" t="s">
        <v>224</v>
      </c>
      <c r="G6" s="297" t="s">
        <v>225</v>
      </c>
      <c r="H6" s="178"/>
      <c r="I6" s="178"/>
      <c r="J6" s="178"/>
      <c r="K6" s="178"/>
    </row>
    <row r="7" spans="1:11" ht="36" customHeight="1">
      <c r="A7" s="175"/>
      <c r="B7" s="298"/>
      <c r="C7" s="298"/>
      <c r="D7" s="299"/>
      <c r="E7" s="298"/>
      <c r="F7" s="299"/>
      <c r="G7" s="298"/>
      <c r="H7" s="178"/>
      <c r="I7" s="178"/>
      <c r="J7" s="178"/>
      <c r="K7" s="178"/>
    </row>
    <row r="8" spans="1:11" ht="21">
      <c r="A8" s="175"/>
      <c r="B8" s="300" t="s">
        <v>44</v>
      </c>
      <c r="C8" s="300"/>
      <c r="D8" s="300"/>
      <c r="E8" s="300"/>
      <c r="F8" s="300"/>
      <c r="G8" s="179"/>
      <c r="H8" s="175"/>
      <c r="I8" s="175"/>
      <c r="J8" s="175"/>
      <c r="K8" s="175"/>
    </row>
    <row r="9" spans="1:11" ht="31.5" customHeight="1">
      <c r="A9" s="175"/>
      <c r="B9" s="182" t="s">
        <v>32</v>
      </c>
      <c r="C9" s="183" t="s">
        <v>142</v>
      </c>
      <c r="D9" s="184" t="s">
        <v>143</v>
      </c>
      <c r="E9" s="185">
        <v>1582</v>
      </c>
      <c r="F9" s="185">
        <v>1614</v>
      </c>
      <c r="G9" s="182"/>
      <c r="H9" s="186"/>
      <c r="I9" s="175"/>
      <c r="J9" s="175"/>
      <c r="K9" s="175"/>
    </row>
    <row r="10" spans="1:11" ht="55.5" customHeight="1">
      <c r="A10" s="175"/>
      <c r="B10" s="182" t="s">
        <v>33</v>
      </c>
      <c r="C10" s="187" t="s">
        <v>144</v>
      </c>
      <c r="D10" s="184" t="s">
        <v>145</v>
      </c>
      <c r="E10" s="185">
        <v>4027</v>
      </c>
      <c r="F10" s="185">
        <v>4140</v>
      </c>
      <c r="G10" s="182"/>
      <c r="H10" s="186"/>
      <c r="I10" s="175"/>
      <c r="J10" s="175"/>
      <c r="K10" s="175"/>
    </row>
    <row r="11" spans="1:11" ht="49.5" customHeight="1">
      <c r="A11" s="175"/>
      <c r="B11" s="182" t="s">
        <v>34</v>
      </c>
      <c r="C11" s="187" t="s">
        <v>146</v>
      </c>
      <c r="D11" s="184" t="s">
        <v>147</v>
      </c>
      <c r="E11" s="185">
        <v>13930</v>
      </c>
      <c r="F11" s="185">
        <v>14234.6</v>
      </c>
      <c r="G11" s="182"/>
      <c r="H11" s="186"/>
      <c r="I11" s="175"/>
      <c r="J11" s="175"/>
      <c r="K11" s="175"/>
    </row>
    <row r="12" spans="1:11" ht="39" customHeight="1">
      <c r="A12" s="175"/>
      <c r="B12" s="184" t="s">
        <v>84</v>
      </c>
      <c r="C12" s="188" t="s">
        <v>88</v>
      </c>
      <c r="D12" s="189"/>
      <c r="E12" s="190"/>
      <c r="F12" s="190"/>
      <c r="G12" s="191"/>
      <c r="H12" s="186"/>
      <c r="I12" s="175"/>
      <c r="J12" s="175"/>
      <c r="K12" s="175"/>
    </row>
    <row r="13" spans="1:11" ht="25.5" customHeight="1">
      <c r="A13" s="175"/>
      <c r="B13" s="192" t="s">
        <v>74</v>
      </c>
      <c r="C13" s="193" t="s">
        <v>80</v>
      </c>
      <c r="D13" s="194" t="s">
        <v>89</v>
      </c>
      <c r="E13" s="192">
        <v>131</v>
      </c>
      <c r="F13" s="192">
        <v>135</v>
      </c>
      <c r="G13" s="195"/>
      <c r="H13" s="186"/>
      <c r="I13" s="175"/>
      <c r="J13" s="175"/>
      <c r="K13" s="175"/>
    </row>
    <row r="14" spans="1:11" ht="30" customHeight="1">
      <c r="A14" s="175"/>
      <c r="B14" s="192" t="s">
        <v>160</v>
      </c>
      <c r="C14" s="193" t="s">
        <v>81</v>
      </c>
      <c r="D14" s="194" t="s">
        <v>89</v>
      </c>
      <c r="E14" s="192">
        <v>18</v>
      </c>
      <c r="F14" s="192">
        <v>20</v>
      </c>
      <c r="G14" s="195"/>
      <c r="H14" s="186"/>
      <c r="I14" s="175"/>
      <c r="J14" s="175"/>
      <c r="K14" s="175"/>
    </row>
    <row r="15" spans="1:11" ht="32.25" customHeight="1">
      <c r="A15" s="175"/>
      <c r="B15" s="192" t="s">
        <v>153</v>
      </c>
      <c r="C15" s="193" t="s">
        <v>90</v>
      </c>
      <c r="D15" s="194"/>
      <c r="E15" s="192"/>
      <c r="F15" s="192"/>
      <c r="G15" s="195"/>
      <c r="H15" s="186"/>
      <c r="I15" s="175"/>
      <c r="J15" s="175"/>
      <c r="K15" s="175"/>
    </row>
    <row r="16" spans="1:11" ht="33.75" customHeight="1">
      <c r="A16" s="175"/>
      <c r="B16" s="192" t="s">
        <v>75</v>
      </c>
      <c r="C16" s="193" t="s">
        <v>82</v>
      </c>
      <c r="D16" s="194" t="s">
        <v>89</v>
      </c>
      <c r="E16" s="192">
        <v>902.6</v>
      </c>
      <c r="F16" s="192">
        <v>929</v>
      </c>
      <c r="G16" s="195"/>
      <c r="H16" s="186"/>
      <c r="I16" s="175"/>
      <c r="J16" s="175"/>
      <c r="K16" s="175"/>
    </row>
    <row r="17" spans="1:11" ht="36.75" customHeight="1">
      <c r="A17" s="175"/>
      <c r="B17" s="192" t="s">
        <v>85</v>
      </c>
      <c r="C17" s="193" t="s">
        <v>83</v>
      </c>
      <c r="D17" s="194" t="s">
        <v>89</v>
      </c>
      <c r="E17" s="192">
        <v>1014</v>
      </c>
      <c r="F17" s="192">
        <v>1044</v>
      </c>
      <c r="G17" s="195"/>
      <c r="H17" s="186"/>
      <c r="I17" s="175"/>
      <c r="J17" s="175"/>
      <c r="K17" s="175"/>
    </row>
    <row r="18" spans="1:11" ht="33.75" customHeight="1">
      <c r="A18" s="175"/>
      <c r="B18" s="192" t="s">
        <v>86</v>
      </c>
      <c r="C18" s="193" t="s">
        <v>91</v>
      </c>
      <c r="D18" s="194" t="s">
        <v>92</v>
      </c>
      <c r="E18" s="192">
        <v>28</v>
      </c>
      <c r="F18" s="192">
        <v>29</v>
      </c>
      <c r="G18" s="195"/>
      <c r="H18" s="186"/>
      <c r="I18" s="175"/>
      <c r="J18" s="175"/>
      <c r="K18" s="175"/>
    </row>
    <row r="19" spans="1:11" ht="33" customHeight="1">
      <c r="A19" s="175"/>
      <c r="B19" s="192" t="s">
        <v>87</v>
      </c>
      <c r="C19" s="193" t="s">
        <v>93</v>
      </c>
      <c r="D19" s="194" t="s">
        <v>89</v>
      </c>
      <c r="E19" s="192">
        <v>191</v>
      </c>
      <c r="F19" s="192">
        <v>200</v>
      </c>
      <c r="G19" s="195"/>
      <c r="H19" s="186"/>
      <c r="I19" s="175"/>
      <c r="J19" s="175"/>
      <c r="K19" s="175"/>
    </row>
    <row r="20" spans="1:11" ht="35.25" customHeight="1">
      <c r="A20" s="175"/>
      <c r="B20" s="192" t="s">
        <v>161</v>
      </c>
      <c r="C20" s="193" t="s">
        <v>94</v>
      </c>
      <c r="D20" s="194" t="s">
        <v>89</v>
      </c>
      <c r="E20" s="192">
        <v>37</v>
      </c>
      <c r="F20" s="192">
        <v>43</v>
      </c>
      <c r="G20" s="195"/>
      <c r="H20" s="186"/>
      <c r="I20" s="175"/>
      <c r="J20" s="175"/>
      <c r="K20" s="175"/>
    </row>
    <row r="21" spans="1:11" ht="32.25" customHeight="1">
      <c r="A21" s="175"/>
      <c r="B21" s="192" t="s">
        <v>162</v>
      </c>
      <c r="C21" s="193" t="s">
        <v>95</v>
      </c>
      <c r="D21" s="194" t="s">
        <v>89</v>
      </c>
      <c r="E21" s="192">
        <v>5.5</v>
      </c>
      <c r="F21" s="192">
        <v>5.8</v>
      </c>
      <c r="G21" s="195"/>
      <c r="H21" s="186"/>
      <c r="I21" s="175"/>
      <c r="J21" s="175"/>
      <c r="K21" s="175"/>
    </row>
    <row r="22" spans="1:11" ht="45" customHeight="1">
      <c r="A22" s="175"/>
      <c r="B22" s="192" t="s">
        <v>163</v>
      </c>
      <c r="C22" s="193" t="s">
        <v>96</v>
      </c>
      <c r="D22" s="194" t="s">
        <v>89</v>
      </c>
      <c r="E22" s="192">
        <v>102</v>
      </c>
      <c r="F22" s="192">
        <v>104</v>
      </c>
      <c r="G22" s="195"/>
      <c r="H22" s="186"/>
      <c r="I22" s="175"/>
      <c r="J22" s="175"/>
      <c r="K22" s="175"/>
    </row>
    <row r="23" spans="1:11" ht="60" customHeight="1">
      <c r="A23" s="175"/>
      <c r="B23" s="192">
        <v>10</v>
      </c>
      <c r="C23" s="193" t="s">
        <v>226</v>
      </c>
      <c r="D23" s="194" t="s">
        <v>106</v>
      </c>
      <c r="E23" s="192" t="s">
        <v>227</v>
      </c>
      <c r="F23" s="192">
        <v>50</v>
      </c>
      <c r="G23" s="195"/>
      <c r="H23" s="186"/>
      <c r="I23" s="175"/>
      <c r="J23" s="175"/>
      <c r="K23" s="175"/>
    </row>
    <row r="24" spans="1:11" ht="34.5" customHeight="1">
      <c r="A24" s="175"/>
      <c r="B24" s="192">
        <v>11</v>
      </c>
      <c r="C24" s="193" t="s">
        <v>97</v>
      </c>
      <c r="D24" s="194" t="s">
        <v>98</v>
      </c>
      <c r="E24" s="192">
        <v>3.2</v>
      </c>
      <c r="F24" s="192">
        <v>3.8</v>
      </c>
      <c r="G24" s="195"/>
      <c r="H24" s="186"/>
      <c r="I24" s="175"/>
      <c r="J24" s="175"/>
      <c r="K24" s="175"/>
    </row>
    <row r="25" spans="1:11" ht="23.25">
      <c r="A25" s="175"/>
      <c r="B25" s="301" t="s">
        <v>45</v>
      </c>
      <c r="C25" s="302"/>
      <c r="D25" s="302"/>
      <c r="E25" s="302"/>
      <c r="F25" s="302"/>
      <c r="G25" s="196"/>
      <c r="H25" s="186"/>
      <c r="I25" s="175"/>
      <c r="J25" s="175"/>
      <c r="K25" s="175"/>
    </row>
    <row r="26" spans="1:11" ht="39.75" customHeight="1">
      <c r="A26" s="175"/>
      <c r="B26" s="197" t="s">
        <v>32</v>
      </c>
      <c r="C26" s="187" t="s">
        <v>148</v>
      </c>
      <c r="D26" s="184" t="s">
        <v>149</v>
      </c>
      <c r="E26" s="185">
        <v>443</v>
      </c>
      <c r="F26" s="185">
        <v>451</v>
      </c>
      <c r="G26" s="184"/>
      <c r="H26" s="186"/>
      <c r="I26" s="175"/>
      <c r="J26" s="175"/>
      <c r="K26" s="175"/>
    </row>
    <row r="27" spans="1:11" ht="55.5" customHeight="1">
      <c r="A27" s="175"/>
      <c r="B27" s="184" t="s">
        <v>33</v>
      </c>
      <c r="C27" s="187" t="s">
        <v>150</v>
      </c>
      <c r="D27" s="184" t="s">
        <v>14</v>
      </c>
      <c r="E27" s="185">
        <v>9.92</v>
      </c>
      <c r="F27" s="185">
        <v>10.119999999999999</v>
      </c>
      <c r="G27" s="198"/>
      <c r="H27" s="186"/>
      <c r="I27" s="175"/>
      <c r="J27" s="175"/>
      <c r="K27" s="175"/>
    </row>
    <row r="28" spans="1:11" ht="52.5" customHeight="1">
      <c r="A28" s="175"/>
      <c r="B28" s="197" t="s">
        <v>34</v>
      </c>
      <c r="C28" s="187" t="s">
        <v>151</v>
      </c>
      <c r="D28" s="184" t="s">
        <v>14</v>
      </c>
      <c r="E28" s="185">
        <v>1</v>
      </c>
      <c r="F28" s="185">
        <v>1</v>
      </c>
      <c r="G28" s="184"/>
      <c r="H28" s="186"/>
      <c r="I28" s="175"/>
      <c r="J28" s="175"/>
      <c r="K28" s="175"/>
    </row>
    <row r="29" spans="1:11" ht="59.25" customHeight="1">
      <c r="A29" s="175"/>
      <c r="B29" s="184" t="s">
        <v>84</v>
      </c>
      <c r="C29" s="187" t="s">
        <v>152</v>
      </c>
      <c r="D29" s="184" t="s">
        <v>143</v>
      </c>
      <c r="E29" s="185">
        <v>24.02</v>
      </c>
      <c r="F29" s="185">
        <v>24.78</v>
      </c>
      <c r="G29" s="198"/>
      <c r="H29" s="186"/>
      <c r="I29" s="175"/>
      <c r="J29" s="175"/>
      <c r="K29" s="175"/>
    </row>
    <row r="30" spans="1:11" ht="35.25" customHeight="1">
      <c r="A30" s="175"/>
      <c r="B30" s="197" t="s">
        <v>153</v>
      </c>
      <c r="C30" s="187" t="s">
        <v>154</v>
      </c>
      <c r="D30" s="184" t="s">
        <v>143</v>
      </c>
      <c r="E30" s="185">
        <v>38</v>
      </c>
      <c r="F30" s="185">
        <v>40</v>
      </c>
      <c r="G30" s="184"/>
      <c r="H30" s="186"/>
      <c r="I30" s="175"/>
      <c r="J30" s="175"/>
      <c r="K30" s="175"/>
    </row>
    <row r="31" spans="1:11" ht="79.5" customHeight="1">
      <c r="A31" s="175"/>
      <c r="B31" s="184" t="s">
        <v>86</v>
      </c>
      <c r="C31" s="187" t="s">
        <v>155</v>
      </c>
      <c r="D31" s="184"/>
      <c r="E31" s="185">
        <v>88.34</v>
      </c>
      <c r="F31" s="185">
        <v>99.09</v>
      </c>
      <c r="G31" s="198"/>
      <c r="H31" s="186"/>
      <c r="I31" s="175"/>
      <c r="J31" s="175"/>
      <c r="K31" s="175"/>
    </row>
    <row r="32" spans="1:11" ht="56.25" customHeight="1">
      <c r="A32" s="175"/>
      <c r="B32" s="197" t="s">
        <v>87</v>
      </c>
      <c r="C32" s="187" t="s">
        <v>156</v>
      </c>
      <c r="D32" s="184" t="s">
        <v>157</v>
      </c>
      <c r="E32" s="185">
        <v>5.5</v>
      </c>
      <c r="F32" s="185">
        <v>6.5</v>
      </c>
      <c r="G32" s="184"/>
      <c r="H32" s="186"/>
      <c r="I32" s="175"/>
      <c r="J32" s="175"/>
      <c r="K32" s="175"/>
    </row>
    <row r="33" spans="1:11" ht="51.75" customHeight="1">
      <c r="A33" s="175"/>
      <c r="B33" s="184" t="s">
        <v>158</v>
      </c>
      <c r="C33" s="187" t="s">
        <v>159</v>
      </c>
      <c r="D33" s="184" t="s">
        <v>14</v>
      </c>
      <c r="E33" s="197">
        <v>0</v>
      </c>
      <c r="F33" s="185">
        <v>2.4</v>
      </c>
      <c r="G33" s="198"/>
      <c r="H33" s="186"/>
      <c r="I33" s="175"/>
      <c r="J33" s="175"/>
      <c r="K33" s="175"/>
    </row>
    <row r="34" spans="1:11" ht="52.5" customHeight="1">
      <c r="A34" s="175"/>
      <c r="B34" s="303" t="s">
        <v>163</v>
      </c>
      <c r="C34" s="193" t="s">
        <v>103</v>
      </c>
      <c r="D34" s="189"/>
      <c r="E34" s="191"/>
      <c r="F34" s="191"/>
      <c r="G34" s="195"/>
      <c r="H34" s="186"/>
      <c r="I34" s="175"/>
      <c r="J34" s="175"/>
      <c r="K34" s="175"/>
    </row>
    <row r="35" spans="1:11" ht="27" customHeight="1">
      <c r="A35" s="175"/>
      <c r="B35" s="304"/>
      <c r="C35" s="193" t="s">
        <v>99</v>
      </c>
      <c r="D35" s="189" t="s">
        <v>14</v>
      </c>
      <c r="E35" s="192">
        <v>51.6</v>
      </c>
      <c r="F35" s="192">
        <v>51.6</v>
      </c>
      <c r="G35" s="195"/>
      <c r="H35" s="186"/>
      <c r="I35" s="175"/>
      <c r="J35" s="175"/>
      <c r="K35" s="175"/>
    </row>
    <row r="36" spans="1:11" ht="23.25" customHeight="1">
      <c r="A36" s="175"/>
      <c r="B36" s="305"/>
      <c r="C36" s="193" t="s">
        <v>100</v>
      </c>
      <c r="D36" s="189" t="s">
        <v>14</v>
      </c>
      <c r="E36" s="192">
        <v>13.3</v>
      </c>
      <c r="F36" s="192">
        <v>13.4</v>
      </c>
      <c r="G36" s="195"/>
      <c r="H36" s="186"/>
      <c r="I36" s="175"/>
      <c r="J36" s="175"/>
      <c r="K36" s="175"/>
    </row>
    <row r="37" spans="1:11" ht="52.5" customHeight="1">
      <c r="A37" s="175"/>
      <c r="B37" s="303" t="s">
        <v>164</v>
      </c>
      <c r="C37" s="193" t="s">
        <v>104</v>
      </c>
      <c r="D37" s="189"/>
      <c r="E37" s="192"/>
      <c r="F37" s="192"/>
      <c r="G37" s="195"/>
      <c r="H37" s="186"/>
      <c r="I37" s="175"/>
      <c r="J37" s="175"/>
      <c r="K37" s="175"/>
    </row>
    <row r="38" spans="1:11" ht="33" customHeight="1">
      <c r="A38" s="175"/>
      <c r="B38" s="304"/>
      <c r="C38" s="193" t="s">
        <v>101</v>
      </c>
      <c r="D38" s="189" t="s">
        <v>14</v>
      </c>
      <c r="E38" s="192">
        <v>17.14</v>
      </c>
      <c r="F38" s="192">
        <v>17.52</v>
      </c>
      <c r="G38" s="195"/>
      <c r="H38" s="186"/>
      <c r="I38" s="175"/>
      <c r="J38" s="175"/>
      <c r="K38" s="175"/>
    </row>
    <row r="39" spans="1:11" ht="34.5" customHeight="1">
      <c r="A39" s="175"/>
      <c r="B39" s="305"/>
      <c r="C39" s="193" t="s">
        <v>102</v>
      </c>
      <c r="D39" s="189" t="s">
        <v>14</v>
      </c>
      <c r="E39" s="192">
        <v>9.5</v>
      </c>
      <c r="F39" s="192">
        <v>9.6</v>
      </c>
      <c r="G39" s="195"/>
      <c r="H39" s="186"/>
      <c r="I39" s="175"/>
      <c r="J39" s="175"/>
      <c r="K39" s="175"/>
    </row>
    <row r="40" spans="1:11" ht="39.75" customHeight="1">
      <c r="A40" s="175"/>
      <c r="B40" s="199" t="s">
        <v>165</v>
      </c>
      <c r="C40" s="193" t="s">
        <v>105</v>
      </c>
      <c r="D40" s="189" t="s">
        <v>106</v>
      </c>
      <c r="E40" s="192">
        <v>77</v>
      </c>
      <c r="F40" s="192">
        <v>77</v>
      </c>
      <c r="G40" s="195"/>
      <c r="H40" s="186"/>
      <c r="I40" s="175"/>
      <c r="J40" s="175"/>
      <c r="K40" s="175"/>
    </row>
    <row r="41" spans="1:11" ht="42.75" customHeight="1">
      <c r="A41" s="175"/>
      <c r="B41" s="199" t="s">
        <v>166</v>
      </c>
      <c r="C41" s="193" t="s">
        <v>107</v>
      </c>
      <c r="D41" s="189" t="s">
        <v>89</v>
      </c>
      <c r="E41" s="192">
        <v>1399</v>
      </c>
      <c r="F41" s="192">
        <v>1415</v>
      </c>
      <c r="G41" s="195"/>
      <c r="H41" s="186"/>
      <c r="I41" s="175"/>
      <c r="J41" s="175"/>
      <c r="K41" s="175"/>
    </row>
    <row r="42" spans="1:11" ht="48.75" customHeight="1">
      <c r="A42" s="175"/>
      <c r="B42" s="199" t="s">
        <v>167</v>
      </c>
      <c r="C42" s="193" t="s">
        <v>108</v>
      </c>
      <c r="D42" s="189" t="s">
        <v>92</v>
      </c>
      <c r="E42" s="192">
        <v>4</v>
      </c>
      <c r="F42" s="192">
        <v>5</v>
      </c>
      <c r="G42" s="195"/>
      <c r="H42" s="186"/>
      <c r="I42" s="175"/>
      <c r="J42" s="175"/>
      <c r="K42" s="175"/>
    </row>
    <row r="43" spans="1:11" ht="39" customHeight="1">
      <c r="A43" s="175"/>
      <c r="B43" s="199" t="s">
        <v>168</v>
      </c>
      <c r="C43" s="193" t="s">
        <v>109</v>
      </c>
      <c r="D43" s="189" t="s">
        <v>92</v>
      </c>
      <c r="E43" s="192">
        <v>190</v>
      </c>
      <c r="F43" s="192">
        <v>195</v>
      </c>
      <c r="G43" s="195"/>
      <c r="H43" s="186"/>
      <c r="I43" s="175"/>
      <c r="J43" s="175"/>
      <c r="K43" s="175"/>
    </row>
    <row r="44" spans="1:11" ht="37.5" customHeight="1">
      <c r="A44" s="175"/>
      <c r="B44" s="199" t="s">
        <v>169</v>
      </c>
      <c r="C44" s="193" t="s">
        <v>110</v>
      </c>
      <c r="D44" s="189" t="s">
        <v>111</v>
      </c>
      <c r="E44" s="192">
        <v>17895</v>
      </c>
      <c r="F44" s="192">
        <v>19729</v>
      </c>
      <c r="G44" s="195"/>
      <c r="H44" s="186"/>
      <c r="I44" s="175"/>
      <c r="J44" s="175"/>
      <c r="K44" s="175"/>
    </row>
    <row r="45" spans="1:11" ht="52.5" customHeight="1">
      <c r="A45" s="175"/>
      <c r="B45" s="199">
        <v>15</v>
      </c>
      <c r="C45" s="193" t="s">
        <v>228</v>
      </c>
      <c r="D45" s="189" t="s">
        <v>92</v>
      </c>
      <c r="E45" s="200" t="s">
        <v>227</v>
      </c>
      <c r="F45" s="192">
        <v>1</v>
      </c>
      <c r="G45" s="195"/>
      <c r="H45" s="186"/>
      <c r="I45" s="175"/>
      <c r="J45" s="175"/>
      <c r="K45" s="175"/>
    </row>
    <row r="46" spans="1:11" ht="67.5" customHeight="1">
      <c r="A46" s="175"/>
      <c r="B46" s="199">
        <v>16</v>
      </c>
      <c r="C46" s="193" t="s">
        <v>112</v>
      </c>
      <c r="D46" s="189" t="s">
        <v>106</v>
      </c>
      <c r="E46" s="192">
        <v>6</v>
      </c>
      <c r="F46" s="192">
        <v>6</v>
      </c>
      <c r="G46" s="195"/>
      <c r="H46" s="186"/>
      <c r="I46" s="175"/>
      <c r="J46" s="175"/>
      <c r="K46" s="175"/>
    </row>
    <row r="47" spans="1:11" ht="23.25">
      <c r="A47" s="175"/>
      <c r="B47" s="201"/>
      <c r="C47" s="202" t="s">
        <v>40</v>
      </c>
      <c r="D47" s="202"/>
      <c r="E47" s="203"/>
      <c r="F47" s="203"/>
      <c r="G47" s="203"/>
      <c r="H47" s="204"/>
      <c r="I47" s="180"/>
      <c r="J47" s="180"/>
      <c r="K47" s="180"/>
    </row>
    <row r="48" spans="1:11" ht="23.25">
      <c r="A48" s="175"/>
      <c r="B48" s="201"/>
      <c r="C48" s="306" t="s">
        <v>61</v>
      </c>
      <c r="D48" s="307"/>
      <c r="E48" s="307"/>
      <c r="F48" s="307"/>
      <c r="G48" s="307"/>
      <c r="H48" s="204"/>
      <c r="I48" s="180"/>
      <c r="J48" s="180"/>
      <c r="K48" s="180"/>
    </row>
    <row r="49" spans="1:11" ht="11.25" customHeight="1">
      <c r="A49" s="175"/>
      <c r="B49" s="205"/>
      <c r="C49" s="206"/>
      <c r="D49" s="207"/>
      <c r="E49" s="207"/>
      <c r="F49" s="207"/>
      <c r="G49" s="207"/>
      <c r="H49" s="186"/>
      <c r="I49" s="175"/>
      <c r="J49" s="175"/>
      <c r="K49" s="175"/>
    </row>
    <row r="50" spans="1:11" ht="23.25">
      <c r="A50" s="175"/>
      <c r="B50" s="5" t="s">
        <v>35</v>
      </c>
      <c r="C50" s="5"/>
      <c r="D50" s="5"/>
      <c r="E50" s="6" t="s">
        <v>79</v>
      </c>
      <c r="F50" s="7"/>
      <c r="G50" s="208"/>
      <c r="H50" s="5"/>
      <c r="I50" s="181"/>
      <c r="J50" s="181"/>
      <c r="K50" s="181"/>
    </row>
    <row r="51" spans="1:11" ht="11.25" customHeight="1">
      <c r="A51" s="175"/>
      <c r="B51" s="5"/>
      <c r="C51" s="5"/>
      <c r="D51" s="5"/>
      <c r="E51" s="6"/>
      <c r="F51" s="7"/>
      <c r="G51" s="7"/>
      <c r="H51" s="5"/>
      <c r="I51" s="181"/>
      <c r="J51" s="181"/>
      <c r="K51" s="181"/>
    </row>
    <row r="52" spans="1:11" ht="23.25">
      <c r="A52" s="175"/>
      <c r="B52" s="5" t="s">
        <v>24</v>
      </c>
      <c r="C52" s="5"/>
      <c r="D52" s="5"/>
      <c r="E52" s="6"/>
      <c r="F52" s="7"/>
      <c r="G52" s="7"/>
      <c r="H52" s="5"/>
      <c r="I52" s="181"/>
      <c r="J52" s="181"/>
      <c r="K52" s="181"/>
    </row>
    <row r="53" spans="1:11" ht="23.25">
      <c r="A53" s="175"/>
      <c r="B53" s="5" t="s">
        <v>229</v>
      </c>
      <c r="C53" s="5"/>
      <c r="D53" s="5"/>
      <c r="E53" s="6"/>
      <c r="F53" s="7"/>
      <c r="G53" s="7"/>
      <c r="H53" s="5"/>
      <c r="I53" s="181"/>
      <c r="J53" s="181"/>
      <c r="K53" s="181"/>
    </row>
    <row r="54" spans="1:11" ht="23.25">
      <c r="A54" s="175"/>
      <c r="B54" s="5" t="s">
        <v>30</v>
      </c>
      <c r="C54" s="5" t="s">
        <v>137</v>
      </c>
      <c r="D54" s="5"/>
      <c r="E54" s="6"/>
      <c r="F54" s="7"/>
      <c r="G54" s="7"/>
      <c r="H54" s="5"/>
      <c r="I54" s="181"/>
      <c r="J54" s="181"/>
      <c r="K54" s="181"/>
    </row>
  </sheetData>
  <mergeCells count="12">
    <mergeCell ref="B8:F8"/>
    <mergeCell ref="B25:F25"/>
    <mergeCell ref="B34:B36"/>
    <mergeCell ref="B37:B39"/>
    <mergeCell ref="C48:G48"/>
    <mergeCell ref="B4:K4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3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K28"/>
  <sheetViews>
    <sheetView workbookViewId="0">
      <selection activeCell="B5" sqref="B5:K5"/>
    </sheetView>
  </sheetViews>
  <sheetFormatPr defaultRowHeight="15"/>
  <cols>
    <col min="5" max="5" width="25.85546875" customWidth="1"/>
    <col min="11" max="11" width="52.28515625" customWidth="1"/>
  </cols>
  <sheetData>
    <row r="2" spans="1:11" ht="18.75">
      <c r="B2" s="331" t="s">
        <v>235</v>
      </c>
      <c r="C2" s="213"/>
      <c r="D2" s="213"/>
      <c r="E2" s="213"/>
      <c r="F2" s="213"/>
      <c r="G2" s="213"/>
      <c r="H2" s="213"/>
      <c r="I2" s="213"/>
      <c r="J2" s="213"/>
      <c r="K2" s="213"/>
    </row>
    <row r="3" spans="1:11" ht="18.75">
      <c r="B3" s="27"/>
      <c r="C3" s="28"/>
    </row>
    <row r="4" spans="1:11" ht="41.25" customHeight="1">
      <c r="B4" s="332" t="s">
        <v>248</v>
      </c>
      <c r="C4" s="332"/>
      <c r="D4" s="213"/>
      <c r="E4" s="213"/>
      <c r="F4" s="213"/>
      <c r="G4" s="213"/>
      <c r="H4" s="213"/>
      <c r="I4" s="213"/>
      <c r="J4" s="213"/>
      <c r="K4" s="213"/>
    </row>
    <row r="5" spans="1:11" ht="45.75" customHeight="1">
      <c r="B5" s="333" t="s">
        <v>253</v>
      </c>
      <c r="C5" s="213"/>
      <c r="D5" s="213"/>
      <c r="E5" s="213"/>
      <c r="F5" s="213"/>
      <c r="G5" s="213"/>
      <c r="H5" s="213"/>
      <c r="I5" s="213"/>
      <c r="J5" s="213"/>
      <c r="K5" s="213"/>
    </row>
    <row r="6" spans="1:11" ht="15.75">
      <c r="B6" s="334" t="s">
        <v>236</v>
      </c>
      <c r="C6" s="334"/>
      <c r="D6" s="213"/>
      <c r="E6" s="213"/>
      <c r="F6" s="213"/>
      <c r="G6" s="213"/>
      <c r="H6" s="213"/>
      <c r="I6" s="213"/>
      <c r="J6" s="213"/>
      <c r="K6" s="213"/>
    </row>
    <row r="7" spans="1:11">
      <c r="A7" s="310" t="s">
        <v>32</v>
      </c>
      <c r="B7" s="319" t="s">
        <v>237</v>
      </c>
      <c r="C7" s="320"/>
      <c r="D7" s="320"/>
      <c r="E7" s="321"/>
      <c r="F7" s="328" t="s">
        <v>258</v>
      </c>
      <c r="G7" s="329"/>
      <c r="H7" s="329"/>
      <c r="I7" s="329"/>
      <c r="J7" s="329"/>
      <c r="K7" s="329"/>
    </row>
    <row r="8" spans="1:11">
      <c r="A8" s="317"/>
      <c r="B8" s="322"/>
      <c r="C8" s="323"/>
      <c r="D8" s="323"/>
      <c r="E8" s="324"/>
      <c r="F8" s="330"/>
      <c r="G8" s="329"/>
      <c r="H8" s="329"/>
      <c r="I8" s="329"/>
      <c r="J8" s="329"/>
      <c r="K8" s="329"/>
    </row>
    <row r="9" spans="1:11" ht="47.25" customHeight="1">
      <c r="A9" s="317"/>
      <c r="B9" s="322"/>
      <c r="C9" s="323"/>
      <c r="D9" s="323"/>
      <c r="E9" s="324"/>
      <c r="F9" s="330"/>
      <c r="G9" s="329"/>
      <c r="H9" s="329"/>
      <c r="I9" s="329"/>
      <c r="J9" s="329"/>
      <c r="K9" s="329"/>
    </row>
    <row r="10" spans="1:11" ht="229.5" customHeight="1">
      <c r="A10" s="318"/>
      <c r="B10" s="325"/>
      <c r="C10" s="326"/>
      <c r="D10" s="326"/>
      <c r="E10" s="327"/>
      <c r="F10" s="314" t="s">
        <v>275</v>
      </c>
      <c r="G10" s="315"/>
      <c r="H10" s="315"/>
      <c r="I10" s="315"/>
      <c r="J10" s="315"/>
      <c r="K10" s="316"/>
    </row>
    <row r="11" spans="1:11" ht="15" customHeight="1">
      <c r="A11" s="29" t="s">
        <v>33</v>
      </c>
      <c r="B11" s="313" t="s">
        <v>249</v>
      </c>
      <c r="C11" s="309"/>
      <c r="D11" s="309"/>
      <c r="E11" s="309"/>
      <c r="F11" s="309"/>
      <c r="G11" s="309"/>
      <c r="H11" s="309"/>
      <c r="I11" s="309"/>
      <c r="J11" s="309"/>
      <c r="K11" s="309"/>
    </row>
    <row r="12" spans="1:11" ht="15.75">
      <c r="A12" s="29" t="s">
        <v>238</v>
      </c>
      <c r="B12" s="313" t="s">
        <v>250</v>
      </c>
      <c r="C12" s="309"/>
      <c r="D12" s="309"/>
      <c r="E12" s="309"/>
      <c r="F12" s="309"/>
      <c r="G12" s="309"/>
      <c r="H12" s="309"/>
      <c r="I12" s="309"/>
      <c r="J12" s="309"/>
      <c r="K12" s="309"/>
    </row>
    <row r="13" spans="1:11" ht="15.75">
      <c r="A13" s="29" t="s">
        <v>239</v>
      </c>
      <c r="B13" s="313" t="s">
        <v>251</v>
      </c>
      <c r="C13" s="309"/>
      <c r="D13" s="309"/>
      <c r="E13" s="309"/>
      <c r="F13" s="309"/>
      <c r="G13" s="309"/>
      <c r="H13" s="309"/>
      <c r="I13" s="309"/>
      <c r="J13" s="309"/>
      <c r="K13" s="309"/>
    </row>
    <row r="14" spans="1:11" ht="15.75">
      <c r="A14" s="29" t="s">
        <v>240</v>
      </c>
      <c r="B14" s="338" t="s">
        <v>252</v>
      </c>
      <c r="C14" s="309"/>
      <c r="D14" s="309"/>
      <c r="E14" s="309"/>
      <c r="F14" s="309"/>
      <c r="G14" s="309"/>
      <c r="H14" s="309"/>
      <c r="I14" s="309"/>
      <c r="J14" s="309"/>
      <c r="K14" s="309"/>
    </row>
    <row r="15" spans="1:11" ht="15.75">
      <c r="A15" s="30" t="s">
        <v>241</v>
      </c>
      <c r="B15" s="339" t="s">
        <v>242</v>
      </c>
      <c r="C15" s="309"/>
      <c r="D15" s="309"/>
      <c r="E15" s="309"/>
      <c r="F15" s="309"/>
      <c r="G15" s="309"/>
      <c r="H15" s="309"/>
      <c r="I15" s="309"/>
      <c r="J15" s="309"/>
      <c r="K15" s="309"/>
    </row>
    <row r="16" spans="1:11" ht="47.25" customHeight="1">
      <c r="A16" s="29" t="s">
        <v>34</v>
      </c>
      <c r="B16" s="308" t="s">
        <v>243</v>
      </c>
      <c r="C16" s="309"/>
      <c r="D16" s="309"/>
      <c r="E16" s="309"/>
      <c r="F16" s="309"/>
      <c r="G16" s="309"/>
      <c r="H16" s="309"/>
      <c r="I16" s="309"/>
      <c r="J16" s="309"/>
      <c r="K16" s="309"/>
    </row>
    <row r="17" spans="1:11" ht="15" customHeight="1">
      <c r="A17" s="310" t="s">
        <v>84</v>
      </c>
      <c r="B17" s="308" t="s">
        <v>244</v>
      </c>
      <c r="C17" s="309"/>
      <c r="D17" s="309"/>
      <c r="E17" s="309"/>
      <c r="F17" s="309"/>
      <c r="G17" s="309"/>
      <c r="H17" s="309"/>
      <c r="I17" s="309"/>
      <c r="J17" s="309"/>
      <c r="K17" s="309"/>
    </row>
    <row r="18" spans="1:11" ht="15" customHeight="1">
      <c r="A18" s="311"/>
      <c r="B18" s="308"/>
      <c r="C18" s="309"/>
      <c r="D18" s="309"/>
      <c r="E18" s="309"/>
      <c r="F18" s="309"/>
      <c r="G18" s="309"/>
      <c r="H18" s="309"/>
      <c r="I18" s="309"/>
      <c r="J18" s="309"/>
      <c r="K18" s="309"/>
    </row>
    <row r="19" spans="1:11" ht="15" customHeight="1">
      <c r="A19" s="311"/>
      <c r="B19" s="308"/>
      <c r="C19" s="309"/>
      <c r="D19" s="309"/>
      <c r="E19" s="309"/>
      <c r="F19" s="309"/>
      <c r="G19" s="309"/>
      <c r="H19" s="309"/>
      <c r="I19" s="309"/>
      <c r="J19" s="309"/>
      <c r="K19" s="309"/>
    </row>
    <row r="20" spans="1:11" ht="1.5" customHeight="1">
      <c r="A20" s="311"/>
      <c r="B20" s="308"/>
      <c r="C20" s="309"/>
      <c r="D20" s="309"/>
      <c r="E20" s="309"/>
      <c r="F20" s="309"/>
      <c r="G20" s="309"/>
      <c r="H20" s="309"/>
      <c r="I20" s="309"/>
      <c r="J20" s="309"/>
      <c r="K20" s="309"/>
    </row>
    <row r="21" spans="1:11" ht="18.75" customHeight="1">
      <c r="A21" s="312"/>
      <c r="B21" s="308" t="s">
        <v>245</v>
      </c>
      <c r="C21" s="309"/>
      <c r="D21" s="309"/>
      <c r="E21" s="309"/>
      <c r="F21" s="309"/>
      <c r="G21" s="309"/>
      <c r="H21" s="309"/>
      <c r="I21" s="309"/>
      <c r="J21" s="309"/>
      <c r="K21" s="309"/>
    </row>
    <row r="24" spans="1:11" ht="15.75">
      <c r="A24" s="336" t="s">
        <v>246</v>
      </c>
      <c r="B24" s="337"/>
      <c r="C24" s="337"/>
      <c r="D24" s="337"/>
      <c r="E24" s="38" t="s">
        <v>79</v>
      </c>
      <c r="F24" s="36"/>
    </row>
    <row r="25" spans="1:11" ht="15.75">
      <c r="A25" s="31"/>
      <c r="B25" s="32"/>
      <c r="C25" s="32"/>
      <c r="D25" s="36"/>
      <c r="E25" s="36"/>
      <c r="F25" s="36"/>
    </row>
    <row r="26" spans="1:11" ht="15.75">
      <c r="A26" s="31"/>
      <c r="B26" s="335"/>
      <c r="C26" s="335"/>
      <c r="D26" s="36"/>
      <c r="E26" s="36"/>
      <c r="F26" s="36"/>
    </row>
    <row r="27" spans="1:11" ht="15.75">
      <c r="A27" s="33" t="s">
        <v>247</v>
      </c>
      <c r="B27" s="34"/>
      <c r="C27" s="26"/>
      <c r="D27" s="36"/>
      <c r="E27" s="38" t="s">
        <v>229</v>
      </c>
      <c r="F27" s="36"/>
    </row>
    <row r="28" spans="1:11" ht="15.75">
      <c r="A28" s="35"/>
      <c r="B28" s="36" t="s">
        <v>276</v>
      </c>
      <c r="C28" s="37"/>
      <c r="D28" s="36"/>
      <c r="E28" s="36"/>
      <c r="F28" s="36"/>
    </row>
  </sheetData>
  <mergeCells count="27">
    <mergeCell ref="B2:K2"/>
    <mergeCell ref="B4:K4"/>
    <mergeCell ref="B5:K5"/>
    <mergeCell ref="B6:K6"/>
    <mergeCell ref="B26:C26"/>
    <mergeCell ref="A24:D24"/>
    <mergeCell ref="F11:K11"/>
    <mergeCell ref="F12:K12"/>
    <mergeCell ref="F13:K13"/>
    <mergeCell ref="F14:K14"/>
    <mergeCell ref="F15:K15"/>
    <mergeCell ref="F16:K16"/>
    <mergeCell ref="B13:E13"/>
    <mergeCell ref="B14:E14"/>
    <mergeCell ref="B15:E15"/>
    <mergeCell ref="B16:E16"/>
    <mergeCell ref="B17:E20"/>
    <mergeCell ref="B21:E21"/>
    <mergeCell ref="A17:A21"/>
    <mergeCell ref="B11:E11"/>
    <mergeCell ref="F10:K10"/>
    <mergeCell ref="A7:A10"/>
    <mergeCell ref="B7:E10"/>
    <mergeCell ref="F17:K20"/>
    <mergeCell ref="F21:K21"/>
    <mergeCell ref="F7:K9"/>
    <mergeCell ref="B12:E12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Титул</vt:lpstr>
      <vt:lpstr>финансирование мероприятий</vt:lpstr>
      <vt:lpstr>показатели табл.4</vt:lpstr>
      <vt:lpstr>табл 5</vt:lpstr>
      <vt:lpstr>'финансирование мероприятий'!Заголовки_для_печати</vt:lpstr>
      <vt:lpstr>'показатели табл.4'!Область_печати</vt:lpstr>
      <vt:lpstr>Титул!Область_печати</vt:lpstr>
      <vt:lpstr>'финансирование мероприятий'!Область_печати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TureyskayEE</dc:creator>
  <cp:lastModifiedBy>Колесова Татьяна Анатольевна</cp:lastModifiedBy>
  <cp:lastPrinted>2015-09-07T07:52:30Z</cp:lastPrinted>
  <dcterms:created xsi:type="dcterms:W3CDTF">2012-04-09T03:09:53Z</dcterms:created>
  <dcterms:modified xsi:type="dcterms:W3CDTF">2015-09-08T12:27:41Z</dcterms:modified>
</cp:coreProperties>
</file>