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28" yWindow="312" windowWidth="11976" windowHeight="11640" tabRatio="862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5" r:id="rId4"/>
    <sheet name="Финансирование таб.3" sheetId="13" r:id="rId5"/>
    <sheet name="Показатели таб.4" sheetId="5" r:id="rId6"/>
    <sheet name="пояснения таб. 5" sheetId="11" r:id="rId7"/>
  </sheets>
  <definedNames>
    <definedName name="_xlnm._FilterDatabase" localSheetId="2" hidden="1">'Выполнение работ'!$A$3:$O$70</definedName>
    <definedName name="_xlnm._FilterDatabase" localSheetId="4" hidden="1">'Финансирование таб.3'!$A$7:$AR$158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5">'Показатели таб.4'!$5:$7</definedName>
    <definedName name="_xlnm.Print_Titles" localSheetId="4">'Финансирование таб.3'!$5:$8</definedName>
    <definedName name="_xlnm.Print_Area" localSheetId="2">'Выполнение работ'!$A$1:$Q$81</definedName>
    <definedName name="_xlnm.Print_Area" localSheetId="5">'Показатели таб.4'!$A$1:$AQ$27</definedName>
    <definedName name="_xlnm.Print_Area" localSheetId="6">'пояснения таб. 5'!$A$1:$C$26</definedName>
    <definedName name="_xlnm.Print_Area" localSheetId="4">'Финансирование таб.3'!$A$1:$AR$166</definedName>
  </definedNames>
  <calcPr calcId="124519"/>
</workbook>
</file>

<file path=xl/calcChain.xml><?xml version="1.0" encoding="utf-8"?>
<calcChain xmlns="http://schemas.openxmlformats.org/spreadsheetml/2006/main">
  <c r="Z30" i="13"/>
  <c r="W42"/>
  <c r="W41"/>
  <c r="W153"/>
  <c r="U153"/>
  <c r="T153"/>
  <c r="U157"/>
  <c r="T157"/>
  <c r="F158"/>
  <c r="F157"/>
  <c r="E157"/>
  <c r="F156"/>
  <c r="F90" l="1"/>
  <c r="E102"/>
  <c r="Q127"/>
  <c r="E158"/>
  <c r="E42"/>
  <c r="F34"/>
  <c r="E82"/>
  <c r="K76"/>
  <c r="E152"/>
  <c r="H154"/>
  <c r="H122" l="1"/>
  <c r="E122" s="1"/>
  <c r="AQ153"/>
  <c r="AQ154"/>
  <c r="AQ158"/>
  <c r="AQ122"/>
  <c r="AQ123"/>
  <c r="AQ114"/>
  <c r="AQ118"/>
  <c r="AQ42"/>
  <c r="AQ30"/>
  <c r="AQ34"/>
  <c r="AO126"/>
  <c r="F42"/>
  <c r="F40" s="1"/>
  <c r="E41"/>
  <c r="F78"/>
  <c r="F86"/>
  <c r="AQ85"/>
  <c r="AQ78"/>
  <c r="AN153"/>
  <c r="AN154"/>
  <c r="AN157"/>
  <c r="AN158"/>
  <c r="AN122"/>
  <c r="AN118"/>
  <c r="AN114"/>
  <c r="AN34"/>
  <c r="AN30"/>
  <c r="E34"/>
  <c r="F82"/>
  <c r="AK158"/>
  <c r="AK157"/>
  <c r="AK154"/>
  <c r="AK153"/>
  <c r="AK122"/>
  <c r="AK118"/>
  <c r="AK86"/>
  <c r="AK34"/>
  <c r="AK30"/>
  <c r="AK114"/>
  <c r="AE152"/>
  <c r="AE29"/>
  <c r="AE30"/>
  <c r="AE156"/>
  <c r="AE34"/>
  <c r="AE158"/>
  <c r="AE154"/>
  <c r="AE122"/>
  <c r="AE118"/>
  <c r="AE114"/>
  <c r="AC86"/>
  <c r="AE86" s="1"/>
  <c r="AE82"/>
  <c r="AC38"/>
  <c r="AE38" s="1"/>
  <c r="E114" l="1"/>
  <c r="F114"/>
  <c r="AE153"/>
  <c r="AE157"/>
  <c r="AB122"/>
  <c r="AB114"/>
  <c r="AB118"/>
  <c r="AB153"/>
  <c r="AB154"/>
  <c r="AB157"/>
  <c r="AB158"/>
  <c r="Y158"/>
  <c r="AB38"/>
  <c r="AB57"/>
  <c r="AB34"/>
  <c r="AB82"/>
  <c r="AB80" s="1"/>
  <c r="AB86"/>
  <c r="Y122"/>
  <c r="Y114"/>
  <c r="Y112" s="1"/>
  <c r="Y118"/>
  <c r="Y157"/>
  <c r="Y153"/>
  <c r="Y154"/>
  <c r="Y30"/>
  <c r="Y34"/>
  <c r="Y38"/>
  <c r="Y57"/>
  <c r="V113"/>
  <c r="V122"/>
  <c r="V118"/>
  <c r="V114"/>
  <c r="V157"/>
  <c r="V153"/>
  <c r="V154"/>
  <c r="V30"/>
  <c r="V28" s="1"/>
  <c r="V34"/>
  <c r="V38"/>
  <c r="V98"/>
  <c r="V82"/>
  <c r="V86"/>
  <c r="F57"/>
  <c r="Y86"/>
  <c r="Y84" s="1"/>
  <c r="Y82"/>
  <c r="Y80" s="1"/>
  <c r="F30"/>
  <c r="S122"/>
  <c r="S114"/>
  <c r="F118"/>
  <c r="F122"/>
  <c r="S118"/>
  <c r="S158"/>
  <c r="S153"/>
  <c r="S157"/>
  <c r="S154"/>
  <c r="S86"/>
  <c r="S82"/>
  <c r="S30"/>
  <c r="S28" s="1"/>
  <c r="P122"/>
  <c r="P114"/>
  <c r="P118"/>
  <c r="P157"/>
  <c r="P158"/>
  <c r="P154"/>
  <c r="P153"/>
  <c r="P30"/>
  <c r="P42"/>
  <c r="N127"/>
  <c r="O127"/>
  <c r="R127"/>
  <c r="T127"/>
  <c r="W127"/>
  <c r="X127"/>
  <c r="Z127"/>
  <c r="AA127"/>
  <c r="AF127"/>
  <c r="AH123"/>
  <c r="AH127" s="1"/>
  <c r="AJ127"/>
  <c r="AL127"/>
  <c r="AN123"/>
  <c r="AN127" s="1"/>
  <c r="AP127"/>
  <c r="I120"/>
  <c r="M57"/>
  <c r="M153"/>
  <c r="M157"/>
  <c r="M122"/>
  <c r="E118"/>
  <c r="M114"/>
  <c r="J158"/>
  <c r="H153"/>
  <c r="E153" s="1"/>
  <c r="H157"/>
  <c r="J114"/>
  <c r="H30"/>
  <c r="E30" s="1"/>
  <c r="E62" s="1"/>
  <c r="E26" s="1"/>
  <c r="H61"/>
  <c r="I61"/>
  <c r="K61"/>
  <c r="L61"/>
  <c r="N61"/>
  <c r="O61"/>
  <c r="P61"/>
  <c r="Q61"/>
  <c r="R61"/>
  <c r="S61"/>
  <c r="T61"/>
  <c r="U61"/>
  <c r="V61"/>
  <c r="W61"/>
  <c r="X61"/>
  <c r="Y61"/>
  <c r="Z61"/>
  <c r="AA61"/>
  <c r="AC61"/>
  <c r="AD61"/>
  <c r="AF61"/>
  <c r="AG61"/>
  <c r="AH61"/>
  <c r="AI61"/>
  <c r="AJ61"/>
  <c r="AK61"/>
  <c r="AL61"/>
  <c r="AM61"/>
  <c r="AN61"/>
  <c r="AO61"/>
  <c r="AP61"/>
  <c r="H62"/>
  <c r="H26" s="1"/>
  <c r="I62"/>
  <c r="L62"/>
  <c r="N62"/>
  <c r="O62"/>
  <c r="Q62"/>
  <c r="R62"/>
  <c r="T62"/>
  <c r="U62"/>
  <c r="W62"/>
  <c r="W26" s="1"/>
  <c r="X62"/>
  <c r="Z62"/>
  <c r="AA62"/>
  <c r="AC62"/>
  <c r="AD62"/>
  <c r="AF62"/>
  <c r="AG62"/>
  <c r="AH62"/>
  <c r="AI62"/>
  <c r="AI26" s="1"/>
  <c r="AJ62"/>
  <c r="AL62"/>
  <c r="AL26" s="1"/>
  <c r="AM62"/>
  <c r="AO62"/>
  <c r="AO26" s="1"/>
  <c r="AP62"/>
  <c r="G63"/>
  <c r="H63"/>
  <c r="I63"/>
  <c r="J63"/>
  <c r="K63"/>
  <c r="L63"/>
  <c r="N63"/>
  <c r="N27" s="1"/>
  <c r="O63"/>
  <c r="P63"/>
  <c r="Q63"/>
  <c r="R63"/>
  <c r="R27" s="1"/>
  <c r="S63"/>
  <c r="T63"/>
  <c r="U63"/>
  <c r="V63"/>
  <c r="V27" s="1"/>
  <c r="W63"/>
  <c r="X63"/>
  <c r="Y63"/>
  <c r="Z63"/>
  <c r="Z27" s="1"/>
  <c r="AA63"/>
  <c r="AB63"/>
  <c r="AC63"/>
  <c r="AD63"/>
  <c r="AF63"/>
  <c r="AG63"/>
  <c r="AH63"/>
  <c r="AH27" s="1"/>
  <c r="AI63"/>
  <c r="AJ63"/>
  <c r="AK63"/>
  <c r="AL63"/>
  <c r="AL27" s="1"/>
  <c r="AM63"/>
  <c r="AN63"/>
  <c r="AO63"/>
  <c r="AP63"/>
  <c r="AP27" s="1"/>
  <c r="AQ63"/>
  <c r="F59"/>
  <c r="E59"/>
  <c r="F58"/>
  <c r="E58"/>
  <c r="E57"/>
  <c r="AQ56"/>
  <c r="AP56"/>
  <c r="AO56"/>
  <c r="AN56"/>
  <c r="AM56"/>
  <c r="AL56"/>
  <c r="AK56"/>
  <c r="AJ56"/>
  <c r="AI56"/>
  <c r="AH56"/>
  <c r="AG56"/>
  <c r="AF56"/>
  <c r="AD56"/>
  <c r="AC56"/>
  <c r="AB56"/>
  <c r="AA56"/>
  <c r="Z56"/>
  <c r="Y56"/>
  <c r="X56"/>
  <c r="W56"/>
  <c r="V56"/>
  <c r="U56"/>
  <c r="T56"/>
  <c r="S56"/>
  <c r="R56"/>
  <c r="Q56"/>
  <c r="P56"/>
  <c r="O56"/>
  <c r="N56"/>
  <c r="L56"/>
  <c r="K56"/>
  <c r="J56"/>
  <c r="I56"/>
  <c r="H56"/>
  <c r="F56"/>
  <c r="H28"/>
  <c r="H155"/>
  <c r="H151"/>
  <c r="I155"/>
  <c r="J155" s="1"/>
  <c r="K155"/>
  <c r="L155"/>
  <c r="N155"/>
  <c r="O155"/>
  <c r="P155"/>
  <c r="Q155"/>
  <c r="R155"/>
  <c r="T155"/>
  <c r="U155"/>
  <c r="W155"/>
  <c r="X155"/>
  <c r="Z155"/>
  <c r="AA155"/>
  <c r="AB155"/>
  <c r="AC155"/>
  <c r="AD155"/>
  <c r="AF155"/>
  <c r="AG155"/>
  <c r="AH155"/>
  <c r="AI155"/>
  <c r="AJ155"/>
  <c r="AL155"/>
  <c r="AM155"/>
  <c r="AO155"/>
  <c r="AP155"/>
  <c r="I151"/>
  <c r="J151" s="1"/>
  <c r="L151"/>
  <c r="N151"/>
  <c r="O151"/>
  <c r="Q151"/>
  <c r="R151"/>
  <c r="T151"/>
  <c r="U151"/>
  <c r="W151"/>
  <c r="X151"/>
  <c r="Z151"/>
  <c r="AA151"/>
  <c r="AC151"/>
  <c r="AD151"/>
  <c r="AF151"/>
  <c r="AG151"/>
  <c r="AH151"/>
  <c r="AI151"/>
  <c r="AJ151"/>
  <c r="AL151"/>
  <c r="AM151"/>
  <c r="AO151"/>
  <c r="AP151"/>
  <c r="E156"/>
  <c r="F154"/>
  <c r="F153"/>
  <c r="F152"/>
  <c r="I28"/>
  <c r="J28" s="1"/>
  <c r="K28"/>
  <c r="L28"/>
  <c r="N28"/>
  <c r="O28"/>
  <c r="P28"/>
  <c r="Q28"/>
  <c r="R28"/>
  <c r="T28"/>
  <c r="U28"/>
  <c r="W28"/>
  <c r="X28"/>
  <c r="Y28"/>
  <c r="Z28"/>
  <c r="AA28"/>
  <c r="AB28"/>
  <c r="AC28"/>
  <c r="AD28"/>
  <c r="AF28"/>
  <c r="AG28"/>
  <c r="AH28"/>
  <c r="AI28"/>
  <c r="AJ28"/>
  <c r="AL28"/>
  <c r="AM28"/>
  <c r="AO28"/>
  <c r="AP28"/>
  <c r="E31"/>
  <c r="F31"/>
  <c r="H125"/>
  <c r="H109" s="1"/>
  <c r="I125"/>
  <c r="I109" s="1"/>
  <c r="K125"/>
  <c r="K109" s="1"/>
  <c r="L125"/>
  <c r="L109" s="1"/>
  <c r="N125"/>
  <c r="N109" s="1"/>
  <c r="O125"/>
  <c r="O109" s="1"/>
  <c r="P125"/>
  <c r="P109" s="1"/>
  <c r="Q125"/>
  <c r="Q109" s="1"/>
  <c r="R125"/>
  <c r="R109" s="1"/>
  <c r="S125"/>
  <c r="S109" s="1"/>
  <c r="T125"/>
  <c r="T109" s="1"/>
  <c r="U125"/>
  <c r="U109" s="1"/>
  <c r="V125"/>
  <c r="V109" s="1"/>
  <c r="W125"/>
  <c r="W109" s="1"/>
  <c r="X125"/>
  <c r="X109" s="1"/>
  <c r="Y125"/>
  <c r="Y109" s="1"/>
  <c r="Z125"/>
  <c r="Z109" s="1"/>
  <c r="AA125"/>
  <c r="AA109" s="1"/>
  <c r="AB125"/>
  <c r="AB109" s="1"/>
  <c r="AC125"/>
  <c r="AC109" s="1"/>
  <c r="AD125"/>
  <c r="AF125"/>
  <c r="AF109" s="1"/>
  <c r="AG125"/>
  <c r="AG109" s="1"/>
  <c r="AH125"/>
  <c r="AH109" s="1"/>
  <c r="AI125"/>
  <c r="AI109" s="1"/>
  <c r="AJ125"/>
  <c r="AJ109" s="1"/>
  <c r="AK125"/>
  <c r="AK109" s="1"/>
  <c r="AL125"/>
  <c r="AL109" s="1"/>
  <c r="AM125"/>
  <c r="AM109" s="1"/>
  <c r="AN125"/>
  <c r="AN109" s="1"/>
  <c r="AO125"/>
  <c r="AO109" s="1"/>
  <c r="AP125"/>
  <c r="AP109" s="1"/>
  <c r="H126"/>
  <c r="H110" s="1"/>
  <c r="I126"/>
  <c r="I110" s="1"/>
  <c r="K126"/>
  <c r="K110" s="1"/>
  <c r="L126"/>
  <c r="L110" s="1"/>
  <c r="N126"/>
  <c r="N110" s="1"/>
  <c r="O126"/>
  <c r="O110" s="1"/>
  <c r="Q126"/>
  <c r="R126"/>
  <c r="R110" s="1"/>
  <c r="T126"/>
  <c r="U126"/>
  <c r="U110" s="1"/>
  <c r="V126"/>
  <c r="V110" s="1"/>
  <c r="W126"/>
  <c r="X126"/>
  <c r="X110" s="1"/>
  <c r="Z126"/>
  <c r="AA126"/>
  <c r="AA110" s="1"/>
  <c r="AC126"/>
  <c r="AD126"/>
  <c r="AF126"/>
  <c r="AG126"/>
  <c r="AG110" s="1"/>
  <c r="AH126"/>
  <c r="AH110" s="1"/>
  <c r="AI126"/>
  <c r="AJ126"/>
  <c r="AL126"/>
  <c r="AL110" s="1"/>
  <c r="AM126"/>
  <c r="AM110" s="1"/>
  <c r="AN126"/>
  <c r="AP126"/>
  <c r="I127"/>
  <c r="L127"/>
  <c r="U127"/>
  <c r="V127" s="1"/>
  <c r="AC127"/>
  <c r="AG127"/>
  <c r="AO127"/>
  <c r="AQ127" s="1"/>
  <c r="L120"/>
  <c r="N120"/>
  <c r="O120"/>
  <c r="Q120"/>
  <c r="R120"/>
  <c r="T120"/>
  <c r="U120"/>
  <c r="W120"/>
  <c r="X120"/>
  <c r="Z120"/>
  <c r="AA120"/>
  <c r="AC120"/>
  <c r="AD120"/>
  <c r="AF120"/>
  <c r="AG120"/>
  <c r="AH120"/>
  <c r="AI120"/>
  <c r="AJ120"/>
  <c r="AL120"/>
  <c r="AM120"/>
  <c r="AO120"/>
  <c r="AP120"/>
  <c r="H116"/>
  <c r="I116"/>
  <c r="K116"/>
  <c r="L116"/>
  <c r="N116"/>
  <c r="O116"/>
  <c r="P116"/>
  <c r="Q116"/>
  <c r="R116"/>
  <c r="T116"/>
  <c r="U116"/>
  <c r="V116"/>
  <c r="W116"/>
  <c r="X116"/>
  <c r="Z116"/>
  <c r="AA116"/>
  <c r="AC116"/>
  <c r="AD116"/>
  <c r="AF116"/>
  <c r="AG116"/>
  <c r="AH116"/>
  <c r="AI116"/>
  <c r="AJ116"/>
  <c r="AL116"/>
  <c r="AM116"/>
  <c r="AO116"/>
  <c r="AP116"/>
  <c r="H112"/>
  <c r="I112"/>
  <c r="K112"/>
  <c r="L112"/>
  <c r="N112"/>
  <c r="O112"/>
  <c r="P112"/>
  <c r="Q112"/>
  <c r="R112"/>
  <c r="S112"/>
  <c r="T112"/>
  <c r="U112"/>
  <c r="W112"/>
  <c r="X112"/>
  <c r="Z112"/>
  <c r="AA112"/>
  <c r="AB112"/>
  <c r="AC112"/>
  <c r="AD112"/>
  <c r="AF112"/>
  <c r="AG112"/>
  <c r="AH112"/>
  <c r="AI112"/>
  <c r="AJ112"/>
  <c r="AL112"/>
  <c r="AM112"/>
  <c r="AO112"/>
  <c r="AP112"/>
  <c r="H105"/>
  <c r="H148" s="1"/>
  <c r="H135" s="1"/>
  <c r="H15" s="1"/>
  <c r="I105"/>
  <c r="I148" s="1"/>
  <c r="I135" s="1"/>
  <c r="I15" s="1"/>
  <c r="J105"/>
  <c r="K105"/>
  <c r="K148" s="1"/>
  <c r="K135" s="1"/>
  <c r="K15" s="1"/>
  <c r="L105"/>
  <c r="L148" s="1"/>
  <c r="L135" s="1"/>
  <c r="L15" s="1"/>
  <c r="N105"/>
  <c r="N148" s="1"/>
  <c r="N135" s="1"/>
  <c r="N15" s="1"/>
  <c r="O105"/>
  <c r="O148" s="1"/>
  <c r="O135" s="1"/>
  <c r="O15" s="1"/>
  <c r="P105"/>
  <c r="P148" s="1"/>
  <c r="P135" s="1"/>
  <c r="P15" s="1"/>
  <c r="Q105"/>
  <c r="Q148" s="1"/>
  <c r="Q135" s="1"/>
  <c r="Q15" s="1"/>
  <c r="R105"/>
  <c r="R148" s="1"/>
  <c r="R135" s="1"/>
  <c r="R15" s="1"/>
  <c r="S105"/>
  <c r="S148" s="1"/>
  <c r="S135" s="1"/>
  <c r="S15" s="1"/>
  <c r="T105"/>
  <c r="T148" s="1"/>
  <c r="T135" s="1"/>
  <c r="T15" s="1"/>
  <c r="U105"/>
  <c r="U148" s="1"/>
  <c r="U135" s="1"/>
  <c r="U15" s="1"/>
  <c r="V105"/>
  <c r="V148" s="1"/>
  <c r="V135" s="1"/>
  <c r="V15" s="1"/>
  <c r="W105"/>
  <c r="W148" s="1"/>
  <c r="W135" s="1"/>
  <c r="W15" s="1"/>
  <c r="X105"/>
  <c r="X148" s="1"/>
  <c r="X135" s="1"/>
  <c r="X15" s="1"/>
  <c r="Y105"/>
  <c r="Y148" s="1"/>
  <c r="Y15" s="1"/>
  <c r="Z105"/>
  <c r="Z148" s="1"/>
  <c r="Z135" s="1"/>
  <c r="Z15" s="1"/>
  <c r="AA105"/>
  <c r="AA148" s="1"/>
  <c r="AA135" s="1"/>
  <c r="AA15" s="1"/>
  <c r="AB105"/>
  <c r="AB148" s="1"/>
  <c r="AB135" s="1"/>
  <c r="AB15" s="1"/>
  <c r="AC105"/>
  <c r="AC148" s="1"/>
  <c r="AC135" s="1"/>
  <c r="AC15" s="1"/>
  <c r="AD105"/>
  <c r="AF105"/>
  <c r="AF148" s="1"/>
  <c r="AF135" s="1"/>
  <c r="AF15" s="1"/>
  <c r="AG105"/>
  <c r="AG148" s="1"/>
  <c r="AG135" s="1"/>
  <c r="AG15" s="1"/>
  <c r="AH105"/>
  <c r="AH148" s="1"/>
  <c r="AH135" s="1"/>
  <c r="AH15" s="1"/>
  <c r="AI105"/>
  <c r="AI148" s="1"/>
  <c r="AI135" s="1"/>
  <c r="AI15" s="1"/>
  <c r="AJ105"/>
  <c r="AJ148" s="1"/>
  <c r="AJ135" s="1"/>
  <c r="AJ15" s="1"/>
  <c r="AK105"/>
  <c r="AK148" s="1"/>
  <c r="AK135" s="1"/>
  <c r="AL105"/>
  <c r="AL148" s="1"/>
  <c r="AL135" s="1"/>
  <c r="AL15" s="1"/>
  <c r="AM105"/>
  <c r="AM148" s="1"/>
  <c r="AM135" s="1"/>
  <c r="AM15" s="1"/>
  <c r="AN105"/>
  <c r="AN148" s="1"/>
  <c r="AN135" s="1"/>
  <c r="AN15" s="1"/>
  <c r="AO105"/>
  <c r="AO148" s="1"/>
  <c r="AO135" s="1"/>
  <c r="AO15" s="1"/>
  <c r="AP105"/>
  <c r="AP65" s="1"/>
  <c r="H106"/>
  <c r="H149" s="1"/>
  <c r="H136" s="1"/>
  <c r="H16" s="1"/>
  <c r="I106"/>
  <c r="I149" s="1"/>
  <c r="I136" s="1"/>
  <c r="I16" s="1"/>
  <c r="J106"/>
  <c r="L106"/>
  <c r="L149" s="1"/>
  <c r="L136" s="1"/>
  <c r="L16" s="1"/>
  <c r="N106"/>
  <c r="N149" s="1"/>
  <c r="N136" s="1"/>
  <c r="N16" s="1"/>
  <c r="O106"/>
  <c r="O149" s="1"/>
  <c r="O136" s="1"/>
  <c r="O16" s="1"/>
  <c r="P106"/>
  <c r="P149" s="1"/>
  <c r="P136" s="1"/>
  <c r="P16" s="1"/>
  <c r="Q106"/>
  <c r="Q149" s="1"/>
  <c r="Q136" s="1"/>
  <c r="Q16" s="1"/>
  <c r="R106"/>
  <c r="R149" s="1"/>
  <c r="R136" s="1"/>
  <c r="R16" s="1"/>
  <c r="T106"/>
  <c r="T149" s="1"/>
  <c r="T136" s="1"/>
  <c r="T16" s="1"/>
  <c r="U106"/>
  <c r="U149" s="1"/>
  <c r="U136" s="1"/>
  <c r="U16" s="1"/>
  <c r="W106"/>
  <c r="W149" s="1"/>
  <c r="W136" s="1"/>
  <c r="W16" s="1"/>
  <c r="X106"/>
  <c r="X149" s="1"/>
  <c r="X136" s="1"/>
  <c r="X16" s="1"/>
  <c r="Z106"/>
  <c r="Z149" s="1"/>
  <c r="Z136" s="1"/>
  <c r="Z16" s="1"/>
  <c r="AA106"/>
  <c r="AA149" s="1"/>
  <c r="AA136" s="1"/>
  <c r="AA16" s="1"/>
  <c r="AC106"/>
  <c r="AC149" s="1"/>
  <c r="AC136" s="1"/>
  <c r="AC16" s="1"/>
  <c r="AD106"/>
  <c r="AF106"/>
  <c r="AF149" s="1"/>
  <c r="AF136" s="1"/>
  <c r="AF16" s="1"/>
  <c r="AG106"/>
  <c r="AG149" s="1"/>
  <c r="AG136" s="1"/>
  <c r="AG16" s="1"/>
  <c r="AH106"/>
  <c r="AH149" s="1"/>
  <c r="AH136" s="1"/>
  <c r="AH16" s="1"/>
  <c r="AI106"/>
  <c r="AJ106"/>
  <c r="AJ149" s="1"/>
  <c r="AJ136" s="1"/>
  <c r="AJ16" s="1"/>
  <c r="AL106"/>
  <c r="AL149" s="1"/>
  <c r="AL136" s="1"/>
  <c r="AL16" s="1"/>
  <c r="AM106"/>
  <c r="AM149" s="1"/>
  <c r="AN106"/>
  <c r="AO106"/>
  <c r="AO149" s="1"/>
  <c r="AO136" s="1"/>
  <c r="AO16" s="1"/>
  <c r="AP106"/>
  <c r="H107"/>
  <c r="H150" s="1"/>
  <c r="H137" s="1"/>
  <c r="H17" s="1"/>
  <c r="I107"/>
  <c r="I150" s="1"/>
  <c r="I137" s="1"/>
  <c r="I17" s="1"/>
  <c r="K107"/>
  <c r="K150" s="1"/>
  <c r="K137" s="1"/>
  <c r="K17" s="1"/>
  <c r="L107"/>
  <c r="L150" s="1"/>
  <c r="L137" s="1"/>
  <c r="L17" s="1"/>
  <c r="N107"/>
  <c r="N150" s="1"/>
  <c r="N137" s="1"/>
  <c r="N17" s="1"/>
  <c r="O107"/>
  <c r="O150" s="1"/>
  <c r="O137" s="1"/>
  <c r="O17" s="1"/>
  <c r="P107"/>
  <c r="P150" s="1"/>
  <c r="P137" s="1"/>
  <c r="P17" s="1"/>
  <c r="Q107"/>
  <c r="Q150" s="1"/>
  <c r="Q137" s="1"/>
  <c r="Q17" s="1"/>
  <c r="R107"/>
  <c r="R150" s="1"/>
  <c r="R137" s="1"/>
  <c r="R17" s="1"/>
  <c r="S107"/>
  <c r="S150" s="1"/>
  <c r="S137" s="1"/>
  <c r="S17" s="1"/>
  <c r="T107"/>
  <c r="T150" s="1"/>
  <c r="T137" s="1"/>
  <c r="T17" s="1"/>
  <c r="U107"/>
  <c r="U150" s="1"/>
  <c r="U137" s="1"/>
  <c r="U17" s="1"/>
  <c r="V107"/>
  <c r="V150" s="1"/>
  <c r="V137" s="1"/>
  <c r="V17" s="1"/>
  <c r="W107"/>
  <c r="W150" s="1"/>
  <c r="W137" s="1"/>
  <c r="W17" s="1"/>
  <c r="X107"/>
  <c r="X150" s="1"/>
  <c r="X137" s="1"/>
  <c r="X17" s="1"/>
  <c r="Y107"/>
  <c r="Y150" s="1"/>
  <c r="Y17" s="1"/>
  <c r="Z107"/>
  <c r="Z150" s="1"/>
  <c r="Z137" s="1"/>
  <c r="Z17" s="1"/>
  <c r="AA107"/>
  <c r="AA150" s="1"/>
  <c r="AA137" s="1"/>
  <c r="AA17" s="1"/>
  <c r="AB107"/>
  <c r="AB150" s="1"/>
  <c r="AB137" s="1"/>
  <c r="AB17" s="1"/>
  <c r="AC107"/>
  <c r="AC150" s="1"/>
  <c r="AC137" s="1"/>
  <c r="AC17" s="1"/>
  <c r="AD107"/>
  <c r="AF107"/>
  <c r="AF150" s="1"/>
  <c r="AF137" s="1"/>
  <c r="AF17" s="1"/>
  <c r="AG107"/>
  <c r="AG150" s="1"/>
  <c r="AG137" s="1"/>
  <c r="AG17" s="1"/>
  <c r="AH107"/>
  <c r="AH150" s="1"/>
  <c r="AH137" s="1"/>
  <c r="AH17" s="1"/>
  <c r="AI107"/>
  <c r="AI150" s="1"/>
  <c r="AI137" s="1"/>
  <c r="AI17" s="1"/>
  <c r="AJ107"/>
  <c r="AJ150" s="1"/>
  <c r="AJ137" s="1"/>
  <c r="AJ17" s="1"/>
  <c r="AK107"/>
  <c r="AK150" s="1"/>
  <c r="AK137" s="1"/>
  <c r="AL107"/>
  <c r="AL150" s="1"/>
  <c r="AL137" s="1"/>
  <c r="AL17" s="1"/>
  <c r="AM107"/>
  <c r="AM150" s="1"/>
  <c r="AM137" s="1"/>
  <c r="AM17" s="1"/>
  <c r="AN107"/>
  <c r="AN150" s="1"/>
  <c r="AN137" s="1"/>
  <c r="AN17" s="1"/>
  <c r="AO107"/>
  <c r="AO150" s="1"/>
  <c r="AO137" s="1"/>
  <c r="AO17" s="1"/>
  <c r="AP107"/>
  <c r="AP150" s="1"/>
  <c r="AP137" s="1"/>
  <c r="AP17" s="1"/>
  <c r="AQ107"/>
  <c r="AQ150" s="1"/>
  <c r="H100"/>
  <c r="I100"/>
  <c r="J100"/>
  <c r="K100"/>
  <c r="L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F100"/>
  <c r="AG100"/>
  <c r="AH100"/>
  <c r="AI100"/>
  <c r="AJ100"/>
  <c r="AK100"/>
  <c r="AL100"/>
  <c r="AM100"/>
  <c r="AN100"/>
  <c r="AO100"/>
  <c r="AP100"/>
  <c r="AQ100"/>
  <c r="F102"/>
  <c r="E103"/>
  <c r="F103"/>
  <c r="F101"/>
  <c r="H96"/>
  <c r="I96"/>
  <c r="J96"/>
  <c r="K96"/>
  <c r="L96"/>
  <c r="N96"/>
  <c r="O96"/>
  <c r="P96"/>
  <c r="Q96"/>
  <c r="R96"/>
  <c r="S96"/>
  <c r="T96"/>
  <c r="U96"/>
  <c r="V96"/>
  <c r="W96"/>
  <c r="X96"/>
  <c r="Z96"/>
  <c r="AA96"/>
  <c r="AB96"/>
  <c r="AC96"/>
  <c r="AD96"/>
  <c r="AF96"/>
  <c r="AG96"/>
  <c r="AH96"/>
  <c r="AI96"/>
  <c r="AJ96"/>
  <c r="AK96"/>
  <c r="AL96"/>
  <c r="AM96"/>
  <c r="AN96"/>
  <c r="AO96"/>
  <c r="AP96"/>
  <c r="AQ96"/>
  <c r="E99"/>
  <c r="F99"/>
  <c r="H92"/>
  <c r="I92"/>
  <c r="J92"/>
  <c r="K92"/>
  <c r="L92"/>
  <c r="N92"/>
  <c r="O92"/>
  <c r="P92"/>
  <c r="Q92"/>
  <c r="R92"/>
  <c r="S92"/>
  <c r="T92"/>
  <c r="U92"/>
  <c r="V92"/>
  <c r="W92"/>
  <c r="X92"/>
  <c r="Y92"/>
  <c r="Z92"/>
  <c r="AA92"/>
  <c r="AB92"/>
  <c r="AC92"/>
  <c r="AD92"/>
  <c r="AF92"/>
  <c r="AG92"/>
  <c r="AH92"/>
  <c r="AI92"/>
  <c r="AJ92"/>
  <c r="AK92"/>
  <c r="AL92"/>
  <c r="AM92"/>
  <c r="AN92"/>
  <c r="AO92"/>
  <c r="AP92"/>
  <c r="AQ92"/>
  <c r="E94"/>
  <c r="F94"/>
  <c r="E95"/>
  <c r="F95"/>
  <c r="F93"/>
  <c r="H88"/>
  <c r="I88"/>
  <c r="J88"/>
  <c r="K88"/>
  <c r="L88"/>
  <c r="N88"/>
  <c r="O88"/>
  <c r="P88"/>
  <c r="Q88"/>
  <c r="R88"/>
  <c r="S88"/>
  <c r="T88"/>
  <c r="U88"/>
  <c r="V88"/>
  <c r="W88"/>
  <c r="X88"/>
  <c r="Y88"/>
  <c r="Z88"/>
  <c r="AA88"/>
  <c r="AB88"/>
  <c r="AC88"/>
  <c r="AD88"/>
  <c r="AF88"/>
  <c r="AG88"/>
  <c r="AH88"/>
  <c r="AI88"/>
  <c r="AJ88"/>
  <c r="AK88"/>
  <c r="AL88"/>
  <c r="AM88"/>
  <c r="AN88"/>
  <c r="AO88"/>
  <c r="AP88"/>
  <c r="AQ88"/>
  <c r="E90"/>
  <c r="G90" s="1"/>
  <c r="E91"/>
  <c r="F91"/>
  <c r="H84"/>
  <c r="I84"/>
  <c r="J84"/>
  <c r="K84"/>
  <c r="L84"/>
  <c r="N84"/>
  <c r="O84"/>
  <c r="P84"/>
  <c r="Q84"/>
  <c r="R84"/>
  <c r="T84"/>
  <c r="U84"/>
  <c r="W84"/>
  <c r="X84"/>
  <c r="Z84"/>
  <c r="AA84"/>
  <c r="AB84"/>
  <c r="AC84"/>
  <c r="AD84"/>
  <c r="AF84"/>
  <c r="AG84"/>
  <c r="AH84"/>
  <c r="AI84"/>
  <c r="AJ84"/>
  <c r="AL84"/>
  <c r="AM84"/>
  <c r="AO84"/>
  <c r="AP84"/>
  <c r="E87"/>
  <c r="F87"/>
  <c r="H80"/>
  <c r="I80"/>
  <c r="J80"/>
  <c r="K80"/>
  <c r="L80"/>
  <c r="N80"/>
  <c r="O80"/>
  <c r="P80"/>
  <c r="Q80"/>
  <c r="R80"/>
  <c r="T80"/>
  <c r="U80"/>
  <c r="W80"/>
  <c r="X80"/>
  <c r="Z80"/>
  <c r="AA80"/>
  <c r="AC80"/>
  <c r="AD80"/>
  <c r="AF80"/>
  <c r="AG80"/>
  <c r="AH80"/>
  <c r="AI80"/>
  <c r="AJ80"/>
  <c r="AK80"/>
  <c r="AL80"/>
  <c r="AM80"/>
  <c r="AN80"/>
  <c r="AO80"/>
  <c r="AP80"/>
  <c r="AQ80"/>
  <c r="E83"/>
  <c r="F83"/>
  <c r="H76"/>
  <c r="I76"/>
  <c r="J76"/>
  <c r="L76"/>
  <c r="O76"/>
  <c r="P76"/>
  <c r="Q76"/>
  <c r="R76"/>
  <c r="S76"/>
  <c r="T76"/>
  <c r="U76"/>
  <c r="V76"/>
  <c r="W76"/>
  <c r="X76"/>
  <c r="Y76"/>
  <c r="Z76"/>
  <c r="AA76"/>
  <c r="AB76"/>
  <c r="AC76"/>
  <c r="AD76"/>
  <c r="AF76"/>
  <c r="AG76"/>
  <c r="AH76"/>
  <c r="AI76"/>
  <c r="AJ76"/>
  <c r="AK76"/>
  <c r="AL76"/>
  <c r="AM76"/>
  <c r="AN76"/>
  <c r="AO76"/>
  <c r="AP76"/>
  <c r="AQ76"/>
  <c r="E79"/>
  <c r="F79"/>
  <c r="H72"/>
  <c r="I72"/>
  <c r="J72"/>
  <c r="K72"/>
  <c r="L72"/>
  <c r="N72"/>
  <c r="O72"/>
  <c r="P72"/>
  <c r="Q72"/>
  <c r="R72"/>
  <c r="S72"/>
  <c r="T72"/>
  <c r="U72"/>
  <c r="V72"/>
  <c r="W72"/>
  <c r="X72"/>
  <c r="Y72"/>
  <c r="Z72"/>
  <c r="AA72"/>
  <c r="AB72"/>
  <c r="AC72"/>
  <c r="AD72"/>
  <c r="AF72"/>
  <c r="AG72"/>
  <c r="AH72"/>
  <c r="AI72"/>
  <c r="AJ72"/>
  <c r="AK72"/>
  <c r="AL72"/>
  <c r="AM72"/>
  <c r="AN72"/>
  <c r="AO72"/>
  <c r="AP72"/>
  <c r="AQ72"/>
  <c r="E75"/>
  <c r="F75"/>
  <c r="H68"/>
  <c r="I68"/>
  <c r="J68"/>
  <c r="K68"/>
  <c r="L68"/>
  <c r="N68"/>
  <c r="O68"/>
  <c r="P68"/>
  <c r="Q68"/>
  <c r="R68"/>
  <c r="S68"/>
  <c r="T68"/>
  <c r="U68"/>
  <c r="V68"/>
  <c r="W68"/>
  <c r="X68"/>
  <c r="Y68"/>
  <c r="Z68"/>
  <c r="AA68"/>
  <c r="AB68"/>
  <c r="AC68"/>
  <c r="AD68"/>
  <c r="AF68"/>
  <c r="AG68"/>
  <c r="AH68"/>
  <c r="AI68"/>
  <c r="AJ68"/>
  <c r="AK68"/>
  <c r="AL68"/>
  <c r="AM68"/>
  <c r="AN68"/>
  <c r="AO68"/>
  <c r="AP68"/>
  <c r="AQ68"/>
  <c r="E70"/>
  <c r="F70"/>
  <c r="E71"/>
  <c r="F71"/>
  <c r="I65"/>
  <c r="R65"/>
  <c r="Z65"/>
  <c r="AH65"/>
  <c r="L67"/>
  <c r="AJ67"/>
  <c r="H52"/>
  <c r="I52"/>
  <c r="J52"/>
  <c r="K52"/>
  <c r="L52"/>
  <c r="N52"/>
  <c r="O52"/>
  <c r="P52"/>
  <c r="Q52"/>
  <c r="R52"/>
  <c r="S52"/>
  <c r="T52"/>
  <c r="U52"/>
  <c r="V52"/>
  <c r="W52"/>
  <c r="X52"/>
  <c r="Y52"/>
  <c r="Z52"/>
  <c r="AA52"/>
  <c r="AB52"/>
  <c r="AC52"/>
  <c r="AD52"/>
  <c r="AF52"/>
  <c r="AG52"/>
  <c r="AH52"/>
  <c r="AI52"/>
  <c r="AJ52"/>
  <c r="AK52"/>
  <c r="AL52"/>
  <c r="AM52"/>
  <c r="AN52"/>
  <c r="AO52"/>
  <c r="AP52"/>
  <c r="AQ52"/>
  <c r="E54"/>
  <c r="F54"/>
  <c r="E55"/>
  <c r="F55"/>
  <c r="H48"/>
  <c r="I48"/>
  <c r="J48"/>
  <c r="K48"/>
  <c r="L48"/>
  <c r="N48"/>
  <c r="O48"/>
  <c r="P48"/>
  <c r="Q48"/>
  <c r="R48"/>
  <c r="S48"/>
  <c r="T48"/>
  <c r="U48"/>
  <c r="V48"/>
  <c r="W48"/>
  <c r="X48"/>
  <c r="Y48"/>
  <c r="Z48"/>
  <c r="AA48"/>
  <c r="AB48"/>
  <c r="AC48"/>
  <c r="AD48"/>
  <c r="AF48"/>
  <c r="AG48"/>
  <c r="AH48"/>
  <c r="AI48"/>
  <c r="AJ48"/>
  <c r="AK48"/>
  <c r="AL48"/>
  <c r="AM48"/>
  <c r="AN48"/>
  <c r="AO48"/>
  <c r="AP48"/>
  <c r="AQ48"/>
  <c r="E50"/>
  <c r="F50"/>
  <c r="E51"/>
  <c r="F51"/>
  <c r="H44"/>
  <c r="I44"/>
  <c r="J44"/>
  <c r="K44"/>
  <c r="L44"/>
  <c r="N44"/>
  <c r="O44"/>
  <c r="P44"/>
  <c r="Q44"/>
  <c r="R44"/>
  <c r="S44"/>
  <c r="T44"/>
  <c r="U44"/>
  <c r="V44"/>
  <c r="W44"/>
  <c r="X44"/>
  <c r="Y44"/>
  <c r="Z44"/>
  <c r="AA44"/>
  <c r="AB44"/>
  <c r="AC44"/>
  <c r="AD44"/>
  <c r="AF44"/>
  <c r="AG44"/>
  <c r="AH44"/>
  <c r="AI44"/>
  <c r="AJ44"/>
  <c r="AK44"/>
  <c r="AL44"/>
  <c r="AM44"/>
  <c r="AN44"/>
  <c r="AO44"/>
  <c r="AP44"/>
  <c r="AQ44"/>
  <c r="E47"/>
  <c r="F47"/>
  <c r="H40"/>
  <c r="I40"/>
  <c r="J40"/>
  <c r="K40"/>
  <c r="L40"/>
  <c r="N40"/>
  <c r="O40"/>
  <c r="P40"/>
  <c r="Q40"/>
  <c r="R40"/>
  <c r="S40"/>
  <c r="T40"/>
  <c r="U40"/>
  <c r="V40"/>
  <c r="W40"/>
  <c r="X40"/>
  <c r="Y40"/>
  <c r="Z40"/>
  <c r="AA40"/>
  <c r="AB40"/>
  <c r="AC40"/>
  <c r="AD40"/>
  <c r="AF40"/>
  <c r="AG40"/>
  <c r="AH40"/>
  <c r="AI40"/>
  <c r="AJ40"/>
  <c r="AK40"/>
  <c r="AL40"/>
  <c r="AM40"/>
  <c r="AN40"/>
  <c r="AO40"/>
  <c r="AP40"/>
  <c r="E43"/>
  <c r="F43"/>
  <c r="H36"/>
  <c r="I36"/>
  <c r="J36"/>
  <c r="K36"/>
  <c r="L36"/>
  <c r="N36"/>
  <c r="O36"/>
  <c r="P36"/>
  <c r="Q36"/>
  <c r="R36"/>
  <c r="S36"/>
  <c r="T36"/>
  <c r="U36"/>
  <c r="W36"/>
  <c r="X36"/>
  <c r="Y36"/>
  <c r="Z36"/>
  <c r="AA36"/>
  <c r="AB36"/>
  <c r="AC36"/>
  <c r="AD36"/>
  <c r="AF36"/>
  <c r="AG36"/>
  <c r="AH36"/>
  <c r="AI36"/>
  <c r="AJ36"/>
  <c r="AL36"/>
  <c r="AM36"/>
  <c r="AN36"/>
  <c r="AO36"/>
  <c r="AP36"/>
  <c r="E38"/>
  <c r="F38"/>
  <c r="E39"/>
  <c r="F39"/>
  <c r="H32"/>
  <c r="I32"/>
  <c r="J32"/>
  <c r="K32"/>
  <c r="L32"/>
  <c r="N32"/>
  <c r="O32"/>
  <c r="P32"/>
  <c r="Q32"/>
  <c r="R32"/>
  <c r="S32"/>
  <c r="T32"/>
  <c r="U32"/>
  <c r="W32"/>
  <c r="X32"/>
  <c r="Y32"/>
  <c r="Z32"/>
  <c r="AA32"/>
  <c r="AB32"/>
  <c r="AC32"/>
  <c r="AD32"/>
  <c r="AF32"/>
  <c r="AG32"/>
  <c r="AH32"/>
  <c r="AI32"/>
  <c r="AJ32"/>
  <c r="AL32"/>
  <c r="AM32"/>
  <c r="AO32"/>
  <c r="AP32"/>
  <c r="E35"/>
  <c r="F35"/>
  <c r="H27"/>
  <c r="P27"/>
  <c r="T27"/>
  <c r="X27"/>
  <c r="AB27"/>
  <c r="AF27"/>
  <c r="AJ27"/>
  <c r="AN27"/>
  <c r="F77"/>
  <c r="F76" s="1"/>
  <c r="F81"/>
  <c r="F80" s="1"/>
  <c r="F85"/>
  <c r="F89"/>
  <c r="F88" s="1"/>
  <c r="F97"/>
  <c r="F98"/>
  <c r="F113"/>
  <c r="F115"/>
  <c r="F117"/>
  <c r="F119"/>
  <c r="F121"/>
  <c r="F62" l="1"/>
  <c r="Q131"/>
  <c r="E155"/>
  <c r="V62"/>
  <c r="V26" s="1"/>
  <c r="F126"/>
  <c r="M154"/>
  <c r="E154"/>
  <c r="AQ155"/>
  <c r="M158"/>
  <c r="AK155"/>
  <c r="AB151"/>
  <c r="V151"/>
  <c r="G156"/>
  <c r="AQ28"/>
  <c r="AK28"/>
  <c r="K62"/>
  <c r="K145" s="1"/>
  <c r="K140" s="1"/>
  <c r="K20" s="1"/>
  <c r="AQ40"/>
  <c r="AQ32"/>
  <c r="AQ62"/>
  <c r="AK62"/>
  <c r="AQ120"/>
  <c r="AK120"/>
  <c r="AQ116"/>
  <c r="I124"/>
  <c r="I108" s="1"/>
  <c r="AQ112"/>
  <c r="AP110"/>
  <c r="AQ126"/>
  <c r="AK112"/>
  <c r="J110"/>
  <c r="T67"/>
  <c r="AF66"/>
  <c r="AB67"/>
  <c r="K106"/>
  <c r="K149" s="1"/>
  <c r="K136" s="1"/>
  <c r="K16" s="1"/>
  <c r="AQ84"/>
  <c r="F84"/>
  <c r="AP148"/>
  <c r="AQ105"/>
  <c r="S80"/>
  <c r="AP149"/>
  <c r="AQ106"/>
  <c r="AQ151"/>
  <c r="J122"/>
  <c r="E126"/>
  <c r="AK32"/>
  <c r="Y16"/>
  <c r="AE116"/>
  <c r="Y116"/>
  <c r="AE120"/>
  <c r="AB127"/>
  <c r="V123"/>
  <c r="F145"/>
  <c r="AJ110"/>
  <c r="AK126"/>
  <c r="V80"/>
  <c r="AK116"/>
  <c r="AN28"/>
  <c r="AE151"/>
  <c r="S151"/>
  <c r="AN62"/>
  <c r="AN60" s="1"/>
  <c r="J30"/>
  <c r="J62" s="1"/>
  <c r="AI127"/>
  <c r="AI131" s="1"/>
  <c r="AK123"/>
  <c r="AK127" s="1"/>
  <c r="AN32"/>
  <c r="AK84"/>
  <c r="V16"/>
  <c r="AE112"/>
  <c r="AB116"/>
  <c r="AB120"/>
  <c r="G152"/>
  <c r="AK151"/>
  <c r="AM136"/>
  <c r="AN149"/>
  <c r="F110"/>
  <c r="AN116"/>
  <c r="AN112"/>
  <c r="AN110"/>
  <c r="AN151"/>
  <c r="AN155"/>
  <c r="AM127"/>
  <c r="F123"/>
  <c r="AN120"/>
  <c r="AI149"/>
  <c r="AK106"/>
  <c r="AK66" s="1"/>
  <c r="E123"/>
  <c r="J153"/>
  <c r="P127"/>
  <c r="AE155"/>
  <c r="M155"/>
  <c r="Y127"/>
  <c r="AE36"/>
  <c r="AE84"/>
  <c r="AD150"/>
  <c r="AD110"/>
  <c r="AE126"/>
  <c r="M118"/>
  <c r="V36"/>
  <c r="AE80"/>
  <c r="V84"/>
  <c r="S84"/>
  <c r="S116"/>
  <c r="AE28"/>
  <c r="Y155"/>
  <c r="V155"/>
  <c r="S155"/>
  <c r="AE62"/>
  <c r="AB62"/>
  <c r="Y62"/>
  <c r="AE61"/>
  <c r="AB61"/>
  <c r="AB144" s="1"/>
  <c r="AB139" s="1"/>
  <c r="AB19" s="1"/>
  <c r="AB10" s="1"/>
  <c r="AD149"/>
  <c r="AE106"/>
  <c r="AD148"/>
  <c r="AD109"/>
  <c r="AD27"/>
  <c r="AD127"/>
  <c r="AE127" s="1"/>
  <c r="AE123"/>
  <c r="AE32"/>
  <c r="V32"/>
  <c r="S127"/>
  <c r="G57"/>
  <c r="V106"/>
  <c r="Y106"/>
  <c r="Y149"/>
  <c r="Y126"/>
  <c r="AB149"/>
  <c r="AB136" s="1"/>
  <c r="AB16" s="1"/>
  <c r="AB106"/>
  <c r="AB104" s="1"/>
  <c r="AB126"/>
  <c r="AB110" s="1"/>
  <c r="P62"/>
  <c r="P126"/>
  <c r="P110" s="1"/>
  <c r="S106"/>
  <c r="S136"/>
  <c r="S149"/>
  <c r="S123"/>
  <c r="V136"/>
  <c r="V149"/>
  <c r="Y136"/>
  <c r="Y123"/>
  <c r="G118"/>
  <c r="G86"/>
  <c r="AB123"/>
  <c r="Y120"/>
  <c r="Y151"/>
  <c r="G157"/>
  <c r="Y14"/>
  <c r="E56"/>
  <c r="G56" s="1"/>
  <c r="V112"/>
  <c r="V120"/>
  <c r="T66"/>
  <c r="X66"/>
  <c r="S120"/>
  <c r="S126"/>
  <c r="S110" s="1"/>
  <c r="S62"/>
  <c r="S26" s="1"/>
  <c r="P151"/>
  <c r="P123"/>
  <c r="P120"/>
  <c r="G154"/>
  <c r="J112"/>
  <c r="J126"/>
  <c r="G158"/>
  <c r="M126"/>
  <c r="J123"/>
  <c r="J154"/>
  <c r="J157"/>
  <c r="H67"/>
  <c r="AJ66"/>
  <c r="AN67"/>
  <c r="AF67"/>
  <c r="X67"/>
  <c r="P67"/>
  <c r="J66"/>
  <c r="AL65"/>
  <c r="AD65"/>
  <c r="V65"/>
  <c r="N65"/>
  <c r="E63"/>
  <c r="E146" s="1"/>
  <c r="E141" s="1"/>
  <c r="E21" s="1"/>
  <c r="F63"/>
  <c r="F146" s="1"/>
  <c r="F141" s="1"/>
  <c r="H127"/>
  <c r="H124" s="1"/>
  <c r="H108" s="1"/>
  <c r="J108" s="1"/>
  <c r="H120"/>
  <c r="J120" s="1"/>
  <c r="E27"/>
  <c r="M30"/>
  <c r="AP67"/>
  <c r="AL67"/>
  <c r="AH67"/>
  <c r="AD67"/>
  <c r="Z67"/>
  <c r="V67"/>
  <c r="R67"/>
  <c r="N67"/>
  <c r="L66"/>
  <c r="H66"/>
  <c r="AN65"/>
  <c r="AJ65"/>
  <c r="AF65"/>
  <c r="AB65"/>
  <c r="X65"/>
  <c r="T65"/>
  <c r="P65"/>
  <c r="K65"/>
  <c r="M110"/>
  <c r="AP60"/>
  <c r="AL60"/>
  <c r="AL143" s="1"/>
  <c r="AL138" s="1"/>
  <c r="AJ60"/>
  <c r="AH60"/>
  <c r="AH143" s="1"/>
  <c r="AH138" s="1"/>
  <c r="AH18" s="1"/>
  <c r="AF60"/>
  <c r="AF24" s="1"/>
  <c r="AD60"/>
  <c r="Z60"/>
  <c r="Z143" s="1"/>
  <c r="Z138" s="1"/>
  <c r="Z18" s="1"/>
  <c r="X60"/>
  <c r="X24" s="1"/>
  <c r="V60"/>
  <c r="T60"/>
  <c r="T143" s="1"/>
  <c r="R60"/>
  <c r="R143" s="1"/>
  <c r="M56"/>
  <c r="K60"/>
  <c r="K24" s="1"/>
  <c r="AP124"/>
  <c r="AP108" s="1"/>
  <c r="AL124"/>
  <c r="AJ124"/>
  <c r="AH124"/>
  <c r="AH108" s="1"/>
  <c r="AF124"/>
  <c r="AF108" s="1"/>
  <c r="AD124"/>
  <c r="Z124"/>
  <c r="X124"/>
  <c r="T124"/>
  <c r="R124"/>
  <c r="N124"/>
  <c r="M112"/>
  <c r="M116"/>
  <c r="M28"/>
  <c r="K130"/>
  <c r="AQ141"/>
  <c r="AO131"/>
  <c r="AO146"/>
  <c r="AO141" s="1"/>
  <c r="AO21" s="1"/>
  <c r="AO12" s="1"/>
  <c r="AM131"/>
  <c r="AM146"/>
  <c r="AM141" s="1"/>
  <c r="AK146"/>
  <c r="AK141" s="1"/>
  <c r="AI146"/>
  <c r="AI141" s="1"/>
  <c r="AI21" s="1"/>
  <c r="AI12" s="1"/>
  <c r="AG131"/>
  <c r="AG146"/>
  <c r="AG141" s="1"/>
  <c r="AG21" s="1"/>
  <c r="AG12" s="1"/>
  <c r="AC131"/>
  <c r="AC146"/>
  <c r="AC141" s="1"/>
  <c r="AC21" s="1"/>
  <c r="AC12" s="1"/>
  <c r="AA131"/>
  <c r="AA146"/>
  <c r="AA141" s="1"/>
  <c r="Y146"/>
  <c r="W131"/>
  <c r="W146"/>
  <c r="W141" s="1"/>
  <c r="W21" s="1"/>
  <c r="W12" s="1"/>
  <c r="U131"/>
  <c r="U146"/>
  <c r="U141" s="1"/>
  <c r="S146"/>
  <c r="Q146"/>
  <c r="Q141" s="1"/>
  <c r="Q21" s="1"/>
  <c r="Q12" s="1"/>
  <c r="O131"/>
  <c r="O146"/>
  <c r="O141" s="1"/>
  <c r="O21" s="1"/>
  <c r="O12" s="1"/>
  <c r="L131"/>
  <c r="L146"/>
  <c r="L141" s="1"/>
  <c r="H131"/>
  <c r="H146"/>
  <c r="H141" s="1"/>
  <c r="H21" s="1"/>
  <c r="H12" s="1"/>
  <c r="AO130"/>
  <c r="AO145"/>
  <c r="AO140" s="1"/>
  <c r="AM130"/>
  <c r="AM145"/>
  <c r="AI130"/>
  <c r="AI145"/>
  <c r="AI140" s="1"/>
  <c r="AI20" s="1"/>
  <c r="AG130"/>
  <c r="AG145"/>
  <c r="AG140" s="1"/>
  <c r="AG20" s="1"/>
  <c r="AG11" s="1"/>
  <c r="AC130"/>
  <c r="AC145"/>
  <c r="AC140" s="1"/>
  <c r="AC20" s="1"/>
  <c r="AC11" s="1"/>
  <c r="AA130"/>
  <c r="AA145"/>
  <c r="W130"/>
  <c r="W145"/>
  <c r="W140" s="1"/>
  <c r="W20" s="1"/>
  <c r="W11" s="1"/>
  <c r="U130"/>
  <c r="U145"/>
  <c r="Q130"/>
  <c r="Q145"/>
  <c r="Q140" s="1"/>
  <c r="O130"/>
  <c r="O145"/>
  <c r="O140" s="1"/>
  <c r="O20" s="1"/>
  <c r="O11" s="1"/>
  <c r="L130"/>
  <c r="L145"/>
  <c r="I26"/>
  <c r="I130"/>
  <c r="I145"/>
  <c r="AO129"/>
  <c r="AO144"/>
  <c r="AO139" s="1"/>
  <c r="AO19" s="1"/>
  <c r="AO10" s="1"/>
  <c r="AM129"/>
  <c r="AM144"/>
  <c r="AM139" s="1"/>
  <c r="AM19" s="1"/>
  <c r="AM10" s="1"/>
  <c r="AK129"/>
  <c r="AK144"/>
  <c r="AK139" s="1"/>
  <c r="AI129"/>
  <c r="AI144"/>
  <c r="AI139" s="1"/>
  <c r="AI19" s="1"/>
  <c r="AI10" s="1"/>
  <c r="AG129"/>
  <c r="AG144"/>
  <c r="AG139" s="1"/>
  <c r="AG19" s="1"/>
  <c r="AG10" s="1"/>
  <c r="AC129"/>
  <c r="AC144"/>
  <c r="AC139" s="1"/>
  <c r="AC19" s="1"/>
  <c r="AC10" s="1"/>
  <c r="AA129"/>
  <c r="AA144"/>
  <c r="AA139" s="1"/>
  <c r="AA19" s="1"/>
  <c r="AA10" s="1"/>
  <c r="Y129"/>
  <c r="W129"/>
  <c r="W144"/>
  <c r="W139" s="1"/>
  <c r="W19" s="1"/>
  <c r="W10" s="1"/>
  <c r="U129"/>
  <c r="U144"/>
  <c r="U139" s="1"/>
  <c r="U19" s="1"/>
  <c r="U10" s="1"/>
  <c r="S129"/>
  <c r="S144"/>
  <c r="S139" s="1"/>
  <c r="S19" s="1"/>
  <c r="S10" s="1"/>
  <c r="Q129"/>
  <c r="Q144"/>
  <c r="Q139" s="1"/>
  <c r="Q19" s="1"/>
  <c r="Q10" s="1"/>
  <c r="O129"/>
  <c r="O144"/>
  <c r="O139" s="1"/>
  <c r="O19" s="1"/>
  <c r="O10" s="1"/>
  <c r="L25"/>
  <c r="L129"/>
  <c r="L144"/>
  <c r="I129"/>
  <c r="I144"/>
  <c r="I139" s="1"/>
  <c r="I19" s="1"/>
  <c r="AJ143"/>
  <c r="AF143"/>
  <c r="AF138" s="1"/>
  <c r="AF18" s="1"/>
  <c r="X143"/>
  <c r="K143"/>
  <c r="AP131"/>
  <c r="AQ131" s="1"/>
  <c r="AP146"/>
  <c r="AP141" s="1"/>
  <c r="AP21" s="1"/>
  <c r="AN146"/>
  <c r="AL131"/>
  <c r="AL146"/>
  <c r="AL141" s="1"/>
  <c r="AL21" s="1"/>
  <c r="AJ131"/>
  <c r="AJ146"/>
  <c r="AJ141" s="1"/>
  <c r="AJ21" s="1"/>
  <c r="AH131"/>
  <c r="AH146"/>
  <c r="AH141" s="1"/>
  <c r="AH21" s="1"/>
  <c r="AH12" s="1"/>
  <c r="AF131"/>
  <c r="AF146"/>
  <c r="AF141" s="1"/>
  <c r="AF21" s="1"/>
  <c r="AF12" s="1"/>
  <c r="AD131"/>
  <c r="AD146"/>
  <c r="AB146"/>
  <c r="Z131"/>
  <c r="Z146"/>
  <c r="Z141" s="1"/>
  <c r="Z21" s="1"/>
  <c r="Z12" s="1"/>
  <c r="X131"/>
  <c r="X146"/>
  <c r="X141" s="1"/>
  <c r="V146"/>
  <c r="T131"/>
  <c r="T146"/>
  <c r="T141" s="1"/>
  <c r="T21" s="1"/>
  <c r="T12" s="1"/>
  <c r="R131"/>
  <c r="R146"/>
  <c r="R141" s="1"/>
  <c r="P146"/>
  <c r="N131"/>
  <c r="P131" s="1"/>
  <c r="N146"/>
  <c r="N141" s="1"/>
  <c r="K146"/>
  <c r="K141" s="1"/>
  <c r="K21" s="1"/>
  <c r="K12" s="1"/>
  <c r="I131"/>
  <c r="I146"/>
  <c r="I141" s="1"/>
  <c r="AP130"/>
  <c r="AP145"/>
  <c r="AL130"/>
  <c r="AL145"/>
  <c r="AL140" s="1"/>
  <c r="AJ130"/>
  <c r="AJ145"/>
  <c r="AH130"/>
  <c r="AH145"/>
  <c r="AH140" s="1"/>
  <c r="AH20" s="1"/>
  <c r="AH11" s="1"/>
  <c r="AF130"/>
  <c r="AF145"/>
  <c r="AF140" s="1"/>
  <c r="AF20" s="1"/>
  <c r="AF11" s="1"/>
  <c r="AD130"/>
  <c r="AD145"/>
  <c r="Z130"/>
  <c r="Z145"/>
  <c r="Z140" s="1"/>
  <c r="Z20" s="1"/>
  <c r="Z11" s="1"/>
  <c r="X130"/>
  <c r="X145"/>
  <c r="T130"/>
  <c r="T145"/>
  <c r="T140" s="1"/>
  <c r="T20" s="1"/>
  <c r="T11" s="1"/>
  <c r="R130"/>
  <c r="R145"/>
  <c r="N60"/>
  <c r="N130"/>
  <c r="P130" s="1"/>
  <c r="N145"/>
  <c r="H130"/>
  <c r="H145"/>
  <c r="H140" s="1"/>
  <c r="H20" s="1"/>
  <c r="H11" s="1"/>
  <c r="AP129"/>
  <c r="AQ129" s="1"/>
  <c r="AP144"/>
  <c r="AP139" s="1"/>
  <c r="AP19" s="1"/>
  <c r="AN129"/>
  <c r="AN144"/>
  <c r="AN139" s="1"/>
  <c r="AN19" s="1"/>
  <c r="AN10" s="1"/>
  <c r="AL129"/>
  <c r="AL144"/>
  <c r="AL139" s="1"/>
  <c r="AL19" s="1"/>
  <c r="AL10" s="1"/>
  <c r="AJ129"/>
  <c r="AJ144"/>
  <c r="AJ139" s="1"/>
  <c r="AJ19" s="1"/>
  <c r="AJ10" s="1"/>
  <c r="AH129"/>
  <c r="AH144"/>
  <c r="AH139" s="1"/>
  <c r="AH19" s="1"/>
  <c r="AH10" s="1"/>
  <c r="AF129"/>
  <c r="AF144"/>
  <c r="AF139" s="1"/>
  <c r="AF19" s="1"/>
  <c r="AF10" s="1"/>
  <c r="AD129"/>
  <c r="AE129" s="1"/>
  <c r="AD144"/>
  <c r="Z129"/>
  <c r="Z144"/>
  <c r="Z139" s="1"/>
  <c r="Z19" s="1"/>
  <c r="Z10" s="1"/>
  <c r="X129"/>
  <c r="X144"/>
  <c r="V129"/>
  <c r="V144"/>
  <c r="V139" s="1"/>
  <c r="V19" s="1"/>
  <c r="V10" s="1"/>
  <c r="T129"/>
  <c r="T144"/>
  <c r="T139" s="1"/>
  <c r="T19" s="1"/>
  <c r="T10" s="1"/>
  <c r="R129"/>
  <c r="R144"/>
  <c r="R139" s="1"/>
  <c r="R19" s="1"/>
  <c r="R10" s="1"/>
  <c r="P129"/>
  <c r="P144"/>
  <c r="P139" s="1"/>
  <c r="P19" s="1"/>
  <c r="P10" s="1"/>
  <c r="N129"/>
  <c r="N144"/>
  <c r="N139" s="1"/>
  <c r="N19" s="1"/>
  <c r="N10" s="1"/>
  <c r="K129"/>
  <c r="K144"/>
  <c r="K139" s="1"/>
  <c r="K19" s="1"/>
  <c r="K10" s="1"/>
  <c r="H129"/>
  <c r="H144"/>
  <c r="H139" s="1"/>
  <c r="H19" s="1"/>
  <c r="H10" s="1"/>
  <c r="L60"/>
  <c r="I60"/>
  <c r="AJ24"/>
  <c r="AO104"/>
  <c r="AM104"/>
  <c r="AM147" s="1"/>
  <c r="AI104"/>
  <c r="AI64" s="1"/>
  <c r="AG104"/>
  <c r="AG147" s="1"/>
  <c r="AG134" s="1"/>
  <c r="AG14" s="1"/>
  <c r="AC104"/>
  <c r="AC147" s="1"/>
  <c r="AC134" s="1"/>
  <c r="AC14" s="1"/>
  <c r="AA104"/>
  <c r="AA147" s="1"/>
  <c r="W104"/>
  <c r="W147" s="1"/>
  <c r="W134" s="1"/>
  <c r="W14" s="1"/>
  <c r="U104"/>
  <c r="Q104"/>
  <c r="Q147" s="1"/>
  <c r="Q134" s="1"/>
  <c r="Q14" s="1"/>
  <c r="O104"/>
  <c r="O147" s="1"/>
  <c r="O134" s="1"/>
  <c r="O14" s="1"/>
  <c r="L104"/>
  <c r="L64" s="1"/>
  <c r="H104"/>
  <c r="H147" s="1"/>
  <c r="H134" s="1"/>
  <c r="H14" s="1"/>
  <c r="M61"/>
  <c r="M123"/>
  <c r="L27"/>
  <c r="J67"/>
  <c r="AP66"/>
  <c r="AL66"/>
  <c r="AH66"/>
  <c r="AD66"/>
  <c r="Z66"/>
  <c r="R66"/>
  <c r="N66"/>
  <c r="AO65"/>
  <c r="AQ65" s="1"/>
  <c r="AM65"/>
  <c r="AK65"/>
  <c r="AI65"/>
  <c r="AG65"/>
  <c r="AC65"/>
  <c r="AA65"/>
  <c r="Y65"/>
  <c r="W65"/>
  <c r="U65"/>
  <c r="S65"/>
  <c r="Q65"/>
  <c r="O65"/>
  <c r="L65"/>
  <c r="J65"/>
  <c r="H65"/>
  <c r="AO124"/>
  <c r="AM124"/>
  <c r="AM108" s="1"/>
  <c r="AI124"/>
  <c r="AI108" s="1"/>
  <c r="AG124"/>
  <c r="AG108" s="1"/>
  <c r="AC124"/>
  <c r="AC108" s="1"/>
  <c r="AA124"/>
  <c r="AA108" s="1"/>
  <c r="W124"/>
  <c r="W108" s="1"/>
  <c r="U124"/>
  <c r="U108" s="1"/>
  <c r="Q124"/>
  <c r="Q108" s="1"/>
  <c r="O124"/>
  <c r="O108" s="1"/>
  <c r="AO60"/>
  <c r="AM60"/>
  <c r="AI60"/>
  <c r="AG60"/>
  <c r="AC60"/>
  <c r="AA60"/>
  <c r="AB60" s="1"/>
  <c r="W60"/>
  <c r="U60"/>
  <c r="Q60"/>
  <c r="O60"/>
  <c r="J60"/>
  <c r="H60"/>
  <c r="AP104"/>
  <c r="AN104"/>
  <c r="AL104"/>
  <c r="AL147" s="1"/>
  <c r="AL134" s="1"/>
  <c r="AL14" s="1"/>
  <c r="AJ104"/>
  <c r="AJ147" s="1"/>
  <c r="AJ134" s="1"/>
  <c r="AJ14" s="1"/>
  <c r="AH104"/>
  <c r="AH147" s="1"/>
  <c r="AH134" s="1"/>
  <c r="AH14" s="1"/>
  <c r="AH9" s="1"/>
  <c r="AF104"/>
  <c r="AF147" s="1"/>
  <c r="AF134" s="1"/>
  <c r="AF14" s="1"/>
  <c r="AD104"/>
  <c r="Z104"/>
  <c r="Z147" s="1"/>
  <c r="Z134" s="1"/>
  <c r="Z14" s="1"/>
  <c r="Z9" s="1"/>
  <c r="X104"/>
  <c r="X147" s="1"/>
  <c r="T104"/>
  <c r="T147" s="1"/>
  <c r="T134" s="1"/>
  <c r="T14" s="1"/>
  <c r="R104"/>
  <c r="P104"/>
  <c r="P147" s="1"/>
  <c r="P134" s="1"/>
  <c r="P14" s="1"/>
  <c r="N104"/>
  <c r="N147" s="1"/>
  <c r="N134" s="1"/>
  <c r="N14" s="1"/>
  <c r="K104"/>
  <c r="K147" s="1"/>
  <c r="K134" s="1"/>
  <c r="K14" s="1"/>
  <c r="I104"/>
  <c r="I147" s="1"/>
  <c r="I134" s="1"/>
  <c r="I14" s="1"/>
  <c r="M62"/>
  <c r="M60"/>
  <c r="L124"/>
  <c r="K151"/>
  <c r="M151" s="1"/>
  <c r="G153"/>
  <c r="AO27"/>
  <c r="AM27"/>
  <c r="AI27"/>
  <c r="AG27"/>
  <c r="AC27"/>
  <c r="AA27"/>
  <c r="Y27"/>
  <c r="W27"/>
  <c r="U27"/>
  <c r="S27"/>
  <c r="Q27"/>
  <c r="O27"/>
  <c r="K27"/>
  <c r="I27"/>
  <c r="G42"/>
  <c r="E107"/>
  <c r="E150" s="1"/>
  <c r="E137" s="1"/>
  <c r="E17" s="1"/>
  <c r="AQ67"/>
  <c r="AO67"/>
  <c r="AM67"/>
  <c r="AK67"/>
  <c r="AI67"/>
  <c r="AG67"/>
  <c r="AC67"/>
  <c r="AA67"/>
  <c r="Y67"/>
  <c r="W67"/>
  <c r="U67"/>
  <c r="S67"/>
  <c r="Q67"/>
  <c r="O67"/>
  <c r="K67"/>
  <c r="I67"/>
  <c r="F151"/>
  <c r="F155"/>
  <c r="F100"/>
  <c r="F112"/>
  <c r="AO66"/>
  <c r="AM66"/>
  <c r="AI66"/>
  <c r="AG66"/>
  <c r="AC66"/>
  <c r="AA66"/>
  <c r="W66"/>
  <c r="U66"/>
  <c r="V66" s="1"/>
  <c r="Q66"/>
  <c r="O66"/>
  <c r="I66"/>
  <c r="G34"/>
  <c r="F92"/>
  <c r="F96"/>
  <c r="F107"/>
  <c r="F116"/>
  <c r="F125"/>
  <c r="AO111"/>
  <c r="AM111"/>
  <c r="AI111"/>
  <c r="AG111"/>
  <c r="AC111"/>
  <c r="AA111"/>
  <c r="Y111"/>
  <c r="W111"/>
  <c r="U111"/>
  <c r="S111"/>
  <c r="Q111"/>
  <c r="O111"/>
  <c r="I111"/>
  <c r="AP111"/>
  <c r="AL111"/>
  <c r="AJ111"/>
  <c r="AH111"/>
  <c r="AF111"/>
  <c r="AD111"/>
  <c r="AB111"/>
  <c r="Z111"/>
  <c r="X111"/>
  <c r="T111"/>
  <c r="R111"/>
  <c r="N111"/>
  <c r="P111" s="1"/>
  <c r="L111"/>
  <c r="H111"/>
  <c r="E151"/>
  <c r="AF110"/>
  <c r="AO110"/>
  <c r="AI110"/>
  <c r="AC110"/>
  <c r="Z110"/>
  <c r="W110"/>
  <c r="Y110" s="1"/>
  <c r="T110"/>
  <c r="Q110"/>
  <c r="H25"/>
  <c r="I25"/>
  <c r="K25"/>
  <c r="N25"/>
  <c r="O25"/>
  <c r="P25"/>
  <c r="Q25"/>
  <c r="R25"/>
  <c r="S25"/>
  <c r="T25"/>
  <c r="U25"/>
  <c r="V25"/>
  <c r="W25"/>
  <c r="X25"/>
  <c r="Y25"/>
  <c r="Z25"/>
  <c r="AA25"/>
  <c r="AC25"/>
  <c r="AD25"/>
  <c r="AF25"/>
  <c r="AG25"/>
  <c r="AH25"/>
  <c r="AI25"/>
  <c r="AJ25"/>
  <c r="AL25"/>
  <c r="AM25"/>
  <c r="AN25"/>
  <c r="AO25"/>
  <c r="AP25"/>
  <c r="K26"/>
  <c r="L26"/>
  <c r="N26"/>
  <c r="O26"/>
  <c r="P26"/>
  <c r="Q26"/>
  <c r="R26"/>
  <c r="T26"/>
  <c r="U26"/>
  <c r="X26"/>
  <c r="Z26"/>
  <c r="AA26"/>
  <c r="AC26"/>
  <c r="AD26"/>
  <c r="AF26"/>
  <c r="AG26"/>
  <c r="AH26"/>
  <c r="AJ26"/>
  <c r="AK26" s="1"/>
  <c r="AM26"/>
  <c r="AN26" s="1"/>
  <c r="AP26"/>
  <c r="AQ26" s="1"/>
  <c r="E29"/>
  <c r="F29"/>
  <c r="E33"/>
  <c r="E32" s="1"/>
  <c r="F33"/>
  <c r="E37"/>
  <c r="E36" s="1"/>
  <c r="F37"/>
  <c r="E40"/>
  <c r="F41"/>
  <c r="G41" s="1"/>
  <c r="E45"/>
  <c r="E44" s="1"/>
  <c r="F45"/>
  <c r="E49"/>
  <c r="E48" s="1"/>
  <c r="F49"/>
  <c r="E53"/>
  <c r="E52" s="1"/>
  <c r="F53"/>
  <c r="E69"/>
  <c r="E68" s="1"/>
  <c r="F69"/>
  <c r="E73"/>
  <c r="F73"/>
  <c r="E74"/>
  <c r="F74"/>
  <c r="F106" s="1"/>
  <c r="F130" s="1"/>
  <c r="E77"/>
  <c r="E76" s="1"/>
  <c r="E81"/>
  <c r="E85"/>
  <c r="E89"/>
  <c r="E88" s="1"/>
  <c r="G88" s="1"/>
  <c r="E93"/>
  <c r="E92" s="1"/>
  <c r="E97"/>
  <c r="E96" s="1"/>
  <c r="E101"/>
  <c r="E100" s="1"/>
  <c r="E113"/>
  <c r="G113" s="1"/>
  <c r="G114"/>
  <c r="E115"/>
  <c r="E117"/>
  <c r="E119"/>
  <c r="E121"/>
  <c r="AB25" l="1"/>
  <c r="AB129"/>
  <c r="E145"/>
  <c r="E140" s="1"/>
  <c r="E20" s="1"/>
  <c r="AK111"/>
  <c r="E127"/>
  <c r="S60"/>
  <c r="T24"/>
  <c r="K11"/>
  <c r="AP140"/>
  <c r="AP20" s="1"/>
  <c r="AQ145"/>
  <c r="AP12"/>
  <c r="AQ12" s="1"/>
  <c r="AQ21"/>
  <c r="AP143"/>
  <c r="AQ60"/>
  <c r="AE26"/>
  <c r="AQ111"/>
  <c r="AN111"/>
  <c r="AQ110"/>
  <c r="AO108"/>
  <c r="AQ108" s="1"/>
  <c r="AQ124"/>
  <c r="K66"/>
  <c r="M66" s="1"/>
  <c r="M106"/>
  <c r="Y131"/>
  <c r="P66"/>
  <c r="AB66"/>
  <c r="V130"/>
  <c r="AN130"/>
  <c r="AQ130"/>
  <c r="J131"/>
  <c r="S131"/>
  <c r="AE131"/>
  <c r="AN131"/>
  <c r="P64"/>
  <c r="E131"/>
  <c r="AB130"/>
  <c r="E84"/>
  <c r="E106"/>
  <c r="E149" s="1"/>
  <c r="E136" s="1"/>
  <c r="E16" s="1"/>
  <c r="E11" s="1"/>
  <c r="AE130"/>
  <c r="AP135"/>
  <c r="AQ148"/>
  <c r="Y130"/>
  <c r="AO147"/>
  <c r="AO134" s="1"/>
  <c r="AO14" s="1"/>
  <c r="AO128"/>
  <c r="AQ66"/>
  <c r="AP147"/>
  <c r="AQ104"/>
  <c r="AP128"/>
  <c r="AQ128" s="1"/>
  <c r="AP136"/>
  <c r="AQ149"/>
  <c r="AO20"/>
  <c r="AQ140"/>
  <c r="AJ64"/>
  <c r="AJ140"/>
  <c r="AK145"/>
  <c r="AJ12"/>
  <c r="AK12" s="1"/>
  <c r="AK21"/>
  <c r="M130"/>
  <c r="AK130"/>
  <c r="AK110"/>
  <c r="AJ138"/>
  <c r="AE111"/>
  <c r="AF64"/>
  <c r="AM134"/>
  <c r="AN147"/>
  <c r="AM16"/>
  <c r="AN136"/>
  <c r="X64"/>
  <c r="AN141"/>
  <c r="AK60"/>
  <c r="AM140"/>
  <c r="AM20" s="1"/>
  <c r="AN145"/>
  <c r="AJ108"/>
  <c r="AK108" s="1"/>
  <c r="AK124"/>
  <c r="AK131"/>
  <c r="AL20"/>
  <c r="AL11" s="1"/>
  <c r="AN140"/>
  <c r="AL18"/>
  <c r="AL9" s="1"/>
  <c r="AM21"/>
  <c r="AM12" s="1"/>
  <c r="AL12"/>
  <c r="AL108"/>
  <c r="AN108" s="1"/>
  <c r="AN124"/>
  <c r="AI147"/>
  <c r="AK104"/>
  <c r="AI136"/>
  <c r="AK149"/>
  <c r="F26"/>
  <c r="E61"/>
  <c r="E25" s="1"/>
  <c r="AD139"/>
  <c r="AE144"/>
  <c r="AD140"/>
  <c r="AE145"/>
  <c r="AD141"/>
  <c r="AD137"/>
  <c r="AE66"/>
  <c r="AE110"/>
  <c r="AD147"/>
  <c r="AE104"/>
  <c r="AD108"/>
  <c r="AE108" s="1"/>
  <c r="AE124"/>
  <c r="AD143"/>
  <c r="AE60"/>
  <c r="AD135"/>
  <c r="AD136"/>
  <c r="AE149"/>
  <c r="AE25"/>
  <c r="V111"/>
  <c r="R147"/>
  <c r="S104"/>
  <c r="X134"/>
  <c r="Y147"/>
  <c r="X140"/>
  <c r="Y140" s="1"/>
  <c r="Y145"/>
  <c r="U21"/>
  <c r="U12" s="1"/>
  <c r="V141"/>
  <c r="V21" s="1"/>
  <c r="V12" s="1"/>
  <c r="AB26"/>
  <c r="Y26"/>
  <c r="K64"/>
  <c r="S66"/>
  <c r="P60"/>
  <c r="P24" s="1"/>
  <c r="AB131"/>
  <c r="Y66"/>
  <c r="U147"/>
  <c r="V104"/>
  <c r="AA134"/>
  <c r="AA14" s="1"/>
  <c r="AB147"/>
  <c r="AB134" s="1"/>
  <c r="AB14" s="1"/>
  <c r="X139"/>
  <c r="Y144"/>
  <c r="R21"/>
  <c r="R12" s="1"/>
  <c r="S141"/>
  <c r="X138"/>
  <c r="X18" s="1"/>
  <c r="U140"/>
  <c r="V145"/>
  <c r="AA140"/>
  <c r="AB145"/>
  <c r="AA21"/>
  <c r="AA12" s="1"/>
  <c r="AB141"/>
  <c r="AB21" s="1"/>
  <c r="AB12" s="1"/>
  <c r="S21"/>
  <c r="S12" s="1"/>
  <c r="V131"/>
  <c r="Y60"/>
  <c r="E12"/>
  <c r="Z108"/>
  <c r="AB124"/>
  <c r="AB108" s="1"/>
  <c r="G122"/>
  <c r="E110"/>
  <c r="X108"/>
  <c r="Y124"/>
  <c r="Y108" s="1"/>
  <c r="X21"/>
  <c r="Y21" s="1"/>
  <c r="Y12" s="1"/>
  <c r="Y141"/>
  <c r="T138"/>
  <c r="T108"/>
  <c r="V108" s="1"/>
  <c r="V124"/>
  <c r="F140"/>
  <c r="F20" s="1"/>
  <c r="G62"/>
  <c r="T64"/>
  <c r="Y104"/>
  <c r="R140"/>
  <c r="R20" s="1"/>
  <c r="R11" s="1"/>
  <c r="S145"/>
  <c r="R138"/>
  <c r="R18" s="1"/>
  <c r="AF9"/>
  <c r="R108"/>
  <c r="S124"/>
  <c r="S108" s="1"/>
  <c r="S130"/>
  <c r="Q20"/>
  <c r="Q11" s="1"/>
  <c r="S140"/>
  <c r="S20" s="1"/>
  <c r="P145"/>
  <c r="N140"/>
  <c r="P140" s="1"/>
  <c r="P20" s="1"/>
  <c r="P11" s="1"/>
  <c r="N21"/>
  <c r="N12" s="1"/>
  <c r="P141"/>
  <c r="P21" s="1"/>
  <c r="P12" s="1"/>
  <c r="N108"/>
  <c r="P124"/>
  <c r="P108"/>
  <c r="G84"/>
  <c r="J127"/>
  <c r="J111"/>
  <c r="J124"/>
  <c r="M129"/>
  <c r="J130"/>
  <c r="I10"/>
  <c r="L139"/>
  <c r="M144"/>
  <c r="L140"/>
  <c r="M145"/>
  <c r="L21"/>
  <c r="M141"/>
  <c r="G155"/>
  <c r="M149"/>
  <c r="M16"/>
  <c r="F150"/>
  <c r="F137" s="1"/>
  <c r="F17" s="1"/>
  <c r="F127"/>
  <c r="F124" s="1"/>
  <c r="G123"/>
  <c r="I21"/>
  <c r="J141"/>
  <c r="I140"/>
  <c r="J145"/>
  <c r="F21"/>
  <c r="G151"/>
  <c r="M136"/>
  <c r="G30"/>
  <c r="H64"/>
  <c r="E60"/>
  <c r="K127"/>
  <c r="M127" s="1"/>
  <c r="K120"/>
  <c r="M120" s="1"/>
  <c r="F61"/>
  <c r="F144" s="1"/>
  <c r="AA64"/>
  <c r="F120"/>
  <c r="R24"/>
  <c r="V24"/>
  <c r="Z24"/>
  <c r="AD24"/>
  <c r="AH24"/>
  <c r="AL24"/>
  <c r="AP24"/>
  <c r="O64"/>
  <c r="W64"/>
  <c r="Y64" s="1"/>
  <c r="AM64"/>
  <c r="J64"/>
  <c r="N64"/>
  <c r="R64"/>
  <c r="Z64"/>
  <c r="AD64"/>
  <c r="AH64"/>
  <c r="AL64"/>
  <c r="AP64"/>
  <c r="J24"/>
  <c r="Q128"/>
  <c r="Q143"/>
  <c r="Q138" s="1"/>
  <c r="Q24"/>
  <c r="U128"/>
  <c r="U143"/>
  <c r="U138" s="1"/>
  <c r="U18" s="1"/>
  <c r="U24"/>
  <c r="AC128"/>
  <c r="AC143"/>
  <c r="AC138" s="1"/>
  <c r="AC18" s="1"/>
  <c r="AC9" s="1"/>
  <c r="AC24"/>
  <c r="AG128"/>
  <c r="AG143"/>
  <c r="AG138" s="1"/>
  <c r="AG18" s="1"/>
  <c r="AG9" s="1"/>
  <c r="AG24"/>
  <c r="AO143"/>
  <c r="AO138" s="1"/>
  <c r="AO24"/>
  <c r="L147"/>
  <c r="M104"/>
  <c r="L128"/>
  <c r="L143"/>
  <c r="L24"/>
  <c r="M24" s="1"/>
  <c r="M26"/>
  <c r="M64"/>
  <c r="I64"/>
  <c r="AC64"/>
  <c r="K138"/>
  <c r="K18" s="1"/>
  <c r="K9" s="1"/>
  <c r="R128"/>
  <c r="T128"/>
  <c r="X128"/>
  <c r="Z128"/>
  <c r="AD128"/>
  <c r="AE128" s="1"/>
  <c r="AF128"/>
  <c r="AH128"/>
  <c r="AJ128"/>
  <c r="AL128"/>
  <c r="J26"/>
  <c r="AO64"/>
  <c r="H128"/>
  <c r="H143"/>
  <c r="H138" s="1"/>
  <c r="H18" s="1"/>
  <c r="H9" s="1"/>
  <c r="H24"/>
  <c r="O128"/>
  <c r="O143"/>
  <c r="O138" s="1"/>
  <c r="O18" s="1"/>
  <c r="O9" s="1"/>
  <c r="O24"/>
  <c r="S24"/>
  <c r="W128"/>
  <c r="W143"/>
  <c r="W138" s="1"/>
  <c r="W18" s="1"/>
  <c r="W9" s="1"/>
  <c r="W24"/>
  <c r="Y24" s="1"/>
  <c r="AA128"/>
  <c r="AA143"/>
  <c r="AA24"/>
  <c r="AB24" s="1"/>
  <c r="AI128"/>
  <c r="AI143"/>
  <c r="AI138" s="1"/>
  <c r="AI18" s="1"/>
  <c r="AI24"/>
  <c r="AK24" s="1"/>
  <c r="AM128"/>
  <c r="AM143"/>
  <c r="AM24"/>
  <c r="I128"/>
  <c r="I143"/>
  <c r="I24"/>
  <c r="N24"/>
  <c r="N128"/>
  <c r="P128" s="1"/>
  <c r="N143"/>
  <c r="U64"/>
  <c r="V64" s="1"/>
  <c r="AK64"/>
  <c r="M25"/>
  <c r="Q64"/>
  <c r="AG64"/>
  <c r="L108"/>
  <c r="F28"/>
  <c r="E72"/>
  <c r="F72"/>
  <c r="F105"/>
  <c r="F68"/>
  <c r="F52"/>
  <c r="F48"/>
  <c r="F44"/>
  <c r="G40"/>
  <c r="F36"/>
  <c r="F32"/>
  <c r="G32" s="1"/>
  <c r="F109"/>
  <c r="F27"/>
  <c r="E125"/>
  <c r="E109" s="1"/>
  <c r="G82"/>
  <c r="E105"/>
  <c r="E80"/>
  <c r="E120"/>
  <c r="E116"/>
  <c r="G116" s="1"/>
  <c r="E112"/>
  <c r="G112" s="1"/>
  <c r="E28"/>
  <c r="F67"/>
  <c r="E67"/>
  <c r="AN12" l="1"/>
  <c r="AP138"/>
  <c r="AP18" s="1"/>
  <c r="AQ143"/>
  <c r="AN24"/>
  <c r="E144"/>
  <c r="E139" s="1"/>
  <c r="E19" s="1"/>
  <c r="AQ24"/>
  <c r="AN20"/>
  <c r="S64"/>
  <c r="F65"/>
  <c r="F104"/>
  <c r="F64" s="1"/>
  <c r="AP15"/>
  <c r="AQ135"/>
  <c r="AQ64"/>
  <c r="AP16"/>
  <c r="AQ136"/>
  <c r="AP134"/>
  <c r="AQ147"/>
  <c r="AO18"/>
  <c r="AO11"/>
  <c r="AQ20"/>
  <c r="AM138"/>
  <c r="AM18" s="1"/>
  <c r="AN143"/>
  <c r="AJ20"/>
  <c r="AK140"/>
  <c r="AK128"/>
  <c r="AB64"/>
  <c r="X12"/>
  <c r="X20"/>
  <c r="Y20" s="1"/>
  <c r="Y11" s="1"/>
  <c r="AN21"/>
  <c r="AJ18"/>
  <c r="AK138"/>
  <c r="J128"/>
  <c r="AM11"/>
  <c r="AK143"/>
  <c r="AM14"/>
  <c r="AN134"/>
  <c r="AN11"/>
  <c r="G141"/>
  <c r="AN18"/>
  <c r="AN128"/>
  <c r="AI16"/>
  <c r="AK136"/>
  <c r="AI134"/>
  <c r="AK147"/>
  <c r="AD17"/>
  <c r="AD21"/>
  <c r="AE141"/>
  <c r="AD20"/>
  <c r="AE140"/>
  <c r="AD19"/>
  <c r="AE139"/>
  <c r="AE64"/>
  <c r="AD16"/>
  <c r="AE16" s="1"/>
  <c r="AE136"/>
  <c r="AD15"/>
  <c r="AD138"/>
  <c r="AE143"/>
  <c r="AD134"/>
  <c r="AE147"/>
  <c r="AE24"/>
  <c r="E130"/>
  <c r="AA20"/>
  <c r="AA11" s="1"/>
  <c r="AB11" s="1"/>
  <c r="AB140"/>
  <c r="AB20" s="1"/>
  <c r="U20"/>
  <c r="U11" s="1"/>
  <c r="V11" s="1"/>
  <c r="V140"/>
  <c r="V20" s="1"/>
  <c r="X19"/>
  <c r="Y139"/>
  <c r="U134"/>
  <c r="V147"/>
  <c r="X14"/>
  <c r="X9" s="1"/>
  <c r="Y9" s="1"/>
  <c r="Y134"/>
  <c r="R134"/>
  <c r="S147"/>
  <c r="E129"/>
  <c r="G21"/>
  <c r="V143"/>
  <c r="AA138"/>
  <c r="AB143"/>
  <c r="F111"/>
  <c r="Y143"/>
  <c r="AB128"/>
  <c r="Y128"/>
  <c r="Y138"/>
  <c r="Y18"/>
  <c r="T18"/>
  <c r="T9" s="1"/>
  <c r="V138"/>
  <c r="V18" s="1"/>
  <c r="F131"/>
  <c r="V128"/>
  <c r="G106"/>
  <c r="S11"/>
  <c r="S143"/>
  <c r="S128"/>
  <c r="Q18"/>
  <c r="Q9" s="1"/>
  <c r="S138"/>
  <c r="S18" s="1"/>
  <c r="N20"/>
  <c r="N11" s="1"/>
  <c r="N138"/>
  <c r="P138" s="1"/>
  <c r="P18" s="1"/>
  <c r="P9" s="1"/>
  <c r="P143"/>
  <c r="N18"/>
  <c r="N9" s="1"/>
  <c r="G61"/>
  <c r="L138"/>
  <c r="M143"/>
  <c r="F108"/>
  <c r="G20"/>
  <c r="L12"/>
  <c r="M12" s="1"/>
  <c r="M21"/>
  <c r="L20"/>
  <c r="M140"/>
  <c r="L19"/>
  <c r="M139"/>
  <c r="G120"/>
  <c r="G126"/>
  <c r="I138"/>
  <c r="J143"/>
  <c r="L134"/>
  <c r="M147"/>
  <c r="I20"/>
  <c r="J140"/>
  <c r="I12"/>
  <c r="J12" s="1"/>
  <c r="J21"/>
  <c r="F12"/>
  <c r="G12" s="1"/>
  <c r="G28"/>
  <c r="G127"/>
  <c r="G145"/>
  <c r="F148"/>
  <c r="F135" s="1"/>
  <c r="F15" s="1"/>
  <c r="E104"/>
  <c r="E147" s="1"/>
  <c r="E134" s="1"/>
  <c r="E14" s="1"/>
  <c r="E148"/>
  <c r="E135" s="1"/>
  <c r="E15" s="1"/>
  <c r="F149"/>
  <c r="F60"/>
  <c r="G60" s="1"/>
  <c r="F139"/>
  <c r="F19" s="1"/>
  <c r="F129"/>
  <c r="K124"/>
  <c r="K131"/>
  <c r="M131" s="1"/>
  <c r="K111"/>
  <c r="M111" s="1"/>
  <c r="E24"/>
  <c r="E143"/>
  <c r="E138" s="1"/>
  <c r="E18" s="1"/>
  <c r="F66"/>
  <c r="G26"/>
  <c r="E66"/>
  <c r="E65"/>
  <c r="G80"/>
  <c r="E111"/>
  <c r="G111" s="1"/>
  <c r="G110"/>
  <c r="E124"/>
  <c r="G124" s="1"/>
  <c r="F25"/>
  <c r="G25" s="1"/>
  <c r="F136" l="1"/>
  <c r="F16" s="1"/>
  <c r="F11" s="1"/>
  <c r="AN138"/>
  <c r="AQ138"/>
  <c r="E10"/>
  <c r="AQ15"/>
  <c r="AP10"/>
  <c r="AQ10" s="1"/>
  <c r="AP14"/>
  <c r="AQ134"/>
  <c r="AQ16"/>
  <c r="AP11"/>
  <c r="AQ11" s="1"/>
  <c r="AO9"/>
  <c r="AQ18"/>
  <c r="G130"/>
  <c r="AM9"/>
  <c r="AN9" s="1"/>
  <c r="AK18"/>
  <c r="AJ9"/>
  <c r="X11"/>
  <c r="AJ11"/>
  <c r="AK20"/>
  <c r="G131"/>
  <c r="G140"/>
  <c r="AI14"/>
  <c r="AK134"/>
  <c r="AK16"/>
  <c r="AI11"/>
  <c r="AD10"/>
  <c r="AE10" s="1"/>
  <c r="AE19"/>
  <c r="AD11"/>
  <c r="AE11" s="1"/>
  <c r="AE20"/>
  <c r="AD12"/>
  <c r="AE12" s="1"/>
  <c r="AE21"/>
  <c r="AD14"/>
  <c r="AE134"/>
  <c r="AD18"/>
  <c r="AE18" s="1"/>
  <c r="AE138"/>
  <c r="AA18"/>
  <c r="AA9" s="1"/>
  <c r="AB9" s="1"/>
  <c r="AB138"/>
  <c r="AB18" s="1"/>
  <c r="R14"/>
  <c r="R9" s="1"/>
  <c r="S9" s="1"/>
  <c r="S134"/>
  <c r="U14"/>
  <c r="V134"/>
  <c r="X10"/>
  <c r="Y19"/>
  <c r="Y10" s="1"/>
  <c r="G66"/>
  <c r="G144"/>
  <c r="F147"/>
  <c r="G104"/>
  <c r="L10"/>
  <c r="M10" s="1"/>
  <c r="M19"/>
  <c r="L11"/>
  <c r="M11" s="1"/>
  <c r="M20"/>
  <c r="L18"/>
  <c r="M18" s="1"/>
  <c r="M138"/>
  <c r="G149"/>
  <c r="I11"/>
  <c r="J11" s="1"/>
  <c r="J20"/>
  <c r="L14"/>
  <c r="M134"/>
  <c r="I18"/>
  <c r="J138"/>
  <c r="G129"/>
  <c r="E128"/>
  <c r="K108"/>
  <c r="M108" s="1"/>
  <c r="M124"/>
  <c r="K128"/>
  <c r="M128" s="1"/>
  <c r="F24"/>
  <c r="G24" s="1"/>
  <c r="F143"/>
  <c r="F128"/>
  <c r="E9"/>
  <c r="E64"/>
  <c r="E108"/>
  <c r="G108" s="1"/>
  <c r="AP9" l="1"/>
  <c r="AQ9" s="1"/>
  <c r="AQ14"/>
  <c r="AK11"/>
  <c r="AK14"/>
  <c r="AI9"/>
  <c r="AK9" s="1"/>
  <c r="AD9"/>
  <c r="AE9" s="1"/>
  <c r="AE14"/>
  <c r="V14"/>
  <c r="U9"/>
  <c r="V9" s="1"/>
  <c r="G128"/>
  <c r="F138"/>
  <c r="G143"/>
  <c r="F134"/>
  <c r="G147"/>
  <c r="F10"/>
  <c r="G139"/>
  <c r="I9"/>
  <c r="J9" s="1"/>
  <c r="J18"/>
  <c r="M14"/>
  <c r="L9"/>
  <c r="M9" s="1"/>
  <c r="G136"/>
  <c r="G64"/>
  <c r="G11" l="1"/>
  <c r="G16"/>
  <c r="G19"/>
  <c r="G10"/>
  <c r="F14"/>
  <c r="G14" s="1"/>
  <c r="G134"/>
  <c r="F18"/>
  <c r="G138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F9" i="13" l="1"/>
  <c r="G9" s="1"/>
  <c r="G18"/>
  <c r="C14" i="8"/>
  <c r="D14" s="1"/>
  <c r="C19"/>
  <c r="D19" s="1"/>
  <c r="C24"/>
  <c r="D5"/>
  <c r="D24" l="1"/>
  <c r="S16" i="13" l="1"/>
  <c r="S14"/>
</calcChain>
</file>

<file path=xl/comments1.xml><?xml version="1.0" encoding="utf-8"?>
<comments xmlns="http://schemas.openxmlformats.org/spreadsheetml/2006/main">
  <authors>
    <author>TureyskayEE</author>
  </authors>
  <commentList>
    <comment ref="K7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<sst xmlns="http://schemas.openxmlformats.org/spreadsheetml/2006/main" count="852" uniqueCount="386">
  <si>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</si>
  <si>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</si>
  <si>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</si>
  <si>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</si>
  <si>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</si>
  <si>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</si>
  <si>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</si>
  <si>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</si>
  <si>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</si>
  <si>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</si>
  <si>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</si>
  <si>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</si>
  <si>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</si>
  <si>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</si>
  <si>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</si>
  <si>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</si>
  <si>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</si>
  <si>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</si>
  <si>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</si>
  <si>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</si>
  <si>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</si>
  <si>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</si>
  <si>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</si>
  <si>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</si>
  <si>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</si>
  <si>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</si>
  <si>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</si>
  <si>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</si>
  <si>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</si>
  <si>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</si>
  <si>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</si>
  <si>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</si>
  <si>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</si>
  <si>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</si>
  <si>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</si>
  <si>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</si>
  <si>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</si>
  <si>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</si>
  <si>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</si>
  <si>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</si>
  <si>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</si>
  <si>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</si>
  <si>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</si>
  <si>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</si>
  <si>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</si>
  <si>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</si>
  <si>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</si>
  <si>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</si>
  <si>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</si>
  <si>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</si>
  <si>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</si>
  <si>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</si>
  <si>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</si>
  <si>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</si>
  <si>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</si>
  <si>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</si>
  <si>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</si>
  <si>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</si>
  <si>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</si>
  <si>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</si>
  <si>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</si>
  <si>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</si>
  <si>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</si>
  <si>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</si>
  <si>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</si>
  <si>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</si>
  <si>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</si>
  <si>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</si>
  <si>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</si>
  <si>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</si>
  <si>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</si>
  <si>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</si>
  <si>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</si>
  <si>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</si>
  <si>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</si>
  <si>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</si>
  <si>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</si>
  <si>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</si>
  <si>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</si>
  <si>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</si>
  <si>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</si>
  <si>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</si>
  <si>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</si>
  <si>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</si>
  <si>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</si>
  <si>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</si>
  <si>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</si>
  <si>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</si>
  <si>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</si>
  <si>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</si>
  <si>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</si>
  <si>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</si>
  <si>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</si>
  <si>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</si>
  <si>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</si>
  <si>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</si>
  <si>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</si>
  <si>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</si>
  <si>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</si>
  <si>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</si>
  <si>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</si>
  <si>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</si>
  <si>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</si>
  <si>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</si>
  <si>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</si>
  <si>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</si>
  <si>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</si>
  <si>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</si>
  <si>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</si>
  <si>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</si>
  <si>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</si>
  <si>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</si>
  <si>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</si>
  <si>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</si>
  <si>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</si>
  <si>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</si>
  <si>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</si>
  <si>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</si>
  <si>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</si>
  <si>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</si>
  <si>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</si>
  <si>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</si>
  <si>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</si>
  <si>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</si>
  <si>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</si>
  <si>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</si>
  <si>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</si>
  <si>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</si>
  <si>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</si>
  <si>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</si>
  <si>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</si>
  <si>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</si>
  <si>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</si>
  <si>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</si>
  <si>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</si>
  <si>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</si>
  <si>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</si>
  <si>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</si>
  <si>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</si>
  <si>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</si>
  <si>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</si>
  <si>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</si>
  <si>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</si>
  <si>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</si>
  <si>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</si>
  <si>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</si>
  <si>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</si>
  <si>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</si>
  <si>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</si>
  <si>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</si>
  <si>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</si>
  <si>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</si>
  <si>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</si>
  <si>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</si>
  <si>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</si>
  <si>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</si>
  <si>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</si>
  <si>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</si>
  <si>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</si>
  <si>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</si>
  <si>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</si>
  <si>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</si>
  <si>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</si>
  <si>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</si>
  <si>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</si>
  <si>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</si>
  <si>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</si>
  <si>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</si>
  <si>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</si>
  <si>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</si>
  <si>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</si>
  <si>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</si>
  <si>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</si>
  <si>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</si>
  <si>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</si>
  <si>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</si>
  <si>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</si>
  <si>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</si>
  <si>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</si>
  <si>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</si>
  <si>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</si>
  <si>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</si>
  <si>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</si>
  <si>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</si>
  <si>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</si>
  <si>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</si>
  <si>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</si>
  <si>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</si>
  <si>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</si>
  <si>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</si>
  <si>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</si>
  <si>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</si>
  <si>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</si>
  <si>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</si>
  <si>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</si>
  <si>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</si>
  <si>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</si>
  <si>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</si>
  <si>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</si>
  <si>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</si>
  <si>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</si>
  <si>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</si>
  <si>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</si>
  <si>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</si>
  <si>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</si>
  <si>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</si>
  <si>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</si>
  <si>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</si>
  <si>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</si>
  <si>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</si>
  <si>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</si>
  <si>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</si>
  <si>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</si>
  <si>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</si>
  <si>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</si>
  <si>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</si>
  <si>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</si>
  <si>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</si>
  <si>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</si>
  <si>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</si>
  <si>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</si>
  <si>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</si>
  <si>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</si>
  <si>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</si>
  <si>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</si>
  <si>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</si>
  <si>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</si>
  <si>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</si>
  <si>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</si>
  <si>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</si>
  <si>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</si>
  <si>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</si>
  <si>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</si>
  <si>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</si>
  <si>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</si>
  <si>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</si>
  <si>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</si>
  <si>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</si>
  <si>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</si>
  <si>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</si>
  <si>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</si>
  <si>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</si>
  <si>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</si>
  <si>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</si>
  <si>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</si>
  <si>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</si>
  <si>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</si>
  <si>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</si>
  <si>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</si>
  <si>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</si>
  <si>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</si>
  <si>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</si>
  <si>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</si>
  <si>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</si>
  <si>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</si>
  <si>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</si>
  <si>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</si>
  <si>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</si>
  <si>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</si>
  <si>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</si>
  <si>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</si>
  <si>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</si>
  <si>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Ответственный исполнитель /соисполнитель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</si>
  <si>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</si>
  <si>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</si>
  <si>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</si>
  <si>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</si>
  <si>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</si>
  <si>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</si>
  <si>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</si>
  <si>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</si>
  <si>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</si>
  <si>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</si>
  <si>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</si>
  <si>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</si>
  <si>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</si>
  <si>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</si>
  <si>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</si>
  <si>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</si>
  <si>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</si>
  <si>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</si>
  <si>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</si>
  <si>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</si>
  <si>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</si>
  <si>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</si>
  <si>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</si>
  <si>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</si>
  <si>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</si>
  <si>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</si>
  <si>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Согласовано:</t>
  </si>
  <si>
    <t>сумма экономии по итогам закупок, предложения по перераспределению сэкономленных средств</t>
  </si>
  <si>
    <t xml:space="preserve">Цель: создание условий, ориентирующих граждан на здоровый образ жизни, в том числе на занятия физической культурой и спортом, 
развитие спортивной инфраструктуры, обеспечение комплексной безопасности и комфортных условий в учреждениях спорта в
Нижневартовском районе в 2014–2020 годах
</t>
  </si>
  <si>
    <t>Поощрение кандидатов и участников всероссийских и международных соревнований</t>
  </si>
  <si>
    <t>Физкультурно-оздо-ровительный ком-плекс на 250 зрителей с бассейном на 50 мест в пгт. Новоаган-ске Нижневартовского района (ремонт кров-ли)</t>
  </si>
  <si>
    <t xml:space="preserve">Задача 1. Развитие массовой физической культуры и спорта, спортивной инфраструктуры, обеспечение комплексной безопасности
и комфортных условий в учреждениях спорта, пропаганда здорового образа жизни
</t>
  </si>
  <si>
    <t>Сохранение кадрового потенциала</t>
  </si>
  <si>
    <t>Обеспечение учреж-дений коммунальны-ми услугами, услуга-ми связи, транспорт-ными услугами и про-чими услугами</t>
  </si>
  <si>
    <t>иные внебюджетные источники</t>
  </si>
  <si>
    <t>ВСЕГО по муниципальной программе:</t>
  </si>
  <si>
    <t xml:space="preserve">отдел по физической культуре и спорту адми-нистрации района
</t>
  </si>
  <si>
    <t xml:space="preserve">муниципальное казенное учреждение «Управ-ление капитального строительства по застрой-ке Нижневартовского района»
</t>
  </si>
  <si>
    <t xml:space="preserve">муниципальное автономное образовательное учреждение дополнительного образования де-тей «Специализированная детско-юношеская спортивная школа олимпийского резерва Нижневартовского района»
</t>
  </si>
  <si>
    <t xml:space="preserve">инвестиции в объекты муниципальной собст-венности
</t>
  </si>
  <si>
    <t xml:space="preserve">прочие расходы
</t>
  </si>
  <si>
    <t>Организация и проведение районного праздника «Спортивная элита»</t>
  </si>
  <si>
    <t>Присвоение спортивных разрядов</t>
  </si>
  <si>
    <t>Обеспечение участия в летних учебно-тренировочных сборах спортсменов района</t>
  </si>
  <si>
    <t>Обеспечение участия спортсменов района в учебно-тренировочных сборах и соревнованиях (согласно календар-ному плану)</t>
  </si>
  <si>
    <t>Специалист  Департамента финансов</t>
  </si>
  <si>
    <t>пгт. Излучинск Реконструкция 5 блока МОМСШ № 1 ул. Школьная 5</t>
  </si>
  <si>
    <t>муниципальное автономное образовательное учреждение дополнительного образования детей Новоаганская детско юношеская спортивная школа "Олимп"</t>
  </si>
  <si>
    <t>МАОУ ДОД Новоаганская ДЮСШ Олимп пгт. Новоаганск (ремонт кровли)</t>
  </si>
  <si>
    <t>Строительство крытого хоккейного корта в пгт. Излучинске</t>
  </si>
  <si>
    <t xml:space="preserve">пгт.Новоаганске  крытый хоккейный корт </t>
  </si>
  <si>
    <t>Улучшение материально-технической базы учреждений</t>
  </si>
  <si>
    <t>СОГЛАСОВАНО:</t>
  </si>
  <si>
    <t xml:space="preserve"> ГРАФИК </t>
  </si>
  <si>
    <t>программы Нижневартовского района</t>
  </si>
  <si>
    <t>Развитие физической культуры и спорта в Нижневартовском районе на 2014-2020 годы</t>
  </si>
  <si>
    <t>наименование программы</t>
  </si>
  <si>
    <t>_______________________________</t>
  </si>
  <si>
    <t>по социальным вопросам</t>
  </si>
  <si>
    <t>Целевые показатели муниципальной программы Развитие физической культуры и спорта в Нижневартовском районе на 2014-2020 годы</t>
  </si>
  <si>
    <t>Значение показателя на 2015 год</t>
  </si>
  <si>
    <t>Количество граждан, систематически занимающихся физической культурой и спортом, чел.</t>
  </si>
  <si>
    <t xml:space="preserve">Количество спортсменов района, принявших участие в официальных окружных, всероссийских и международных соревнованиях по видам спорта, чел. </t>
  </si>
  <si>
    <t xml:space="preserve">Численность занимающихся физической культурой и спортом в детско-юношеских спортивных школах, чел. </t>
  </si>
  <si>
    <t xml:space="preserve">Количество спортсменов района, имеющих спортивное звание, разряд: мастер спорта России международного класса, мастер спорта России,   кандидат в мастера спорта, первый спортивный разряд,чел. </t>
  </si>
  <si>
    <t xml:space="preserve">Количество медалей, завоеванных спортсменами района на официальных окружных, всероссийских и международных соревнованиях, чел. </t>
  </si>
  <si>
    <t xml:space="preserve">Обеспеченность единовременной пропускной способностью (ЕПС) спортивных сооружений,% </t>
  </si>
  <si>
    <t xml:space="preserve">Удельный вес населения, систематически занимающегося физической культурой и спортом,% </t>
  </si>
  <si>
    <t xml:space="preserve">Доля детей, занимающихся физической культурой и спортом в детско-юношеских спортивных школах, в возрасте от 5 до 18 лет,% </t>
  </si>
  <si>
    <t xml:space="preserve">Доля положительных отзывов, полученных в ходе социологических исследований,%  </t>
  </si>
  <si>
    <t>Удельный расход электроэнергии (кВт х ч./кв. м)</t>
  </si>
  <si>
    <t>Удельный расход тепловой энергии (Гкал/кв. м)</t>
  </si>
  <si>
    <t xml:space="preserve">Руководитель  </t>
  </si>
  <si>
    <t>тел. 47-47-69</t>
  </si>
  <si>
    <t>Приобретение оборудования (Олимп)</t>
  </si>
  <si>
    <t>Удельный расход горячей воды (куб. м/чел.)</t>
  </si>
  <si>
    <t>Удельный расход холодной воды (куб. м/чел.)</t>
  </si>
  <si>
    <t>Мероприятие по развитию массовой физической культуры и спорта</t>
  </si>
  <si>
    <t>1.1.1</t>
  </si>
  <si>
    <t>1.1.2.</t>
  </si>
  <si>
    <t>1.1.3.</t>
  </si>
  <si>
    <t>1.1.4.</t>
  </si>
  <si>
    <t>1.1.5.</t>
  </si>
  <si>
    <t>1.1.6.</t>
  </si>
  <si>
    <t>1.1.6.1.</t>
  </si>
  <si>
    <t>Итого по мероприятию 1.1.</t>
  </si>
  <si>
    <t>Укрепление материально-технической базы учреждений физической культуры и спорта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</si>
  <si>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</si>
  <si>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</si>
  <si>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</si>
  <si>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</si>
  <si>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</si>
  <si>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</si>
  <si>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</si>
  <si>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</si>
  <si>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Итого по мероприятию 2.1.</t>
  </si>
  <si>
    <t>Обеспечение деятельности муниципальных учреждений в сфере физической культуры и спорта</t>
  </si>
  <si>
    <t>3.1.1.</t>
  </si>
  <si>
    <t>3.1.2.</t>
  </si>
  <si>
    <t>3.1.3.</t>
  </si>
  <si>
    <t>Итого по мероприятию 3.1.</t>
  </si>
  <si>
    <t>2.1.1.</t>
  </si>
  <si>
    <t>1.1.7.</t>
  </si>
  <si>
    <t>-</t>
  </si>
  <si>
    <t>Заместитель главы  района</t>
  </si>
  <si>
    <t>____________________________О.В. Липунова</t>
  </si>
  <si>
    <t>Е.В.Кузнецова</t>
  </si>
  <si>
    <t>Значение показателя на 2017 год</t>
  </si>
  <si>
    <t xml:space="preserve"> реализации в  2017 году муниципальной </t>
  </si>
  <si>
    <t>График (сетевой график) реализации  муниципальной программы</t>
  </si>
  <si>
    <t xml:space="preserve">Строительство, реконструкция и капитальный ремонт объектов спорта </t>
  </si>
  <si>
    <t>пгт.Излучинск Ремонт кровли дворца спорта "Югра" МАОУ ДО "Специализированная детская юношеская спортивная школа олимпийского резерва"</t>
  </si>
  <si>
    <t>Загородный стационарный лагерь круглосуточного пребывания детей «Лесная сказка», вторая очередь, пгт. Излучинск Нижневартовского района</t>
  </si>
  <si>
    <t>Обеспечение деятельности загородного стационарного лагеря круглосуточного пребывания детей «Лесная сказка»</t>
  </si>
  <si>
    <t>Приобретение оборудования Наказы избирателей</t>
  </si>
  <si>
    <t>"Развитие физической культуры и спорта в Нижневартовском районе на 2014-2020 годы" на 01.06.2017 г.</t>
  </si>
  <si>
    <t>Главный специалист</t>
  </si>
  <si>
    <t>Б.А.Ненашев</t>
  </si>
  <si>
    <t>Приобретение инвен-таря и оборудования (гранты +Лосева)</t>
  </si>
  <si>
    <t>план
на 2017 год</t>
  </si>
  <si>
    <t>Главный специалист отдела</t>
  </si>
  <si>
    <t>Б.А. Ненашев</t>
  </si>
  <si>
    <t>тел. 49-47-10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</si>
</sst>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0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21" fillId="0" borderId="0" xfId="0" applyFont="1"/>
    <xf numFmtId="0" fontId="19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0" fontId="18" fillId="0" borderId="0" xfId="0" applyFont="1" applyFill="1" applyAlignment="1" applyProtection="1">
      <alignment horizontal="left" vertical="top" wrapText="1"/>
    </xf>
    <xf numFmtId="0" fontId="25" fillId="0" borderId="0" xfId="0" applyFont="1"/>
    <xf numFmtId="0" fontId="4" fillId="0" borderId="0" xfId="0" applyFont="1" applyAlignment="1">
      <alignment horizontal="left"/>
    </xf>
    <xf numFmtId="0" fontId="27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19" fillId="0" borderId="0" xfId="0" applyFont="1" applyFill="1" applyBorder="1" applyAlignment="1" applyProtection="1"/>
    <xf numFmtId="169" fontId="10" fillId="0" borderId="0" xfId="0" applyNumberFormat="1" applyFont="1" applyFill="1" applyBorder="1" applyAlignment="1" applyProtection="1"/>
    <xf numFmtId="169" fontId="19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wrapText="1"/>
    </xf>
    <xf numFmtId="169" fontId="19" fillId="0" borderId="0" xfId="0" applyNumberFormat="1" applyFont="1" applyFill="1" applyBorder="1" applyAlignment="1" applyProtection="1">
      <alignment horizontal="left" wrapText="1"/>
    </xf>
    <xf numFmtId="0" fontId="16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 wrapText="1"/>
    </xf>
    <xf numFmtId="3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top" wrapText="1" justifyLastLine="1"/>
    </xf>
    <xf numFmtId="0" fontId="19" fillId="0" borderId="0" xfId="0" applyFont="1" applyFill="1" applyBorder="1" applyAlignment="1" applyProtection="1">
      <alignment horizontal="left" vertical="top"/>
    </xf>
    <xf numFmtId="169" fontId="10" fillId="0" borderId="0" xfId="0" applyNumberFormat="1" applyFont="1" applyFill="1" applyBorder="1" applyAlignment="1" applyProtection="1">
      <alignment horizontal="left" vertical="top"/>
    </xf>
    <xf numFmtId="169" fontId="19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 wrapText="1"/>
    </xf>
    <xf numFmtId="169" fontId="19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164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Alignment="1" applyProtection="1">
      <alignment horizontal="left" vertical="top"/>
    </xf>
    <xf numFmtId="164" fontId="18" fillId="0" borderId="0" xfId="2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165" fontId="6" fillId="0" borderId="1" xfId="2" applyNumberFormat="1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3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70" fontId="6" fillId="0" borderId="1" xfId="2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right" vertical="center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0" fontId="17" fillId="0" borderId="0" xfId="0" applyFont="1" applyFill="1" applyBorder="1" applyAlignment="1" applyProtection="1">
      <alignment vertical="center"/>
    </xf>
    <xf numFmtId="164" fontId="18" fillId="0" borderId="1" xfId="0" applyNumberFormat="1" applyFont="1" applyFill="1" applyBorder="1" applyAlignment="1" applyProtection="1">
      <alignment vertical="top" wrapText="1"/>
    </xf>
    <xf numFmtId="0" fontId="17" fillId="0" borderId="1" xfId="0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164" fontId="18" fillId="0" borderId="1" xfId="0" applyNumberFormat="1" applyFont="1" applyFill="1" applyBorder="1" applyAlignment="1" applyProtection="1">
      <alignment vertical="center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7" fillId="0" borderId="22" xfId="2" applyNumberFormat="1" applyFont="1" applyFill="1" applyBorder="1" applyAlignment="1" applyProtection="1">
      <alignment horizontal="right" vertical="top" wrapText="1"/>
    </xf>
    <xf numFmtId="169" fontId="18" fillId="0" borderId="22" xfId="2" applyNumberFormat="1" applyFont="1" applyFill="1" applyBorder="1" applyAlignment="1" applyProtection="1">
      <alignment horizontal="right" vertical="top" wrapText="1"/>
    </xf>
    <xf numFmtId="0" fontId="17" fillId="0" borderId="1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 applyProtection="1">
      <alignment wrapText="1"/>
      <protection locked="0"/>
    </xf>
    <xf numFmtId="164" fontId="17" fillId="0" borderId="1" xfId="0" applyNumberFormat="1" applyFont="1" applyFill="1" applyBorder="1" applyAlignment="1">
      <alignment wrapText="1"/>
    </xf>
    <xf numFmtId="0" fontId="18" fillId="0" borderId="12" xfId="0" applyFont="1" applyFill="1" applyBorder="1" applyAlignment="1" applyProtection="1">
      <alignment vertical="top" wrapText="1"/>
    </xf>
    <xf numFmtId="169" fontId="18" fillId="0" borderId="12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justify" vertical="top"/>
    </xf>
    <xf numFmtId="169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26" fillId="0" borderId="0" xfId="0" applyFont="1"/>
    <xf numFmtId="164" fontId="18" fillId="0" borderId="1" xfId="2" applyNumberFormat="1" applyFont="1" applyFill="1" applyBorder="1" applyAlignment="1" applyProtection="1">
      <alignment horizontal="righ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center" vertical="top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0" borderId="12" xfId="2" applyNumberFormat="1" applyFont="1" applyFill="1" applyBorder="1" applyAlignment="1" applyProtection="1">
      <alignment horizontal="right" vertical="top" wrapText="1"/>
    </xf>
    <xf numFmtId="169" fontId="18" fillId="0" borderId="0" xfId="0" applyNumberFormat="1" applyFont="1" applyFill="1" applyBorder="1" applyAlignment="1" applyProtection="1">
      <alignment horizontal="left" wrapText="1"/>
    </xf>
    <xf numFmtId="169" fontId="18" fillId="0" borderId="0" xfId="0" applyNumberFormat="1" applyFont="1" applyFill="1" applyAlignment="1" applyProtection="1">
      <alignment horizontal="left" vertical="center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/>
    </xf>
    <xf numFmtId="169" fontId="18" fillId="0" borderId="0" xfId="0" applyNumberFormat="1" applyFont="1" applyFill="1" applyBorder="1" applyAlignment="1" applyProtection="1">
      <alignment horizontal="left"/>
    </xf>
    <xf numFmtId="164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0" xfId="0" applyNumberFormat="1" applyFont="1" applyFill="1" applyBorder="1" applyAlignment="1" applyProtection="1">
      <alignment horizontal="left" vertical="top" wrapText="1"/>
    </xf>
    <xf numFmtId="0" fontId="18" fillId="4" borderId="0" xfId="0" applyFont="1" applyFill="1" applyAlignment="1" applyProtection="1">
      <alignment horizontal="left" vertical="center"/>
    </xf>
    <xf numFmtId="0" fontId="18" fillId="4" borderId="0" xfId="0" applyFont="1" applyFill="1" applyAlignment="1" applyProtection="1">
      <alignment vertical="center"/>
    </xf>
    <xf numFmtId="43" fontId="17" fillId="0" borderId="1" xfId="2" applyNumberFormat="1" applyFont="1" applyFill="1" applyBorder="1" applyAlignment="1" applyProtection="1">
      <alignment horizontal="right" vertical="top" wrapText="1"/>
    </xf>
    <xf numFmtId="164" fontId="17" fillId="4" borderId="1" xfId="2" applyNumberFormat="1" applyFont="1" applyFill="1" applyBorder="1" applyAlignment="1" applyProtection="1">
      <alignment horizontal="righ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8" fillId="4" borderId="12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0" fontId="18" fillId="5" borderId="1" xfId="0" applyNumberFormat="1" applyFont="1" applyFill="1" applyBorder="1" applyAlignment="1" applyProtection="1">
      <alignment horizontal="center" vertical="center" wrapText="1"/>
    </xf>
    <xf numFmtId="1" fontId="18" fillId="5" borderId="1" xfId="0" applyNumberFormat="1" applyFont="1" applyFill="1" applyBorder="1" applyAlignment="1" applyProtection="1">
      <alignment horizontal="center" vertical="center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164" fontId="17" fillId="5" borderId="1" xfId="2" applyNumberFormat="1" applyFont="1" applyFill="1" applyBorder="1" applyAlignment="1" applyProtection="1">
      <alignment horizontal="right" vertical="top" wrapText="1"/>
    </xf>
    <xf numFmtId="164" fontId="18" fillId="5" borderId="12" xfId="2" applyNumberFormat="1" applyFont="1" applyFill="1" applyBorder="1" applyAlignment="1" applyProtection="1">
      <alignment horizontal="right" vertical="top" wrapText="1"/>
    </xf>
    <xf numFmtId="0" fontId="18" fillId="5" borderId="0" xfId="0" applyFont="1" applyFill="1" applyBorder="1" applyAlignment="1" applyProtection="1">
      <alignment horizontal="left"/>
    </xf>
    <xf numFmtId="169" fontId="18" fillId="5" borderId="0" xfId="0" applyNumberFormat="1" applyFont="1" applyFill="1" applyBorder="1" applyAlignment="1" applyProtection="1">
      <alignment horizontal="left" vertical="top" wrapText="1"/>
    </xf>
    <xf numFmtId="169" fontId="18" fillId="5" borderId="0" xfId="0" applyNumberFormat="1" applyFont="1" applyFill="1" applyAlignment="1" applyProtection="1">
      <alignment horizontal="left" vertic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 applyProtection="1">
      <alignment horizontal="left" vertical="center"/>
    </xf>
    <xf numFmtId="0" fontId="18" fillId="5" borderId="0" xfId="0" applyFont="1" applyFill="1" applyAlignment="1" applyProtection="1">
      <alignment horizontal="right" vertical="center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2" fontId="17" fillId="0" borderId="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12" xfId="2" applyNumberFormat="1" applyFont="1" applyFill="1" applyBorder="1" applyAlignment="1" applyProtection="1">
      <alignment horizontal="right" vertical="top" wrapText="1"/>
    </xf>
    <xf numFmtId="2" fontId="18" fillId="0" borderId="0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Alignment="1" applyProtection="1">
      <alignment horizontal="left" vertical="center"/>
    </xf>
    <xf numFmtId="2" fontId="18" fillId="0" borderId="0" xfId="0" applyNumberFormat="1" applyFont="1" applyFill="1" applyAlignment="1" applyProtection="1">
      <alignment horizontal="right" vertical="center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6" fillId="0" borderId="0" xfId="0" applyFont="1" applyAlignment="1">
      <alignment horizontal="right" vertical="top" justifyLastLine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right" wrapText="1"/>
    </xf>
    <xf numFmtId="0" fontId="33" fillId="0" borderId="0" xfId="0" applyFont="1" applyAlignment="1">
      <alignment horizontal="right"/>
    </xf>
    <xf numFmtId="49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164" fontId="17" fillId="0" borderId="23" xfId="0" applyNumberFormat="1" applyFont="1" applyFill="1" applyBorder="1" applyAlignment="1" applyProtection="1">
      <alignment horizontal="center" vertical="center" wrapText="1"/>
    </xf>
    <xf numFmtId="164" fontId="17" fillId="0" borderId="24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27" xfId="0" applyNumberFormat="1" applyFont="1" applyFill="1" applyBorder="1" applyAlignment="1" applyProtection="1">
      <alignment horizontal="center" vertical="center" wrapText="1"/>
    </xf>
    <xf numFmtId="164" fontId="18" fillId="0" borderId="3" xfId="0" applyNumberFormat="1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left" vertical="top" wrapText="1"/>
    </xf>
    <xf numFmtId="0" fontId="18" fillId="0" borderId="29" xfId="0" applyFont="1" applyFill="1" applyBorder="1" applyAlignment="1" applyProtection="1">
      <alignment horizontal="left" vertical="top" wrapText="1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164" fontId="18" fillId="0" borderId="14" xfId="0" applyNumberFormat="1" applyFont="1" applyFill="1" applyBorder="1" applyAlignment="1" applyProtection="1">
      <alignment horizontal="left" vertical="top"/>
    </xf>
    <xf numFmtId="164" fontId="18" fillId="0" borderId="1" xfId="0" applyNumberFormat="1" applyFont="1" applyFill="1" applyBorder="1" applyAlignment="1" applyProtection="1">
      <alignment horizontal="left" vertical="top"/>
    </xf>
    <xf numFmtId="164" fontId="18" fillId="0" borderId="22" xfId="0" applyNumberFormat="1" applyFont="1" applyFill="1" applyBorder="1" applyAlignment="1" applyProtection="1">
      <alignment horizontal="left" vertical="top"/>
    </xf>
    <xf numFmtId="164" fontId="18" fillId="0" borderId="14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22" xfId="0" applyFont="1" applyFill="1" applyBorder="1" applyAlignment="1" applyProtection="1">
      <alignment horizontal="center" vertical="top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14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22" xfId="0" applyFont="1" applyFill="1" applyBorder="1" applyAlignment="1">
      <alignment horizontal="center" vertical="top"/>
    </xf>
    <xf numFmtId="0" fontId="18" fillId="0" borderId="0" xfId="0" applyFont="1" applyFill="1" applyAlignment="1" applyProtection="1">
      <alignment horizontal="center" vertical="top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18" fillId="0" borderId="20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top" wrapText="1"/>
    </xf>
    <xf numFmtId="0" fontId="18" fillId="0" borderId="21" xfId="0" applyFont="1" applyFill="1" applyBorder="1" applyAlignment="1" applyProtection="1">
      <alignment horizontal="center" vertical="center" wrapText="1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164" fontId="18" fillId="5" borderId="1" xfId="0" applyNumberFormat="1" applyFont="1" applyFill="1" applyBorder="1" applyAlignment="1" applyProtection="1">
      <alignment horizontal="center" vertical="center" wrapText="1"/>
    </xf>
    <xf numFmtId="10" fontId="18" fillId="5" borderId="1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center" vertical="top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left" vertical="top" wrapText="1"/>
    </xf>
    <xf numFmtId="164" fontId="18" fillId="0" borderId="12" xfId="0" applyNumberFormat="1" applyFont="1" applyFill="1" applyBorder="1" applyAlignment="1" applyProtection="1">
      <alignment horizontal="left" vertical="top" wrapText="1"/>
    </xf>
    <xf numFmtId="0" fontId="18" fillId="0" borderId="18" xfId="0" applyFont="1" applyFill="1" applyBorder="1" applyAlignment="1" applyProtection="1">
      <alignment horizontal="center" vertical="top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0" fontId="17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CC"/>
      <color rgb="FFFF3300"/>
      <color rgb="FFFFCCF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72" t="s">
        <v>39</v>
      </c>
      <c r="B1" s="273"/>
      <c r="C1" s="274" t="s">
        <v>40</v>
      </c>
      <c r="D1" s="266" t="s">
        <v>45</v>
      </c>
      <c r="E1" s="267"/>
      <c r="F1" s="268"/>
      <c r="G1" s="266" t="s">
        <v>17</v>
      </c>
      <c r="H1" s="267"/>
      <c r="I1" s="268"/>
      <c r="J1" s="266" t="s">
        <v>18</v>
      </c>
      <c r="K1" s="267"/>
      <c r="L1" s="268"/>
      <c r="M1" s="266" t="s">
        <v>22</v>
      </c>
      <c r="N1" s="267"/>
      <c r="O1" s="268"/>
      <c r="P1" s="269" t="s">
        <v>23</v>
      </c>
      <c r="Q1" s="270"/>
      <c r="R1" s="266" t="s">
        <v>24</v>
      </c>
      <c r="S1" s="267"/>
      <c r="T1" s="268"/>
      <c r="U1" s="266" t="s">
        <v>25</v>
      </c>
      <c r="V1" s="267"/>
      <c r="W1" s="268"/>
      <c r="X1" s="269" t="s">
        <v>26</v>
      </c>
      <c r="Y1" s="271"/>
      <c r="Z1" s="270"/>
      <c r="AA1" s="269" t="s">
        <v>27</v>
      </c>
      <c r="AB1" s="270"/>
      <c r="AC1" s="266" t="s">
        <v>28</v>
      </c>
      <c r="AD1" s="267"/>
      <c r="AE1" s="268"/>
      <c r="AF1" s="266" t="s">
        <v>29</v>
      </c>
      <c r="AG1" s="267"/>
      <c r="AH1" s="268"/>
      <c r="AI1" s="266" t="s">
        <v>30</v>
      </c>
      <c r="AJ1" s="267"/>
      <c r="AK1" s="268"/>
      <c r="AL1" s="269" t="s">
        <v>31</v>
      </c>
      <c r="AM1" s="270"/>
      <c r="AN1" s="266" t="s">
        <v>32</v>
      </c>
      <c r="AO1" s="267"/>
      <c r="AP1" s="268"/>
      <c r="AQ1" s="266" t="s">
        <v>33</v>
      </c>
      <c r="AR1" s="267"/>
      <c r="AS1" s="268"/>
      <c r="AT1" s="266" t="s">
        <v>34</v>
      </c>
      <c r="AU1" s="267"/>
      <c r="AV1" s="268"/>
    </row>
    <row r="2" spans="1:48" ht="39" customHeight="1">
      <c r="A2" s="273"/>
      <c r="B2" s="273"/>
      <c r="C2" s="274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74" t="s">
        <v>83</v>
      </c>
      <c r="B3" s="274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74"/>
      <c r="B4" s="274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74"/>
      <c r="B5" s="274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74"/>
      <c r="B6" s="274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74"/>
      <c r="B7" s="274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74"/>
      <c r="B8" s="274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74"/>
      <c r="B9" s="274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75" t="s">
        <v>58</v>
      </c>
      <c r="B1" s="275"/>
      <c r="C1" s="275"/>
      <c r="D1" s="275"/>
      <c r="E1" s="275"/>
    </row>
    <row r="2" spans="1:5">
      <c r="A2" s="12"/>
      <c r="B2" s="12"/>
      <c r="C2" s="12"/>
      <c r="D2" s="12"/>
      <c r="E2" s="12"/>
    </row>
    <row r="3" spans="1:5">
      <c r="A3" s="276" t="s">
        <v>130</v>
      </c>
      <c r="B3" s="276"/>
      <c r="C3" s="276"/>
      <c r="D3" s="276"/>
      <c r="E3" s="276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77" t="s">
        <v>79</v>
      </c>
      <c r="B26" s="277"/>
      <c r="C26" s="277"/>
      <c r="D26" s="277"/>
      <c r="E26" s="277"/>
    </row>
    <row r="27" spans="1:5">
      <c r="A27" s="28"/>
      <c r="B27" s="28"/>
      <c r="C27" s="28"/>
      <c r="D27" s="28"/>
      <c r="E27" s="28"/>
    </row>
    <row r="28" spans="1:5">
      <c r="A28" s="277" t="s">
        <v>80</v>
      </c>
      <c r="B28" s="277"/>
      <c r="C28" s="277"/>
      <c r="D28" s="277"/>
      <c r="E28" s="277"/>
    </row>
    <row r="29" spans="1:5">
      <c r="A29" s="277"/>
      <c r="B29" s="277"/>
      <c r="C29" s="277"/>
      <c r="D29" s="277"/>
      <c r="E29" s="27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300" t="s">
        <v>46</v>
      </c>
      <c r="C3" s="300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288" t="s">
        <v>1</v>
      </c>
      <c r="B5" s="283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288"/>
      <c r="B6" s="283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288"/>
      <c r="B7" s="283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288" t="s">
        <v>3</v>
      </c>
      <c r="B8" s="283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301" t="s">
        <v>205</v>
      </c>
      <c r="N8" s="302"/>
      <c r="O8" s="303"/>
      <c r="P8" s="57"/>
      <c r="Q8" s="57"/>
    </row>
    <row r="9" spans="1:256" ht="33.75" customHeight="1">
      <c r="A9" s="288"/>
      <c r="B9" s="283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288" t="s">
        <v>4</v>
      </c>
      <c r="B10" s="283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288"/>
      <c r="B11" s="283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288" t="s">
        <v>5</v>
      </c>
      <c r="B12" s="283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288"/>
      <c r="B13" s="283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288" t="s">
        <v>9</v>
      </c>
      <c r="B14" s="283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288"/>
      <c r="B15" s="283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284"/>
      <c r="AJ16" s="284"/>
      <c r="AK16" s="284"/>
      <c r="AZ16" s="284"/>
      <c r="BA16" s="284"/>
      <c r="BB16" s="284"/>
      <c r="BQ16" s="284"/>
      <c r="BR16" s="284"/>
      <c r="BS16" s="284"/>
      <c r="CH16" s="284"/>
      <c r="CI16" s="284"/>
      <c r="CJ16" s="284"/>
      <c r="CY16" s="284"/>
      <c r="CZ16" s="284"/>
      <c r="DA16" s="284"/>
      <c r="DP16" s="284"/>
      <c r="DQ16" s="284"/>
      <c r="DR16" s="284"/>
      <c r="EG16" s="284"/>
      <c r="EH16" s="284"/>
      <c r="EI16" s="284"/>
      <c r="EX16" s="284"/>
      <c r="EY16" s="284"/>
      <c r="EZ16" s="284"/>
      <c r="FO16" s="284"/>
      <c r="FP16" s="284"/>
      <c r="FQ16" s="284"/>
      <c r="GF16" s="284"/>
      <c r="GG16" s="284"/>
      <c r="GH16" s="284"/>
      <c r="GW16" s="284"/>
      <c r="GX16" s="284"/>
      <c r="GY16" s="284"/>
      <c r="HN16" s="284"/>
      <c r="HO16" s="284"/>
      <c r="HP16" s="284"/>
      <c r="IE16" s="284"/>
      <c r="IF16" s="284"/>
      <c r="IG16" s="284"/>
      <c r="IV16" s="284"/>
    </row>
    <row r="17" spans="1:17" ht="320.25" customHeight="1">
      <c r="A17" s="288" t="s">
        <v>6</v>
      </c>
      <c r="B17" s="283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>
      <c r="A18" s="288"/>
      <c r="B18" s="283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288" t="s">
        <v>7</v>
      </c>
      <c r="B19" s="283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" customHeight="1">
      <c r="A20" s="288"/>
      <c r="B20" s="283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288" t="s">
        <v>8</v>
      </c>
      <c r="B21" s="283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288"/>
      <c r="B22" s="283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293" t="s">
        <v>14</v>
      </c>
      <c r="B23" s="289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" customHeight="1">
      <c r="A24" s="294"/>
      <c r="B24" s="289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292" t="s">
        <v>15</v>
      </c>
      <c r="B25" s="289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" customHeight="1">
      <c r="A26" s="292"/>
      <c r="B26" s="289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288" t="s">
        <v>94</v>
      </c>
      <c r="B31" s="283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288"/>
      <c r="B32" s="283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288" t="s">
        <v>96</v>
      </c>
      <c r="B34" s="283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288"/>
      <c r="B35" s="283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>
      <c r="A36" s="297" t="s">
        <v>98</v>
      </c>
      <c r="B36" s="290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>
      <c r="A37" s="298"/>
      <c r="B37" s="291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288" t="s">
        <v>100</v>
      </c>
      <c r="B39" s="283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285" t="s">
        <v>247</v>
      </c>
      <c r="I39" s="286"/>
      <c r="J39" s="286"/>
      <c r="K39" s="286"/>
      <c r="L39" s="286"/>
      <c r="M39" s="286"/>
      <c r="N39" s="286"/>
      <c r="O39" s="287"/>
      <c r="P39" s="56" t="s">
        <v>189</v>
      </c>
      <c r="Q39" s="57"/>
    </row>
    <row r="40" spans="1:17" ht="39.9" customHeight="1">
      <c r="A40" s="288" t="s">
        <v>10</v>
      </c>
      <c r="B40" s="283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288" t="s">
        <v>101</v>
      </c>
      <c r="B41" s="283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" customHeight="1">
      <c r="A42" s="288"/>
      <c r="B42" s="283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288" t="s">
        <v>103</v>
      </c>
      <c r="B43" s="283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280" t="s">
        <v>192</v>
      </c>
      <c r="H43" s="281"/>
      <c r="I43" s="281"/>
      <c r="J43" s="281"/>
      <c r="K43" s="281"/>
      <c r="L43" s="281"/>
      <c r="M43" s="281"/>
      <c r="N43" s="281"/>
      <c r="O43" s="282"/>
      <c r="P43" s="57"/>
      <c r="Q43" s="57"/>
    </row>
    <row r="44" spans="1:17" ht="39.9" customHeight="1">
      <c r="A44" s="288"/>
      <c r="B44" s="283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288" t="s">
        <v>105</v>
      </c>
      <c r="B45" s="283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" customHeight="1">
      <c r="A46" s="288" t="s">
        <v>12</v>
      </c>
      <c r="B46" s="283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>
      <c r="A47" s="295" t="s">
        <v>108</v>
      </c>
      <c r="B47" s="290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>
      <c r="A48" s="296"/>
      <c r="B48" s="291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295" t="s">
        <v>109</v>
      </c>
      <c r="B49" s="290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" customHeight="1">
      <c r="A50" s="296"/>
      <c r="B50" s="291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288" t="s">
        <v>111</v>
      </c>
      <c r="B51" s="283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" customHeight="1">
      <c r="A52" s="288"/>
      <c r="B52" s="283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288" t="s">
        <v>114</v>
      </c>
      <c r="B53" s="283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288"/>
      <c r="B54" s="283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288" t="s">
        <v>115</v>
      </c>
      <c r="B55" s="283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288"/>
      <c r="B56" s="283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288" t="s">
        <v>117</v>
      </c>
      <c r="B57" s="283" t="s">
        <v>118</v>
      </c>
      <c r="C57" s="54" t="s">
        <v>20</v>
      </c>
      <c r="D57" s="94" t="s">
        <v>235</v>
      </c>
      <c r="E57" s="93"/>
      <c r="F57" s="93" t="s">
        <v>236</v>
      </c>
      <c r="G57" s="304" t="s">
        <v>233</v>
      </c>
      <c r="H57" s="304"/>
      <c r="I57" s="93" t="s">
        <v>237</v>
      </c>
      <c r="J57" s="93" t="s">
        <v>238</v>
      </c>
      <c r="K57" s="301" t="s">
        <v>239</v>
      </c>
      <c r="L57" s="302"/>
      <c r="M57" s="302"/>
      <c r="N57" s="302"/>
      <c r="O57" s="303"/>
      <c r="P57" s="89" t="s">
        <v>199</v>
      </c>
      <c r="Q57" s="57"/>
    </row>
    <row r="58" spans="1:17" ht="39.9" customHeight="1">
      <c r="A58" s="288"/>
      <c r="B58" s="283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293" t="s">
        <v>120</v>
      </c>
      <c r="B59" s="293" t="s">
        <v>119</v>
      </c>
      <c r="C59" s="293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299"/>
      <c r="B60" s="299"/>
      <c r="C60" s="299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299"/>
      <c r="B61" s="299"/>
      <c r="C61" s="294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" customHeight="1">
      <c r="A62" s="294"/>
      <c r="B62" s="294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>
      <c r="A63" s="288" t="s">
        <v>121</v>
      </c>
      <c r="B63" s="283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>
      <c r="A64" s="288"/>
      <c r="B64" s="283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292" t="s">
        <v>123</v>
      </c>
      <c r="B65" s="289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" customHeight="1">
      <c r="A66" s="292"/>
      <c r="B66" s="289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>
      <c r="A67" s="288" t="s">
        <v>125</v>
      </c>
      <c r="B67" s="283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>
      <c r="A68" s="288"/>
      <c r="B68" s="283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295" t="s">
        <v>127</v>
      </c>
      <c r="B69" s="290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" customHeight="1">
      <c r="A70" s="296"/>
      <c r="B70" s="291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278" t="s">
        <v>255</v>
      </c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</row>
    <row r="74" spans="1:20" ht="13.8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279" t="s">
        <v>216</v>
      </c>
      <c r="C79" s="279"/>
      <c r="D79" s="279"/>
      <c r="E79" s="279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opLeftCell="A13" workbookViewId="0">
      <selection activeCell="I26" sqref="I26"/>
    </sheetView>
  </sheetViews>
  <sheetFormatPr defaultColWidth="9.109375" defaultRowHeight="13.8"/>
  <cols>
    <col min="1" max="16384" width="9.109375" style="120"/>
  </cols>
  <sheetData>
    <row r="1" spans="1:14">
      <c r="A1" s="12"/>
      <c r="B1" s="12"/>
      <c r="C1" s="12"/>
      <c r="D1" s="12"/>
      <c r="E1" s="12"/>
      <c r="F1" s="306" t="s">
        <v>315</v>
      </c>
      <c r="G1" s="306"/>
      <c r="H1" s="306"/>
      <c r="I1" s="306"/>
      <c r="J1" s="306"/>
    </row>
    <row r="2" spans="1:14" ht="15.6">
      <c r="A2" s="12"/>
      <c r="B2" s="12"/>
      <c r="C2" s="12"/>
      <c r="D2" s="12"/>
      <c r="E2" s="307" t="s">
        <v>367</v>
      </c>
      <c r="F2" s="307"/>
      <c r="G2" s="307"/>
      <c r="H2" s="307"/>
      <c r="I2" s="307"/>
      <c r="J2" s="307"/>
    </row>
    <row r="3" spans="1:14" ht="15.6">
      <c r="A3" s="12"/>
      <c r="B3" s="12"/>
      <c r="C3" s="12"/>
      <c r="D3" s="12"/>
      <c r="E3" s="308" t="s">
        <v>321</v>
      </c>
      <c r="F3" s="308"/>
      <c r="G3" s="308"/>
      <c r="H3" s="308"/>
      <c r="I3" s="308"/>
      <c r="J3" s="308"/>
    </row>
    <row r="4" spans="1:14" ht="15.75" customHeight="1">
      <c r="A4" s="12"/>
      <c r="B4" s="12"/>
      <c r="C4" s="12"/>
      <c r="D4" s="12"/>
      <c r="E4" s="308" t="s">
        <v>368</v>
      </c>
      <c r="F4" s="308"/>
      <c r="G4" s="308"/>
      <c r="H4" s="308"/>
      <c r="I4" s="308"/>
      <c r="J4" s="308"/>
    </row>
    <row r="5" spans="1:14" ht="15.6">
      <c r="A5" s="12"/>
      <c r="B5" s="12"/>
      <c r="C5" s="12"/>
      <c r="D5" s="12"/>
      <c r="E5" s="121"/>
      <c r="F5" s="309"/>
      <c r="G5" s="309"/>
      <c r="H5" s="309"/>
      <c r="I5" s="309"/>
      <c r="J5" s="309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K6" s="12"/>
      <c r="L6" s="12"/>
      <c r="M6" s="12"/>
      <c r="N6" s="12"/>
    </row>
    <row r="7" spans="1:14" ht="15.6">
      <c r="K7" s="122"/>
      <c r="L7" s="122"/>
      <c r="M7" s="12"/>
      <c r="N7" s="12"/>
    </row>
    <row r="8" spans="1:14">
      <c r="K8" s="12"/>
      <c r="L8" s="12"/>
      <c r="M8" s="12"/>
      <c r="N8" s="12"/>
    </row>
    <row r="9" spans="1:14">
      <c r="K9" s="12"/>
      <c r="L9" s="12"/>
      <c r="M9" s="12"/>
      <c r="N9" s="12"/>
    </row>
    <row r="10" spans="1:14">
      <c r="K10" s="12"/>
      <c r="L10" s="12"/>
      <c r="M10" s="12"/>
      <c r="N10" s="12"/>
    </row>
    <row r="11" spans="1:14">
      <c r="K11" s="12"/>
      <c r="L11" s="12"/>
      <c r="M11" s="12"/>
      <c r="N11" s="12"/>
    </row>
    <row r="12" spans="1:14">
      <c r="A12" s="12"/>
      <c r="B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7.75" customHeight="1">
      <c r="A13" s="305" t="s">
        <v>316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12"/>
      <c r="L13" s="12"/>
      <c r="M13" s="12"/>
      <c r="N13" s="12"/>
    </row>
    <row r="14" spans="1:14" ht="15" customHeight="1">
      <c r="A14" s="311" t="s">
        <v>371</v>
      </c>
      <c r="B14" s="311"/>
      <c r="C14" s="311"/>
      <c r="D14" s="311"/>
      <c r="E14" s="311"/>
      <c r="F14" s="311"/>
      <c r="G14" s="311"/>
      <c r="H14" s="311"/>
      <c r="I14" s="311"/>
      <c r="J14" s="311"/>
      <c r="K14" s="12"/>
      <c r="L14" s="12"/>
      <c r="M14" s="12"/>
      <c r="N14" s="12"/>
    </row>
    <row r="15" spans="1:14" ht="18.75" customHeight="1">
      <c r="A15" s="312" t="s">
        <v>317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12"/>
      <c r="L15" s="12"/>
      <c r="M15" s="12"/>
      <c r="N15" s="12"/>
    </row>
    <row r="16" spans="1:14" ht="15" customHeight="1">
      <c r="A16" s="313" t="s">
        <v>378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12"/>
      <c r="L16" s="12"/>
      <c r="M16" s="12"/>
      <c r="N16" s="12"/>
    </row>
    <row r="17" spans="1:14">
      <c r="A17" s="313"/>
      <c r="B17" s="313"/>
      <c r="C17" s="313"/>
      <c r="D17" s="313"/>
      <c r="E17" s="313"/>
      <c r="F17" s="313"/>
      <c r="G17" s="313"/>
      <c r="H17" s="313"/>
      <c r="I17" s="313"/>
      <c r="J17" s="313"/>
      <c r="K17" s="12"/>
      <c r="L17" s="12"/>
      <c r="M17" s="12"/>
      <c r="N17" s="12"/>
    </row>
    <row r="18" spans="1:14">
      <c r="A18" s="313"/>
      <c r="B18" s="313"/>
      <c r="C18" s="313"/>
      <c r="D18" s="313"/>
      <c r="E18" s="313"/>
      <c r="F18" s="313"/>
      <c r="G18" s="313"/>
      <c r="H18" s="313"/>
      <c r="I18" s="313"/>
      <c r="J18" s="313"/>
      <c r="K18" s="12"/>
      <c r="L18" s="12"/>
      <c r="M18" s="12"/>
      <c r="N18" s="12"/>
    </row>
    <row r="19" spans="1:14">
      <c r="A19" s="314" t="s">
        <v>319</v>
      </c>
      <c r="B19" s="314"/>
      <c r="C19" s="314"/>
      <c r="D19" s="314"/>
      <c r="E19" s="314"/>
      <c r="F19" s="314"/>
      <c r="G19" s="314"/>
      <c r="H19" s="314"/>
      <c r="I19" s="314"/>
      <c r="J19" s="314"/>
      <c r="K19" s="12"/>
      <c r="L19" s="12"/>
      <c r="M19" s="12"/>
      <c r="N19" s="12"/>
    </row>
    <row r="20" spans="1:14">
      <c r="A20" s="12"/>
      <c r="J20" s="12"/>
      <c r="K20" s="12"/>
      <c r="L20" s="12"/>
      <c r="M20" s="12"/>
      <c r="N20" s="12"/>
    </row>
    <row r="21" spans="1:14">
      <c r="A21" s="12"/>
      <c r="J21" s="12"/>
      <c r="K21" s="12"/>
      <c r="L21" s="12"/>
      <c r="M21" s="12"/>
      <c r="N21" s="12"/>
    </row>
    <row r="22" spans="1:14" ht="27.75" customHeight="1">
      <c r="A22" s="12"/>
      <c r="G22" s="315" t="s">
        <v>379</v>
      </c>
      <c r="H22" s="315"/>
      <c r="I22" s="315"/>
      <c r="J22" s="315"/>
      <c r="K22" s="12"/>
      <c r="L22" s="12"/>
      <c r="M22" s="12"/>
      <c r="N22" s="12"/>
    </row>
    <row r="23" spans="1:14" ht="15.6">
      <c r="A23" s="12"/>
      <c r="G23" s="316" t="s">
        <v>380</v>
      </c>
      <c r="H23" s="316"/>
      <c r="I23" s="316"/>
      <c r="J23" s="316"/>
      <c r="K23" s="12"/>
      <c r="L23" s="12"/>
      <c r="M23" s="12"/>
      <c r="N23" s="12"/>
    </row>
    <row r="24" spans="1:14" ht="15.6">
      <c r="A24" s="12"/>
      <c r="G24" s="308" t="s">
        <v>320</v>
      </c>
      <c r="H24" s="308"/>
      <c r="I24" s="308"/>
      <c r="J24" s="308"/>
      <c r="K24" s="12"/>
      <c r="L24" s="12"/>
      <c r="M24" s="12"/>
      <c r="N24" s="12"/>
    </row>
    <row r="25" spans="1:14" ht="15.6">
      <c r="A25" s="12"/>
      <c r="B25" s="12"/>
      <c r="C25" s="12"/>
      <c r="D25" s="12"/>
      <c r="E25" s="12"/>
      <c r="F25" s="12"/>
      <c r="G25" s="208"/>
      <c r="H25" s="208"/>
      <c r="I25" s="208"/>
      <c r="J25" s="208"/>
      <c r="K25" s="12"/>
      <c r="L25" s="12"/>
      <c r="M25" s="12"/>
      <c r="N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38" spans="5:8" ht="15.6">
      <c r="E38" s="310"/>
      <c r="F38" s="310"/>
      <c r="G38" s="310"/>
      <c r="H38" s="310"/>
    </row>
    <row r="50" spans="1:14" ht="18">
      <c r="A50" s="311">
        <v>2017</v>
      </c>
      <c r="B50" s="311"/>
      <c r="C50" s="311"/>
      <c r="D50" s="311"/>
      <c r="E50" s="311"/>
      <c r="F50" s="311"/>
      <c r="G50" s="311"/>
      <c r="H50" s="311"/>
      <c r="I50" s="311"/>
      <c r="J50" s="311"/>
      <c r="K50" s="123"/>
      <c r="L50" s="123"/>
      <c r="M50" s="123"/>
      <c r="N50" s="123"/>
    </row>
  </sheetData>
  <mergeCells count="15">
    <mergeCell ref="G24:J24"/>
    <mergeCell ref="E38:H38"/>
    <mergeCell ref="A50:J50"/>
    <mergeCell ref="A14:J14"/>
    <mergeCell ref="A15:J15"/>
    <mergeCell ref="A16:J18"/>
    <mergeCell ref="A19:J19"/>
    <mergeCell ref="G22:J22"/>
    <mergeCell ref="G23:J23"/>
    <mergeCell ref="A13:J13"/>
    <mergeCell ref="F1:J1"/>
    <mergeCell ref="E2:J2"/>
    <mergeCell ref="E3:J3"/>
    <mergeCell ref="E4:J4"/>
    <mergeCell ref="F5:J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AR171"/>
  <sheetViews>
    <sheetView tabSelected="1" view="pageBreakPreview" topLeftCell="A22" zoomScale="80" zoomScaleNormal="55" zoomScaleSheetLayoutView="80" workbookViewId="0">
      <selection activeCell="E36" sqref="E36"/>
    </sheetView>
  </sheetViews>
  <sheetFormatPr defaultColWidth="12.109375" defaultRowHeight="15.6"/>
  <cols>
    <col min="1" max="1" width="9.88671875" style="204" customWidth="1"/>
    <col min="2" max="2" width="33" style="205" customWidth="1"/>
    <col min="3" max="3" width="23.5546875" style="206" hidden="1" customWidth="1"/>
    <col min="4" max="4" width="24.33203125" style="207" customWidth="1"/>
    <col min="5" max="5" width="14.88671875" style="265" customWidth="1"/>
    <col min="6" max="6" width="13.44140625" style="257" customWidth="1"/>
    <col min="7" max="7" width="9.44140625" style="257" bestFit="1" customWidth="1"/>
    <col min="8" max="9" width="11.33203125" style="206" hidden="1" customWidth="1"/>
    <col min="10" max="10" width="9.44140625" style="206" hidden="1" customWidth="1"/>
    <col min="11" max="12" width="12.5546875" style="206" hidden="1" customWidth="1"/>
    <col min="13" max="13" width="9.44140625" style="206" hidden="1" customWidth="1"/>
    <col min="14" max="15" width="12.5546875" style="206" hidden="1" customWidth="1"/>
    <col min="16" max="16" width="9.44140625" style="206" hidden="1" customWidth="1"/>
    <col min="17" max="18" width="12.5546875" style="206" customWidth="1"/>
    <col min="19" max="19" width="9.44140625" style="206" customWidth="1"/>
    <col min="20" max="21" width="12.5546875" style="239" customWidth="1"/>
    <col min="22" max="22" width="9.44140625" style="206" customWidth="1"/>
    <col min="23" max="24" width="12.5546875" style="206" customWidth="1"/>
    <col min="25" max="25" width="9.44140625" style="206" customWidth="1"/>
    <col min="26" max="27" width="12.5546875" style="206" hidden="1" customWidth="1"/>
    <col min="28" max="28" width="9.44140625" style="206" hidden="1" customWidth="1"/>
    <col min="29" max="30" width="12.5546875" style="206" hidden="1" customWidth="1"/>
    <col min="31" max="31" width="9.44140625" style="206" hidden="1" customWidth="1"/>
    <col min="32" max="32" width="12.5546875" style="206" hidden="1" customWidth="1"/>
    <col min="33" max="33" width="12.6640625" style="206" hidden="1" customWidth="1"/>
    <col min="34" max="34" width="5.109375" style="206" hidden="1" customWidth="1"/>
    <col min="35" max="35" width="12.5546875" style="206" hidden="1" customWidth="1"/>
    <col min="36" max="36" width="11.88671875" style="206" hidden="1" customWidth="1"/>
    <col min="37" max="37" width="11.109375" style="206" hidden="1" customWidth="1"/>
    <col min="38" max="39" width="11.33203125" style="206" hidden="1" customWidth="1"/>
    <col min="40" max="40" width="10.109375" style="206" hidden="1" customWidth="1"/>
    <col min="41" max="41" width="13.88671875" style="206" hidden="1" customWidth="1"/>
    <col min="42" max="42" width="11.5546875" style="206" hidden="1" customWidth="1"/>
    <col min="43" max="43" width="9.5546875" style="206" hidden="1" customWidth="1"/>
    <col min="44" max="44" width="22.6640625" style="171" customWidth="1"/>
    <col min="45" max="16384" width="12.109375" style="171"/>
  </cols>
  <sheetData>
    <row r="1" spans="1:44">
      <c r="A1" s="352" t="s">
        <v>372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</row>
    <row r="2" spans="1:44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</row>
    <row r="3" spans="1:44">
      <c r="A3" s="354" t="s">
        <v>278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</row>
    <row r="4" spans="1:44" ht="16.2" thickBot="1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222"/>
      <c r="AK4" s="222"/>
      <c r="AL4" s="171"/>
      <c r="AM4" s="171"/>
      <c r="AN4" s="171"/>
      <c r="AO4" s="171"/>
      <c r="AP4" s="171"/>
      <c r="AQ4" s="171"/>
      <c r="AR4" s="172" t="s">
        <v>260</v>
      </c>
    </row>
    <row r="5" spans="1:44" ht="36" customHeight="1">
      <c r="A5" s="356" t="s">
        <v>0</v>
      </c>
      <c r="B5" s="358" t="s">
        <v>274</v>
      </c>
      <c r="C5" s="358" t="s">
        <v>262</v>
      </c>
      <c r="D5" s="358" t="s">
        <v>40</v>
      </c>
      <c r="E5" s="358" t="s">
        <v>259</v>
      </c>
      <c r="F5" s="358"/>
      <c r="G5" s="358"/>
      <c r="H5" s="359" t="s">
        <v>256</v>
      </c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60" t="s">
        <v>281</v>
      </c>
    </row>
    <row r="6" spans="1:44" ht="36" customHeight="1">
      <c r="A6" s="357"/>
      <c r="B6" s="318"/>
      <c r="C6" s="318"/>
      <c r="D6" s="318"/>
      <c r="E6" s="361" t="s">
        <v>382</v>
      </c>
      <c r="F6" s="362" t="s">
        <v>263</v>
      </c>
      <c r="G6" s="363" t="s">
        <v>19</v>
      </c>
      <c r="H6" s="319" t="s">
        <v>17</v>
      </c>
      <c r="I6" s="319"/>
      <c r="J6" s="319"/>
      <c r="K6" s="319" t="s">
        <v>18</v>
      </c>
      <c r="L6" s="319"/>
      <c r="M6" s="319"/>
      <c r="N6" s="319" t="s">
        <v>22</v>
      </c>
      <c r="O6" s="319"/>
      <c r="P6" s="319"/>
      <c r="Q6" s="319" t="s">
        <v>24</v>
      </c>
      <c r="R6" s="319"/>
      <c r="S6" s="319"/>
      <c r="T6" s="319" t="s">
        <v>25</v>
      </c>
      <c r="U6" s="319"/>
      <c r="V6" s="319"/>
      <c r="W6" s="319" t="s">
        <v>26</v>
      </c>
      <c r="X6" s="319"/>
      <c r="Y6" s="319"/>
      <c r="Z6" s="319" t="s">
        <v>28</v>
      </c>
      <c r="AA6" s="319"/>
      <c r="AB6" s="319"/>
      <c r="AC6" s="319" t="s">
        <v>29</v>
      </c>
      <c r="AD6" s="319"/>
      <c r="AE6" s="319"/>
      <c r="AF6" s="319" t="s">
        <v>30</v>
      </c>
      <c r="AG6" s="319"/>
      <c r="AH6" s="319"/>
      <c r="AI6" s="319" t="s">
        <v>32</v>
      </c>
      <c r="AJ6" s="319"/>
      <c r="AK6" s="319"/>
      <c r="AL6" s="319" t="s">
        <v>33</v>
      </c>
      <c r="AM6" s="319"/>
      <c r="AN6" s="319"/>
      <c r="AO6" s="319" t="s">
        <v>34</v>
      </c>
      <c r="AP6" s="319"/>
      <c r="AQ6" s="319"/>
      <c r="AR6" s="349"/>
    </row>
    <row r="7" spans="1:44" ht="36" customHeight="1">
      <c r="A7" s="357"/>
      <c r="B7" s="318"/>
      <c r="C7" s="318"/>
      <c r="D7" s="318"/>
      <c r="E7" s="361"/>
      <c r="F7" s="362"/>
      <c r="G7" s="363"/>
      <c r="H7" s="214" t="s">
        <v>20</v>
      </c>
      <c r="I7" s="214" t="s">
        <v>21</v>
      </c>
      <c r="J7" s="173" t="s">
        <v>19</v>
      </c>
      <c r="K7" s="227" t="s">
        <v>20</v>
      </c>
      <c r="L7" s="227" t="s">
        <v>21</v>
      </c>
      <c r="M7" s="173" t="s">
        <v>19</v>
      </c>
      <c r="N7" s="229" t="s">
        <v>20</v>
      </c>
      <c r="O7" s="229" t="s">
        <v>21</v>
      </c>
      <c r="P7" s="173" t="s">
        <v>19</v>
      </c>
      <c r="Q7" s="229" t="s">
        <v>20</v>
      </c>
      <c r="R7" s="229" t="s">
        <v>21</v>
      </c>
      <c r="S7" s="173" t="s">
        <v>19</v>
      </c>
      <c r="T7" s="233" t="s">
        <v>20</v>
      </c>
      <c r="U7" s="233" t="s">
        <v>21</v>
      </c>
      <c r="V7" s="173" t="s">
        <v>19</v>
      </c>
      <c r="W7" s="214" t="s">
        <v>20</v>
      </c>
      <c r="X7" s="214" t="s">
        <v>21</v>
      </c>
      <c r="Y7" s="173" t="s">
        <v>19</v>
      </c>
      <c r="Z7" s="214" t="s">
        <v>20</v>
      </c>
      <c r="AA7" s="214" t="s">
        <v>21</v>
      </c>
      <c r="AB7" s="173" t="s">
        <v>19</v>
      </c>
      <c r="AC7" s="214" t="s">
        <v>20</v>
      </c>
      <c r="AD7" s="214" t="s">
        <v>21</v>
      </c>
      <c r="AE7" s="173" t="s">
        <v>19</v>
      </c>
      <c r="AF7" s="214" t="s">
        <v>20</v>
      </c>
      <c r="AG7" s="214" t="s">
        <v>21</v>
      </c>
      <c r="AH7" s="173" t="s">
        <v>19</v>
      </c>
      <c r="AI7" s="214" t="s">
        <v>20</v>
      </c>
      <c r="AJ7" s="214" t="s">
        <v>21</v>
      </c>
      <c r="AK7" s="173" t="s">
        <v>19</v>
      </c>
      <c r="AL7" s="214" t="s">
        <v>20</v>
      </c>
      <c r="AM7" s="214" t="s">
        <v>21</v>
      </c>
      <c r="AN7" s="173" t="s">
        <v>19</v>
      </c>
      <c r="AO7" s="214" t="s">
        <v>20</v>
      </c>
      <c r="AP7" s="214" t="s">
        <v>21</v>
      </c>
      <c r="AQ7" s="173" t="s">
        <v>19</v>
      </c>
      <c r="AR7" s="349"/>
    </row>
    <row r="8" spans="1:44" s="177" customFormat="1">
      <c r="A8" s="174">
        <v>1</v>
      </c>
      <c r="B8" s="175">
        <v>2</v>
      </c>
      <c r="C8" s="175">
        <v>3</v>
      </c>
      <c r="D8" s="175">
        <v>4</v>
      </c>
      <c r="E8" s="258">
        <v>5</v>
      </c>
      <c r="F8" s="245">
        <v>6</v>
      </c>
      <c r="G8" s="246">
        <v>7</v>
      </c>
      <c r="H8" s="175">
        <v>8</v>
      </c>
      <c r="I8" s="175">
        <v>9</v>
      </c>
      <c r="J8" s="176">
        <v>10</v>
      </c>
      <c r="K8" s="175">
        <v>11</v>
      </c>
      <c r="L8" s="175">
        <v>12</v>
      </c>
      <c r="M8" s="176">
        <v>13</v>
      </c>
      <c r="N8" s="175">
        <v>14</v>
      </c>
      <c r="O8" s="175">
        <v>15</v>
      </c>
      <c r="P8" s="176">
        <v>16</v>
      </c>
      <c r="Q8" s="175">
        <v>17</v>
      </c>
      <c r="R8" s="175">
        <v>18</v>
      </c>
      <c r="S8" s="176">
        <v>19</v>
      </c>
      <c r="T8" s="234">
        <v>20</v>
      </c>
      <c r="U8" s="234">
        <v>21</v>
      </c>
      <c r="V8" s="176">
        <v>22</v>
      </c>
      <c r="W8" s="175">
        <v>23</v>
      </c>
      <c r="X8" s="175">
        <v>24</v>
      </c>
      <c r="Y8" s="176">
        <v>25</v>
      </c>
      <c r="Z8" s="175">
        <v>26</v>
      </c>
      <c r="AA8" s="175">
        <v>24</v>
      </c>
      <c r="AB8" s="176">
        <v>25</v>
      </c>
      <c r="AC8" s="175">
        <v>29</v>
      </c>
      <c r="AD8" s="175">
        <v>30</v>
      </c>
      <c r="AE8" s="176">
        <v>31</v>
      </c>
      <c r="AF8" s="175">
        <v>32</v>
      </c>
      <c r="AG8" s="175">
        <v>33</v>
      </c>
      <c r="AH8" s="176">
        <v>34</v>
      </c>
      <c r="AI8" s="175">
        <v>35</v>
      </c>
      <c r="AJ8" s="175">
        <v>36</v>
      </c>
      <c r="AK8" s="176">
        <v>37</v>
      </c>
      <c r="AL8" s="175">
        <v>38</v>
      </c>
      <c r="AM8" s="175">
        <v>39</v>
      </c>
      <c r="AN8" s="176">
        <v>40</v>
      </c>
      <c r="AO8" s="175">
        <v>41</v>
      </c>
      <c r="AP8" s="175">
        <v>42</v>
      </c>
      <c r="AQ8" s="176">
        <v>43</v>
      </c>
      <c r="AR8" s="219">
        <v>44</v>
      </c>
    </row>
    <row r="9" spans="1:44" s="181" customFormat="1">
      <c r="A9" s="336" t="s">
        <v>275</v>
      </c>
      <c r="B9" s="337"/>
      <c r="C9" s="337"/>
      <c r="D9" s="178" t="s">
        <v>261</v>
      </c>
      <c r="E9" s="259">
        <f>E14+E18</f>
        <v>136953.29233999999</v>
      </c>
      <c r="F9" s="247">
        <f t="shared" ref="F9:AP12" si="0">F14+F18</f>
        <v>55460.535209999995</v>
      </c>
      <c r="G9" s="247">
        <f t="shared" ref="G9:G12" si="1">F9/E9*100</f>
        <v>40.495948846789148</v>
      </c>
      <c r="H9" s="179">
        <f t="shared" si="0"/>
        <v>6598.7641599999988</v>
      </c>
      <c r="I9" s="179">
        <f t="shared" si="0"/>
        <v>6598.7641599999988</v>
      </c>
      <c r="J9" s="179">
        <f t="shared" ref="J9:J12" si="2">I9/H9*100</f>
        <v>100</v>
      </c>
      <c r="K9" s="179">
        <f t="shared" si="0"/>
        <v>11195.9676</v>
      </c>
      <c r="L9" s="179">
        <f t="shared" si="0"/>
        <v>11195.9676</v>
      </c>
      <c r="M9" s="179">
        <f t="shared" ref="M9:M12" si="3">L9/K9*100</f>
        <v>100</v>
      </c>
      <c r="N9" s="179">
        <f t="shared" si="0"/>
        <v>12868.406919999999</v>
      </c>
      <c r="O9" s="179">
        <f t="shared" si="0"/>
        <v>12868.406919999999</v>
      </c>
      <c r="P9" s="179">
        <f t="shared" si="0"/>
        <v>100</v>
      </c>
      <c r="Q9" s="179">
        <f t="shared" si="0"/>
        <v>11713.037610000001</v>
      </c>
      <c r="R9" s="179">
        <f t="shared" si="0"/>
        <v>11282.037610000001</v>
      </c>
      <c r="S9" s="180">
        <f>R9/Q9*100</f>
        <v>96.320339656110775</v>
      </c>
      <c r="T9" s="235">
        <f t="shared" si="0"/>
        <v>13759.994500000001</v>
      </c>
      <c r="U9" s="235">
        <f t="shared" si="0"/>
        <v>13515.358920000001</v>
      </c>
      <c r="V9" s="180">
        <f>U9/T9*100</f>
        <v>98.222124434715425</v>
      </c>
      <c r="W9" s="179">
        <f t="shared" si="0"/>
        <v>13300.838</v>
      </c>
      <c r="X9" s="179">
        <f t="shared" si="0"/>
        <v>0</v>
      </c>
      <c r="Y9" s="180">
        <f>X9/W9*100</f>
        <v>0</v>
      </c>
      <c r="Z9" s="179">
        <f t="shared" si="0"/>
        <v>10743.67</v>
      </c>
      <c r="AA9" s="179">
        <f t="shared" si="0"/>
        <v>0</v>
      </c>
      <c r="AB9" s="180">
        <f t="shared" ref="AB9" si="4">AA9/Z9*100</f>
        <v>0</v>
      </c>
      <c r="AC9" s="179">
        <f t="shared" si="0"/>
        <v>10484.775</v>
      </c>
      <c r="AD9" s="179">
        <f t="shared" si="0"/>
        <v>0</v>
      </c>
      <c r="AE9" s="179">
        <f t="shared" ref="AE9:AE12" si="5">AD9/AC9*100</f>
        <v>0</v>
      </c>
      <c r="AF9" s="179">
        <f t="shared" si="0"/>
        <v>11013.911</v>
      </c>
      <c r="AG9" s="179">
        <f t="shared" si="0"/>
        <v>0</v>
      </c>
      <c r="AH9" s="179">
        <f t="shared" si="0"/>
        <v>0</v>
      </c>
      <c r="AI9" s="179">
        <f t="shared" si="0"/>
        <v>10540.145</v>
      </c>
      <c r="AJ9" s="179">
        <f t="shared" si="0"/>
        <v>0</v>
      </c>
      <c r="AK9" s="180">
        <f t="shared" ref="AK9:AK21" si="6">AJ9/AI9*100</f>
        <v>0</v>
      </c>
      <c r="AL9" s="179">
        <f t="shared" si="0"/>
        <v>11379.905000000001</v>
      </c>
      <c r="AM9" s="179">
        <f t="shared" si="0"/>
        <v>0</v>
      </c>
      <c r="AN9" s="180">
        <f t="shared" ref="AN9" si="7">AM9/AL9*100</f>
        <v>0</v>
      </c>
      <c r="AO9" s="179">
        <f t="shared" si="0"/>
        <v>11379.94</v>
      </c>
      <c r="AP9" s="179">
        <f t="shared" si="0"/>
        <v>0</v>
      </c>
      <c r="AQ9" s="180">
        <f t="shared" ref="AQ9:AQ21" si="8">AP9/AO9*100</f>
        <v>0</v>
      </c>
      <c r="AR9" s="350"/>
    </row>
    <row r="10" spans="1:44" ht="18" customHeight="1">
      <c r="A10" s="336"/>
      <c r="B10" s="337"/>
      <c r="C10" s="337"/>
      <c r="D10" s="182" t="s">
        <v>2</v>
      </c>
      <c r="E10" s="260">
        <f>E15+E19</f>
        <v>3287.6659999999997</v>
      </c>
      <c r="F10" s="248">
        <f>F15+F19</f>
        <v>1893</v>
      </c>
      <c r="G10" s="248">
        <f t="shared" si="1"/>
        <v>57.578841646322957</v>
      </c>
      <c r="H10" s="180">
        <f t="shared" ref="H10:T10" si="9">H15+H19</f>
        <v>0</v>
      </c>
      <c r="I10" s="180">
        <f t="shared" si="9"/>
        <v>0</v>
      </c>
      <c r="J10" s="180"/>
      <c r="K10" s="180">
        <f t="shared" si="9"/>
        <v>200</v>
      </c>
      <c r="L10" s="180">
        <f t="shared" si="9"/>
        <v>200</v>
      </c>
      <c r="M10" s="180">
        <f t="shared" si="3"/>
        <v>100</v>
      </c>
      <c r="N10" s="180">
        <f t="shared" si="9"/>
        <v>655</v>
      </c>
      <c r="O10" s="180">
        <f t="shared" si="9"/>
        <v>655</v>
      </c>
      <c r="P10" s="180">
        <f t="shared" si="9"/>
        <v>0</v>
      </c>
      <c r="Q10" s="180">
        <f t="shared" si="9"/>
        <v>100</v>
      </c>
      <c r="R10" s="180">
        <f t="shared" si="9"/>
        <v>100</v>
      </c>
      <c r="S10" s="180">
        <f t="shared" si="9"/>
        <v>0</v>
      </c>
      <c r="T10" s="236">
        <f t="shared" si="9"/>
        <v>938</v>
      </c>
      <c r="U10" s="236">
        <f t="shared" si="0"/>
        <v>938</v>
      </c>
      <c r="V10" s="180">
        <f t="shared" si="0"/>
        <v>0</v>
      </c>
      <c r="W10" s="180">
        <f t="shared" si="0"/>
        <v>798.596</v>
      </c>
      <c r="X10" s="180">
        <f t="shared" si="0"/>
        <v>0</v>
      </c>
      <c r="Y10" s="180">
        <f t="shared" si="0"/>
        <v>0</v>
      </c>
      <c r="Z10" s="180">
        <f t="shared" si="0"/>
        <v>113.16</v>
      </c>
      <c r="AA10" s="180">
        <f t="shared" si="0"/>
        <v>0</v>
      </c>
      <c r="AB10" s="180" t="e">
        <f t="shared" si="0"/>
        <v>#DIV/0!</v>
      </c>
      <c r="AC10" s="180">
        <f t="shared" si="0"/>
        <v>98.59</v>
      </c>
      <c r="AD10" s="180">
        <f t="shared" si="0"/>
        <v>0</v>
      </c>
      <c r="AE10" s="180">
        <f t="shared" si="5"/>
        <v>0</v>
      </c>
      <c r="AF10" s="180">
        <f t="shared" si="0"/>
        <v>103.43</v>
      </c>
      <c r="AG10" s="180">
        <f t="shared" si="0"/>
        <v>0</v>
      </c>
      <c r="AH10" s="180">
        <f t="shared" si="0"/>
        <v>0</v>
      </c>
      <c r="AI10" s="180">
        <f t="shared" si="0"/>
        <v>93.63</v>
      </c>
      <c r="AJ10" s="180">
        <f t="shared" si="0"/>
        <v>0</v>
      </c>
      <c r="AK10" s="180"/>
      <c r="AL10" s="180">
        <f t="shared" si="0"/>
        <v>93.63</v>
      </c>
      <c r="AM10" s="180">
        <f t="shared" si="0"/>
        <v>0</v>
      </c>
      <c r="AN10" s="180">
        <f t="shared" si="0"/>
        <v>0</v>
      </c>
      <c r="AO10" s="180">
        <f t="shared" si="0"/>
        <v>93.63</v>
      </c>
      <c r="AP10" s="180">
        <f t="shared" si="0"/>
        <v>0</v>
      </c>
      <c r="AQ10" s="180">
        <f t="shared" si="8"/>
        <v>0</v>
      </c>
      <c r="AR10" s="339"/>
    </row>
    <row r="11" spans="1:44">
      <c r="A11" s="336"/>
      <c r="B11" s="337"/>
      <c r="C11" s="337"/>
      <c r="D11" s="182" t="s">
        <v>282</v>
      </c>
      <c r="E11" s="260">
        <f>E16+E20</f>
        <v>122065.12444</v>
      </c>
      <c r="F11" s="248">
        <f>F16+F20</f>
        <v>52025.013309999988</v>
      </c>
      <c r="G11" s="248">
        <f t="shared" si="1"/>
        <v>42.620702308440613</v>
      </c>
      <c r="H11" s="180">
        <f t="shared" si="0"/>
        <v>6577.5115399999995</v>
      </c>
      <c r="I11" s="180">
        <f t="shared" si="0"/>
        <v>6577.5115399999995</v>
      </c>
      <c r="J11" s="180">
        <f t="shared" si="2"/>
        <v>100</v>
      </c>
      <c r="K11" s="180">
        <f t="shared" si="0"/>
        <v>10656.076489999999</v>
      </c>
      <c r="L11" s="180">
        <f t="shared" si="0"/>
        <v>10656.076489999999</v>
      </c>
      <c r="M11" s="180">
        <f t="shared" si="3"/>
        <v>100</v>
      </c>
      <c r="N11" s="180">
        <f t="shared" si="0"/>
        <v>11712.764349999999</v>
      </c>
      <c r="O11" s="180">
        <f t="shared" si="0"/>
        <v>11712.764349999999</v>
      </c>
      <c r="P11" s="180">
        <f t="shared" si="0"/>
        <v>100</v>
      </c>
      <c r="Q11" s="180">
        <f t="shared" si="0"/>
        <v>11276.958920000001</v>
      </c>
      <c r="R11" s="180">
        <f t="shared" si="0"/>
        <v>10845.958920000001</v>
      </c>
      <c r="S11" s="180">
        <f>R11/Q11*100</f>
        <v>96.178047618532958</v>
      </c>
      <c r="T11" s="236">
        <f t="shared" si="0"/>
        <v>12477.317590000001</v>
      </c>
      <c r="U11" s="236">
        <f t="shared" si="0"/>
        <v>12232.702009999999</v>
      </c>
      <c r="V11" s="180">
        <f>U11/T11*100</f>
        <v>98.039517883266441</v>
      </c>
      <c r="W11" s="180">
        <f t="shared" si="0"/>
        <v>10647.642</v>
      </c>
      <c r="X11" s="180">
        <f t="shared" si="0"/>
        <v>0</v>
      </c>
      <c r="Y11" s="180">
        <f t="shared" si="0"/>
        <v>0</v>
      </c>
      <c r="Z11" s="180">
        <f t="shared" si="0"/>
        <v>9123.51</v>
      </c>
      <c r="AA11" s="180">
        <f t="shared" si="0"/>
        <v>0</v>
      </c>
      <c r="AB11" s="180">
        <f t="shared" ref="AB11" si="10">AA11/Z11*100</f>
        <v>0</v>
      </c>
      <c r="AC11" s="180">
        <f t="shared" si="0"/>
        <v>8878.99</v>
      </c>
      <c r="AD11" s="180">
        <f t="shared" si="0"/>
        <v>0</v>
      </c>
      <c r="AE11" s="180">
        <f t="shared" si="5"/>
        <v>0</v>
      </c>
      <c r="AF11" s="180">
        <f t="shared" si="0"/>
        <v>9403.2860000000001</v>
      </c>
      <c r="AG11" s="180">
        <f t="shared" si="0"/>
        <v>0</v>
      </c>
      <c r="AH11" s="180">
        <f t="shared" si="0"/>
        <v>0</v>
      </c>
      <c r="AI11" s="180">
        <f t="shared" si="0"/>
        <v>9779.0499999999993</v>
      </c>
      <c r="AJ11" s="180">
        <f t="shared" si="0"/>
        <v>0</v>
      </c>
      <c r="AK11" s="180">
        <f t="shared" si="6"/>
        <v>0</v>
      </c>
      <c r="AL11" s="180">
        <f t="shared" si="0"/>
        <v>9779.0399999999991</v>
      </c>
      <c r="AM11" s="180">
        <f t="shared" si="0"/>
        <v>0</v>
      </c>
      <c r="AN11" s="180">
        <f t="shared" ref="AN11:AN12" si="11">AM11/AL11*100</f>
        <v>0</v>
      </c>
      <c r="AO11" s="180">
        <f t="shared" si="0"/>
        <v>9779.0399999999991</v>
      </c>
      <c r="AP11" s="180">
        <f t="shared" si="0"/>
        <v>0</v>
      </c>
      <c r="AQ11" s="180">
        <f t="shared" si="8"/>
        <v>0</v>
      </c>
      <c r="AR11" s="339"/>
    </row>
    <row r="12" spans="1:44" ht="22.5" customHeight="1">
      <c r="A12" s="336"/>
      <c r="B12" s="337"/>
      <c r="C12" s="337"/>
      <c r="D12" s="182" t="s">
        <v>43</v>
      </c>
      <c r="E12" s="260">
        <f>E17+E21</f>
        <v>11600.501899999999</v>
      </c>
      <c r="F12" s="248">
        <f t="shared" si="0"/>
        <v>1542.5219</v>
      </c>
      <c r="G12" s="248">
        <f t="shared" si="1"/>
        <v>13.29702726051879</v>
      </c>
      <c r="H12" s="180">
        <f t="shared" si="0"/>
        <v>21.25262</v>
      </c>
      <c r="I12" s="180">
        <f t="shared" si="0"/>
        <v>21.25262</v>
      </c>
      <c r="J12" s="180">
        <f t="shared" si="2"/>
        <v>100</v>
      </c>
      <c r="K12" s="180">
        <f t="shared" si="0"/>
        <v>339.89110999999997</v>
      </c>
      <c r="L12" s="180">
        <f t="shared" si="0"/>
        <v>339.89110999999997</v>
      </c>
      <c r="M12" s="180">
        <f t="shared" si="3"/>
        <v>100</v>
      </c>
      <c r="N12" s="180">
        <f t="shared" si="0"/>
        <v>500.64257000000003</v>
      </c>
      <c r="O12" s="180">
        <f t="shared" si="0"/>
        <v>500.64257000000003</v>
      </c>
      <c r="P12" s="180">
        <f t="shared" si="0"/>
        <v>100</v>
      </c>
      <c r="Q12" s="180">
        <f t="shared" si="0"/>
        <v>336.07868999999999</v>
      </c>
      <c r="R12" s="180">
        <f t="shared" si="0"/>
        <v>336.07868999999999</v>
      </c>
      <c r="S12" s="180">
        <f t="shared" si="0"/>
        <v>100</v>
      </c>
      <c r="T12" s="236">
        <f t="shared" si="0"/>
        <v>344.67691000000002</v>
      </c>
      <c r="U12" s="236">
        <f t="shared" si="0"/>
        <v>344.65691000000004</v>
      </c>
      <c r="V12" s="180">
        <f t="shared" si="0"/>
        <v>99.994197464518294</v>
      </c>
      <c r="W12" s="180">
        <f t="shared" si="0"/>
        <v>1854.6000000000001</v>
      </c>
      <c r="X12" s="180">
        <f t="shared" si="0"/>
        <v>0</v>
      </c>
      <c r="Y12" s="180">
        <f t="shared" si="0"/>
        <v>0</v>
      </c>
      <c r="Z12" s="180">
        <f t="shared" si="0"/>
        <v>1507</v>
      </c>
      <c r="AA12" s="180">
        <f t="shared" si="0"/>
        <v>0</v>
      </c>
      <c r="AB12" s="180">
        <f t="shared" si="0"/>
        <v>0</v>
      </c>
      <c r="AC12" s="180">
        <f t="shared" si="0"/>
        <v>1507.1949999999999</v>
      </c>
      <c r="AD12" s="180">
        <f t="shared" si="0"/>
        <v>0</v>
      </c>
      <c r="AE12" s="180">
        <f t="shared" si="5"/>
        <v>0</v>
      </c>
      <c r="AF12" s="180">
        <f t="shared" si="0"/>
        <v>1507.1949999999999</v>
      </c>
      <c r="AG12" s="180">
        <f t="shared" si="0"/>
        <v>0</v>
      </c>
      <c r="AH12" s="180">
        <f t="shared" si="0"/>
        <v>0</v>
      </c>
      <c r="AI12" s="180">
        <f t="shared" si="0"/>
        <v>667.46500000000003</v>
      </c>
      <c r="AJ12" s="180">
        <f t="shared" si="0"/>
        <v>0</v>
      </c>
      <c r="AK12" s="180">
        <f t="shared" si="6"/>
        <v>0</v>
      </c>
      <c r="AL12" s="180">
        <f t="shared" si="0"/>
        <v>1507.2350000000001</v>
      </c>
      <c r="AM12" s="180">
        <f t="shared" si="0"/>
        <v>0</v>
      </c>
      <c r="AN12" s="180">
        <f t="shared" si="11"/>
        <v>0</v>
      </c>
      <c r="AO12" s="180">
        <f t="shared" si="0"/>
        <v>1507.27</v>
      </c>
      <c r="AP12" s="180">
        <f t="shared" si="0"/>
        <v>0</v>
      </c>
      <c r="AQ12" s="180">
        <f t="shared" si="8"/>
        <v>0</v>
      </c>
      <c r="AR12" s="339"/>
    </row>
    <row r="13" spans="1:44">
      <c r="A13" s="333" t="s">
        <v>36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5"/>
    </row>
    <row r="14" spans="1:44" s="181" customFormat="1">
      <c r="A14" s="346" t="s">
        <v>287</v>
      </c>
      <c r="B14" s="347"/>
      <c r="C14" s="347"/>
      <c r="D14" s="183" t="s">
        <v>41</v>
      </c>
      <c r="E14" s="259">
        <f>E134</f>
        <v>4699.0805700000001</v>
      </c>
      <c r="F14" s="247">
        <f t="shared" ref="F14:AP17" si="12">F134</f>
        <v>1522.4430199999999</v>
      </c>
      <c r="G14" s="247">
        <f t="shared" ref="G14:G21" si="13">F14/E14*100</f>
        <v>32.398742633178557</v>
      </c>
      <c r="H14" s="179">
        <f t="shared" si="12"/>
        <v>517.46965999999998</v>
      </c>
      <c r="I14" s="179">
        <f t="shared" si="12"/>
        <v>517.46965999999998</v>
      </c>
      <c r="J14" s="179"/>
      <c r="K14" s="179">
        <f t="shared" si="12"/>
        <v>0</v>
      </c>
      <c r="L14" s="179">
        <f t="shared" si="12"/>
        <v>0</v>
      </c>
      <c r="M14" s="179" t="e">
        <f t="shared" ref="M14:M21" si="14">L14/K14*100</f>
        <v>#DIV/0!</v>
      </c>
      <c r="N14" s="179">
        <f t="shared" si="12"/>
        <v>48.588079999999998</v>
      </c>
      <c r="O14" s="179">
        <f t="shared" si="12"/>
        <v>48.588079999999998</v>
      </c>
      <c r="P14" s="179">
        <f t="shared" si="12"/>
        <v>0</v>
      </c>
      <c r="Q14" s="179">
        <f t="shared" si="12"/>
        <v>1241.5902799999999</v>
      </c>
      <c r="R14" s="179">
        <f t="shared" si="12"/>
        <v>810.59028000000001</v>
      </c>
      <c r="S14" s="179">
        <f t="shared" si="12"/>
        <v>65.286455045379384</v>
      </c>
      <c r="T14" s="235">
        <f t="shared" si="12"/>
        <v>145.79499999999999</v>
      </c>
      <c r="U14" s="235">
        <f t="shared" si="12"/>
        <v>145.79499999999999</v>
      </c>
      <c r="V14" s="180">
        <f>U14/T14*100</f>
        <v>100</v>
      </c>
      <c r="W14" s="179">
        <f t="shared" si="12"/>
        <v>771.7</v>
      </c>
      <c r="X14" s="179">
        <f t="shared" si="12"/>
        <v>0</v>
      </c>
      <c r="Y14" s="179">
        <f t="shared" ref="Y14" si="15">SUM(Y15:Y17)</f>
        <v>0</v>
      </c>
      <c r="Z14" s="179">
        <f t="shared" si="12"/>
        <v>0</v>
      </c>
      <c r="AA14" s="179">
        <f t="shared" si="12"/>
        <v>0</v>
      </c>
      <c r="AB14" s="179" t="e">
        <f t="shared" si="12"/>
        <v>#DIV/0!</v>
      </c>
      <c r="AC14" s="179">
        <f t="shared" si="12"/>
        <v>0</v>
      </c>
      <c r="AD14" s="179">
        <f t="shared" si="12"/>
        <v>0</v>
      </c>
      <c r="AE14" s="179" t="e">
        <f t="shared" ref="AE14:AE21" si="16">AD14/AC14*100</f>
        <v>#DIV/0!</v>
      </c>
      <c r="AF14" s="179">
        <f t="shared" si="12"/>
        <v>0</v>
      </c>
      <c r="AG14" s="179">
        <f t="shared" si="12"/>
        <v>0</v>
      </c>
      <c r="AH14" s="179">
        <f t="shared" si="12"/>
        <v>0</v>
      </c>
      <c r="AI14" s="179">
        <f t="shared" si="12"/>
        <v>0</v>
      </c>
      <c r="AJ14" s="179">
        <f t="shared" si="12"/>
        <v>0</v>
      </c>
      <c r="AK14" s="180" t="e">
        <f t="shared" si="6"/>
        <v>#DIV/0!</v>
      </c>
      <c r="AL14" s="179">
        <f t="shared" si="12"/>
        <v>0</v>
      </c>
      <c r="AM14" s="179">
        <f t="shared" si="12"/>
        <v>0</v>
      </c>
      <c r="AN14" s="180"/>
      <c r="AO14" s="179">
        <f t="shared" si="12"/>
        <v>0</v>
      </c>
      <c r="AP14" s="179">
        <f t="shared" si="12"/>
        <v>0</v>
      </c>
      <c r="AQ14" s="180" t="e">
        <f t="shared" si="8"/>
        <v>#DIV/0!</v>
      </c>
      <c r="AR14" s="339"/>
    </row>
    <row r="15" spans="1:44" ht="18.75" customHeight="1">
      <c r="A15" s="346"/>
      <c r="B15" s="347"/>
      <c r="C15" s="347"/>
      <c r="D15" s="184" t="s">
        <v>2</v>
      </c>
      <c r="E15" s="260">
        <f t="shared" ref="E15:T17" si="17">E135</f>
        <v>0</v>
      </c>
      <c r="F15" s="248">
        <f t="shared" si="17"/>
        <v>0</v>
      </c>
      <c r="G15" s="248"/>
      <c r="H15" s="180">
        <f t="shared" si="17"/>
        <v>0</v>
      </c>
      <c r="I15" s="180">
        <f t="shared" si="17"/>
        <v>0</v>
      </c>
      <c r="J15" s="180"/>
      <c r="K15" s="180">
        <f t="shared" si="17"/>
        <v>0</v>
      </c>
      <c r="L15" s="180">
        <f t="shared" si="17"/>
        <v>0</v>
      </c>
      <c r="M15" s="180"/>
      <c r="N15" s="180">
        <f t="shared" si="17"/>
        <v>0</v>
      </c>
      <c r="O15" s="180">
        <f t="shared" si="17"/>
        <v>0</v>
      </c>
      <c r="P15" s="180">
        <f t="shared" si="17"/>
        <v>0</v>
      </c>
      <c r="Q15" s="180">
        <f t="shared" si="17"/>
        <v>0</v>
      </c>
      <c r="R15" s="180">
        <f t="shared" si="17"/>
        <v>0</v>
      </c>
      <c r="S15" s="180">
        <f t="shared" si="17"/>
        <v>0</v>
      </c>
      <c r="T15" s="236">
        <f t="shared" si="17"/>
        <v>0</v>
      </c>
      <c r="U15" s="236">
        <f t="shared" si="12"/>
        <v>0</v>
      </c>
      <c r="V15" s="180">
        <f t="shared" si="12"/>
        <v>0</v>
      </c>
      <c r="W15" s="180">
        <f t="shared" si="12"/>
        <v>0</v>
      </c>
      <c r="X15" s="180">
        <f t="shared" si="12"/>
        <v>0</v>
      </c>
      <c r="Y15" s="180">
        <f t="shared" si="12"/>
        <v>0</v>
      </c>
      <c r="Z15" s="180">
        <f t="shared" si="12"/>
        <v>0</v>
      </c>
      <c r="AA15" s="180">
        <f t="shared" si="12"/>
        <v>0</v>
      </c>
      <c r="AB15" s="180">
        <f t="shared" si="12"/>
        <v>0</v>
      </c>
      <c r="AC15" s="180">
        <f t="shared" si="12"/>
        <v>0</v>
      </c>
      <c r="AD15" s="180">
        <f t="shared" si="12"/>
        <v>0</v>
      </c>
      <c r="AE15" s="180"/>
      <c r="AF15" s="180">
        <f t="shared" si="12"/>
        <v>0</v>
      </c>
      <c r="AG15" s="180">
        <f t="shared" si="12"/>
        <v>0</v>
      </c>
      <c r="AH15" s="180">
        <f t="shared" si="12"/>
        <v>0</v>
      </c>
      <c r="AI15" s="180">
        <f t="shared" si="12"/>
        <v>0</v>
      </c>
      <c r="AJ15" s="180">
        <f t="shared" si="12"/>
        <v>0</v>
      </c>
      <c r="AK15" s="180"/>
      <c r="AL15" s="180">
        <f t="shared" si="12"/>
        <v>0</v>
      </c>
      <c r="AM15" s="180">
        <f t="shared" si="12"/>
        <v>0</v>
      </c>
      <c r="AN15" s="180">
        <f t="shared" si="12"/>
        <v>0</v>
      </c>
      <c r="AO15" s="180">
        <f t="shared" si="12"/>
        <v>0</v>
      </c>
      <c r="AP15" s="180">
        <f t="shared" si="12"/>
        <v>0</v>
      </c>
      <c r="AQ15" s="180" t="e">
        <f t="shared" si="8"/>
        <v>#DIV/0!</v>
      </c>
      <c r="AR15" s="339"/>
    </row>
    <row r="16" spans="1:44">
      <c r="A16" s="346"/>
      <c r="B16" s="347"/>
      <c r="C16" s="347"/>
      <c r="D16" s="182" t="s">
        <v>282</v>
      </c>
      <c r="E16" s="260">
        <f>E136</f>
        <v>4699.0805700000001</v>
      </c>
      <c r="F16" s="248">
        <f t="shared" si="12"/>
        <v>1522.4430199999999</v>
      </c>
      <c r="G16" s="248">
        <f t="shared" si="13"/>
        <v>32.398742633178557</v>
      </c>
      <c r="H16" s="180">
        <f t="shared" si="12"/>
        <v>517.46965999999998</v>
      </c>
      <c r="I16" s="180">
        <f t="shared" si="12"/>
        <v>517.46965999999998</v>
      </c>
      <c r="J16" s="180"/>
      <c r="K16" s="180">
        <f t="shared" si="12"/>
        <v>0</v>
      </c>
      <c r="L16" s="180">
        <f t="shared" si="12"/>
        <v>0</v>
      </c>
      <c r="M16" s="180" t="e">
        <f t="shared" si="14"/>
        <v>#DIV/0!</v>
      </c>
      <c r="N16" s="180">
        <f t="shared" si="12"/>
        <v>48.588079999999998</v>
      </c>
      <c r="O16" s="180">
        <f t="shared" si="12"/>
        <v>48.588079999999998</v>
      </c>
      <c r="P16" s="180">
        <f t="shared" si="12"/>
        <v>0</v>
      </c>
      <c r="Q16" s="180">
        <f t="shared" si="12"/>
        <v>1241.5902799999999</v>
      </c>
      <c r="R16" s="180">
        <f t="shared" si="12"/>
        <v>810.59028000000001</v>
      </c>
      <c r="S16" s="180">
        <f t="shared" si="12"/>
        <v>65.286455045379384</v>
      </c>
      <c r="T16" s="236">
        <f t="shared" si="12"/>
        <v>145.79499999999999</v>
      </c>
      <c r="U16" s="236">
        <f t="shared" si="12"/>
        <v>145.79499999999999</v>
      </c>
      <c r="V16" s="180">
        <f>U16/T16*100</f>
        <v>100</v>
      </c>
      <c r="W16" s="180">
        <f t="shared" si="12"/>
        <v>771.7</v>
      </c>
      <c r="X16" s="180">
        <f t="shared" si="12"/>
        <v>0</v>
      </c>
      <c r="Y16" s="180">
        <f>X16/W16*100</f>
        <v>0</v>
      </c>
      <c r="Z16" s="180">
        <f t="shared" si="12"/>
        <v>0</v>
      </c>
      <c r="AA16" s="180">
        <f t="shared" si="12"/>
        <v>0</v>
      </c>
      <c r="AB16" s="180" t="e">
        <f t="shared" si="12"/>
        <v>#DIV/0!</v>
      </c>
      <c r="AC16" s="180">
        <f t="shared" si="12"/>
        <v>0</v>
      </c>
      <c r="AD16" s="180">
        <f t="shared" si="12"/>
        <v>0</v>
      </c>
      <c r="AE16" s="180" t="e">
        <f t="shared" si="16"/>
        <v>#DIV/0!</v>
      </c>
      <c r="AF16" s="180">
        <f t="shared" si="12"/>
        <v>0</v>
      </c>
      <c r="AG16" s="180">
        <f t="shared" si="12"/>
        <v>0</v>
      </c>
      <c r="AH16" s="180">
        <f t="shared" si="12"/>
        <v>0</v>
      </c>
      <c r="AI16" s="180">
        <f t="shared" si="12"/>
        <v>0</v>
      </c>
      <c r="AJ16" s="180">
        <f t="shared" si="12"/>
        <v>0</v>
      </c>
      <c r="AK16" s="180" t="e">
        <f t="shared" si="6"/>
        <v>#DIV/0!</v>
      </c>
      <c r="AL16" s="180">
        <f t="shared" si="12"/>
        <v>0</v>
      </c>
      <c r="AM16" s="180">
        <f t="shared" si="12"/>
        <v>0</v>
      </c>
      <c r="AN16" s="180"/>
      <c r="AO16" s="180">
        <f t="shared" si="12"/>
        <v>0</v>
      </c>
      <c r="AP16" s="180">
        <f t="shared" si="12"/>
        <v>0</v>
      </c>
      <c r="AQ16" s="180" t="e">
        <f t="shared" si="8"/>
        <v>#DIV/0!</v>
      </c>
      <c r="AR16" s="339"/>
    </row>
    <row r="17" spans="1:44" ht="18" customHeight="1">
      <c r="A17" s="346"/>
      <c r="B17" s="347"/>
      <c r="C17" s="347"/>
      <c r="D17" s="184" t="s">
        <v>43</v>
      </c>
      <c r="E17" s="260">
        <f t="shared" si="17"/>
        <v>0</v>
      </c>
      <c r="F17" s="248">
        <f t="shared" si="12"/>
        <v>0</v>
      </c>
      <c r="G17" s="248"/>
      <c r="H17" s="180">
        <f t="shared" si="12"/>
        <v>0</v>
      </c>
      <c r="I17" s="180">
        <f t="shared" si="12"/>
        <v>0</v>
      </c>
      <c r="J17" s="180"/>
      <c r="K17" s="180">
        <f t="shared" si="12"/>
        <v>0</v>
      </c>
      <c r="L17" s="180">
        <f t="shared" si="12"/>
        <v>0</v>
      </c>
      <c r="M17" s="180"/>
      <c r="N17" s="180">
        <f t="shared" si="12"/>
        <v>0</v>
      </c>
      <c r="O17" s="180">
        <f t="shared" si="12"/>
        <v>0</v>
      </c>
      <c r="P17" s="180">
        <f t="shared" si="12"/>
        <v>0</v>
      </c>
      <c r="Q17" s="180">
        <f t="shared" si="12"/>
        <v>0</v>
      </c>
      <c r="R17" s="180">
        <f t="shared" si="12"/>
        <v>0</v>
      </c>
      <c r="S17" s="180">
        <f t="shared" si="12"/>
        <v>0</v>
      </c>
      <c r="T17" s="236">
        <f t="shared" si="12"/>
        <v>0</v>
      </c>
      <c r="U17" s="236">
        <f t="shared" si="12"/>
        <v>0</v>
      </c>
      <c r="V17" s="180">
        <f t="shared" si="12"/>
        <v>0</v>
      </c>
      <c r="W17" s="180">
        <f t="shared" si="12"/>
        <v>0</v>
      </c>
      <c r="X17" s="180">
        <f t="shared" si="12"/>
        <v>0</v>
      </c>
      <c r="Y17" s="180">
        <f t="shared" si="12"/>
        <v>0</v>
      </c>
      <c r="Z17" s="180">
        <f t="shared" si="12"/>
        <v>0</v>
      </c>
      <c r="AA17" s="180">
        <f t="shared" si="12"/>
        <v>0</v>
      </c>
      <c r="AB17" s="180">
        <f t="shared" si="12"/>
        <v>0</v>
      </c>
      <c r="AC17" s="180">
        <f t="shared" si="12"/>
        <v>0</v>
      </c>
      <c r="AD17" s="180">
        <f t="shared" si="12"/>
        <v>0</v>
      </c>
      <c r="AE17" s="180"/>
      <c r="AF17" s="180">
        <f t="shared" si="12"/>
        <v>0</v>
      </c>
      <c r="AG17" s="180">
        <f t="shared" si="12"/>
        <v>0</v>
      </c>
      <c r="AH17" s="180">
        <f t="shared" si="12"/>
        <v>0</v>
      </c>
      <c r="AI17" s="180">
        <f t="shared" si="12"/>
        <v>0</v>
      </c>
      <c r="AJ17" s="180">
        <f t="shared" si="12"/>
        <v>0</v>
      </c>
      <c r="AK17" s="180"/>
      <c r="AL17" s="180">
        <f t="shared" si="12"/>
        <v>0</v>
      </c>
      <c r="AM17" s="180">
        <f t="shared" si="12"/>
        <v>0</v>
      </c>
      <c r="AN17" s="180">
        <f t="shared" si="12"/>
        <v>0</v>
      </c>
      <c r="AO17" s="180">
        <f t="shared" si="12"/>
        <v>0</v>
      </c>
      <c r="AP17" s="180">
        <f t="shared" si="12"/>
        <v>0</v>
      </c>
      <c r="AQ17" s="180"/>
      <c r="AR17" s="339"/>
    </row>
    <row r="18" spans="1:44" s="181" customFormat="1">
      <c r="A18" s="346" t="s">
        <v>288</v>
      </c>
      <c r="B18" s="347"/>
      <c r="C18" s="347"/>
      <c r="D18" s="183" t="s">
        <v>41</v>
      </c>
      <c r="E18" s="259">
        <f>E138</f>
        <v>132254.21176999999</v>
      </c>
      <c r="F18" s="247">
        <f t="shared" ref="F18:AP21" si="18">F138</f>
        <v>53938.092189999996</v>
      </c>
      <c r="G18" s="247">
        <f t="shared" si="13"/>
        <v>40.783647997390347</v>
      </c>
      <c r="H18" s="179">
        <f t="shared" si="18"/>
        <v>6081.2944999999991</v>
      </c>
      <c r="I18" s="179">
        <f t="shared" si="18"/>
        <v>6081.2944999999991</v>
      </c>
      <c r="J18" s="179">
        <f t="shared" ref="J18:J21" si="19">I18/H18*100</f>
        <v>100</v>
      </c>
      <c r="K18" s="179">
        <f t="shared" si="18"/>
        <v>11195.9676</v>
      </c>
      <c r="L18" s="179">
        <f t="shared" si="18"/>
        <v>11195.9676</v>
      </c>
      <c r="M18" s="179">
        <f t="shared" si="14"/>
        <v>100</v>
      </c>
      <c r="N18" s="179">
        <f t="shared" si="18"/>
        <v>12819.81884</v>
      </c>
      <c r="O18" s="179">
        <f t="shared" si="18"/>
        <v>12819.81884</v>
      </c>
      <c r="P18" s="179">
        <f t="shared" si="18"/>
        <v>100</v>
      </c>
      <c r="Q18" s="179">
        <f t="shared" si="18"/>
        <v>10471.447330000001</v>
      </c>
      <c r="R18" s="179">
        <f t="shared" si="18"/>
        <v>10471.447330000001</v>
      </c>
      <c r="S18" s="179">
        <f t="shared" si="18"/>
        <v>100</v>
      </c>
      <c r="T18" s="235">
        <f t="shared" si="18"/>
        <v>13614.199500000001</v>
      </c>
      <c r="U18" s="235">
        <f t="shared" si="18"/>
        <v>13369.563920000001</v>
      </c>
      <c r="V18" s="179">
        <f t="shared" si="18"/>
        <v>98.203085095087673</v>
      </c>
      <c r="W18" s="179">
        <f t="shared" si="18"/>
        <v>12529.137999999999</v>
      </c>
      <c r="X18" s="179">
        <f t="shared" si="18"/>
        <v>0</v>
      </c>
      <c r="Y18" s="180">
        <f>X18/W18*100</f>
        <v>0</v>
      </c>
      <c r="Z18" s="179">
        <f t="shared" si="18"/>
        <v>10743.67</v>
      </c>
      <c r="AA18" s="179">
        <f t="shared" si="18"/>
        <v>0</v>
      </c>
      <c r="AB18" s="179">
        <f t="shared" si="18"/>
        <v>0</v>
      </c>
      <c r="AC18" s="179">
        <f t="shared" si="18"/>
        <v>10484.775</v>
      </c>
      <c r="AD18" s="179">
        <f t="shared" si="18"/>
        <v>0</v>
      </c>
      <c r="AE18" s="179">
        <f t="shared" si="16"/>
        <v>0</v>
      </c>
      <c r="AF18" s="179">
        <f t="shared" si="18"/>
        <v>11013.911</v>
      </c>
      <c r="AG18" s="179">
        <f t="shared" si="18"/>
        <v>0</v>
      </c>
      <c r="AH18" s="179">
        <f t="shared" si="18"/>
        <v>0</v>
      </c>
      <c r="AI18" s="179">
        <f t="shared" si="18"/>
        <v>10540.145</v>
      </c>
      <c r="AJ18" s="179">
        <f t="shared" si="18"/>
        <v>0</v>
      </c>
      <c r="AK18" s="180">
        <f t="shared" si="6"/>
        <v>0</v>
      </c>
      <c r="AL18" s="179">
        <f t="shared" si="18"/>
        <v>11379.905000000001</v>
      </c>
      <c r="AM18" s="179">
        <f t="shared" si="18"/>
        <v>0</v>
      </c>
      <c r="AN18" s="180">
        <f t="shared" ref="AN18" si="20">AM18/AL18*100</f>
        <v>0</v>
      </c>
      <c r="AO18" s="179">
        <f t="shared" si="18"/>
        <v>11379.94</v>
      </c>
      <c r="AP18" s="179">
        <f t="shared" si="18"/>
        <v>0</v>
      </c>
      <c r="AQ18" s="180">
        <f t="shared" si="8"/>
        <v>0</v>
      </c>
      <c r="AR18" s="351"/>
    </row>
    <row r="19" spans="1:44" ht="20.25" customHeight="1">
      <c r="A19" s="346"/>
      <c r="B19" s="347"/>
      <c r="C19" s="347"/>
      <c r="D19" s="184" t="s">
        <v>2</v>
      </c>
      <c r="E19" s="260">
        <f>E139</f>
        <v>3287.6659999999997</v>
      </c>
      <c r="F19" s="248">
        <f>F139</f>
        <v>1893</v>
      </c>
      <c r="G19" s="248">
        <f t="shared" si="13"/>
        <v>57.578841646322957</v>
      </c>
      <c r="H19" s="180">
        <f t="shared" ref="H19:T19" si="21">H139</f>
        <v>0</v>
      </c>
      <c r="I19" s="180">
        <f t="shared" si="21"/>
        <v>0</v>
      </c>
      <c r="J19" s="180"/>
      <c r="K19" s="180">
        <f t="shared" si="21"/>
        <v>200</v>
      </c>
      <c r="L19" s="180">
        <f t="shared" si="21"/>
        <v>200</v>
      </c>
      <c r="M19" s="180">
        <f t="shared" si="14"/>
        <v>100</v>
      </c>
      <c r="N19" s="180">
        <f t="shared" si="21"/>
        <v>655</v>
      </c>
      <c r="O19" s="180">
        <f t="shared" si="21"/>
        <v>655</v>
      </c>
      <c r="P19" s="180">
        <f t="shared" si="21"/>
        <v>0</v>
      </c>
      <c r="Q19" s="180">
        <f t="shared" si="21"/>
        <v>100</v>
      </c>
      <c r="R19" s="180">
        <f t="shared" si="21"/>
        <v>100</v>
      </c>
      <c r="S19" s="180">
        <f t="shared" si="21"/>
        <v>0</v>
      </c>
      <c r="T19" s="236">
        <f t="shared" si="21"/>
        <v>938</v>
      </c>
      <c r="U19" s="236">
        <f t="shared" si="18"/>
        <v>938</v>
      </c>
      <c r="V19" s="180">
        <f t="shared" si="18"/>
        <v>0</v>
      </c>
      <c r="W19" s="180">
        <f t="shared" si="18"/>
        <v>798.596</v>
      </c>
      <c r="X19" s="180">
        <f t="shared" si="18"/>
        <v>0</v>
      </c>
      <c r="Y19" s="180">
        <f>X19/W19*100</f>
        <v>0</v>
      </c>
      <c r="Z19" s="180">
        <f t="shared" si="18"/>
        <v>113.16</v>
      </c>
      <c r="AA19" s="180">
        <f t="shared" si="18"/>
        <v>0</v>
      </c>
      <c r="AB19" s="180" t="e">
        <f t="shared" si="18"/>
        <v>#DIV/0!</v>
      </c>
      <c r="AC19" s="180">
        <f t="shared" si="18"/>
        <v>98.59</v>
      </c>
      <c r="AD19" s="180">
        <f t="shared" si="18"/>
        <v>0</v>
      </c>
      <c r="AE19" s="180">
        <f t="shared" si="16"/>
        <v>0</v>
      </c>
      <c r="AF19" s="180">
        <f t="shared" si="18"/>
        <v>103.43</v>
      </c>
      <c r="AG19" s="180">
        <f t="shared" si="18"/>
        <v>0</v>
      </c>
      <c r="AH19" s="180">
        <f t="shared" si="18"/>
        <v>0</v>
      </c>
      <c r="AI19" s="180">
        <f t="shared" si="18"/>
        <v>93.63</v>
      </c>
      <c r="AJ19" s="180">
        <f t="shared" si="18"/>
        <v>0</v>
      </c>
      <c r="AK19" s="180"/>
      <c r="AL19" s="180">
        <f t="shared" si="18"/>
        <v>93.63</v>
      </c>
      <c r="AM19" s="180">
        <f t="shared" si="18"/>
        <v>0</v>
      </c>
      <c r="AN19" s="180">
        <f t="shared" si="18"/>
        <v>0</v>
      </c>
      <c r="AO19" s="180">
        <f t="shared" si="18"/>
        <v>93.63</v>
      </c>
      <c r="AP19" s="180">
        <f t="shared" si="18"/>
        <v>0</v>
      </c>
      <c r="AQ19" s="180"/>
      <c r="AR19" s="351"/>
    </row>
    <row r="20" spans="1:44">
      <c r="A20" s="346"/>
      <c r="B20" s="347"/>
      <c r="C20" s="347"/>
      <c r="D20" s="182" t="s">
        <v>282</v>
      </c>
      <c r="E20" s="260">
        <f>E140</f>
        <v>117366.04386999999</v>
      </c>
      <c r="F20" s="248">
        <f>F140</f>
        <v>50502.570289999989</v>
      </c>
      <c r="G20" s="248">
        <f t="shared" si="13"/>
        <v>43.029967292702601</v>
      </c>
      <c r="H20" s="180">
        <f t="shared" si="18"/>
        <v>6060.0418799999998</v>
      </c>
      <c r="I20" s="180">
        <f t="shared" si="18"/>
        <v>6060.0418799999998</v>
      </c>
      <c r="J20" s="180">
        <f t="shared" si="19"/>
        <v>100</v>
      </c>
      <c r="K20" s="180">
        <f t="shared" si="18"/>
        <v>10656.076489999999</v>
      </c>
      <c r="L20" s="180">
        <f t="shared" si="18"/>
        <v>10656.076489999999</v>
      </c>
      <c r="M20" s="180">
        <f t="shared" si="14"/>
        <v>100</v>
      </c>
      <c r="N20" s="180">
        <f t="shared" si="18"/>
        <v>11664.17627</v>
      </c>
      <c r="O20" s="180">
        <f t="shared" si="18"/>
        <v>11664.17627</v>
      </c>
      <c r="P20" s="180">
        <f t="shared" si="18"/>
        <v>100</v>
      </c>
      <c r="Q20" s="180">
        <f t="shared" si="18"/>
        <v>10035.368640000001</v>
      </c>
      <c r="R20" s="180">
        <f t="shared" si="18"/>
        <v>10035.368640000001</v>
      </c>
      <c r="S20" s="180">
        <f t="shared" si="18"/>
        <v>100</v>
      </c>
      <c r="T20" s="236">
        <f t="shared" si="18"/>
        <v>12331.52259</v>
      </c>
      <c r="U20" s="236">
        <f t="shared" si="18"/>
        <v>12086.907009999999</v>
      </c>
      <c r="V20" s="180">
        <f t="shared" si="18"/>
        <v>98.01633919725073</v>
      </c>
      <c r="W20" s="180">
        <f t="shared" si="18"/>
        <v>9875.9419999999991</v>
      </c>
      <c r="X20" s="180">
        <f t="shared" si="18"/>
        <v>0</v>
      </c>
      <c r="Y20" s="180">
        <f>X20/W20*100</f>
        <v>0</v>
      </c>
      <c r="Z20" s="180">
        <f t="shared" si="18"/>
        <v>9123.51</v>
      </c>
      <c r="AA20" s="180">
        <f t="shared" si="18"/>
        <v>0</v>
      </c>
      <c r="AB20" s="180">
        <f t="shared" si="18"/>
        <v>0</v>
      </c>
      <c r="AC20" s="180">
        <f t="shared" si="18"/>
        <v>8878.99</v>
      </c>
      <c r="AD20" s="180">
        <f t="shared" si="18"/>
        <v>0</v>
      </c>
      <c r="AE20" s="180">
        <f t="shared" si="16"/>
        <v>0</v>
      </c>
      <c r="AF20" s="180">
        <f t="shared" si="18"/>
        <v>9403.2860000000001</v>
      </c>
      <c r="AG20" s="180">
        <f t="shared" si="18"/>
        <v>0</v>
      </c>
      <c r="AH20" s="180">
        <f t="shared" si="18"/>
        <v>0</v>
      </c>
      <c r="AI20" s="180">
        <f t="shared" si="18"/>
        <v>9779.0499999999993</v>
      </c>
      <c r="AJ20" s="180">
        <f t="shared" si="18"/>
        <v>0</v>
      </c>
      <c r="AK20" s="180">
        <f t="shared" si="6"/>
        <v>0</v>
      </c>
      <c r="AL20" s="180">
        <f t="shared" si="18"/>
        <v>9779.0399999999991</v>
      </c>
      <c r="AM20" s="180">
        <f t="shared" si="18"/>
        <v>0</v>
      </c>
      <c r="AN20" s="180">
        <f t="shared" ref="AN20:AN21" si="22">AM20/AL20*100</f>
        <v>0</v>
      </c>
      <c r="AO20" s="180">
        <f t="shared" si="18"/>
        <v>9779.0399999999991</v>
      </c>
      <c r="AP20" s="180">
        <f t="shared" si="18"/>
        <v>0</v>
      </c>
      <c r="AQ20" s="180">
        <f t="shared" si="8"/>
        <v>0</v>
      </c>
      <c r="AR20" s="351"/>
    </row>
    <row r="21" spans="1:44" ht="20.25" customHeight="1">
      <c r="A21" s="346"/>
      <c r="B21" s="347"/>
      <c r="C21" s="347"/>
      <c r="D21" s="184" t="s">
        <v>43</v>
      </c>
      <c r="E21" s="260">
        <f>E141</f>
        <v>11600.501899999999</v>
      </c>
      <c r="F21" s="248">
        <f t="shared" si="18"/>
        <v>1542.5219</v>
      </c>
      <c r="G21" s="248">
        <f t="shared" si="13"/>
        <v>13.29702726051879</v>
      </c>
      <c r="H21" s="180">
        <f t="shared" si="18"/>
        <v>21.25262</v>
      </c>
      <c r="I21" s="180">
        <f t="shared" si="18"/>
        <v>21.25262</v>
      </c>
      <c r="J21" s="180">
        <f t="shared" si="19"/>
        <v>100</v>
      </c>
      <c r="K21" s="180">
        <f t="shared" si="18"/>
        <v>339.89110999999997</v>
      </c>
      <c r="L21" s="180">
        <f t="shared" si="18"/>
        <v>339.89110999999997</v>
      </c>
      <c r="M21" s="180">
        <f t="shared" si="14"/>
        <v>100</v>
      </c>
      <c r="N21" s="180">
        <f t="shared" si="18"/>
        <v>500.64257000000003</v>
      </c>
      <c r="O21" s="180">
        <f t="shared" si="18"/>
        <v>500.64257000000003</v>
      </c>
      <c r="P21" s="180">
        <f t="shared" si="18"/>
        <v>100</v>
      </c>
      <c r="Q21" s="180">
        <f t="shared" si="18"/>
        <v>336.07868999999999</v>
      </c>
      <c r="R21" s="180">
        <f t="shared" si="18"/>
        <v>336.07868999999999</v>
      </c>
      <c r="S21" s="180">
        <f t="shared" si="18"/>
        <v>100</v>
      </c>
      <c r="T21" s="236">
        <f t="shared" si="18"/>
        <v>344.67691000000002</v>
      </c>
      <c r="U21" s="236">
        <f t="shared" si="18"/>
        <v>344.65691000000004</v>
      </c>
      <c r="V21" s="180">
        <f t="shared" si="18"/>
        <v>99.994197464518294</v>
      </c>
      <c r="W21" s="180">
        <f t="shared" si="18"/>
        <v>1854.6000000000001</v>
      </c>
      <c r="X21" s="180">
        <f t="shared" si="18"/>
        <v>0</v>
      </c>
      <c r="Y21" s="180">
        <f>X21/W21*100</f>
        <v>0</v>
      </c>
      <c r="Z21" s="180">
        <f t="shared" si="18"/>
        <v>1507</v>
      </c>
      <c r="AA21" s="180">
        <f t="shared" si="18"/>
        <v>0</v>
      </c>
      <c r="AB21" s="180">
        <f t="shared" si="18"/>
        <v>0</v>
      </c>
      <c r="AC21" s="180">
        <f t="shared" si="18"/>
        <v>1507.1949999999999</v>
      </c>
      <c r="AD21" s="180">
        <f t="shared" si="18"/>
        <v>0</v>
      </c>
      <c r="AE21" s="180">
        <f t="shared" si="16"/>
        <v>0</v>
      </c>
      <c r="AF21" s="180">
        <f t="shared" si="18"/>
        <v>1507.1949999999999</v>
      </c>
      <c r="AG21" s="180">
        <f t="shared" si="18"/>
        <v>0</v>
      </c>
      <c r="AH21" s="180">
        <f t="shared" si="18"/>
        <v>0</v>
      </c>
      <c r="AI21" s="180">
        <f t="shared" si="18"/>
        <v>667.46500000000003</v>
      </c>
      <c r="AJ21" s="180">
        <f t="shared" si="18"/>
        <v>0</v>
      </c>
      <c r="AK21" s="180">
        <f t="shared" si="6"/>
        <v>0</v>
      </c>
      <c r="AL21" s="180">
        <f t="shared" si="18"/>
        <v>1507.2350000000001</v>
      </c>
      <c r="AM21" s="180">
        <f>AM141</f>
        <v>0</v>
      </c>
      <c r="AN21" s="180">
        <f t="shared" si="22"/>
        <v>0</v>
      </c>
      <c r="AO21" s="180">
        <f t="shared" si="18"/>
        <v>1507.27</v>
      </c>
      <c r="AP21" s="180">
        <f t="shared" si="18"/>
        <v>0</v>
      </c>
      <c r="AQ21" s="180">
        <f t="shared" si="8"/>
        <v>0</v>
      </c>
      <c r="AR21" s="351"/>
    </row>
    <row r="22" spans="1:44" s="185" customFormat="1">
      <c r="A22" s="341" t="s">
        <v>291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9"/>
    </row>
    <row r="23" spans="1:44" s="185" customFormat="1">
      <c r="A23" s="341" t="s">
        <v>294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3"/>
    </row>
    <row r="24" spans="1:44" s="187" customFormat="1">
      <c r="A24" s="317" t="s">
        <v>1</v>
      </c>
      <c r="B24" s="318" t="s">
        <v>340</v>
      </c>
      <c r="C24" s="319"/>
      <c r="D24" s="186" t="s">
        <v>41</v>
      </c>
      <c r="E24" s="259">
        <f>E60</f>
        <v>8425.8820100000012</v>
      </c>
      <c r="F24" s="247">
        <f t="shared" ref="F24:AP24" si="23">F60</f>
        <v>6313.4660100000001</v>
      </c>
      <c r="G24" s="247">
        <f t="shared" ref="G24:G30" si="24">F24/E24*100</f>
        <v>74.929437683877552</v>
      </c>
      <c r="H24" s="179">
        <f t="shared" si="23"/>
        <v>180</v>
      </c>
      <c r="I24" s="179">
        <f t="shared" si="23"/>
        <v>180</v>
      </c>
      <c r="J24" s="179">
        <f t="shared" si="23"/>
        <v>100</v>
      </c>
      <c r="K24" s="179">
        <f t="shared" si="23"/>
        <v>1082.9798999999998</v>
      </c>
      <c r="L24" s="179">
        <f t="shared" si="23"/>
        <v>1082.9798999999998</v>
      </c>
      <c r="M24" s="179">
        <f t="shared" ref="M24:M66" si="25">L24/K24*100</f>
        <v>100</v>
      </c>
      <c r="N24" s="179">
        <f t="shared" si="23"/>
        <v>2808.1161099999999</v>
      </c>
      <c r="O24" s="179">
        <f t="shared" si="23"/>
        <v>2808.1161099999999</v>
      </c>
      <c r="P24" s="179">
        <f t="shared" si="23"/>
        <v>100</v>
      </c>
      <c r="Q24" s="179">
        <f t="shared" si="23"/>
        <v>646.47</v>
      </c>
      <c r="R24" s="179">
        <f t="shared" si="23"/>
        <v>646.47</v>
      </c>
      <c r="S24" s="179">
        <f t="shared" si="23"/>
        <v>100</v>
      </c>
      <c r="T24" s="235">
        <f t="shared" si="23"/>
        <v>1840.5</v>
      </c>
      <c r="U24" s="235">
        <f t="shared" si="23"/>
        <v>1595.9</v>
      </c>
      <c r="V24" s="179">
        <f t="shared" si="23"/>
        <v>200</v>
      </c>
      <c r="W24" s="179">
        <f t="shared" si="23"/>
        <v>1193.596</v>
      </c>
      <c r="X24" s="179">
        <f t="shared" si="23"/>
        <v>0</v>
      </c>
      <c r="Y24" s="180">
        <f>X24/W24*100</f>
        <v>0</v>
      </c>
      <c r="Z24" s="179">
        <f t="shared" si="23"/>
        <v>376.66999999999996</v>
      </c>
      <c r="AA24" s="179">
        <f t="shared" si="23"/>
        <v>0</v>
      </c>
      <c r="AB24" s="180">
        <f t="shared" ref="AB24" si="26">AA24/Z24*100</f>
        <v>0</v>
      </c>
      <c r="AC24" s="179">
        <f t="shared" si="23"/>
        <v>132.15</v>
      </c>
      <c r="AD24" s="179">
        <f t="shared" si="23"/>
        <v>0</v>
      </c>
      <c r="AE24" s="179">
        <f t="shared" ref="AE24:AE86" si="27">AD24/AC24*100</f>
        <v>0</v>
      </c>
      <c r="AF24" s="179">
        <f t="shared" si="23"/>
        <v>68.949999999999989</v>
      </c>
      <c r="AG24" s="179">
        <f t="shared" si="23"/>
        <v>0</v>
      </c>
      <c r="AH24" s="179">
        <f t="shared" si="23"/>
        <v>0</v>
      </c>
      <c r="AI24" s="179">
        <f t="shared" si="23"/>
        <v>32.15</v>
      </c>
      <c r="AJ24" s="179">
        <f t="shared" si="23"/>
        <v>0</v>
      </c>
      <c r="AK24" s="180">
        <f t="shared" ref="AK24:AK34" si="28">AJ24/AI24*100</f>
        <v>0</v>
      </c>
      <c r="AL24" s="179">
        <f t="shared" si="23"/>
        <v>32.15</v>
      </c>
      <c r="AM24" s="179">
        <f t="shared" si="23"/>
        <v>0</v>
      </c>
      <c r="AN24" s="180">
        <f t="shared" ref="AN24" si="29">AM24/AL24*100</f>
        <v>0</v>
      </c>
      <c r="AO24" s="179">
        <f t="shared" si="23"/>
        <v>32.15</v>
      </c>
      <c r="AP24" s="179">
        <f t="shared" si="23"/>
        <v>0</v>
      </c>
      <c r="AQ24" s="180">
        <f t="shared" ref="AQ24:AQ34" si="30">AP24/AO24*100</f>
        <v>0</v>
      </c>
      <c r="AR24" s="344"/>
    </row>
    <row r="25" spans="1:44" s="185" customFormat="1" ht="18.75" customHeight="1">
      <c r="A25" s="317"/>
      <c r="B25" s="318"/>
      <c r="C25" s="319"/>
      <c r="D25" s="188" t="s">
        <v>2</v>
      </c>
      <c r="E25" s="260">
        <f>E61</f>
        <v>1653.066</v>
      </c>
      <c r="F25" s="248">
        <f t="shared" ref="E25:F27" si="31">F61</f>
        <v>1003</v>
      </c>
      <c r="G25" s="248">
        <f t="shared" si="24"/>
        <v>60.675133358256716</v>
      </c>
      <c r="H25" s="180">
        <f t="shared" ref="H25:AP25" si="32">H61</f>
        <v>0</v>
      </c>
      <c r="I25" s="180">
        <f t="shared" si="32"/>
        <v>0</v>
      </c>
      <c r="J25" s="180"/>
      <c r="K25" s="180">
        <f t="shared" si="32"/>
        <v>200</v>
      </c>
      <c r="L25" s="180">
        <f t="shared" si="32"/>
        <v>200</v>
      </c>
      <c r="M25" s="180">
        <f t="shared" si="25"/>
        <v>100</v>
      </c>
      <c r="N25" s="180">
        <f t="shared" si="32"/>
        <v>295</v>
      </c>
      <c r="O25" s="180">
        <f t="shared" si="32"/>
        <v>295</v>
      </c>
      <c r="P25" s="180">
        <f t="shared" si="32"/>
        <v>0</v>
      </c>
      <c r="Q25" s="180">
        <f t="shared" si="32"/>
        <v>0</v>
      </c>
      <c r="R25" s="180">
        <f t="shared" si="32"/>
        <v>0</v>
      </c>
      <c r="S25" s="180">
        <f t="shared" si="32"/>
        <v>0</v>
      </c>
      <c r="T25" s="236">
        <f t="shared" si="32"/>
        <v>508</v>
      </c>
      <c r="U25" s="236">
        <f t="shared" si="32"/>
        <v>508</v>
      </c>
      <c r="V25" s="180">
        <f t="shared" si="32"/>
        <v>0</v>
      </c>
      <c r="W25" s="180">
        <f t="shared" si="32"/>
        <v>650.06600000000003</v>
      </c>
      <c r="X25" s="180">
        <f t="shared" si="32"/>
        <v>0</v>
      </c>
      <c r="Y25" s="180">
        <f t="shared" si="32"/>
        <v>0</v>
      </c>
      <c r="Z25" s="180">
        <f t="shared" si="32"/>
        <v>0</v>
      </c>
      <c r="AA25" s="180">
        <f t="shared" si="32"/>
        <v>0</v>
      </c>
      <c r="AB25" s="180" t="e">
        <f t="shared" si="32"/>
        <v>#DIV/0!</v>
      </c>
      <c r="AC25" s="180">
        <f t="shared" si="32"/>
        <v>0</v>
      </c>
      <c r="AD25" s="180">
        <f t="shared" si="32"/>
        <v>0</v>
      </c>
      <c r="AE25" s="180" t="e">
        <f t="shared" si="27"/>
        <v>#DIV/0!</v>
      </c>
      <c r="AF25" s="180">
        <f t="shared" si="32"/>
        <v>0</v>
      </c>
      <c r="AG25" s="180">
        <f t="shared" si="32"/>
        <v>0</v>
      </c>
      <c r="AH25" s="180">
        <f t="shared" si="32"/>
        <v>0</v>
      </c>
      <c r="AI25" s="180">
        <f t="shared" si="32"/>
        <v>0</v>
      </c>
      <c r="AJ25" s="180">
        <f t="shared" si="32"/>
        <v>0</v>
      </c>
      <c r="AK25" s="180"/>
      <c r="AL25" s="180">
        <f t="shared" si="32"/>
        <v>0</v>
      </c>
      <c r="AM25" s="180">
        <f t="shared" si="32"/>
        <v>0</v>
      </c>
      <c r="AN25" s="180">
        <f t="shared" si="32"/>
        <v>0</v>
      </c>
      <c r="AO25" s="180">
        <f t="shared" si="32"/>
        <v>0</v>
      </c>
      <c r="AP25" s="180">
        <f t="shared" si="32"/>
        <v>0</v>
      </c>
      <c r="AQ25" s="180"/>
      <c r="AR25" s="345"/>
    </row>
    <row r="26" spans="1:44" s="185" customFormat="1">
      <c r="A26" s="317"/>
      <c r="B26" s="318"/>
      <c r="C26" s="319"/>
      <c r="D26" s="182" t="s">
        <v>282</v>
      </c>
      <c r="E26" s="260">
        <f>E62</f>
        <v>6772.8160100000005</v>
      </c>
      <c r="F26" s="248">
        <f t="shared" si="31"/>
        <v>5310.4660100000001</v>
      </c>
      <c r="G26" s="248">
        <f t="shared" si="24"/>
        <v>78.408537928081117</v>
      </c>
      <c r="H26" s="180">
        <f>H62</f>
        <v>180</v>
      </c>
      <c r="I26" s="180">
        <f t="shared" ref="I26:AP26" si="33">I62</f>
        <v>180</v>
      </c>
      <c r="J26" s="180">
        <f t="shared" ref="J26:J30" si="34">I26/H26*100</f>
        <v>100</v>
      </c>
      <c r="K26" s="180">
        <f t="shared" si="33"/>
        <v>882.97989999999993</v>
      </c>
      <c r="L26" s="180">
        <f t="shared" si="33"/>
        <v>882.97989999999993</v>
      </c>
      <c r="M26" s="180">
        <f t="shared" si="25"/>
        <v>100</v>
      </c>
      <c r="N26" s="180">
        <f t="shared" si="33"/>
        <v>2513.1161099999999</v>
      </c>
      <c r="O26" s="180">
        <f t="shared" si="33"/>
        <v>2513.1161099999999</v>
      </c>
      <c r="P26" s="180">
        <f t="shared" si="33"/>
        <v>100</v>
      </c>
      <c r="Q26" s="180">
        <f t="shared" si="33"/>
        <v>646.47</v>
      </c>
      <c r="R26" s="180">
        <f t="shared" si="33"/>
        <v>646.47</v>
      </c>
      <c r="S26" s="180">
        <f t="shared" si="33"/>
        <v>100</v>
      </c>
      <c r="T26" s="236">
        <f t="shared" si="33"/>
        <v>1332.5</v>
      </c>
      <c r="U26" s="236">
        <f t="shared" si="33"/>
        <v>1087.9000000000001</v>
      </c>
      <c r="V26" s="180">
        <f t="shared" si="33"/>
        <v>200</v>
      </c>
      <c r="W26" s="180">
        <f>W62</f>
        <v>543.53</v>
      </c>
      <c r="X26" s="180">
        <f t="shared" si="33"/>
        <v>0</v>
      </c>
      <c r="Y26" s="180">
        <f>X26/W26*100</f>
        <v>0</v>
      </c>
      <c r="Z26" s="180">
        <f t="shared" si="33"/>
        <v>376.66999999999996</v>
      </c>
      <c r="AA26" s="180">
        <f t="shared" si="33"/>
        <v>0</v>
      </c>
      <c r="AB26" s="180">
        <f t="shared" ref="AB26" si="35">AA26/Z26*100</f>
        <v>0</v>
      </c>
      <c r="AC26" s="180">
        <f t="shared" si="33"/>
        <v>132.15</v>
      </c>
      <c r="AD26" s="180">
        <f t="shared" si="33"/>
        <v>0</v>
      </c>
      <c r="AE26" s="180">
        <f t="shared" si="27"/>
        <v>0</v>
      </c>
      <c r="AF26" s="180">
        <f t="shared" si="33"/>
        <v>68.949999999999989</v>
      </c>
      <c r="AG26" s="180">
        <f t="shared" si="33"/>
        <v>0</v>
      </c>
      <c r="AH26" s="180">
        <f t="shared" si="33"/>
        <v>0</v>
      </c>
      <c r="AI26" s="180">
        <f t="shared" si="33"/>
        <v>32.15</v>
      </c>
      <c r="AJ26" s="180">
        <f t="shared" si="33"/>
        <v>0</v>
      </c>
      <c r="AK26" s="180">
        <f t="shared" si="28"/>
        <v>0</v>
      </c>
      <c r="AL26" s="180">
        <f t="shared" si="33"/>
        <v>32.15</v>
      </c>
      <c r="AM26" s="180">
        <f t="shared" si="33"/>
        <v>0</v>
      </c>
      <c r="AN26" s="180">
        <f t="shared" ref="AN26" si="36">AM26/AL26*100</f>
        <v>0</v>
      </c>
      <c r="AO26" s="180">
        <f t="shared" si="33"/>
        <v>32.15</v>
      </c>
      <c r="AP26" s="180">
        <f t="shared" si="33"/>
        <v>0</v>
      </c>
      <c r="AQ26" s="180">
        <f t="shared" si="30"/>
        <v>0</v>
      </c>
      <c r="AR26" s="345"/>
    </row>
    <row r="27" spans="1:44" s="185" customFormat="1" ht="18" customHeight="1">
      <c r="A27" s="317"/>
      <c r="B27" s="318"/>
      <c r="C27" s="319"/>
      <c r="D27" s="184" t="s">
        <v>43</v>
      </c>
      <c r="E27" s="260">
        <f t="shared" si="31"/>
        <v>0</v>
      </c>
      <c r="F27" s="248">
        <f t="shared" si="31"/>
        <v>0</v>
      </c>
      <c r="G27" s="248"/>
      <c r="H27" s="180">
        <f t="shared" ref="H27:AP27" si="37">H63</f>
        <v>0</v>
      </c>
      <c r="I27" s="180">
        <f t="shared" si="37"/>
        <v>0</v>
      </c>
      <c r="J27" s="180"/>
      <c r="K27" s="180">
        <f t="shared" si="37"/>
        <v>0</v>
      </c>
      <c r="L27" s="180">
        <f t="shared" si="37"/>
        <v>0</v>
      </c>
      <c r="M27" s="180"/>
      <c r="N27" s="180">
        <f t="shared" si="37"/>
        <v>0</v>
      </c>
      <c r="O27" s="180">
        <f t="shared" si="37"/>
        <v>0</v>
      </c>
      <c r="P27" s="180">
        <f t="shared" si="37"/>
        <v>0</v>
      </c>
      <c r="Q27" s="180">
        <f t="shared" si="37"/>
        <v>0</v>
      </c>
      <c r="R27" s="180">
        <f t="shared" si="37"/>
        <v>0</v>
      </c>
      <c r="S27" s="180">
        <f t="shared" si="37"/>
        <v>0</v>
      </c>
      <c r="T27" s="236">
        <f t="shared" si="37"/>
        <v>0</v>
      </c>
      <c r="U27" s="236">
        <f t="shared" si="37"/>
        <v>0</v>
      </c>
      <c r="V27" s="180">
        <f t="shared" si="37"/>
        <v>0</v>
      </c>
      <c r="W27" s="180">
        <f t="shared" si="37"/>
        <v>0</v>
      </c>
      <c r="X27" s="180">
        <f t="shared" si="37"/>
        <v>0</v>
      </c>
      <c r="Y27" s="180">
        <f t="shared" si="37"/>
        <v>0</v>
      </c>
      <c r="Z27" s="180">
        <f t="shared" si="37"/>
        <v>0</v>
      </c>
      <c r="AA27" s="180">
        <f t="shared" si="37"/>
        <v>0</v>
      </c>
      <c r="AB27" s="180">
        <f t="shared" si="37"/>
        <v>0</v>
      </c>
      <c r="AC27" s="180">
        <f t="shared" si="37"/>
        <v>0</v>
      </c>
      <c r="AD27" s="180">
        <f t="shared" si="37"/>
        <v>0</v>
      </c>
      <c r="AE27" s="180"/>
      <c r="AF27" s="180">
        <f t="shared" si="37"/>
        <v>0</v>
      </c>
      <c r="AG27" s="180">
        <f t="shared" si="37"/>
        <v>0</v>
      </c>
      <c r="AH27" s="180">
        <f t="shared" si="37"/>
        <v>0</v>
      </c>
      <c r="AI27" s="180">
        <f t="shared" si="37"/>
        <v>0</v>
      </c>
      <c r="AJ27" s="180">
        <f t="shared" si="37"/>
        <v>0</v>
      </c>
      <c r="AK27" s="180"/>
      <c r="AL27" s="180">
        <f t="shared" si="37"/>
        <v>0</v>
      </c>
      <c r="AM27" s="180">
        <f t="shared" si="37"/>
        <v>0</v>
      </c>
      <c r="AN27" s="180">
        <f t="shared" si="37"/>
        <v>0</v>
      </c>
      <c r="AO27" s="180">
        <f t="shared" si="37"/>
        <v>0</v>
      </c>
      <c r="AP27" s="180">
        <f t="shared" si="37"/>
        <v>0</v>
      </c>
      <c r="AQ27" s="180"/>
      <c r="AR27" s="221"/>
    </row>
    <row r="28" spans="1:44" s="181" customFormat="1">
      <c r="A28" s="317" t="s">
        <v>341</v>
      </c>
      <c r="B28" s="318" t="s">
        <v>307</v>
      </c>
      <c r="C28" s="319"/>
      <c r="D28" s="186" t="s">
        <v>41</v>
      </c>
      <c r="E28" s="259">
        <f>SUM(E29:E31)</f>
        <v>2835.5160100000003</v>
      </c>
      <c r="F28" s="247">
        <f t="shared" ref="F28:AP28" si="38">SUM(F29:F31)</f>
        <v>2498.79601</v>
      </c>
      <c r="G28" s="247">
        <f t="shared" si="24"/>
        <v>88.124912756179413</v>
      </c>
      <c r="H28" s="179">
        <f t="shared" si="38"/>
        <v>180</v>
      </c>
      <c r="I28" s="179">
        <f t="shared" si="38"/>
        <v>180</v>
      </c>
      <c r="J28" s="179">
        <f t="shared" si="34"/>
        <v>100</v>
      </c>
      <c r="K28" s="179">
        <f t="shared" si="38"/>
        <v>631.57989999999995</v>
      </c>
      <c r="L28" s="179">
        <f t="shared" si="38"/>
        <v>631.57989999999995</v>
      </c>
      <c r="M28" s="179">
        <f t="shared" si="25"/>
        <v>100</v>
      </c>
      <c r="N28" s="179">
        <f t="shared" si="38"/>
        <v>694.61611000000005</v>
      </c>
      <c r="O28" s="179">
        <f t="shared" si="38"/>
        <v>694.61611000000005</v>
      </c>
      <c r="P28" s="179">
        <f t="shared" si="38"/>
        <v>100</v>
      </c>
      <c r="Q28" s="179">
        <f t="shared" si="38"/>
        <v>37.4</v>
      </c>
      <c r="R28" s="179">
        <f t="shared" si="38"/>
        <v>37.4</v>
      </c>
      <c r="S28" s="179">
        <f t="shared" si="38"/>
        <v>100</v>
      </c>
      <c r="T28" s="235">
        <f t="shared" si="38"/>
        <v>955.2</v>
      </c>
      <c r="U28" s="235">
        <f t="shared" si="38"/>
        <v>955.2</v>
      </c>
      <c r="V28" s="179">
        <f t="shared" si="38"/>
        <v>100</v>
      </c>
      <c r="W28" s="179">
        <f t="shared" si="38"/>
        <v>100</v>
      </c>
      <c r="X28" s="179">
        <f t="shared" si="38"/>
        <v>0</v>
      </c>
      <c r="Y28" s="179">
        <f t="shared" si="38"/>
        <v>0</v>
      </c>
      <c r="Z28" s="179">
        <f t="shared" si="38"/>
        <v>99.92</v>
      </c>
      <c r="AA28" s="179">
        <f t="shared" si="38"/>
        <v>0</v>
      </c>
      <c r="AB28" s="179">
        <f t="shared" si="38"/>
        <v>0</v>
      </c>
      <c r="AC28" s="179">
        <f t="shared" si="38"/>
        <v>100</v>
      </c>
      <c r="AD28" s="179">
        <f t="shared" si="38"/>
        <v>0</v>
      </c>
      <c r="AE28" s="179">
        <f t="shared" si="27"/>
        <v>0</v>
      </c>
      <c r="AF28" s="179">
        <f t="shared" si="38"/>
        <v>36.799999999999997</v>
      </c>
      <c r="AG28" s="179">
        <f t="shared" si="38"/>
        <v>0</v>
      </c>
      <c r="AH28" s="179">
        <f t="shared" si="38"/>
        <v>0</v>
      </c>
      <c r="AI28" s="179">
        <f t="shared" si="38"/>
        <v>0</v>
      </c>
      <c r="AJ28" s="179">
        <f t="shared" si="38"/>
        <v>0</v>
      </c>
      <c r="AK28" s="180" t="e">
        <f t="shared" si="28"/>
        <v>#DIV/0!</v>
      </c>
      <c r="AL28" s="179">
        <f t="shared" si="38"/>
        <v>0</v>
      </c>
      <c r="AM28" s="179">
        <f t="shared" si="38"/>
        <v>0</v>
      </c>
      <c r="AN28" s="180" t="e">
        <f t="shared" ref="AN28" si="39">AM28/AL28*100</f>
        <v>#DIV/0!</v>
      </c>
      <c r="AO28" s="179">
        <f t="shared" si="38"/>
        <v>0</v>
      </c>
      <c r="AP28" s="179">
        <f t="shared" si="38"/>
        <v>0</v>
      </c>
      <c r="AQ28" s="180" t="e">
        <f t="shared" si="30"/>
        <v>#DIV/0!</v>
      </c>
      <c r="AR28" s="344"/>
    </row>
    <row r="29" spans="1:44" ht="15" customHeight="1">
      <c r="A29" s="317"/>
      <c r="B29" s="318"/>
      <c r="C29" s="319"/>
      <c r="D29" s="182" t="s">
        <v>2</v>
      </c>
      <c r="E29" s="260">
        <f t="shared" ref="E29:F101" si="40">H29+K29+N29+Q29+T29+W29+Z29+AC29+AF29+AI29+AL29+AO29</f>
        <v>0</v>
      </c>
      <c r="F29" s="248">
        <f t="shared" ref="F29:F98" si="41">I29+L29+O29+R29+U29+X29+AA29+AD29+AG29+AJ29+AM29+AP29</f>
        <v>0</v>
      </c>
      <c r="G29" s="248"/>
      <c r="H29" s="180"/>
      <c r="I29" s="180"/>
      <c r="J29" s="209"/>
      <c r="K29" s="180"/>
      <c r="L29" s="180"/>
      <c r="M29" s="209"/>
      <c r="N29" s="180"/>
      <c r="O29" s="180"/>
      <c r="P29" s="189"/>
      <c r="Q29" s="180"/>
      <c r="R29" s="180"/>
      <c r="S29" s="209"/>
      <c r="T29" s="236"/>
      <c r="U29" s="236"/>
      <c r="V29" s="189"/>
      <c r="W29" s="180"/>
      <c r="X29" s="180"/>
      <c r="Y29" s="180"/>
      <c r="Z29" s="180"/>
      <c r="AA29" s="180"/>
      <c r="AB29" s="180"/>
      <c r="AC29" s="180">
        <v>0</v>
      </c>
      <c r="AD29" s="180">
        <v>0</v>
      </c>
      <c r="AE29" s="179" t="e">
        <f t="shared" si="27"/>
        <v>#DIV/0!</v>
      </c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345"/>
    </row>
    <row r="30" spans="1:44">
      <c r="A30" s="317"/>
      <c r="B30" s="318"/>
      <c r="C30" s="319"/>
      <c r="D30" s="182" t="s">
        <v>282</v>
      </c>
      <c r="E30" s="260">
        <f>H30+K30+N30+Q30+T30+W30+Z30+AC30+AF30+AI30+AL30+AO30</f>
        <v>2835.5160100000003</v>
      </c>
      <c r="F30" s="248">
        <f>I30+L30+O30+R30+U30+X30+AA30+AD30+AG30+AJ30+AM30+AP30</f>
        <v>2498.79601</v>
      </c>
      <c r="G30" s="248">
        <f t="shared" si="24"/>
        <v>88.124912756179413</v>
      </c>
      <c r="H30" s="180">
        <f>I30</f>
        <v>180</v>
      </c>
      <c r="I30" s="180">
        <v>180</v>
      </c>
      <c r="J30" s="209">
        <f t="shared" si="34"/>
        <v>100</v>
      </c>
      <c r="K30" s="180">
        <v>631.57989999999995</v>
      </c>
      <c r="L30" s="180">
        <v>631.57989999999995</v>
      </c>
      <c r="M30" s="209">
        <f t="shared" si="25"/>
        <v>100</v>
      </c>
      <c r="N30" s="180">
        <v>694.61611000000005</v>
      </c>
      <c r="O30" s="180">
        <v>694.61611000000005</v>
      </c>
      <c r="P30" s="180">
        <f>O30/N30*100</f>
        <v>100</v>
      </c>
      <c r="Q30" s="180">
        <v>37.4</v>
      </c>
      <c r="R30" s="180">
        <v>37.4</v>
      </c>
      <c r="S30" s="180">
        <f>R30/Q30*100</f>
        <v>100</v>
      </c>
      <c r="T30" s="236">
        <v>955.2</v>
      </c>
      <c r="U30" s="236">
        <v>955.2</v>
      </c>
      <c r="V30" s="180">
        <f>U30/T30*100</f>
        <v>100</v>
      </c>
      <c r="W30" s="244">
        <v>100</v>
      </c>
      <c r="X30" s="244">
        <v>0</v>
      </c>
      <c r="Y30" s="244">
        <f>X30/W30*100</f>
        <v>0</v>
      </c>
      <c r="Z30" s="244">
        <f>100-0.08</f>
        <v>99.92</v>
      </c>
      <c r="AA30" s="244"/>
      <c r="AB30" s="244"/>
      <c r="AC30" s="244">
        <v>100</v>
      </c>
      <c r="AD30" s="244">
        <v>0</v>
      </c>
      <c r="AE30" s="240">
        <f t="shared" si="27"/>
        <v>0</v>
      </c>
      <c r="AF30" s="244">
        <v>36.799999999999997</v>
      </c>
      <c r="AG30" s="244">
        <v>0</v>
      </c>
      <c r="AH30" s="244"/>
      <c r="AI30" s="244">
        <v>0</v>
      </c>
      <c r="AJ30" s="180">
        <v>0</v>
      </c>
      <c r="AK30" s="180" t="e">
        <f t="shared" si="28"/>
        <v>#DIV/0!</v>
      </c>
      <c r="AL30" s="180">
        <v>0</v>
      </c>
      <c r="AM30" s="180">
        <v>0</v>
      </c>
      <c r="AN30" s="180" t="e">
        <f t="shared" ref="AN30" si="42">AM30/AL30*100</f>
        <v>#DIV/0!</v>
      </c>
      <c r="AO30" s="180">
        <v>0</v>
      </c>
      <c r="AP30" s="180">
        <v>0</v>
      </c>
      <c r="AQ30" s="180" t="e">
        <f t="shared" si="30"/>
        <v>#DIV/0!</v>
      </c>
      <c r="AR30" s="345"/>
    </row>
    <row r="31" spans="1:44" ht="18.75" customHeight="1">
      <c r="A31" s="317"/>
      <c r="B31" s="318"/>
      <c r="C31" s="319"/>
      <c r="D31" s="184" t="s">
        <v>43</v>
      </c>
      <c r="E31" s="260">
        <f t="shared" ref="E31" si="43">H31+K31+N31+Q31+T31+W31+Z31+AC31+AF31+AI31+AL31+AO31</f>
        <v>0</v>
      </c>
      <c r="F31" s="248">
        <f t="shared" ref="F31" si="44">I31+L31+O31+R31+U31+X31+AA31+AD31+AG31+AJ31+AM31+AP31</f>
        <v>0</v>
      </c>
      <c r="G31" s="248"/>
      <c r="H31" s="180"/>
      <c r="I31" s="180"/>
      <c r="J31" s="209"/>
      <c r="K31" s="180"/>
      <c r="L31" s="180"/>
      <c r="M31" s="209"/>
      <c r="N31" s="180"/>
      <c r="O31" s="180"/>
      <c r="P31" s="209"/>
      <c r="Q31" s="180"/>
      <c r="R31" s="180"/>
      <c r="S31" s="209"/>
      <c r="T31" s="236"/>
      <c r="U31" s="236"/>
      <c r="V31" s="189"/>
      <c r="W31" s="180"/>
      <c r="X31" s="180"/>
      <c r="Y31" s="180"/>
      <c r="Z31" s="180"/>
      <c r="AA31" s="180"/>
      <c r="AB31" s="180"/>
      <c r="AC31" s="180"/>
      <c r="AD31" s="180"/>
      <c r="AE31" s="189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221"/>
    </row>
    <row r="32" spans="1:44" s="181" customFormat="1">
      <c r="A32" s="317" t="s">
        <v>342</v>
      </c>
      <c r="B32" s="318" t="s">
        <v>292</v>
      </c>
      <c r="C32" s="319"/>
      <c r="D32" s="186" t="s">
        <v>41</v>
      </c>
      <c r="E32" s="259">
        <f>SUM(E33:E35)</f>
        <v>436.74999999999989</v>
      </c>
      <c r="F32" s="247">
        <f>SUM(F33:F35)</f>
        <v>211.7</v>
      </c>
      <c r="G32" s="247">
        <f t="shared" ref="G32:G82" si="45">F32/E32*100</f>
        <v>48.471665712650271</v>
      </c>
      <c r="H32" s="179">
        <f t="shared" ref="H32:AP32" si="46">SUM(H33:H35)</f>
        <v>0</v>
      </c>
      <c r="I32" s="179">
        <f t="shared" si="46"/>
        <v>0</v>
      </c>
      <c r="J32" s="179">
        <f t="shared" si="46"/>
        <v>0</v>
      </c>
      <c r="K32" s="179">
        <f t="shared" si="46"/>
        <v>30</v>
      </c>
      <c r="L32" s="179">
        <f t="shared" si="46"/>
        <v>30</v>
      </c>
      <c r="M32" s="179"/>
      <c r="N32" s="179">
        <f t="shared" si="46"/>
        <v>39.9</v>
      </c>
      <c r="O32" s="179">
        <f t="shared" si="46"/>
        <v>39.9</v>
      </c>
      <c r="P32" s="179">
        <f t="shared" si="46"/>
        <v>0</v>
      </c>
      <c r="Q32" s="179">
        <f t="shared" si="46"/>
        <v>20.100000000000001</v>
      </c>
      <c r="R32" s="179">
        <f t="shared" si="46"/>
        <v>20.100000000000001</v>
      </c>
      <c r="S32" s="179">
        <f t="shared" si="46"/>
        <v>0</v>
      </c>
      <c r="T32" s="235">
        <f t="shared" si="46"/>
        <v>121.7</v>
      </c>
      <c r="U32" s="235">
        <f t="shared" si="46"/>
        <v>121.7</v>
      </c>
      <c r="V32" s="180">
        <f>U32/T32*100</f>
        <v>100</v>
      </c>
      <c r="W32" s="179">
        <f t="shared" si="46"/>
        <v>32.15</v>
      </c>
      <c r="X32" s="179">
        <f t="shared" si="46"/>
        <v>0</v>
      </c>
      <c r="Y32" s="179">
        <f t="shared" si="46"/>
        <v>0</v>
      </c>
      <c r="Z32" s="179">
        <f t="shared" si="46"/>
        <v>32.15</v>
      </c>
      <c r="AA32" s="179">
        <f t="shared" si="46"/>
        <v>0</v>
      </c>
      <c r="AB32" s="179">
        <f t="shared" si="46"/>
        <v>0</v>
      </c>
      <c r="AC32" s="179">
        <f t="shared" si="46"/>
        <v>32.15</v>
      </c>
      <c r="AD32" s="179">
        <f t="shared" si="46"/>
        <v>0</v>
      </c>
      <c r="AE32" s="179">
        <f t="shared" si="27"/>
        <v>0</v>
      </c>
      <c r="AF32" s="179">
        <f t="shared" si="46"/>
        <v>32.15</v>
      </c>
      <c r="AG32" s="179">
        <f t="shared" si="46"/>
        <v>0</v>
      </c>
      <c r="AH32" s="179">
        <f t="shared" si="46"/>
        <v>0</v>
      </c>
      <c r="AI32" s="179">
        <f t="shared" si="46"/>
        <v>32.15</v>
      </c>
      <c r="AJ32" s="179">
        <f t="shared" si="46"/>
        <v>0</v>
      </c>
      <c r="AK32" s="180">
        <f t="shared" si="28"/>
        <v>0</v>
      </c>
      <c r="AL32" s="179">
        <f t="shared" si="46"/>
        <v>32.15</v>
      </c>
      <c r="AM32" s="179">
        <f t="shared" si="46"/>
        <v>0</v>
      </c>
      <c r="AN32" s="180">
        <f t="shared" ref="AN32" si="47">AM32/AL32*100</f>
        <v>0</v>
      </c>
      <c r="AO32" s="179">
        <f t="shared" si="46"/>
        <v>32.15</v>
      </c>
      <c r="AP32" s="179">
        <f t="shared" si="46"/>
        <v>0</v>
      </c>
      <c r="AQ32" s="180">
        <f t="shared" si="30"/>
        <v>0</v>
      </c>
      <c r="AR32" s="344"/>
    </row>
    <row r="33" spans="1:44" ht="17.25" customHeight="1">
      <c r="A33" s="317"/>
      <c r="B33" s="318"/>
      <c r="C33" s="319"/>
      <c r="D33" s="182" t="s">
        <v>2</v>
      </c>
      <c r="E33" s="260">
        <f t="shared" si="40"/>
        <v>0</v>
      </c>
      <c r="F33" s="248">
        <f t="shared" si="41"/>
        <v>0</v>
      </c>
      <c r="G33" s="248"/>
      <c r="H33" s="180"/>
      <c r="I33" s="180"/>
      <c r="J33" s="189"/>
      <c r="K33" s="180"/>
      <c r="L33" s="180"/>
      <c r="M33" s="189"/>
      <c r="N33" s="180"/>
      <c r="O33" s="180"/>
      <c r="P33" s="189"/>
      <c r="Q33" s="180"/>
      <c r="R33" s="180"/>
      <c r="S33" s="209"/>
      <c r="T33" s="236"/>
      <c r="U33" s="236"/>
      <c r="V33" s="189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9"/>
      <c r="AO33" s="180"/>
      <c r="AP33" s="180"/>
      <c r="AQ33" s="180"/>
      <c r="AR33" s="345"/>
    </row>
    <row r="34" spans="1:44">
      <c r="A34" s="317"/>
      <c r="B34" s="318"/>
      <c r="C34" s="319"/>
      <c r="D34" s="182" t="s">
        <v>282</v>
      </c>
      <c r="E34" s="260">
        <f>H34+K34+N34+Q34+T34+W34+Z34+AC34+AF34+AI34+AL34+AO34</f>
        <v>436.74999999999989</v>
      </c>
      <c r="F34" s="248">
        <f>I34+L34+O34+R34+U34+X34+AA34+AD34+AG34+AJ34+AM34+AP34</f>
        <v>211.7</v>
      </c>
      <c r="G34" s="248">
        <f t="shared" si="45"/>
        <v>48.471665712650271</v>
      </c>
      <c r="H34" s="180"/>
      <c r="I34" s="180"/>
      <c r="J34" s="189"/>
      <c r="K34" s="180">
        <v>30</v>
      </c>
      <c r="L34" s="180">
        <v>30</v>
      </c>
      <c r="M34" s="189"/>
      <c r="N34" s="180">
        <v>39.9</v>
      </c>
      <c r="O34" s="180">
        <v>39.9</v>
      </c>
      <c r="P34" s="189"/>
      <c r="Q34" s="180">
        <v>20.100000000000001</v>
      </c>
      <c r="R34" s="180">
        <v>20.100000000000001</v>
      </c>
      <c r="S34" s="209"/>
      <c r="T34" s="236">
        <v>121.7</v>
      </c>
      <c r="U34" s="236">
        <v>121.7</v>
      </c>
      <c r="V34" s="180">
        <f>U34/T34*100</f>
        <v>100</v>
      </c>
      <c r="W34" s="180">
        <v>32.15</v>
      </c>
      <c r="X34" s="180">
        <v>0</v>
      </c>
      <c r="Y34" s="180">
        <f>X34/W34*100</f>
        <v>0</v>
      </c>
      <c r="Z34" s="180">
        <v>32.15</v>
      </c>
      <c r="AA34" s="180">
        <v>0</v>
      </c>
      <c r="AB34" s="180">
        <f>AA34/Z34*100</f>
        <v>0</v>
      </c>
      <c r="AC34" s="180">
        <v>32.15</v>
      </c>
      <c r="AD34" s="180">
        <v>0</v>
      </c>
      <c r="AE34" s="180">
        <f t="shared" si="27"/>
        <v>0</v>
      </c>
      <c r="AF34" s="180">
        <v>32.15</v>
      </c>
      <c r="AG34" s="180">
        <v>0</v>
      </c>
      <c r="AH34" s="180"/>
      <c r="AI34" s="180">
        <v>32.15</v>
      </c>
      <c r="AJ34" s="180">
        <v>0</v>
      </c>
      <c r="AK34" s="180">
        <f t="shared" si="28"/>
        <v>0</v>
      </c>
      <c r="AL34" s="180">
        <v>32.15</v>
      </c>
      <c r="AM34" s="180">
        <v>0</v>
      </c>
      <c r="AN34" s="180">
        <f t="shared" ref="AN34" si="48">AM34/AL34*100</f>
        <v>0</v>
      </c>
      <c r="AO34" s="180">
        <v>32.15</v>
      </c>
      <c r="AP34" s="180">
        <v>0</v>
      </c>
      <c r="AQ34" s="180">
        <f t="shared" si="30"/>
        <v>0</v>
      </c>
      <c r="AR34" s="345"/>
    </row>
    <row r="35" spans="1:44" ht="21.75" customHeight="1">
      <c r="A35" s="317"/>
      <c r="B35" s="318"/>
      <c r="C35" s="319"/>
      <c r="D35" s="184" t="s">
        <v>43</v>
      </c>
      <c r="E35" s="260">
        <f t="shared" ref="E35" si="49">H35+K35+N35+Q35+T35+W35+Z35+AC35+AF35+AI35+AL35+AO35</f>
        <v>0</v>
      </c>
      <c r="F35" s="248">
        <f t="shared" ref="F35" si="50">I35+L35+O35+R35+U35+X35+AA35+AD35+AG35+AJ35+AM35+AP35</f>
        <v>0</v>
      </c>
      <c r="G35" s="248"/>
      <c r="H35" s="180"/>
      <c r="I35" s="180"/>
      <c r="J35" s="189"/>
      <c r="K35" s="180"/>
      <c r="L35" s="180"/>
      <c r="M35" s="189"/>
      <c r="N35" s="180"/>
      <c r="O35" s="180"/>
      <c r="P35" s="189"/>
      <c r="Q35" s="180"/>
      <c r="R35" s="180"/>
      <c r="S35" s="209"/>
      <c r="T35" s="236"/>
      <c r="U35" s="236"/>
      <c r="V35" s="189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9"/>
      <c r="AO35" s="180"/>
      <c r="AP35" s="180"/>
      <c r="AQ35" s="180"/>
      <c r="AR35" s="221"/>
    </row>
    <row r="36" spans="1:44" s="181" customFormat="1">
      <c r="A36" s="317" t="s">
        <v>343</v>
      </c>
      <c r="B36" s="318" t="s">
        <v>306</v>
      </c>
      <c r="C36" s="319"/>
      <c r="D36" s="186" t="s">
        <v>41</v>
      </c>
      <c r="E36" s="259">
        <f>SUM(E37:E39)</f>
        <v>733.8</v>
      </c>
      <c r="F36" s="247">
        <f>SUM(F37:F39)</f>
        <v>0</v>
      </c>
      <c r="G36" s="248"/>
      <c r="H36" s="179">
        <f t="shared" ref="H36:AP36" si="51">SUM(H37:H39)</f>
        <v>0</v>
      </c>
      <c r="I36" s="179">
        <f t="shared" si="51"/>
        <v>0</v>
      </c>
      <c r="J36" s="179">
        <f t="shared" si="51"/>
        <v>0</v>
      </c>
      <c r="K36" s="179">
        <f t="shared" si="51"/>
        <v>0</v>
      </c>
      <c r="L36" s="179">
        <f t="shared" si="51"/>
        <v>0</v>
      </c>
      <c r="M36" s="179"/>
      <c r="N36" s="179">
        <f t="shared" si="51"/>
        <v>0</v>
      </c>
      <c r="O36" s="179">
        <f t="shared" si="51"/>
        <v>0</v>
      </c>
      <c r="P36" s="179">
        <f t="shared" si="51"/>
        <v>0</v>
      </c>
      <c r="Q36" s="179">
        <f t="shared" si="51"/>
        <v>0</v>
      </c>
      <c r="R36" s="179">
        <f t="shared" si="51"/>
        <v>0</v>
      </c>
      <c r="S36" s="179">
        <f t="shared" si="51"/>
        <v>0</v>
      </c>
      <c r="T36" s="235">
        <f t="shared" si="51"/>
        <v>244.6</v>
      </c>
      <c r="U36" s="235">
        <f t="shared" si="51"/>
        <v>0</v>
      </c>
      <c r="V36" s="180">
        <f>U36/T36*100</f>
        <v>0</v>
      </c>
      <c r="W36" s="179">
        <f t="shared" si="51"/>
        <v>244.6</v>
      </c>
      <c r="X36" s="179">
        <f t="shared" si="51"/>
        <v>0</v>
      </c>
      <c r="Y36" s="179">
        <f t="shared" si="51"/>
        <v>0</v>
      </c>
      <c r="Z36" s="179">
        <f t="shared" si="51"/>
        <v>244.6</v>
      </c>
      <c r="AA36" s="179">
        <f t="shared" si="51"/>
        <v>0</v>
      </c>
      <c r="AB36" s="179">
        <f t="shared" si="51"/>
        <v>0</v>
      </c>
      <c r="AC36" s="179">
        <f t="shared" si="51"/>
        <v>0</v>
      </c>
      <c r="AD36" s="179">
        <f t="shared" si="51"/>
        <v>0</v>
      </c>
      <c r="AE36" s="179" t="e">
        <f t="shared" si="27"/>
        <v>#DIV/0!</v>
      </c>
      <c r="AF36" s="179">
        <f t="shared" si="51"/>
        <v>0</v>
      </c>
      <c r="AG36" s="179">
        <f t="shared" si="51"/>
        <v>0</v>
      </c>
      <c r="AH36" s="179">
        <f t="shared" si="51"/>
        <v>0</v>
      </c>
      <c r="AI36" s="179">
        <f t="shared" si="51"/>
        <v>0</v>
      </c>
      <c r="AJ36" s="179">
        <f t="shared" si="51"/>
        <v>0</v>
      </c>
      <c r="AK36" s="180"/>
      <c r="AL36" s="179">
        <f t="shared" si="51"/>
        <v>0</v>
      </c>
      <c r="AM36" s="179">
        <f t="shared" si="51"/>
        <v>0</v>
      </c>
      <c r="AN36" s="179">
        <f t="shared" si="51"/>
        <v>0</v>
      </c>
      <c r="AO36" s="179">
        <f t="shared" si="51"/>
        <v>0</v>
      </c>
      <c r="AP36" s="179">
        <f t="shared" si="51"/>
        <v>0</v>
      </c>
      <c r="AQ36" s="180"/>
      <c r="AR36" s="344"/>
    </row>
    <row r="37" spans="1:44" ht="21" customHeight="1">
      <c r="A37" s="317"/>
      <c r="B37" s="318"/>
      <c r="C37" s="319"/>
      <c r="D37" s="182" t="s">
        <v>2</v>
      </c>
      <c r="E37" s="260">
        <f t="shared" si="40"/>
        <v>0</v>
      </c>
      <c r="F37" s="248">
        <f t="shared" si="41"/>
        <v>0</v>
      </c>
      <c r="G37" s="248"/>
      <c r="H37" s="180"/>
      <c r="I37" s="180"/>
      <c r="J37" s="189"/>
      <c r="K37" s="180"/>
      <c r="L37" s="180"/>
      <c r="M37" s="189"/>
      <c r="N37" s="180"/>
      <c r="O37" s="180"/>
      <c r="P37" s="189"/>
      <c r="Q37" s="180"/>
      <c r="R37" s="180"/>
      <c r="S37" s="189"/>
      <c r="T37" s="236"/>
      <c r="U37" s="236"/>
      <c r="V37" s="209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9"/>
      <c r="AO37" s="180"/>
      <c r="AP37" s="180"/>
      <c r="AQ37" s="180"/>
      <c r="AR37" s="345"/>
    </row>
    <row r="38" spans="1:44">
      <c r="A38" s="317"/>
      <c r="B38" s="318"/>
      <c r="C38" s="319"/>
      <c r="D38" s="182" t="s">
        <v>282</v>
      </c>
      <c r="E38" s="260">
        <f t="shared" ref="E38:E39" si="52">H38+K38+N38+Q38+T38+W38+Z38+AC38+AF38+AI38+AL38+AO38</f>
        <v>733.8</v>
      </c>
      <c r="F38" s="248">
        <f t="shared" ref="F38:F39" si="53">I38+L38+O38+R38+U38+X38+AA38+AD38+AG38+AJ38+AM38+AP38</f>
        <v>0</v>
      </c>
      <c r="G38" s="248"/>
      <c r="H38" s="180">
        <v>0</v>
      </c>
      <c r="I38" s="180"/>
      <c r="J38" s="189"/>
      <c r="K38" s="180">
        <v>0</v>
      </c>
      <c r="L38" s="180"/>
      <c r="M38" s="189"/>
      <c r="N38" s="180">
        <v>0</v>
      </c>
      <c r="O38" s="180"/>
      <c r="P38" s="189"/>
      <c r="Q38" s="180"/>
      <c r="R38" s="180"/>
      <c r="S38" s="189"/>
      <c r="T38" s="236">
        <v>244.6</v>
      </c>
      <c r="U38" s="236">
        <v>0</v>
      </c>
      <c r="V38" s="180">
        <f>U38/T38*100</f>
        <v>0</v>
      </c>
      <c r="W38" s="180">
        <v>244.6</v>
      </c>
      <c r="X38" s="180">
        <v>0</v>
      </c>
      <c r="Y38" s="180">
        <f>X38/W38*100</f>
        <v>0</v>
      </c>
      <c r="Z38" s="180">
        <v>244.6</v>
      </c>
      <c r="AA38" s="180">
        <v>0</v>
      </c>
      <c r="AB38" s="180">
        <f>AA38/Z38*100</f>
        <v>0</v>
      </c>
      <c r="AC38" s="180">
        <f>AD38</f>
        <v>0</v>
      </c>
      <c r="AD38" s="180">
        <v>0</v>
      </c>
      <c r="AE38" s="180" t="e">
        <f t="shared" si="27"/>
        <v>#DIV/0!</v>
      </c>
      <c r="AF38" s="180">
        <v>0</v>
      </c>
      <c r="AG38" s="180">
        <v>0</v>
      </c>
      <c r="AH38" s="180"/>
      <c r="AI38" s="180"/>
      <c r="AJ38" s="180"/>
      <c r="AK38" s="180"/>
      <c r="AL38" s="180"/>
      <c r="AM38" s="180"/>
      <c r="AN38" s="189"/>
      <c r="AO38" s="180"/>
      <c r="AP38" s="180"/>
      <c r="AQ38" s="189"/>
      <c r="AR38" s="345"/>
    </row>
    <row r="39" spans="1:44" ht="20.25" customHeight="1">
      <c r="A39" s="317"/>
      <c r="B39" s="318"/>
      <c r="C39" s="319"/>
      <c r="D39" s="184" t="s">
        <v>43</v>
      </c>
      <c r="E39" s="260">
        <f t="shared" si="52"/>
        <v>0</v>
      </c>
      <c r="F39" s="248">
        <f t="shared" si="53"/>
        <v>0</v>
      </c>
      <c r="G39" s="248"/>
      <c r="H39" s="180"/>
      <c r="I39" s="180"/>
      <c r="J39" s="189"/>
      <c r="K39" s="180"/>
      <c r="L39" s="180"/>
      <c r="M39" s="189"/>
      <c r="N39" s="180"/>
      <c r="O39" s="180"/>
      <c r="P39" s="189"/>
      <c r="Q39" s="180"/>
      <c r="R39" s="180"/>
      <c r="S39" s="189"/>
      <c r="T39" s="236"/>
      <c r="U39" s="236"/>
      <c r="V39" s="209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9"/>
      <c r="AO39" s="180"/>
      <c r="AP39" s="180"/>
      <c r="AQ39" s="189"/>
      <c r="AR39" s="221"/>
    </row>
    <row r="40" spans="1:44" s="181" customFormat="1">
      <c r="A40" s="317" t="s">
        <v>344</v>
      </c>
      <c r="B40" s="318" t="s">
        <v>381</v>
      </c>
      <c r="C40" s="319"/>
      <c r="D40" s="186" t="s">
        <v>41</v>
      </c>
      <c r="E40" s="259">
        <f>SUM(E41:E43)</f>
        <v>3654.2500000000005</v>
      </c>
      <c r="F40" s="247">
        <f>SUM(F41:F43)</f>
        <v>3102.9700000000003</v>
      </c>
      <c r="G40" s="247">
        <f t="shared" si="45"/>
        <v>84.914004241636448</v>
      </c>
      <c r="H40" s="179">
        <f t="shared" ref="H40:AP40" si="54">SUM(H41:H43)</f>
        <v>0</v>
      </c>
      <c r="I40" s="179">
        <f t="shared" si="54"/>
        <v>0</v>
      </c>
      <c r="J40" s="179">
        <f t="shared" si="54"/>
        <v>0</v>
      </c>
      <c r="K40" s="179">
        <f t="shared" si="54"/>
        <v>221.4</v>
      </c>
      <c r="L40" s="179">
        <f t="shared" si="54"/>
        <v>221.4</v>
      </c>
      <c r="M40" s="179"/>
      <c r="N40" s="179">
        <f t="shared" si="54"/>
        <v>1778.6</v>
      </c>
      <c r="O40" s="179">
        <f t="shared" si="54"/>
        <v>1778.6</v>
      </c>
      <c r="P40" s="179">
        <f t="shared" si="54"/>
        <v>100</v>
      </c>
      <c r="Q40" s="179">
        <f t="shared" si="54"/>
        <v>588.97</v>
      </c>
      <c r="R40" s="179">
        <f t="shared" si="54"/>
        <v>588.97</v>
      </c>
      <c r="S40" s="179">
        <f t="shared" si="54"/>
        <v>0</v>
      </c>
      <c r="T40" s="235">
        <f t="shared" si="54"/>
        <v>514</v>
      </c>
      <c r="U40" s="235">
        <f t="shared" si="54"/>
        <v>514</v>
      </c>
      <c r="V40" s="179">
        <f t="shared" si="54"/>
        <v>0</v>
      </c>
      <c r="W40" s="179">
        <f t="shared" si="54"/>
        <v>551.28</v>
      </c>
      <c r="X40" s="179">
        <f t="shared" si="54"/>
        <v>0</v>
      </c>
      <c r="Y40" s="179">
        <f t="shared" si="54"/>
        <v>0</v>
      </c>
      <c r="Z40" s="179">
        <f t="shared" si="54"/>
        <v>0</v>
      </c>
      <c r="AA40" s="179">
        <f t="shared" si="54"/>
        <v>0</v>
      </c>
      <c r="AB40" s="179">
        <f t="shared" si="54"/>
        <v>0</v>
      </c>
      <c r="AC40" s="179">
        <f t="shared" si="54"/>
        <v>0</v>
      </c>
      <c r="AD40" s="179">
        <f t="shared" si="54"/>
        <v>0</v>
      </c>
      <c r="AE40" s="179"/>
      <c r="AF40" s="179">
        <f t="shared" si="54"/>
        <v>0</v>
      </c>
      <c r="AG40" s="179">
        <f t="shared" si="54"/>
        <v>0</v>
      </c>
      <c r="AH40" s="179">
        <f t="shared" si="54"/>
        <v>0</v>
      </c>
      <c r="AI40" s="179">
        <f t="shared" si="54"/>
        <v>0</v>
      </c>
      <c r="AJ40" s="179">
        <f t="shared" si="54"/>
        <v>0</v>
      </c>
      <c r="AK40" s="179">
        <f t="shared" si="54"/>
        <v>0</v>
      </c>
      <c r="AL40" s="179">
        <f t="shared" si="54"/>
        <v>0</v>
      </c>
      <c r="AM40" s="179">
        <f t="shared" si="54"/>
        <v>0</v>
      </c>
      <c r="AN40" s="179">
        <f t="shared" si="54"/>
        <v>0</v>
      </c>
      <c r="AO40" s="179">
        <f t="shared" si="54"/>
        <v>0</v>
      </c>
      <c r="AP40" s="179">
        <f t="shared" si="54"/>
        <v>0</v>
      </c>
      <c r="AQ40" s="180" t="e">
        <f t="shared" ref="AQ40:AQ42" si="55">AP40/AO40*100</f>
        <v>#DIV/0!</v>
      </c>
      <c r="AR40" s="344"/>
    </row>
    <row r="41" spans="1:44" ht="31.2">
      <c r="A41" s="317"/>
      <c r="B41" s="318"/>
      <c r="C41" s="319"/>
      <c r="D41" s="182" t="s">
        <v>2</v>
      </c>
      <c r="E41" s="260">
        <f>H41+K41+N41+Q41+T41+W41+Z41+AC41+AF41+AI41+AL41+AO41</f>
        <v>887.5</v>
      </c>
      <c r="F41" s="248">
        <f t="shared" si="41"/>
        <v>503</v>
      </c>
      <c r="G41" s="248">
        <f t="shared" si="45"/>
        <v>56.676056338028168</v>
      </c>
      <c r="H41" s="180"/>
      <c r="I41" s="180"/>
      <c r="J41" s="189"/>
      <c r="K41" s="180"/>
      <c r="L41" s="180"/>
      <c r="M41" s="189"/>
      <c r="N41" s="180">
        <v>0</v>
      </c>
      <c r="O41" s="180"/>
      <c r="P41" s="209"/>
      <c r="Q41" s="180">
        <v>0</v>
      </c>
      <c r="R41" s="180"/>
      <c r="S41" s="189"/>
      <c r="T41" s="236">
        <v>503</v>
      </c>
      <c r="U41" s="236">
        <v>503</v>
      </c>
      <c r="V41" s="209"/>
      <c r="W41" s="180">
        <f>112+272.5</f>
        <v>384.5</v>
      </c>
      <c r="X41" s="180"/>
      <c r="Y41" s="180"/>
      <c r="Z41" s="180">
        <v>0</v>
      </c>
      <c r="AA41" s="180"/>
      <c r="AB41" s="189"/>
      <c r="AC41" s="180">
        <v>0</v>
      </c>
      <c r="AD41" s="180"/>
      <c r="AE41" s="180"/>
      <c r="AF41" s="180">
        <v>0</v>
      </c>
      <c r="AG41" s="180">
        <v>0</v>
      </c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345"/>
    </row>
    <row r="42" spans="1:44">
      <c r="A42" s="317"/>
      <c r="B42" s="318"/>
      <c r="C42" s="319"/>
      <c r="D42" s="182" t="s">
        <v>282</v>
      </c>
      <c r="E42" s="260">
        <f>H42+K42+N42+Q42+T42+W42+Z42+AC42+AF42+AI42+AL42+AO42</f>
        <v>2766.7500000000005</v>
      </c>
      <c r="F42" s="248">
        <f>I42+L42+O42+R42+U42+X42+AA42+AD42+AG42+AJ42+AM42+AP42</f>
        <v>2599.9700000000003</v>
      </c>
      <c r="G42" s="248">
        <f t="shared" si="45"/>
        <v>93.9719887955182</v>
      </c>
      <c r="H42" s="180"/>
      <c r="I42" s="180"/>
      <c r="J42" s="189"/>
      <c r="K42" s="180">
        <v>221.4</v>
      </c>
      <c r="L42" s="180">
        <v>221.4</v>
      </c>
      <c r="M42" s="189"/>
      <c r="N42" s="180">
        <v>1778.6</v>
      </c>
      <c r="O42" s="180">
        <v>1778.6</v>
      </c>
      <c r="P42" s="180">
        <f>O42/N42*100</f>
        <v>100</v>
      </c>
      <c r="Q42" s="180">
        <v>588.97</v>
      </c>
      <c r="R42" s="180">
        <v>588.97</v>
      </c>
      <c r="S42" s="180"/>
      <c r="T42" s="236">
        <v>11</v>
      </c>
      <c r="U42" s="236">
        <v>11</v>
      </c>
      <c r="V42" s="209"/>
      <c r="W42" s="180">
        <f>125.3+41.5-0.02</f>
        <v>166.78</v>
      </c>
      <c r="X42" s="180"/>
      <c r="Y42" s="180"/>
      <c r="Z42" s="180"/>
      <c r="AA42" s="180"/>
      <c r="AB42" s="189"/>
      <c r="AC42" s="180"/>
      <c r="AD42" s="180"/>
      <c r="AE42" s="180"/>
      <c r="AF42" s="180">
        <v>0</v>
      </c>
      <c r="AG42" s="180"/>
      <c r="AH42" s="180"/>
      <c r="AI42" s="180">
        <v>0</v>
      </c>
      <c r="AJ42" s="180"/>
      <c r="AK42" s="189"/>
      <c r="AL42" s="180">
        <v>0</v>
      </c>
      <c r="AM42" s="180"/>
      <c r="AN42" s="180"/>
      <c r="AO42" s="180">
        <v>0</v>
      </c>
      <c r="AP42" s="180">
        <v>0</v>
      </c>
      <c r="AQ42" s="180" t="e">
        <f t="shared" si="55"/>
        <v>#DIV/0!</v>
      </c>
      <c r="AR42" s="345"/>
    </row>
    <row r="43" spans="1:44" ht="31.2">
      <c r="A43" s="317"/>
      <c r="B43" s="318"/>
      <c r="C43" s="319"/>
      <c r="D43" s="184" t="s">
        <v>43</v>
      </c>
      <c r="E43" s="260">
        <f t="shared" ref="E43" si="56">H43+K43+N43+Q43+T43+W43+Z43+AC43+AF43+AI43+AL43+AO43</f>
        <v>0</v>
      </c>
      <c r="F43" s="248">
        <f t="shared" ref="F43" si="57">I43+L43+O43+R43+U43+X43+AA43+AD43+AG43+AJ43+AM43+AP43</f>
        <v>0</v>
      </c>
      <c r="G43" s="248"/>
      <c r="H43" s="180"/>
      <c r="I43" s="180"/>
      <c r="J43" s="189"/>
      <c r="K43" s="180"/>
      <c r="L43" s="180"/>
      <c r="M43" s="189"/>
      <c r="N43" s="180"/>
      <c r="O43" s="180"/>
      <c r="P43" s="209"/>
      <c r="Q43" s="180"/>
      <c r="R43" s="180"/>
      <c r="S43" s="180"/>
      <c r="T43" s="236"/>
      <c r="U43" s="236"/>
      <c r="V43" s="209"/>
      <c r="W43" s="180"/>
      <c r="X43" s="180"/>
      <c r="Y43" s="180"/>
      <c r="Z43" s="180"/>
      <c r="AA43" s="180"/>
      <c r="AB43" s="189"/>
      <c r="AC43" s="180"/>
      <c r="AD43" s="180"/>
      <c r="AE43" s="180"/>
      <c r="AF43" s="180"/>
      <c r="AG43" s="180"/>
      <c r="AH43" s="180"/>
      <c r="AI43" s="180"/>
      <c r="AJ43" s="180"/>
      <c r="AK43" s="189"/>
      <c r="AL43" s="180"/>
      <c r="AM43" s="180"/>
      <c r="AN43" s="180"/>
      <c r="AO43" s="180"/>
      <c r="AP43" s="180"/>
      <c r="AQ43" s="189"/>
      <c r="AR43" s="221"/>
    </row>
    <row r="44" spans="1:44" s="181" customFormat="1" hidden="1">
      <c r="A44" s="317" t="s">
        <v>345</v>
      </c>
      <c r="B44" s="318" t="s">
        <v>304</v>
      </c>
      <c r="C44" s="319"/>
      <c r="D44" s="186" t="s">
        <v>41</v>
      </c>
      <c r="E44" s="259">
        <f>SUM(E45:E47)</f>
        <v>0</v>
      </c>
      <c r="F44" s="247">
        <f t="shared" ref="F44:AQ44" si="58">SUM(F45:F47)</f>
        <v>0</v>
      </c>
      <c r="G44" s="247"/>
      <c r="H44" s="179">
        <f t="shared" si="58"/>
        <v>0</v>
      </c>
      <c r="I44" s="179">
        <f t="shared" si="58"/>
        <v>0</v>
      </c>
      <c r="J44" s="179">
        <f t="shared" si="58"/>
        <v>0</v>
      </c>
      <c r="K44" s="179">
        <f t="shared" si="58"/>
        <v>0</v>
      </c>
      <c r="L44" s="179">
        <f t="shared" si="58"/>
        <v>0</v>
      </c>
      <c r="M44" s="179"/>
      <c r="N44" s="179">
        <f t="shared" si="58"/>
        <v>0</v>
      </c>
      <c r="O44" s="179">
        <f t="shared" si="58"/>
        <v>0</v>
      </c>
      <c r="P44" s="179">
        <f t="shared" si="58"/>
        <v>0</v>
      </c>
      <c r="Q44" s="179">
        <f t="shared" si="58"/>
        <v>0</v>
      </c>
      <c r="R44" s="179">
        <f t="shared" si="58"/>
        <v>0</v>
      </c>
      <c r="S44" s="179">
        <f t="shared" si="58"/>
        <v>0</v>
      </c>
      <c r="T44" s="235">
        <f t="shared" si="58"/>
        <v>0</v>
      </c>
      <c r="U44" s="235">
        <f t="shared" si="58"/>
        <v>0</v>
      </c>
      <c r="V44" s="179">
        <f t="shared" si="58"/>
        <v>0</v>
      </c>
      <c r="W44" s="179">
        <f t="shared" si="58"/>
        <v>0</v>
      </c>
      <c r="X44" s="179">
        <f t="shared" si="58"/>
        <v>0</v>
      </c>
      <c r="Y44" s="179">
        <f t="shared" si="58"/>
        <v>0</v>
      </c>
      <c r="Z44" s="179">
        <f t="shared" si="58"/>
        <v>0</v>
      </c>
      <c r="AA44" s="179">
        <f t="shared" si="58"/>
        <v>0</v>
      </c>
      <c r="AB44" s="179">
        <f t="shared" si="58"/>
        <v>0</v>
      </c>
      <c r="AC44" s="179">
        <f t="shared" si="58"/>
        <v>0</v>
      </c>
      <c r="AD44" s="179">
        <f t="shared" si="58"/>
        <v>0</v>
      </c>
      <c r="AE44" s="179"/>
      <c r="AF44" s="179">
        <f t="shared" si="58"/>
        <v>0</v>
      </c>
      <c r="AG44" s="179">
        <f t="shared" si="58"/>
        <v>0</v>
      </c>
      <c r="AH44" s="179">
        <f t="shared" si="58"/>
        <v>0</v>
      </c>
      <c r="AI44" s="179">
        <f t="shared" si="58"/>
        <v>0</v>
      </c>
      <c r="AJ44" s="179">
        <f t="shared" si="58"/>
        <v>0</v>
      </c>
      <c r="AK44" s="179">
        <f t="shared" si="58"/>
        <v>0</v>
      </c>
      <c r="AL44" s="179">
        <f t="shared" si="58"/>
        <v>0</v>
      </c>
      <c r="AM44" s="179">
        <f t="shared" si="58"/>
        <v>0</v>
      </c>
      <c r="AN44" s="179">
        <f t="shared" si="58"/>
        <v>0</v>
      </c>
      <c r="AO44" s="179">
        <f t="shared" si="58"/>
        <v>0</v>
      </c>
      <c r="AP44" s="179">
        <f t="shared" si="58"/>
        <v>0</v>
      </c>
      <c r="AQ44" s="179">
        <f t="shared" si="58"/>
        <v>0</v>
      </c>
      <c r="AR44" s="344"/>
    </row>
    <row r="45" spans="1:44" ht="31.2" hidden="1">
      <c r="A45" s="317"/>
      <c r="B45" s="318"/>
      <c r="C45" s="319"/>
      <c r="D45" s="182" t="s">
        <v>2</v>
      </c>
      <c r="E45" s="260">
        <f t="shared" si="40"/>
        <v>0</v>
      </c>
      <c r="F45" s="248">
        <f t="shared" si="41"/>
        <v>0</v>
      </c>
      <c r="G45" s="248"/>
      <c r="H45" s="180"/>
      <c r="I45" s="180"/>
      <c r="J45" s="189"/>
      <c r="K45" s="180"/>
      <c r="L45" s="180"/>
      <c r="M45" s="189"/>
      <c r="N45" s="180"/>
      <c r="O45" s="180"/>
      <c r="P45" s="189"/>
      <c r="Q45" s="180"/>
      <c r="R45" s="180"/>
      <c r="S45" s="189"/>
      <c r="T45" s="236"/>
      <c r="U45" s="236"/>
      <c r="V45" s="209"/>
      <c r="W45" s="180"/>
      <c r="X45" s="180"/>
      <c r="Y45" s="180"/>
      <c r="Z45" s="180"/>
      <c r="AA45" s="180"/>
      <c r="AB45" s="189"/>
      <c r="AC45" s="180"/>
      <c r="AD45" s="180"/>
      <c r="AE45" s="180"/>
      <c r="AF45" s="180"/>
      <c r="AG45" s="180"/>
      <c r="AH45" s="180"/>
      <c r="AI45" s="180"/>
      <c r="AJ45" s="180"/>
      <c r="AK45" s="189"/>
      <c r="AL45" s="180"/>
      <c r="AM45" s="180"/>
      <c r="AN45" s="180"/>
      <c r="AO45" s="180"/>
      <c r="AP45" s="180"/>
      <c r="AQ45" s="189"/>
      <c r="AR45" s="345"/>
    </row>
    <row r="46" spans="1:44" hidden="1">
      <c r="A46" s="317"/>
      <c r="B46" s="318"/>
      <c r="C46" s="319"/>
      <c r="D46" s="182" t="s">
        <v>282</v>
      </c>
      <c r="E46" s="260">
        <v>0</v>
      </c>
      <c r="F46" s="248">
        <v>0</v>
      </c>
      <c r="G46" s="248"/>
      <c r="H46" s="180"/>
      <c r="I46" s="180"/>
      <c r="J46" s="189"/>
      <c r="K46" s="180"/>
      <c r="L46" s="180"/>
      <c r="M46" s="189"/>
      <c r="N46" s="180"/>
      <c r="O46" s="180"/>
      <c r="P46" s="189"/>
      <c r="Q46" s="180"/>
      <c r="R46" s="180"/>
      <c r="S46" s="189"/>
      <c r="T46" s="236"/>
      <c r="U46" s="236"/>
      <c r="V46" s="209"/>
      <c r="W46" s="180"/>
      <c r="X46" s="180"/>
      <c r="Y46" s="180"/>
      <c r="Z46" s="180"/>
      <c r="AA46" s="180"/>
      <c r="AB46" s="189"/>
      <c r="AC46" s="180"/>
      <c r="AD46" s="180"/>
      <c r="AE46" s="180"/>
      <c r="AF46" s="180"/>
      <c r="AG46" s="180"/>
      <c r="AH46" s="180"/>
      <c r="AI46" s="180">
        <v>0</v>
      </c>
      <c r="AJ46" s="180">
        <v>0</v>
      </c>
      <c r="AK46" s="189" t="s">
        <v>366</v>
      </c>
      <c r="AL46" s="180">
        <v>0</v>
      </c>
      <c r="AM46" s="180"/>
      <c r="AN46" s="180"/>
      <c r="AO46" s="180">
        <v>0</v>
      </c>
      <c r="AP46" s="180"/>
      <c r="AQ46" s="189"/>
      <c r="AR46" s="345"/>
    </row>
    <row r="47" spans="1:44" ht="31.2" hidden="1">
      <c r="A47" s="317"/>
      <c r="B47" s="318"/>
      <c r="C47" s="319"/>
      <c r="D47" s="184" t="s">
        <v>43</v>
      </c>
      <c r="E47" s="260">
        <f t="shared" ref="E47" si="59">H47+K47+N47+Q47+T47+W47+Z47+AC47+AF47+AI47+AL47+AO47</f>
        <v>0</v>
      </c>
      <c r="F47" s="248">
        <f t="shared" ref="F47" si="60">I47+L47+O47+R47+U47+X47+AA47+AD47+AG47+AJ47+AM47+AP47</f>
        <v>0</v>
      </c>
      <c r="G47" s="248"/>
      <c r="H47" s="180"/>
      <c r="I47" s="180"/>
      <c r="J47" s="189"/>
      <c r="K47" s="180"/>
      <c r="L47" s="180"/>
      <c r="M47" s="189"/>
      <c r="N47" s="180"/>
      <c r="O47" s="180"/>
      <c r="P47" s="189"/>
      <c r="Q47" s="180"/>
      <c r="R47" s="180"/>
      <c r="S47" s="189"/>
      <c r="T47" s="236"/>
      <c r="U47" s="236"/>
      <c r="V47" s="209"/>
      <c r="W47" s="180"/>
      <c r="X47" s="180"/>
      <c r="Y47" s="180"/>
      <c r="Z47" s="180"/>
      <c r="AA47" s="180"/>
      <c r="AB47" s="189"/>
      <c r="AC47" s="180"/>
      <c r="AD47" s="180"/>
      <c r="AE47" s="180"/>
      <c r="AF47" s="180"/>
      <c r="AG47" s="180"/>
      <c r="AH47" s="180"/>
      <c r="AI47" s="180"/>
      <c r="AJ47" s="180"/>
      <c r="AK47" s="189"/>
      <c r="AL47" s="180"/>
      <c r="AM47" s="180"/>
      <c r="AN47" s="180"/>
      <c r="AO47" s="180"/>
      <c r="AP47" s="180"/>
      <c r="AQ47" s="189"/>
      <c r="AR47" s="221"/>
    </row>
    <row r="48" spans="1:44" s="181" customFormat="1" hidden="1">
      <c r="A48" s="317" t="s">
        <v>346</v>
      </c>
      <c r="B48" s="318" t="s">
        <v>305</v>
      </c>
      <c r="C48" s="319"/>
      <c r="D48" s="186" t="s">
        <v>41</v>
      </c>
      <c r="E48" s="259">
        <f>SUM(E49:E51)</f>
        <v>0</v>
      </c>
      <c r="F48" s="247">
        <f t="shared" ref="F48:AQ48" si="61">SUM(F49:F51)</f>
        <v>0</v>
      </c>
      <c r="G48" s="247"/>
      <c r="H48" s="179">
        <f t="shared" si="61"/>
        <v>0</v>
      </c>
      <c r="I48" s="179">
        <f t="shared" si="61"/>
        <v>0</v>
      </c>
      <c r="J48" s="179">
        <f t="shared" si="61"/>
        <v>0</v>
      </c>
      <c r="K48" s="179">
        <f t="shared" si="61"/>
        <v>0</v>
      </c>
      <c r="L48" s="179">
        <f t="shared" si="61"/>
        <v>0</v>
      </c>
      <c r="M48" s="179"/>
      <c r="N48" s="179">
        <f t="shared" si="61"/>
        <v>0</v>
      </c>
      <c r="O48" s="179">
        <f t="shared" si="61"/>
        <v>0</v>
      </c>
      <c r="P48" s="179">
        <f t="shared" si="61"/>
        <v>0</v>
      </c>
      <c r="Q48" s="179">
        <f t="shared" si="61"/>
        <v>0</v>
      </c>
      <c r="R48" s="179">
        <f t="shared" si="61"/>
        <v>0</v>
      </c>
      <c r="S48" s="179">
        <f t="shared" si="61"/>
        <v>0</v>
      </c>
      <c r="T48" s="235">
        <f t="shared" si="61"/>
        <v>0</v>
      </c>
      <c r="U48" s="235">
        <f t="shared" si="61"/>
        <v>0</v>
      </c>
      <c r="V48" s="179">
        <f t="shared" si="61"/>
        <v>0</v>
      </c>
      <c r="W48" s="179">
        <f t="shared" si="61"/>
        <v>0</v>
      </c>
      <c r="X48" s="179">
        <f t="shared" si="61"/>
        <v>0</v>
      </c>
      <c r="Y48" s="179">
        <f t="shared" si="61"/>
        <v>0</v>
      </c>
      <c r="Z48" s="179">
        <f t="shared" si="61"/>
        <v>0</v>
      </c>
      <c r="AA48" s="179">
        <f t="shared" si="61"/>
        <v>0</v>
      </c>
      <c r="AB48" s="179">
        <f t="shared" si="61"/>
        <v>0</v>
      </c>
      <c r="AC48" s="179">
        <f t="shared" si="61"/>
        <v>0</v>
      </c>
      <c r="AD48" s="179">
        <f t="shared" si="61"/>
        <v>0</v>
      </c>
      <c r="AE48" s="179"/>
      <c r="AF48" s="179">
        <f t="shared" si="61"/>
        <v>0</v>
      </c>
      <c r="AG48" s="179">
        <f t="shared" si="61"/>
        <v>0</v>
      </c>
      <c r="AH48" s="179">
        <f t="shared" si="61"/>
        <v>0</v>
      </c>
      <c r="AI48" s="179">
        <f t="shared" si="61"/>
        <v>0</v>
      </c>
      <c r="AJ48" s="179">
        <f t="shared" si="61"/>
        <v>0</v>
      </c>
      <c r="AK48" s="179">
        <f t="shared" si="61"/>
        <v>0</v>
      </c>
      <c r="AL48" s="179">
        <f t="shared" si="61"/>
        <v>0</v>
      </c>
      <c r="AM48" s="179">
        <f t="shared" si="61"/>
        <v>0</v>
      </c>
      <c r="AN48" s="179">
        <f t="shared" si="61"/>
        <v>0</v>
      </c>
      <c r="AO48" s="179">
        <f t="shared" si="61"/>
        <v>0</v>
      </c>
      <c r="AP48" s="179">
        <f t="shared" si="61"/>
        <v>0</v>
      </c>
      <c r="AQ48" s="179">
        <f t="shared" si="61"/>
        <v>0</v>
      </c>
      <c r="AR48" s="344"/>
    </row>
    <row r="49" spans="1:44" ht="31.2" hidden="1">
      <c r="A49" s="317"/>
      <c r="B49" s="318"/>
      <c r="C49" s="319"/>
      <c r="D49" s="182" t="s">
        <v>2</v>
      </c>
      <c r="E49" s="260">
        <f t="shared" si="40"/>
        <v>0</v>
      </c>
      <c r="F49" s="248">
        <f t="shared" si="41"/>
        <v>0</v>
      </c>
      <c r="G49" s="248"/>
      <c r="H49" s="180"/>
      <c r="I49" s="180"/>
      <c r="J49" s="189"/>
      <c r="K49" s="180"/>
      <c r="L49" s="180"/>
      <c r="M49" s="209"/>
      <c r="N49" s="180"/>
      <c r="O49" s="180"/>
      <c r="P49" s="189"/>
      <c r="Q49" s="180"/>
      <c r="R49" s="180"/>
      <c r="S49" s="189"/>
      <c r="T49" s="236"/>
      <c r="U49" s="236"/>
      <c r="V49" s="209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9"/>
      <c r="AL49" s="180"/>
      <c r="AM49" s="180"/>
      <c r="AN49" s="180"/>
      <c r="AO49" s="180"/>
      <c r="AP49" s="180"/>
      <c r="AQ49" s="189"/>
      <c r="AR49" s="345"/>
    </row>
    <row r="50" spans="1:44" hidden="1">
      <c r="A50" s="317"/>
      <c r="B50" s="318"/>
      <c r="C50" s="319"/>
      <c r="D50" s="182" t="s">
        <v>282</v>
      </c>
      <c r="E50" s="260">
        <f t="shared" ref="E50:E51" si="62">H50+K50+N50+Q50+T50+W50+Z50+AC50+AF50+AI50+AL50+AO50</f>
        <v>0</v>
      </c>
      <c r="F50" s="248">
        <f t="shared" ref="F50:F51" si="63">I50+L50+O50+R50+U50+X50+AA50+AD50+AG50+AJ50+AM50+AP50</f>
        <v>0</v>
      </c>
      <c r="G50" s="248"/>
      <c r="H50" s="180"/>
      <c r="I50" s="180"/>
      <c r="J50" s="189"/>
      <c r="K50" s="180"/>
      <c r="L50" s="180"/>
      <c r="M50" s="209"/>
      <c r="N50" s="180"/>
      <c r="O50" s="180"/>
      <c r="P50" s="189"/>
      <c r="Q50" s="180"/>
      <c r="R50" s="180"/>
      <c r="S50" s="189"/>
      <c r="T50" s="236"/>
      <c r="U50" s="236"/>
      <c r="V50" s="209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9"/>
      <c r="AL50" s="180"/>
      <c r="AM50" s="180"/>
      <c r="AN50" s="180"/>
      <c r="AO50" s="180"/>
      <c r="AP50" s="180"/>
      <c r="AQ50" s="189"/>
      <c r="AR50" s="345"/>
    </row>
    <row r="51" spans="1:44" ht="31.2" hidden="1">
      <c r="A51" s="317"/>
      <c r="B51" s="318"/>
      <c r="C51" s="319"/>
      <c r="D51" s="184" t="s">
        <v>43</v>
      </c>
      <c r="E51" s="260">
        <f t="shared" si="62"/>
        <v>0</v>
      </c>
      <c r="F51" s="248">
        <f t="shared" si="63"/>
        <v>0</v>
      </c>
      <c r="G51" s="248"/>
      <c r="H51" s="180"/>
      <c r="I51" s="180"/>
      <c r="J51" s="189"/>
      <c r="K51" s="180"/>
      <c r="L51" s="180"/>
      <c r="M51" s="209"/>
      <c r="N51" s="180"/>
      <c r="O51" s="180"/>
      <c r="P51" s="189"/>
      <c r="Q51" s="180"/>
      <c r="R51" s="180"/>
      <c r="S51" s="189"/>
      <c r="T51" s="236"/>
      <c r="U51" s="236"/>
      <c r="V51" s="209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9"/>
      <c r="AL51" s="180"/>
      <c r="AM51" s="180"/>
      <c r="AN51" s="189"/>
      <c r="AO51" s="180"/>
      <c r="AP51" s="180"/>
      <c r="AQ51" s="189"/>
      <c r="AR51" s="345"/>
    </row>
    <row r="52" spans="1:44" s="181" customFormat="1" hidden="1">
      <c r="A52" s="317" t="s">
        <v>347</v>
      </c>
      <c r="B52" s="318" t="s">
        <v>337</v>
      </c>
      <c r="C52" s="319"/>
      <c r="D52" s="186" t="s">
        <v>41</v>
      </c>
      <c r="E52" s="259">
        <f>SUM(E53:E55)</f>
        <v>0</v>
      </c>
      <c r="F52" s="247">
        <f t="shared" ref="F52:AQ52" si="64">SUM(F53:F55)</f>
        <v>0</v>
      </c>
      <c r="G52" s="247"/>
      <c r="H52" s="179">
        <f t="shared" si="64"/>
        <v>0</v>
      </c>
      <c r="I52" s="179">
        <f t="shared" si="64"/>
        <v>0</v>
      </c>
      <c r="J52" s="179">
        <f t="shared" si="64"/>
        <v>0</v>
      </c>
      <c r="K52" s="179">
        <f t="shared" si="64"/>
        <v>0</v>
      </c>
      <c r="L52" s="179">
        <f t="shared" si="64"/>
        <v>0</v>
      </c>
      <c r="M52" s="179"/>
      <c r="N52" s="179">
        <f t="shared" si="64"/>
        <v>0</v>
      </c>
      <c r="O52" s="179">
        <f t="shared" si="64"/>
        <v>0</v>
      </c>
      <c r="P52" s="179">
        <f t="shared" si="64"/>
        <v>0</v>
      </c>
      <c r="Q52" s="179">
        <f t="shared" si="64"/>
        <v>0</v>
      </c>
      <c r="R52" s="179">
        <f t="shared" si="64"/>
        <v>0</v>
      </c>
      <c r="S52" s="179">
        <f t="shared" si="64"/>
        <v>0</v>
      </c>
      <c r="T52" s="235">
        <f t="shared" si="64"/>
        <v>0</v>
      </c>
      <c r="U52" s="235">
        <f t="shared" si="64"/>
        <v>0</v>
      </c>
      <c r="V52" s="179">
        <f t="shared" si="64"/>
        <v>0</v>
      </c>
      <c r="W52" s="179">
        <f t="shared" si="64"/>
        <v>0</v>
      </c>
      <c r="X52" s="179">
        <f t="shared" si="64"/>
        <v>0</v>
      </c>
      <c r="Y52" s="179">
        <f t="shared" si="64"/>
        <v>0</v>
      </c>
      <c r="Z52" s="179">
        <f t="shared" si="64"/>
        <v>0</v>
      </c>
      <c r="AA52" s="179">
        <f t="shared" si="64"/>
        <v>0</v>
      </c>
      <c r="AB52" s="179">
        <f t="shared" si="64"/>
        <v>0</v>
      </c>
      <c r="AC52" s="179">
        <f t="shared" si="64"/>
        <v>0</v>
      </c>
      <c r="AD52" s="179">
        <f t="shared" si="64"/>
        <v>0</v>
      </c>
      <c r="AE52" s="179"/>
      <c r="AF52" s="179">
        <f t="shared" si="64"/>
        <v>0</v>
      </c>
      <c r="AG52" s="179">
        <f t="shared" si="64"/>
        <v>0</v>
      </c>
      <c r="AH52" s="179">
        <f t="shared" si="64"/>
        <v>0</v>
      </c>
      <c r="AI52" s="179">
        <f t="shared" si="64"/>
        <v>0</v>
      </c>
      <c r="AJ52" s="179">
        <f t="shared" si="64"/>
        <v>0</v>
      </c>
      <c r="AK52" s="179">
        <f t="shared" si="64"/>
        <v>0</v>
      </c>
      <c r="AL52" s="179">
        <f t="shared" si="64"/>
        <v>0</v>
      </c>
      <c r="AM52" s="179">
        <f t="shared" si="64"/>
        <v>0</v>
      </c>
      <c r="AN52" s="179">
        <f t="shared" si="64"/>
        <v>0</v>
      </c>
      <c r="AO52" s="179">
        <f t="shared" si="64"/>
        <v>0</v>
      </c>
      <c r="AP52" s="179">
        <f t="shared" si="64"/>
        <v>0</v>
      </c>
      <c r="AQ52" s="179">
        <f t="shared" si="64"/>
        <v>0</v>
      </c>
      <c r="AR52" s="190"/>
    </row>
    <row r="53" spans="1:44" ht="31.2" hidden="1">
      <c r="A53" s="317"/>
      <c r="B53" s="318"/>
      <c r="C53" s="319"/>
      <c r="D53" s="182" t="s">
        <v>2</v>
      </c>
      <c r="E53" s="260">
        <f t="shared" si="40"/>
        <v>0</v>
      </c>
      <c r="F53" s="248">
        <f t="shared" si="41"/>
        <v>0</v>
      </c>
      <c r="G53" s="248"/>
      <c r="H53" s="180"/>
      <c r="I53" s="180"/>
      <c r="J53" s="189"/>
      <c r="K53" s="180"/>
      <c r="L53" s="180"/>
      <c r="M53" s="209"/>
      <c r="N53" s="180"/>
      <c r="O53" s="180"/>
      <c r="P53" s="189"/>
      <c r="Q53" s="180"/>
      <c r="R53" s="180"/>
      <c r="S53" s="189"/>
      <c r="T53" s="236"/>
      <c r="U53" s="236"/>
      <c r="V53" s="209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9"/>
      <c r="AL53" s="180"/>
      <c r="AM53" s="180"/>
      <c r="AN53" s="189"/>
      <c r="AO53" s="180"/>
      <c r="AP53" s="180"/>
      <c r="AQ53" s="189"/>
      <c r="AR53" s="221"/>
    </row>
    <row r="54" spans="1:44" hidden="1">
      <c r="A54" s="317"/>
      <c r="B54" s="318"/>
      <c r="C54" s="319"/>
      <c r="D54" s="182" t="s">
        <v>282</v>
      </c>
      <c r="E54" s="260">
        <f t="shared" ref="E54:E55" si="65">H54+K54+N54+Q54+T54+W54+Z54+AC54+AF54+AI54+AL54+AO54</f>
        <v>0</v>
      </c>
      <c r="F54" s="248">
        <f t="shared" ref="F54:F55" si="66">I54+L54+O54+R54+U54+X54+AA54+AD54+AG54+AJ54+AM54+AP54</f>
        <v>0</v>
      </c>
      <c r="G54" s="248"/>
      <c r="H54" s="180"/>
      <c r="I54" s="180"/>
      <c r="J54" s="189"/>
      <c r="K54" s="180"/>
      <c r="L54" s="180"/>
      <c r="M54" s="209"/>
      <c r="N54" s="180"/>
      <c r="O54" s="180"/>
      <c r="P54" s="189"/>
      <c r="Q54" s="180"/>
      <c r="R54" s="180"/>
      <c r="S54" s="189"/>
      <c r="T54" s="236"/>
      <c r="U54" s="236"/>
      <c r="V54" s="209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9"/>
      <c r="AL54" s="180"/>
      <c r="AM54" s="180"/>
      <c r="AN54" s="189"/>
      <c r="AO54" s="180"/>
      <c r="AP54" s="180"/>
      <c r="AQ54" s="189"/>
      <c r="AR54" s="221"/>
    </row>
    <row r="55" spans="1:44" ht="31.2" hidden="1">
      <c r="A55" s="317"/>
      <c r="B55" s="318"/>
      <c r="C55" s="319"/>
      <c r="D55" s="184" t="s">
        <v>43</v>
      </c>
      <c r="E55" s="260">
        <f t="shared" si="65"/>
        <v>0</v>
      </c>
      <c r="F55" s="248">
        <f t="shared" si="66"/>
        <v>0</v>
      </c>
      <c r="G55" s="248"/>
      <c r="H55" s="180"/>
      <c r="I55" s="180"/>
      <c r="J55" s="189"/>
      <c r="K55" s="180"/>
      <c r="L55" s="180"/>
      <c r="M55" s="209"/>
      <c r="N55" s="180"/>
      <c r="O55" s="180"/>
      <c r="P55" s="189"/>
      <c r="Q55" s="180"/>
      <c r="R55" s="180"/>
      <c r="S55" s="189"/>
      <c r="T55" s="236"/>
      <c r="U55" s="236"/>
      <c r="V55" s="209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9"/>
      <c r="AL55" s="180"/>
      <c r="AM55" s="180"/>
      <c r="AN55" s="189"/>
      <c r="AO55" s="180"/>
      <c r="AP55" s="180"/>
      <c r="AQ55" s="189"/>
      <c r="AR55" s="221"/>
    </row>
    <row r="56" spans="1:44" s="181" customFormat="1">
      <c r="A56" s="317" t="s">
        <v>365</v>
      </c>
      <c r="B56" s="318" t="s">
        <v>377</v>
      </c>
      <c r="C56" s="319"/>
      <c r="D56" s="186" t="s">
        <v>41</v>
      </c>
      <c r="E56" s="259">
        <f>SUM(E57:E59)</f>
        <v>765.56600000000003</v>
      </c>
      <c r="F56" s="247">
        <f t="shared" ref="F56" si="67">SUM(F57:F59)</f>
        <v>500</v>
      </c>
      <c r="G56" s="248">
        <f t="shared" si="45"/>
        <v>65.311155406588057</v>
      </c>
      <c r="H56" s="179">
        <f t="shared" ref="H56:AQ56" si="68">SUM(H57:H59)</f>
        <v>0</v>
      </c>
      <c r="I56" s="179">
        <f t="shared" si="68"/>
        <v>0</v>
      </c>
      <c r="J56" s="179">
        <f t="shared" si="68"/>
        <v>0</v>
      </c>
      <c r="K56" s="179">
        <f t="shared" si="68"/>
        <v>200</v>
      </c>
      <c r="L56" s="179">
        <f t="shared" si="68"/>
        <v>200</v>
      </c>
      <c r="M56" s="179">
        <f t="shared" si="25"/>
        <v>100</v>
      </c>
      <c r="N56" s="179">
        <f t="shared" si="68"/>
        <v>295</v>
      </c>
      <c r="O56" s="179">
        <f t="shared" si="68"/>
        <v>295</v>
      </c>
      <c r="P56" s="179">
        <f t="shared" si="68"/>
        <v>0</v>
      </c>
      <c r="Q56" s="179">
        <f t="shared" si="68"/>
        <v>0</v>
      </c>
      <c r="R56" s="179">
        <f t="shared" si="68"/>
        <v>0</v>
      </c>
      <c r="S56" s="179">
        <f t="shared" si="68"/>
        <v>0</v>
      </c>
      <c r="T56" s="235">
        <f t="shared" si="68"/>
        <v>5</v>
      </c>
      <c r="U56" s="235">
        <f t="shared" si="68"/>
        <v>5</v>
      </c>
      <c r="V56" s="179">
        <f t="shared" si="68"/>
        <v>0</v>
      </c>
      <c r="W56" s="179">
        <f t="shared" si="68"/>
        <v>265.56599999999997</v>
      </c>
      <c r="X56" s="179">
        <f t="shared" si="68"/>
        <v>0</v>
      </c>
      <c r="Y56" s="179">
        <f t="shared" si="68"/>
        <v>0</v>
      </c>
      <c r="Z56" s="179">
        <f t="shared" si="68"/>
        <v>0</v>
      </c>
      <c r="AA56" s="179">
        <f t="shared" si="68"/>
        <v>0</v>
      </c>
      <c r="AB56" s="179" t="e">
        <f t="shared" si="68"/>
        <v>#DIV/0!</v>
      </c>
      <c r="AC56" s="179">
        <f t="shared" si="68"/>
        <v>0</v>
      </c>
      <c r="AD56" s="179">
        <f t="shared" si="68"/>
        <v>0</v>
      </c>
      <c r="AE56" s="179"/>
      <c r="AF56" s="179">
        <f t="shared" si="68"/>
        <v>0</v>
      </c>
      <c r="AG56" s="179">
        <f t="shared" si="68"/>
        <v>0</v>
      </c>
      <c r="AH56" s="179">
        <f t="shared" si="68"/>
        <v>0</v>
      </c>
      <c r="AI56" s="179">
        <f t="shared" si="68"/>
        <v>0</v>
      </c>
      <c r="AJ56" s="179">
        <f t="shared" si="68"/>
        <v>0</v>
      </c>
      <c r="AK56" s="179">
        <f t="shared" si="68"/>
        <v>0</v>
      </c>
      <c r="AL56" s="179">
        <f t="shared" si="68"/>
        <v>0</v>
      </c>
      <c r="AM56" s="179">
        <f t="shared" si="68"/>
        <v>0</v>
      </c>
      <c r="AN56" s="179">
        <f t="shared" si="68"/>
        <v>0</v>
      </c>
      <c r="AO56" s="179">
        <f t="shared" si="68"/>
        <v>0</v>
      </c>
      <c r="AP56" s="179">
        <f t="shared" si="68"/>
        <v>0</v>
      </c>
      <c r="AQ56" s="179">
        <f t="shared" si="68"/>
        <v>0</v>
      </c>
      <c r="AR56" s="190"/>
    </row>
    <row r="57" spans="1:44" ht="31.2">
      <c r="A57" s="317"/>
      <c r="B57" s="318"/>
      <c r="C57" s="319"/>
      <c r="D57" s="182" t="s">
        <v>2</v>
      </c>
      <c r="E57" s="260">
        <f t="shared" ref="E57:E59" si="69">H57+K57+N57+Q57+T57+W57+Z57+AC57+AF57+AI57+AL57+AO57</f>
        <v>765.56600000000003</v>
      </c>
      <c r="F57" s="248">
        <f>I57+L57+O57+R57+U57+X57+AA57+AD57+AG57+AJ57+AM57+AP57</f>
        <v>500</v>
      </c>
      <c r="G57" s="248">
        <f>F57/E57*100</f>
        <v>65.311155406588057</v>
      </c>
      <c r="H57" s="180"/>
      <c r="I57" s="180"/>
      <c r="J57" s="189"/>
      <c r="K57" s="180">
        <v>200</v>
      </c>
      <c r="L57" s="180">
        <v>200</v>
      </c>
      <c r="M57" s="209">
        <f t="shared" si="25"/>
        <v>100</v>
      </c>
      <c r="N57" s="180">
        <v>295</v>
      </c>
      <c r="O57" s="180">
        <v>295</v>
      </c>
      <c r="P57" s="189"/>
      <c r="Q57" s="180">
        <v>0</v>
      </c>
      <c r="R57" s="180"/>
      <c r="S57" s="189"/>
      <c r="T57" s="236">
        <v>5</v>
      </c>
      <c r="U57" s="236">
        <v>5</v>
      </c>
      <c r="V57" s="209"/>
      <c r="W57" s="180">
        <v>265.56599999999997</v>
      </c>
      <c r="X57" s="180">
        <v>0</v>
      </c>
      <c r="Y57" s="180">
        <f>X57/W57*100</f>
        <v>0</v>
      </c>
      <c r="Z57" s="180">
        <v>0</v>
      </c>
      <c r="AA57" s="180">
        <v>0</v>
      </c>
      <c r="AB57" s="180" t="e">
        <f>AA57/Z57*100</f>
        <v>#DIV/0!</v>
      </c>
      <c r="AC57" s="180"/>
      <c r="AD57" s="180"/>
      <c r="AE57" s="180"/>
      <c r="AF57" s="180"/>
      <c r="AG57" s="180"/>
      <c r="AH57" s="180"/>
      <c r="AI57" s="180"/>
      <c r="AJ57" s="180"/>
      <c r="AK57" s="189"/>
      <c r="AL57" s="180"/>
      <c r="AM57" s="180"/>
      <c r="AN57" s="189"/>
      <c r="AO57" s="180"/>
      <c r="AP57" s="180"/>
      <c r="AQ57" s="189"/>
      <c r="AR57" s="221"/>
    </row>
    <row r="58" spans="1:44">
      <c r="A58" s="317"/>
      <c r="B58" s="318"/>
      <c r="C58" s="319"/>
      <c r="D58" s="182" t="s">
        <v>282</v>
      </c>
      <c r="E58" s="260">
        <f t="shared" si="69"/>
        <v>0</v>
      </c>
      <c r="F58" s="248">
        <f t="shared" ref="F58:F59" si="70">I58+L58+O58+R58+U58+X58+AA58+AD58+AG58+AJ58+AM58+AP58</f>
        <v>0</v>
      </c>
      <c r="G58" s="248"/>
      <c r="H58" s="180"/>
      <c r="I58" s="180"/>
      <c r="J58" s="189"/>
      <c r="K58" s="180"/>
      <c r="L58" s="180"/>
      <c r="M58" s="209"/>
      <c r="N58" s="180"/>
      <c r="O58" s="180"/>
      <c r="P58" s="189"/>
      <c r="Q58" s="180"/>
      <c r="R58" s="180"/>
      <c r="S58" s="189"/>
      <c r="T58" s="236"/>
      <c r="U58" s="236"/>
      <c r="V58" s="209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9"/>
      <c r="AL58" s="180"/>
      <c r="AM58" s="180"/>
      <c r="AN58" s="189"/>
      <c r="AO58" s="180"/>
      <c r="AP58" s="180"/>
      <c r="AQ58" s="189"/>
      <c r="AR58" s="221"/>
    </row>
    <row r="59" spans="1:44" ht="31.2">
      <c r="A59" s="317"/>
      <c r="B59" s="318"/>
      <c r="C59" s="319"/>
      <c r="D59" s="184" t="s">
        <v>43</v>
      </c>
      <c r="E59" s="260">
        <f t="shared" si="69"/>
        <v>0</v>
      </c>
      <c r="F59" s="248">
        <f t="shared" si="70"/>
        <v>0</v>
      </c>
      <c r="G59" s="248"/>
      <c r="H59" s="180"/>
      <c r="I59" s="180"/>
      <c r="J59" s="189"/>
      <c r="K59" s="180"/>
      <c r="L59" s="180"/>
      <c r="M59" s="209"/>
      <c r="N59" s="180"/>
      <c r="O59" s="180"/>
      <c r="P59" s="189"/>
      <c r="Q59" s="180"/>
      <c r="R59" s="180"/>
      <c r="S59" s="189"/>
      <c r="T59" s="236"/>
      <c r="U59" s="236"/>
      <c r="V59" s="209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9"/>
      <c r="AL59" s="180"/>
      <c r="AM59" s="180"/>
      <c r="AN59" s="189"/>
      <c r="AO59" s="180"/>
      <c r="AP59" s="180"/>
      <c r="AQ59" s="189"/>
      <c r="AR59" s="221"/>
    </row>
    <row r="60" spans="1:44" s="181" customFormat="1">
      <c r="A60" s="320" t="s">
        <v>348</v>
      </c>
      <c r="B60" s="321"/>
      <c r="C60" s="364"/>
      <c r="D60" s="186" t="s">
        <v>41</v>
      </c>
      <c r="E60" s="259">
        <f>SUM(E61:E63)</f>
        <v>8425.8820100000012</v>
      </c>
      <c r="F60" s="247">
        <f t="shared" ref="F60:AP60" si="71">SUM(F61:F63)</f>
        <v>6313.4660100000001</v>
      </c>
      <c r="G60" s="247">
        <f t="shared" ref="G60:G62" si="72">F60/E60*100</f>
        <v>74.929437683877552</v>
      </c>
      <c r="H60" s="179">
        <f t="shared" si="71"/>
        <v>180</v>
      </c>
      <c r="I60" s="179">
        <f t="shared" si="71"/>
        <v>180</v>
      </c>
      <c r="J60" s="179">
        <f t="shared" si="71"/>
        <v>100</v>
      </c>
      <c r="K60" s="179">
        <f t="shared" si="71"/>
        <v>1082.9798999999998</v>
      </c>
      <c r="L60" s="179">
        <f t="shared" si="71"/>
        <v>1082.9798999999998</v>
      </c>
      <c r="M60" s="179">
        <f t="shared" si="25"/>
        <v>100</v>
      </c>
      <c r="N60" s="179">
        <f t="shared" si="71"/>
        <v>2808.1161099999999</v>
      </c>
      <c r="O60" s="179">
        <f t="shared" si="71"/>
        <v>2808.1161099999999</v>
      </c>
      <c r="P60" s="209">
        <f t="shared" ref="P60" si="73">O60/N60*100</f>
        <v>100</v>
      </c>
      <c r="Q60" s="179">
        <f t="shared" si="71"/>
        <v>646.47</v>
      </c>
      <c r="R60" s="179">
        <f t="shared" si="71"/>
        <v>646.47</v>
      </c>
      <c r="S60" s="180">
        <f>R60/Q60*100</f>
        <v>100</v>
      </c>
      <c r="T60" s="235">
        <f t="shared" si="71"/>
        <v>1840.5</v>
      </c>
      <c r="U60" s="235">
        <f t="shared" si="71"/>
        <v>1595.9</v>
      </c>
      <c r="V60" s="179">
        <f t="shared" si="71"/>
        <v>200</v>
      </c>
      <c r="W60" s="179">
        <f t="shared" si="71"/>
        <v>1193.596</v>
      </c>
      <c r="X60" s="179">
        <f t="shared" si="71"/>
        <v>0</v>
      </c>
      <c r="Y60" s="180">
        <f>X60/W60*100</f>
        <v>0</v>
      </c>
      <c r="Z60" s="179">
        <f t="shared" si="71"/>
        <v>376.66999999999996</v>
      </c>
      <c r="AA60" s="179">
        <f t="shared" si="71"/>
        <v>0</v>
      </c>
      <c r="AB60" s="180">
        <f t="shared" ref="AB60:AB62" si="74">AA60/Z60*100</f>
        <v>0</v>
      </c>
      <c r="AC60" s="179">
        <f t="shared" si="71"/>
        <v>132.15</v>
      </c>
      <c r="AD60" s="179">
        <f t="shared" si="71"/>
        <v>0</v>
      </c>
      <c r="AE60" s="179">
        <f t="shared" si="27"/>
        <v>0</v>
      </c>
      <c r="AF60" s="179">
        <f t="shared" si="71"/>
        <v>68.949999999999989</v>
      </c>
      <c r="AG60" s="179">
        <f t="shared" si="71"/>
        <v>0</v>
      </c>
      <c r="AH60" s="179">
        <f t="shared" si="71"/>
        <v>0</v>
      </c>
      <c r="AI60" s="179">
        <f t="shared" si="71"/>
        <v>32.15</v>
      </c>
      <c r="AJ60" s="179">
        <f t="shared" si="71"/>
        <v>0</v>
      </c>
      <c r="AK60" s="180">
        <f t="shared" ref="AK60" si="75">AJ60/AI60*100</f>
        <v>0</v>
      </c>
      <c r="AL60" s="179">
        <f t="shared" si="71"/>
        <v>32.15</v>
      </c>
      <c r="AM60" s="179">
        <f t="shared" si="71"/>
        <v>0</v>
      </c>
      <c r="AN60" s="179">
        <f t="shared" si="71"/>
        <v>0</v>
      </c>
      <c r="AO60" s="179">
        <f t="shared" si="71"/>
        <v>32.15</v>
      </c>
      <c r="AP60" s="179">
        <f t="shared" si="71"/>
        <v>0</v>
      </c>
      <c r="AQ60" s="180">
        <f t="shared" ref="AQ60:AQ66" si="76">AP60/AO60*100</f>
        <v>0</v>
      </c>
      <c r="AR60" s="326"/>
    </row>
    <row r="61" spans="1:44" ht="31.2">
      <c r="A61" s="322"/>
      <c r="B61" s="323"/>
      <c r="C61" s="365"/>
      <c r="D61" s="182" t="s">
        <v>2</v>
      </c>
      <c r="E61" s="260">
        <f>E29+E33+E37+E41+E45+E49+E53+E57</f>
        <v>1653.066</v>
      </c>
      <c r="F61" s="248">
        <f>F29+F33+F37+F41+F45+F49+F53+F57</f>
        <v>1003</v>
      </c>
      <c r="G61" s="248">
        <f t="shared" si="72"/>
        <v>60.675133358256716</v>
      </c>
      <c r="H61" s="180">
        <f t="shared" ref="G61:AQ63" si="77">H29+H33+H37+H41+H45+H49+H53+H57</f>
        <v>0</v>
      </c>
      <c r="I61" s="180">
        <f t="shared" si="77"/>
        <v>0</v>
      </c>
      <c r="J61" s="180"/>
      <c r="K61" s="180">
        <f t="shared" si="77"/>
        <v>200</v>
      </c>
      <c r="L61" s="180">
        <f t="shared" si="77"/>
        <v>200</v>
      </c>
      <c r="M61" s="180">
        <f t="shared" si="25"/>
        <v>100</v>
      </c>
      <c r="N61" s="180">
        <f t="shared" si="77"/>
        <v>295</v>
      </c>
      <c r="O61" s="180">
        <f t="shared" si="77"/>
        <v>295</v>
      </c>
      <c r="P61" s="180">
        <f t="shared" si="77"/>
        <v>0</v>
      </c>
      <c r="Q61" s="180">
        <f t="shared" si="77"/>
        <v>0</v>
      </c>
      <c r="R61" s="180">
        <f t="shared" si="77"/>
        <v>0</v>
      </c>
      <c r="S61" s="180">
        <f t="shared" si="77"/>
        <v>0</v>
      </c>
      <c r="T61" s="236">
        <f t="shared" si="77"/>
        <v>508</v>
      </c>
      <c r="U61" s="236">
        <f t="shared" si="77"/>
        <v>508</v>
      </c>
      <c r="V61" s="180">
        <f t="shared" si="77"/>
        <v>0</v>
      </c>
      <c r="W61" s="180">
        <f t="shared" si="77"/>
        <v>650.06600000000003</v>
      </c>
      <c r="X61" s="180">
        <f t="shared" si="77"/>
        <v>0</v>
      </c>
      <c r="Y61" s="180">
        <f t="shared" si="77"/>
        <v>0</v>
      </c>
      <c r="Z61" s="180">
        <f t="shared" si="77"/>
        <v>0</v>
      </c>
      <c r="AA61" s="180">
        <f t="shared" si="77"/>
        <v>0</v>
      </c>
      <c r="AB61" s="180" t="e">
        <f t="shared" si="74"/>
        <v>#DIV/0!</v>
      </c>
      <c r="AC61" s="180">
        <f t="shared" si="77"/>
        <v>0</v>
      </c>
      <c r="AD61" s="180">
        <f t="shared" si="77"/>
        <v>0</v>
      </c>
      <c r="AE61" s="180" t="e">
        <f t="shared" si="27"/>
        <v>#DIV/0!</v>
      </c>
      <c r="AF61" s="180">
        <f t="shared" si="77"/>
        <v>0</v>
      </c>
      <c r="AG61" s="180">
        <f t="shared" si="77"/>
        <v>0</v>
      </c>
      <c r="AH61" s="180">
        <f t="shared" si="77"/>
        <v>0</v>
      </c>
      <c r="AI61" s="180">
        <f t="shared" si="77"/>
        <v>0</v>
      </c>
      <c r="AJ61" s="180">
        <f t="shared" si="77"/>
        <v>0</v>
      </c>
      <c r="AK61" s="180">
        <f t="shared" si="77"/>
        <v>0</v>
      </c>
      <c r="AL61" s="180">
        <f t="shared" si="77"/>
        <v>0</v>
      </c>
      <c r="AM61" s="180">
        <f t="shared" si="77"/>
        <v>0</v>
      </c>
      <c r="AN61" s="180">
        <f t="shared" si="77"/>
        <v>0</v>
      </c>
      <c r="AO61" s="180">
        <f t="shared" si="77"/>
        <v>0</v>
      </c>
      <c r="AP61" s="180">
        <f t="shared" si="77"/>
        <v>0</v>
      </c>
      <c r="AQ61" s="180"/>
      <c r="AR61" s="327"/>
    </row>
    <row r="62" spans="1:44">
      <c r="A62" s="322"/>
      <c r="B62" s="323"/>
      <c r="C62" s="365"/>
      <c r="D62" s="182" t="s">
        <v>282</v>
      </c>
      <c r="E62" s="260">
        <f>E30+E34+E38+E42+E46+E50+E54+E58</f>
        <v>6772.8160100000005</v>
      </c>
      <c r="F62" s="248">
        <f>F30+F34+F38+F42+F46+F50+F54+F58</f>
        <v>5310.4660100000001</v>
      </c>
      <c r="G62" s="248">
        <f t="shared" si="72"/>
        <v>78.408537928081117</v>
      </c>
      <c r="H62" s="180">
        <f t="shared" ref="H62:T62" si="78">H30+H34+H38+H42+H46+H50+H54+H58</f>
        <v>180</v>
      </c>
      <c r="I62" s="180">
        <f t="shared" si="78"/>
        <v>180</v>
      </c>
      <c r="J62" s="180">
        <f t="shared" si="78"/>
        <v>100</v>
      </c>
      <c r="K62" s="180">
        <f>K30+K34+K38+K42+K46+K50+K54+K58</f>
        <v>882.97989999999993</v>
      </c>
      <c r="L62" s="180">
        <f t="shared" si="78"/>
        <v>882.97989999999993</v>
      </c>
      <c r="M62" s="180">
        <f t="shared" si="25"/>
        <v>100</v>
      </c>
      <c r="N62" s="180">
        <f t="shared" si="78"/>
        <v>2513.1161099999999</v>
      </c>
      <c r="O62" s="180">
        <f t="shared" si="78"/>
        <v>2513.1161099999999</v>
      </c>
      <c r="P62" s="209">
        <f t="shared" ref="P62" si="79">O62/N62*100</f>
        <v>100</v>
      </c>
      <c r="Q62" s="180">
        <f t="shared" si="78"/>
        <v>646.47</v>
      </c>
      <c r="R62" s="180">
        <f t="shared" si="78"/>
        <v>646.47</v>
      </c>
      <c r="S62" s="180">
        <f>R62/Q62*100</f>
        <v>100</v>
      </c>
      <c r="T62" s="236">
        <f t="shared" si="78"/>
        <v>1332.5</v>
      </c>
      <c r="U62" s="236">
        <f t="shared" si="77"/>
        <v>1087.9000000000001</v>
      </c>
      <c r="V62" s="180">
        <f t="shared" si="77"/>
        <v>200</v>
      </c>
      <c r="W62" s="180">
        <f t="shared" si="77"/>
        <v>543.53</v>
      </c>
      <c r="X62" s="180">
        <f t="shared" si="77"/>
        <v>0</v>
      </c>
      <c r="Y62" s="180">
        <f>X62/W62*100</f>
        <v>0</v>
      </c>
      <c r="Z62" s="180">
        <f t="shared" si="77"/>
        <v>376.66999999999996</v>
      </c>
      <c r="AA62" s="180">
        <f t="shared" si="77"/>
        <v>0</v>
      </c>
      <c r="AB62" s="180">
        <f t="shared" si="74"/>
        <v>0</v>
      </c>
      <c r="AC62" s="180">
        <f t="shared" si="77"/>
        <v>132.15</v>
      </c>
      <c r="AD62" s="180">
        <f t="shared" si="77"/>
        <v>0</v>
      </c>
      <c r="AE62" s="180">
        <f t="shared" si="27"/>
        <v>0</v>
      </c>
      <c r="AF62" s="180">
        <f t="shared" si="77"/>
        <v>68.949999999999989</v>
      </c>
      <c r="AG62" s="180">
        <f t="shared" si="77"/>
        <v>0</v>
      </c>
      <c r="AH62" s="180">
        <f t="shared" si="77"/>
        <v>0</v>
      </c>
      <c r="AI62" s="180">
        <f t="shared" si="77"/>
        <v>32.15</v>
      </c>
      <c r="AJ62" s="180">
        <f t="shared" si="77"/>
        <v>0</v>
      </c>
      <c r="AK62" s="180">
        <f t="shared" ref="AK62" si="80">AJ62/AI62*100</f>
        <v>0</v>
      </c>
      <c r="AL62" s="180">
        <f t="shared" si="77"/>
        <v>32.15</v>
      </c>
      <c r="AM62" s="180">
        <f t="shared" si="77"/>
        <v>0</v>
      </c>
      <c r="AN62" s="180">
        <f t="shared" ref="AN62" si="81">AM62/AL62*100</f>
        <v>0</v>
      </c>
      <c r="AO62" s="180">
        <f t="shared" si="77"/>
        <v>32.15</v>
      </c>
      <c r="AP62" s="180">
        <f t="shared" si="77"/>
        <v>0</v>
      </c>
      <c r="AQ62" s="180">
        <f t="shared" si="76"/>
        <v>0</v>
      </c>
      <c r="AR62" s="328"/>
    </row>
    <row r="63" spans="1:44" ht="31.2">
      <c r="A63" s="324"/>
      <c r="B63" s="325"/>
      <c r="C63" s="366"/>
      <c r="D63" s="184" t="s">
        <v>43</v>
      </c>
      <c r="E63" s="260">
        <f t="shared" ref="E63:F63" si="82">E31+E35+E39+E43+E47+E51+E55+E59</f>
        <v>0</v>
      </c>
      <c r="F63" s="248">
        <f t="shared" si="82"/>
        <v>0</v>
      </c>
      <c r="G63" s="248">
        <f t="shared" si="77"/>
        <v>0</v>
      </c>
      <c r="H63" s="180">
        <f t="shared" si="77"/>
        <v>0</v>
      </c>
      <c r="I63" s="180">
        <f t="shared" si="77"/>
        <v>0</v>
      </c>
      <c r="J63" s="180">
        <f t="shared" si="77"/>
        <v>0</v>
      </c>
      <c r="K63" s="180">
        <f t="shared" si="77"/>
        <v>0</v>
      </c>
      <c r="L63" s="180">
        <f t="shared" si="77"/>
        <v>0</v>
      </c>
      <c r="M63" s="180"/>
      <c r="N63" s="180">
        <f t="shared" si="77"/>
        <v>0</v>
      </c>
      <c r="O63" s="180">
        <f t="shared" si="77"/>
        <v>0</v>
      </c>
      <c r="P63" s="180">
        <f t="shared" si="77"/>
        <v>0</v>
      </c>
      <c r="Q63" s="180">
        <f t="shared" si="77"/>
        <v>0</v>
      </c>
      <c r="R63" s="180">
        <f t="shared" si="77"/>
        <v>0</v>
      </c>
      <c r="S63" s="180">
        <f t="shared" si="77"/>
        <v>0</v>
      </c>
      <c r="T63" s="236">
        <f t="shared" si="77"/>
        <v>0</v>
      </c>
      <c r="U63" s="236">
        <f t="shared" si="77"/>
        <v>0</v>
      </c>
      <c r="V63" s="180">
        <f t="shared" si="77"/>
        <v>0</v>
      </c>
      <c r="W63" s="180">
        <f t="shared" si="77"/>
        <v>0</v>
      </c>
      <c r="X63" s="180">
        <f t="shared" si="77"/>
        <v>0</v>
      </c>
      <c r="Y63" s="180">
        <f t="shared" si="77"/>
        <v>0</v>
      </c>
      <c r="Z63" s="180">
        <f t="shared" si="77"/>
        <v>0</v>
      </c>
      <c r="AA63" s="180">
        <f t="shared" si="77"/>
        <v>0</v>
      </c>
      <c r="AB63" s="180">
        <f t="shared" si="77"/>
        <v>0</v>
      </c>
      <c r="AC63" s="180">
        <f t="shared" si="77"/>
        <v>0</v>
      </c>
      <c r="AD63" s="180">
        <f t="shared" si="77"/>
        <v>0</v>
      </c>
      <c r="AE63" s="180"/>
      <c r="AF63" s="180">
        <f t="shared" si="77"/>
        <v>0</v>
      </c>
      <c r="AG63" s="180">
        <f t="shared" si="77"/>
        <v>0</v>
      </c>
      <c r="AH63" s="180">
        <f t="shared" si="77"/>
        <v>0</v>
      </c>
      <c r="AI63" s="180">
        <f t="shared" si="77"/>
        <v>0</v>
      </c>
      <c r="AJ63" s="180">
        <f t="shared" si="77"/>
        <v>0</v>
      </c>
      <c r="AK63" s="180">
        <f t="shared" si="77"/>
        <v>0</v>
      </c>
      <c r="AL63" s="180">
        <f t="shared" si="77"/>
        <v>0</v>
      </c>
      <c r="AM63" s="180">
        <f t="shared" si="77"/>
        <v>0</v>
      </c>
      <c r="AN63" s="180">
        <f t="shared" si="77"/>
        <v>0</v>
      </c>
      <c r="AO63" s="180">
        <f t="shared" si="77"/>
        <v>0</v>
      </c>
      <c r="AP63" s="180">
        <f t="shared" si="77"/>
        <v>0</v>
      </c>
      <c r="AQ63" s="180">
        <f t="shared" si="77"/>
        <v>0</v>
      </c>
      <c r="AR63" s="221"/>
    </row>
    <row r="64" spans="1:44" s="181" customFormat="1">
      <c r="A64" s="317" t="s">
        <v>6</v>
      </c>
      <c r="B64" s="318" t="s">
        <v>349</v>
      </c>
      <c r="C64" s="319"/>
      <c r="D64" s="186" t="s">
        <v>41</v>
      </c>
      <c r="E64" s="259">
        <f>E104</f>
        <v>4699.0805700000001</v>
      </c>
      <c r="F64" s="247">
        <f>F104</f>
        <v>1522.4430199999999</v>
      </c>
      <c r="G64" s="247">
        <f t="shared" si="45"/>
        <v>32.398742633178557</v>
      </c>
      <c r="H64" s="179">
        <f t="shared" ref="H64:AP64" si="83">H104</f>
        <v>517.46965999999998</v>
      </c>
      <c r="I64" s="179">
        <f t="shared" si="83"/>
        <v>517.46965999999998</v>
      </c>
      <c r="J64" s="179">
        <f t="shared" si="83"/>
        <v>0</v>
      </c>
      <c r="K64" s="179">
        <f t="shared" si="83"/>
        <v>0</v>
      </c>
      <c r="L64" s="179">
        <f t="shared" si="83"/>
        <v>0</v>
      </c>
      <c r="M64" s="179" t="e">
        <f t="shared" si="25"/>
        <v>#DIV/0!</v>
      </c>
      <c r="N64" s="179">
        <f t="shared" si="83"/>
        <v>48.588079999999998</v>
      </c>
      <c r="O64" s="179">
        <f t="shared" si="83"/>
        <v>48.588079999999998</v>
      </c>
      <c r="P64" s="179">
        <f t="shared" si="83"/>
        <v>0</v>
      </c>
      <c r="Q64" s="179">
        <f t="shared" si="83"/>
        <v>1241.5902799999999</v>
      </c>
      <c r="R64" s="179">
        <f t="shared" si="83"/>
        <v>810.59028000000001</v>
      </c>
      <c r="S64" s="180">
        <f>R64/Q64*100</f>
        <v>65.286455045379384</v>
      </c>
      <c r="T64" s="235">
        <f t="shared" si="83"/>
        <v>145.79499999999999</v>
      </c>
      <c r="U64" s="235">
        <f t="shared" si="83"/>
        <v>145.79499999999999</v>
      </c>
      <c r="V64" s="180">
        <f>U64/T64*100</f>
        <v>100</v>
      </c>
      <c r="W64" s="179">
        <f t="shared" si="83"/>
        <v>771.7</v>
      </c>
      <c r="X64" s="179">
        <f t="shared" si="83"/>
        <v>0</v>
      </c>
      <c r="Y64" s="180">
        <f>X64/W64*100</f>
        <v>0</v>
      </c>
      <c r="Z64" s="179">
        <f t="shared" si="83"/>
        <v>0</v>
      </c>
      <c r="AA64" s="179">
        <f t="shared" si="83"/>
        <v>0</v>
      </c>
      <c r="AB64" s="180" t="e">
        <f>AA64/Z64*100</f>
        <v>#DIV/0!</v>
      </c>
      <c r="AC64" s="179">
        <f t="shared" si="83"/>
        <v>0</v>
      </c>
      <c r="AD64" s="179">
        <f t="shared" si="83"/>
        <v>0</v>
      </c>
      <c r="AE64" s="179" t="e">
        <f t="shared" si="27"/>
        <v>#DIV/0!</v>
      </c>
      <c r="AF64" s="179">
        <f t="shared" si="83"/>
        <v>0</v>
      </c>
      <c r="AG64" s="179">
        <f t="shared" si="83"/>
        <v>0</v>
      </c>
      <c r="AH64" s="179">
        <f t="shared" si="83"/>
        <v>0</v>
      </c>
      <c r="AI64" s="179">
        <f t="shared" si="83"/>
        <v>0</v>
      </c>
      <c r="AJ64" s="179">
        <f t="shared" si="83"/>
        <v>0</v>
      </c>
      <c r="AK64" s="179" t="e">
        <f t="shared" si="83"/>
        <v>#DIV/0!</v>
      </c>
      <c r="AL64" s="179">
        <f t="shared" si="83"/>
        <v>0</v>
      </c>
      <c r="AM64" s="179">
        <f t="shared" si="83"/>
        <v>0</v>
      </c>
      <c r="AN64" s="180"/>
      <c r="AO64" s="179">
        <f t="shared" si="83"/>
        <v>0</v>
      </c>
      <c r="AP64" s="179">
        <f t="shared" si="83"/>
        <v>0</v>
      </c>
      <c r="AQ64" s="180" t="e">
        <f t="shared" si="76"/>
        <v>#DIV/0!</v>
      </c>
      <c r="AR64" s="344"/>
    </row>
    <row r="65" spans="1:44" ht="31.2">
      <c r="A65" s="317"/>
      <c r="B65" s="318"/>
      <c r="C65" s="319"/>
      <c r="D65" s="182" t="s">
        <v>2</v>
      </c>
      <c r="E65" s="260">
        <f t="shared" ref="E65:F65" si="84">E105</f>
        <v>0</v>
      </c>
      <c r="F65" s="248">
        <f t="shared" si="84"/>
        <v>0</v>
      </c>
      <c r="G65" s="248"/>
      <c r="H65" s="180">
        <f t="shared" ref="H65:AP65" si="85">H105</f>
        <v>0</v>
      </c>
      <c r="I65" s="180">
        <f t="shared" si="85"/>
        <v>0</v>
      </c>
      <c r="J65" s="180">
        <f t="shared" si="85"/>
        <v>0</v>
      </c>
      <c r="K65" s="180">
        <f t="shared" si="85"/>
        <v>0</v>
      </c>
      <c r="L65" s="180">
        <f t="shared" si="85"/>
        <v>0</v>
      </c>
      <c r="M65" s="180"/>
      <c r="N65" s="180">
        <f t="shared" si="85"/>
        <v>0</v>
      </c>
      <c r="O65" s="180">
        <f t="shared" si="85"/>
        <v>0</v>
      </c>
      <c r="P65" s="180">
        <f t="shared" si="85"/>
        <v>0</v>
      </c>
      <c r="Q65" s="180">
        <f t="shared" si="85"/>
        <v>0</v>
      </c>
      <c r="R65" s="180">
        <f t="shared" si="85"/>
        <v>0</v>
      </c>
      <c r="S65" s="180">
        <f t="shared" si="85"/>
        <v>0</v>
      </c>
      <c r="T65" s="236">
        <f t="shared" si="85"/>
        <v>0</v>
      </c>
      <c r="U65" s="236">
        <f t="shared" si="85"/>
        <v>0</v>
      </c>
      <c r="V65" s="180">
        <f t="shared" si="85"/>
        <v>0</v>
      </c>
      <c r="W65" s="180">
        <f t="shared" si="85"/>
        <v>0</v>
      </c>
      <c r="X65" s="180">
        <f t="shared" si="85"/>
        <v>0</v>
      </c>
      <c r="Y65" s="180">
        <f t="shared" si="85"/>
        <v>0</v>
      </c>
      <c r="Z65" s="180">
        <f t="shared" si="85"/>
        <v>0</v>
      </c>
      <c r="AA65" s="180">
        <f t="shared" si="85"/>
        <v>0</v>
      </c>
      <c r="AB65" s="180">
        <f t="shared" si="85"/>
        <v>0</v>
      </c>
      <c r="AC65" s="180">
        <f t="shared" si="85"/>
        <v>0</v>
      </c>
      <c r="AD65" s="180">
        <f t="shared" si="85"/>
        <v>0</v>
      </c>
      <c r="AE65" s="180"/>
      <c r="AF65" s="180">
        <f t="shared" si="85"/>
        <v>0</v>
      </c>
      <c r="AG65" s="180">
        <f t="shared" si="85"/>
        <v>0</v>
      </c>
      <c r="AH65" s="180">
        <f t="shared" si="85"/>
        <v>0</v>
      </c>
      <c r="AI65" s="180">
        <f t="shared" si="85"/>
        <v>0</v>
      </c>
      <c r="AJ65" s="180">
        <f t="shared" si="85"/>
        <v>0</v>
      </c>
      <c r="AK65" s="180">
        <f t="shared" si="85"/>
        <v>0</v>
      </c>
      <c r="AL65" s="180">
        <f t="shared" si="85"/>
        <v>0</v>
      </c>
      <c r="AM65" s="180">
        <f t="shared" si="85"/>
        <v>0</v>
      </c>
      <c r="AN65" s="180">
        <f t="shared" si="85"/>
        <v>0</v>
      </c>
      <c r="AO65" s="180">
        <f t="shared" si="85"/>
        <v>0</v>
      </c>
      <c r="AP65" s="180">
        <f t="shared" si="85"/>
        <v>0</v>
      </c>
      <c r="AQ65" s="180" t="e">
        <f t="shared" si="76"/>
        <v>#DIV/0!</v>
      </c>
      <c r="AR65" s="345"/>
    </row>
    <row r="66" spans="1:44">
      <c r="A66" s="317"/>
      <c r="B66" s="318"/>
      <c r="C66" s="319"/>
      <c r="D66" s="182" t="s">
        <v>282</v>
      </c>
      <c r="E66" s="260">
        <f t="shared" ref="E66:F66" si="86">E106</f>
        <v>4699.0805700000001</v>
      </c>
      <c r="F66" s="248">
        <f t="shared" si="86"/>
        <v>1522.4430199999999</v>
      </c>
      <c r="G66" s="248">
        <f t="shared" si="45"/>
        <v>32.398742633178557</v>
      </c>
      <c r="H66" s="180">
        <f t="shared" ref="H66:AP66" si="87">H106</f>
        <v>517.46965999999998</v>
      </c>
      <c r="I66" s="180">
        <f t="shared" si="87"/>
        <v>517.46965999999998</v>
      </c>
      <c r="J66" s="180">
        <f t="shared" si="87"/>
        <v>0</v>
      </c>
      <c r="K66" s="180">
        <f t="shared" si="87"/>
        <v>0</v>
      </c>
      <c r="L66" s="180">
        <f t="shared" si="87"/>
        <v>0</v>
      </c>
      <c r="M66" s="180" t="e">
        <f t="shared" si="25"/>
        <v>#DIV/0!</v>
      </c>
      <c r="N66" s="180">
        <f t="shared" si="87"/>
        <v>48.588079999999998</v>
      </c>
      <c r="O66" s="180">
        <f t="shared" si="87"/>
        <v>48.588079999999998</v>
      </c>
      <c r="P66" s="180">
        <f>O66/N66*100</f>
        <v>100</v>
      </c>
      <c r="Q66" s="180">
        <f t="shared" si="87"/>
        <v>1241.5902799999999</v>
      </c>
      <c r="R66" s="180">
        <f t="shared" si="87"/>
        <v>810.59028000000001</v>
      </c>
      <c r="S66" s="180">
        <f>R66/Q66*100</f>
        <v>65.286455045379384</v>
      </c>
      <c r="T66" s="236">
        <f t="shared" si="87"/>
        <v>145.79499999999999</v>
      </c>
      <c r="U66" s="236">
        <f t="shared" si="87"/>
        <v>145.79499999999999</v>
      </c>
      <c r="V66" s="180">
        <f>U66/T66*100</f>
        <v>100</v>
      </c>
      <c r="W66" s="180">
        <f t="shared" si="87"/>
        <v>771.7</v>
      </c>
      <c r="X66" s="180">
        <f t="shared" si="87"/>
        <v>0</v>
      </c>
      <c r="Y66" s="180">
        <f>X66/W66*100</f>
        <v>0</v>
      </c>
      <c r="Z66" s="180">
        <f t="shared" si="87"/>
        <v>0</v>
      </c>
      <c r="AA66" s="180">
        <f t="shared" si="87"/>
        <v>0</v>
      </c>
      <c r="AB66" s="180" t="e">
        <f>AA66/Z66*100</f>
        <v>#DIV/0!</v>
      </c>
      <c r="AC66" s="180">
        <f t="shared" si="87"/>
        <v>0</v>
      </c>
      <c r="AD66" s="180">
        <f t="shared" si="87"/>
        <v>0</v>
      </c>
      <c r="AE66" s="180" t="e">
        <f t="shared" si="27"/>
        <v>#DIV/0!</v>
      </c>
      <c r="AF66" s="180">
        <f t="shared" si="87"/>
        <v>0</v>
      </c>
      <c r="AG66" s="180">
        <f t="shared" si="87"/>
        <v>0</v>
      </c>
      <c r="AH66" s="180">
        <f t="shared" si="87"/>
        <v>0</v>
      </c>
      <c r="AI66" s="180">
        <f t="shared" si="87"/>
        <v>0</v>
      </c>
      <c r="AJ66" s="180">
        <f t="shared" si="87"/>
        <v>0</v>
      </c>
      <c r="AK66" s="180" t="e">
        <f t="shared" si="87"/>
        <v>#DIV/0!</v>
      </c>
      <c r="AL66" s="180">
        <f t="shared" si="87"/>
        <v>0</v>
      </c>
      <c r="AM66" s="180">
        <f t="shared" si="87"/>
        <v>0</v>
      </c>
      <c r="AN66" s="180"/>
      <c r="AO66" s="180">
        <f t="shared" si="87"/>
        <v>0</v>
      </c>
      <c r="AP66" s="180">
        <f t="shared" si="87"/>
        <v>0</v>
      </c>
      <c r="AQ66" s="180" t="e">
        <f t="shared" si="76"/>
        <v>#DIV/0!</v>
      </c>
      <c r="AR66" s="345"/>
    </row>
    <row r="67" spans="1:44" ht="31.2">
      <c r="A67" s="317"/>
      <c r="B67" s="318"/>
      <c r="C67" s="319"/>
      <c r="D67" s="184" t="s">
        <v>43</v>
      </c>
      <c r="E67" s="260">
        <f t="shared" ref="E67:F67" si="88">E107</f>
        <v>0</v>
      </c>
      <c r="F67" s="248">
        <f t="shared" si="88"/>
        <v>0</v>
      </c>
      <c r="G67" s="248"/>
      <c r="H67" s="180">
        <f t="shared" ref="H67:AQ67" si="89">H107</f>
        <v>0</v>
      </c>
      <c r="I67" s="180">
        <f t="shared" si="89"/>
        <v>0</v>
      </c>
      <c r="J67" s="180">
        <f t="shared" si="89"/>
        <v>0</v>
      </c>
      <c r="K67" s="180">
        <f t="shared" si="89"/>
        <v>0</v>
      </c>
      <c r="L67" s="180">
        <f t="shared" si="89"/>
        <v>0</v>
      </c>
      <c r="M67" s="180"/>
      <c r="N67" s="180">
        <f t="shared" si="89"/>
        <v>0</v>
      </c>
      <c r="O67" s="180">
        <f t="shared" si="89"/>
        <v>0</v>
      </c>
      <c r="P67" s="180">
        <f t="shared" si="89"/>
        <v>0</v>
      </c>
      <c r="Q67" s="180">
        <f t="shared" si="89"/>
        <v>0</v>
      </c>
      <c r="R67" s="180">
        <f t="shared" si="89"/>
        <v>0</v>
      </c>
      <c r="S67" s="180">
        <f t="shared" si="89"/>
        <v>0</v>
      </c>
      <c r="T67" s="236">
        <f t="shared" si="89"/>
        <v>0</v>
      </c>
      <c r="U67" s="236">
        <f t="shared" si="89"/>
        <v>0</v>
      </c>
      <c r="V67" s="180">
        <f t="shared" si="89"/>
        <v>0</v>
      </c>
      <c r="W67" s="180">
        <f t="shared" si="89"/>
        <v>0</v>
      </c>
      <c r="X67" s="180">
        <f t="shared" si="89"/>
        <v>0</v>
      </c>
      <c r="Y67" s="180">
        <f t="shared" si="89"/>
        <v>0</v>
      </c>
      <c r="Z67" s="180">
        <f t="shared" si="89"/>
        <v>0</v>
      </c>
      <c r="AA67" s="180">
        <f t="shared" si="89"/>
        <v>0</v>
      </c>
      <c r="AB67" s="180">
        <f t="shared" si="89"/>
        <v>0</v>
      </c>
      <c r="AC67" s="180">
        <f t="shared" si="89"/>
        <v>0</v>
      </c>
      <c r="AD67" s="180">
        <f t="shared" si="89"/>
        <v>0</v>
      </c>
      <c r="AE67" s="180"/>
      <c r="AF67" s="180">
        <f t="shared" si="89"/>
        <v>0</v>
      </c>
      <c r="AG67" s="180">
        <f t="shared" si="89"/>
        <v>0</v>
      </c>
      <c r="AH67" s="180">
        <f t="shared" si="89"/>
        <v>0</v>
      </c>
      <c r="AI67" s="180">
        <f t="shared" si="89"/>
        <v>0</v>
      </c>
      <c r="AJ67" s="180">
        <f t="shared" si="89"/>
        <v>0</v>
      </c>
      <c r="AK67" s="180">
        <f t="shared" si="89"/>
        <v>0</v>
      </c>
      <c r="AL67" s="180">
        <f t="shared" si="89"/>
        <v>0</v>
      </c>
      <c r="AM67" s="180">
        <f t="shared" si="89"/>
        <v>0</v>
      </c>
      <c r="AN67" s="180">
        <f t="shared" si="89"/>
        <v>0</v>
      </c>
      <c r="AO67" s="180">
        <f t="shared" si="89"/>
        <v>0</v>
      </c>
      <c r="AP67" s="180">
        <f t="shared" si="89"/>
        <v>0</v>
      </c>
      <c r="AQ67" s="180">
        <f t="shared" si="89"/>
        <v>0</v>
      </c>
      <c r="AR67" s="221"/>
    </row>
    <row r="68" spans="1:44" s="181" customFormat="1">
      <c r="A68" s="317" t="s">
        <v>364</v>
      </c>
      <c r="B68" s="318" t="s">
        <v>373</v>
      </c>
      <c r="C68" s="319"/>
      <c r="D68" s="186" t="s">
        <v>41</v>
      </c>
      <c r="E68" s="259">
        <f>SUM(E69:E71)</f>
        <v>0</v>
      </c>
      <c r="F68" s="247">
        <f t="shared" ref="F68:AQ68" si="90">SUM(F69:F71)</f>
        <v>0</v>
      </c>
      <c r="G68" s="247"/>
      <c r="H68" s="179">
        <f t="shared" si="90"/>
        <v>0</v>
      </c>
      <c r="I68" s="179">
        <f t="shared" si="90"/>
        <v>0</v>
      </c>
      <c r="J68" s="179">
        <f t="shared" si="90"/>
        <v>0</v>
      </c>
      <c r="K68" s="179">
        <f t="shared" si="90"/>
        <v>0</v>
      </c>
      <c r="L68" s="179">
        <f t="shared" si="90"/>
        <v>0</v>
      </c>
      <c r="M68" s="179"/>
      <c r="N68" s="179">
        <f t="shared" si="90"/>
        <v>0</v>
      </c>
      <c r="O68" s="179">
        <f t="shared" si="90"/>
        <v>0</v>
      </c>
      <c r="P68" s="179">
        <f t="shared" si="90"/>
        <v>0</v>
      </c>
      <c r="Q68" s="179">
        <f t="shared" si="90"/>
        <v>0</v>
      </c>
      <c r="R68" s="179">
        <f t="shared" si="90"/>
        <v>0</v>
      </c>
      <c r="S68" s="179">
        <f t="shared" si="90"/>
        <v>0</v>
      </c>
      <c r="T68" s="235">
        <f t="shared" si="90"/>
        <v>0</v>
      </c>
      <c r="U68" s="235">
        <f t="shared" si="90"/>
        <v>0</v>
      </c>
      <c r="V68" s="179">
        <f t="shared" si="90"/>
        <v>0</v>
      </c>
      <c r="W68" s="179">
        <f t="shared" si="90"/>
        <v>0</v>
      </c>
      <c r="X68" s="179">
        <f t="shared" si="90"/>
        <v>0</v>
      </c>
      <c r="Y68" s="179">
        <f t="shared" si="90"/>
        <v>0</v>
      </c>
      <c r="Z68" s="179">
        <f t="shared" si="90"/>
        <v>0</v>
      </c>
      <c r="AA68" s="179">
        <f t="shared" si="90"/>
        <v>0</v>
      </c>
      <c r="AB68" s="179">
        <f t="shared" si="90"/>
        <v>0</v>
      </c>
      <c r="AC68" s="179">
        <f t="shared" si="90"/>
        <v>0</v>
      </c>
      <c r="AD68" s="179">
        <f t="shared" si="90"/>
        <v>0</v>
      </c>
      <c r="AE68" s="179"/>
      <c r="AF68" s="179">
        <f t="shared" si="90"/>
        <v>0</v>
      </c>
      <c r="AG68" s="179">
        <f t="shared" si="90"/>
        <v>0</v>
      </c>
      <c r="AH68" s="179">
        <f t="shared" si="90"/>
        <v>0</v>
      </c>
      <c r="AI68" s="179">
        <f t="shared" si="90"/>
        <v>0</v>
      </c>
      <c r="AJ68" s="179">
        <f t="shared" si="90"/>
        <v>0</v>
      </c>
      <c r="AK68" s="179">
        <f t="shared" si="90"/>
        <v>0</v>
      </c>
      <c r="AL68" s="179">
        <f t="shared" si="90"/>
        <v>0</v>
      </c>
      <c r="AM68" s="179">
        <f t="shared" si="90"/>
        <v>0</v>
      </c>
      <c r="AN68" s="179">
        <f t="shared" si="90"/>
        <v>0</v>
      </c>
      <c r="AO68" s="179">
        <f t="shared" si="90"/>
        <v>0</v>
      </c>
      <c r="AP68" s="179">
        <f t="shared" si="90"/>
        <v>0</v>
      </c>
      <c r="AQ68" s="179">
        <f t="shared" si="90"/>
        <v>0</v>
      </c>
      <c r="AR68" s="344"/>
    </row>
    <row r="69" spans="1:44" ht="31.2">
      <c r="A69" s="317"/>
      <c r="B69" s="318"/>
      <c r="C69" s="319"/>
      <c r="D69" s="182" t="s">
        <v>2</v>
      </c>
      <c r="E69" s="260">
        <f t="shared" si="40"/>
        <v>0</v>
      </c>
      <c r="F69" s="248">
        <f t="shared" si="41"/>
        <v>0</v>
      </c>
      <c r="G69" s="248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236"/>
      <c r="U69" s="236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345"/>
    </row>
    <row r="70" spans="1:44">
      <c r="A70" s="317"/>
      <c r="B70" s="318"/>
      <c r="C70" s="319"/>
      <c r="D70" s="182" t="s">
        <v>282</v>
      </c>
      <c r="E70" s="260">
        <f t="shared" ref="E70:E71" si="91">H70+K70+N70+Q70+T70+W70+Z70+AC70+AF70+AI70+AL70+AO70</f>
        <v>0</v>
      </c>
      <c r="F70" s="248">
        <f t="shared" ref="F70:F71" si="92">I70+L70+O70+R70+U70+X70+AA70+AD70+AG70+AJ70+AM70+AP70</f>
        <v>0</v>
      </c>
      <c r="G70" s="248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236"/>
      <c r="U70" s="236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345"/>
    </row>
    <row r="71" spans="1:44" ht="31.2">
      <c r="A71" s="317"/>
      <c r="B71" s="318"/>
      <c r="C71" s="319"/>
      <c r="D71" s="184" t="s">
        <v>43</v>
      </c>
      <c r="E71" s="260">
        <f t="shared" si="91"/>
        <v>0</v>
      </c>
      <c r="F71" s="248">
        <f t="shared" si="92"/>
        <v>0</v>
      </c>
      <c r="G71" s="248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236"/>
      <c r="U71" s="236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221"/>
    </row>
    <row r="72" spans="1:44" s="181" customFormat="1" hidden="1">
      <c r="A72" s="317" t="s">
        <v>350</v>
      </c>
      <c r="B72" s="318" t="s">
        <v>309</v>
      </c>
      <c r="C72" s="319"/>
      <c r="D72" s="186" t="s">
        <v>41</v>
      </c>
      <c r="E72" s="259">
        <f>SUM(E73:E75)</f>
        <v>0</v>
      </c>
      <c r="F72" s="247">
        <f t="shared" ref="F72:AQ72" si="93">SUM(F73:F75)</f>
        <v>0</v>
      </c>
      <c r="G72" s="247"/>
      <c r="H72" s="179">
        <f t="shared" si="93"/>
        <v>0</v>
      </c>
      <c r="I72" s="179">
        <f t="shared" si="93"/>
        <v>0</v>
      </c>
      <c r="J72" s="179">
        <f t="shared" si="93"/>
        <v>0</v>
      </c>
      <c r="K72" s="179">
        <f t="shared" si="93"/>
        <v>0</v>
      </c>
      <c r="L72" s="179">
        <f t="shared" si="93"/>
        <v>0</v>
      </c>
      <c r="M72" s="179"/>
      <c r="N72" s="179">
        <f t="shared" si="93"/>
        <v>0</v>
      </c>
      <c r="O72" s="179">
        <f t="shared" si="93"/>
        <v>0</v>
      </c>
      <c r="P72" s="179">
        <f t="shared" si="93"/>
        <v>0</v>
      </c>
      <c r="Q72" s="179">
        <f t="shared" si="93"/>
        <v>0</v>
      </c>
      <c r="R72" s="179">
        <f t="shared" si="93"/>
        <v>0</v>
      </c>
      <c r="S72" s="179">
        <f t="shared" si="93"/>
        <v>0</v>
      </c>
      <c r="T72" s="235">
        <f t="shared" si="93"/>
        <v>0</v>
      </c>
      <c r="U72" s="235">
        <f t="shared" si="93"/>
        <v>0</v>
      </c>
      <c r="V72" s="179">
        <f t="shared" si="93"/>
        <v>0</v>
      </c>
      <c r="W72" s="179">
        <f t="shared" si="93"/>
        <v>0</v>
      </c>
      <c r="X72" s="179">
        <f t="shared" si="93"/>
        <v>0</v>
      </c>
      <c r="Y72" s="179">
        <f t="shared" si="93"/>
        <v>0</v>
      </c>
      <c r="Z72" s="179">
        <f t="shared" si="93"/>
        <v>0</v>
      </c>
      <c r="AA72" s="179">
        <f t="shared" si="93"/>
        <v>0</v>
      </c>
      <c r="AB72" s="179">
        <f t="shared" si="93"/>
        <v>0</v>
      </c>
      <c r="AC72" s="179">
        <f t="shared" si="93"/>
        <v>0</v>
      </c>
      <c r="AD72" s="179">
        <f t="shared" si="93"/>
        <v>0</v>
      </c>
      <c r="AE72" s="179"/>
      <c r="AF72" s="179">
        <f t="shared" si="93"/>
        <v>0</v>
      </c>
      <c r="AG72" s="179">
        <f t="shared" si="93"/>
        <v>0</v>
      </c>
      <c r="AH72" s="179">
        <f t="shared" si="93"/>
        <v>0</v>
      </c>
      <c r="AI72" s="179">
        <f t="shared" si="93"/>
        <v>0</v>
      </c>
      <c r="AJ72" s="179">
        <f t="shared" si="93"/>
        <v>0</v>
      </c>
      <c r="AK72" s="179">
        <f t="shared" si="93"/>
        <v>0</v>
      </c>
      <c r="AL72" s="179">
        <f t="shared" si="93"/>
        <v>0</v>
      </c>
      <c r="AM72" s="179">
        <f t="shared" si="93"/>
        <v>0</v>
      </c>
      <c r="AN72" s="179">
        <f t="shared" si="93"/>
        <v>0</v>
      </c>
      <c r="AO72" s="179">
        <f t="shared" si="93"/>
        <v>0</v>
      </c>
      <c r="AP72" s="179">
        <f t="shared" si="93"/>
        <v>0</v>
      </c>
      <c r="AQ72" s="179">
        <f t="shared" si="93"/>
        <v>0</v>
      </c>
      <c r="AR72" s="344"/>
    </row>
    <row r="73" spans="1:44" ht="31.2" hidden="1">
      <c r="A73" s="317"/>
      <c r="B73" s="318"/>
      <c r="C73" s="319"/>
      <c r="D73" s="182" t="s">
        <v>2</v>
      </c>
      <c r="E73" s="260">
        <f t="shared" si="40"/>
        <v>0</v>
      </c>
      <c r="F73" s="248">
        <f t="shared" si="41"/>
        <v>0</v>
      </c>
      <c r="G73" s="248"/>
      <c r="H73" s="180"/>
      <c r="I73" s="180"/>
      <c r="J73" s="189"/>
      <c r="K73" s="180"/>
      <c r="L73" s="180"/>
      <c r="M73" s="209"/>
      <c r="N73" s="180"/>
      <c r="O73" s="180"/>
      <c r="P73" s="209"/>
      <c r="Q73" s="180"/>
      <c r="R73" s="180"/>
      <c r="S73" s="209"/>
      <c r="T73" s="236"/>
      <c r="U73" s="236"/>
      <c r="V73" s="209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9"/>
      <c r="AR73" s="345"/>
    </row>
    <row r="74" spans="1:44" hidden="1">
      <c r="A74" s="317"/>
      <c r="B74" s="318"/>
      <c r="C74" s="319"/>
      <c r="D74" s="182" t="s">
        <v>282</v>
      </c>
      <c r="E74" s="260">
        <f t="shared" si="40"/>
        <v>0</v>
      </c>
      <c r="F74" s="248">
        <f t="shared" si="41"/>
        <v>0</v>
      </c>
      <c r="G74" s="248"/>
      <c r="H74" s="180"/>
      <c r="I74" s="180"/>
      <c r="J74" s="189"/>
      <c r="K74" s="180"/>
      <c r="L74" s="180"/>
      <c r="M74" s="209"/>
      <c r="N74" s="180"/>
      <c r="O74" s="180"/>
      <c r="P74" s="209"/>
      <c r="Q74" s="180"/>
      <c r="R74" s="180"/>
      <c r="S74" s="209"/>
      <c r="T74" s="236"/>
      <c r="U74" s="236"/>
      <c r="V74" s="209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9"/>
      <c r="AR74" s="345"/>
    </row>
    <row r="75" spans="1:44" ht="31.2" hidden="1">
      <c r="A75" s="317"/>
      <c r="B75" s="318"/>
      <c r="C75" s="319"/>
      <c r="D75" s="184" t="s">
        <v>43</v>
      </c>
      <c r="E75" s="260">
        <f t="shared" ref="E75" si="94">H75+K75+N75+Q75+T75+W75+Z75+AC75+AF75+AI75+AL75+AO75</f>
        <v>0</v>
      </c>
      <c r="F75" s="248">
        <f t="shared" ref="F75" si="95">I75+L75+O75+R75+U75+X75+AA75+AD75+AG75+AJ75+AM75+AP75</f>
        <v>0</v>
      </c>
      <c r="G75" s="248"/>
      <c r="H75" s="180"/>
      <c r="I75" s="180"/>
      <c r="J75" s="189"/>
      <c r="K75" s="180"/>
      <c r="L75" s="180"/>
      <c r="M75" s="209"/>
      <c r="N75" s="180"/>
      <c r="O75" s="180"/>
      <c r="P75" s="209"/>
      <c r="Q75" s="180"/>
      <c r="R75" s="180"/>
      <c r="S75" s="209"/>
      <c r="T75" s="236"/>
      <c r="U75" s="236"/>
      <c r="V75" s="209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9"/>
      <c r="AR75" s="221"/>
    </row>
    <row r="76" spans="1:44" s="181" customFormat="1">
      <c r="A76" s="317" t="s">
        <v>351</v>
      </c>
      <c r="B76" s="318" t="s">
        <v>375</v>
      </c>
      <c r="C76" s="319"/>
      <c r="D76" s="186" t="s">
        <v>41</v>
      </c>
      <c r="E76" s="259">
        <f>SUM(E77:E79)</f>
        <v>199.535</v>
      </c>
      <c r="F76" s="247">
        <f>SUM(F77:F79)</f>
        <v>0</v>
      </c>
      <c r="G76" s="247"/>
      <c r="H76" s="179">
        <f t="shared" ref="H76:AQ76" si="96">SUM(H77:H79)</f>
        <v>0</v>
      </c>
      <c r="I76" s="179">
        <f t="shared" si="96"/>
        <v>0</v>
      </c>
      <c r="J76" s="179">
        <f t="shared" si="96"/>
        <v>0</v>
      </c>
      <c r="K76" s="179">
        <f>SUM(K77:K79)</f>
        <v>0</v>
      </c>
      <c r="L76" s="179">
        <f t="shared" si="96"/>
        <v>0</v>
      </c>
      <c r="M76" s="179"/>
      <c r="N76" s="179">
        <v>0</v>
      </c>
      <c r="O76" s="179">
        <f t="shared" si="96"/>
        <v>0</v>
      </c>
      <c r="P76" s="179">
        <f t="shared" si="96"/>
        <v>0</v>
      </c>
      <c r="Q76" s="179">
        <f t="shared" si="96"/>
        <v>0</v>
      </c>
      <c r="R76" s="179">
        <f t="shared" si="96"/>
        <v>0</v>
      </c>
      <c r="S76" s="179">
        <f t="shared" si="96"/>
        <v>0</v>
      </c>
      <c r="T76" s="235">
        <f t="shared" si="96"/>
        <v>0</v>
      </c>
      <c r="U76" s="235">
        <f t="shared" si="96"/>
        <v>0</v>
      </c>
      <c r="V76" s="179">
        <f t="shared" si="96"/>
        <v>0</v>
      </c>
      <c r="W76" s="179">
        <f t="shared" si="96"/>
        <v>0</v>
      </c>
      <c r="X76" s="179">
        <f t="shared" si="96"/>
        <v>0</v>
      </c>
      <c r="Y76" s="179">
        <f t="shared" si="96"/>
        <v>0</v>
      </c>
      <c r="Z76" s="179">
        <f t="shared" si="96"/>
        <v>0</v>
      </c>
      <c r="AA76" s="179">
        <f t="shared" si="96"/>
        <v>0</v>
      </c>
      <c r="AB76" s="179">
        <f t="shared" si="96"/>
        <v>0</v>
      </c>
      <c r="AC76" s="179">
        <f t="shared" si="96"/>
        <v>0</v>
      </c>
      <c r="AD76" s="179">
        <f t="shared" si="96"/>
        <v>0</v>
      </c>
      <c r="AE76" s="179"/>
      <c r="AF76" s="179">
        <f t="shared" si="96"/>
        <v>0</v>
      </c>
      <c r="AG76" s="179">
        <f t="shared" si="96"/>
        <v>0</v>
      </c>
      <c r="AH76" s="179">
        <f t="shared" si="96"/>
        <v>0</v>
      </c>
      <c r="AI76" s="179">
        <f t="shared" si="96"/>
        <v>0</v>
      </c>
      <c r="AJ76" s="179">
        <f t="shared" si="96"/>
        <v>0</v>
      </c>
      <c r="AK76" s="179">
        <f t="shared" si="96"/>
        <v>0</v>
      </c>
      <c r="AL76" s="179">
        <f t="shared" si="96"/>
        <v>0</v>
      </c>
      <c r="AM76" s="179">
        <f t="shared" si="96"/>
        <v>0</v>
      </c>
      <c r="AN76" s="179">
        <f t="shared" si="96"/>
        <v>0</v>
      </c>
      <c r="AO76" s="179">
        <f t="shared" si="96"/>
        <v>0</v>
      </c>
      <c r="AP76" s="179">
        <f t="shared" si="96"/>
        <v>0</v>
      </c>
      <c r="AQ76" s="179" t="e">
        <f t="shared" si="96"/>
        <v>#DIV/0!</v>
      </c>
      <c r="AR76" s="344"/>
    </row>
    <row r="77" spans="1:44" ht="31.2">
      <c r="A77" s="317"/>
      <c r="B77" s="318"/>
      <c r="C77" s="319"/>
      <c r="D77" s="182" t="s">
        <v>2</v>
      </c>
      <c r="E77" s="260">
        <f t="shared" si="40"/>
        <v>0</v>
      </c>
      <c r="F77" s="248">
        <f t="shared" si="41"/>
        <v>0</v>
      </c>
      <c r="G77" s="248"/>
      <c r="H77" s="180"/>
      <c r="I77" s="180"/>
      <c r="J77" s="189"/>
      <c r="K77" s="180"/>
      <c r="L77" s="180"/>
      <c r="M77" s="209"/>
      <c r="N77" s="180"/>
      <c r="O77" s="180"/>
      <c r="P77" s="189"/>
      <c r="Q77" s="180"/>
      <c r="R77" s="180"/>
      <c r="S77" s="189"/>
      <c r="T77" s="236"/>
      <c r="U77" s="236"/>
      <c r="V77" s="209"/>
      <c r="W77" s="180"/>
      <c r="X77" s="180"/>
      <c r="Y77" s="180"/>
      <c r="Z77" s="180"/>
      <c r="AA77" s="180"/>
      <c r="AB77" s="189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9"/>
      <c r="AR77" s="345"/>
    </row>
    <row r="78" spans="1:44">
      <c r="A78" s="317"/>
      <c r="B78" s="318"/>
      <c r="C78" s="319"/>
      <c r="D78" s="182" t="s">
        <v>282</v>
      </c>
      <c r="E78" s="260">
        <v>199.535</v>
      </c>
      <c r="F78" s="248">
        <f>AP78</f>
        <v>0</v>
      </c>
      <c r="G78" s="248"/>
      <c r="H78" s="180"/>
      <c r="I78" s="180"/>
      <c r="J78" s="189"/>
      <c r="K78" s="180">
        <v>0</v>
      </c>
      <c r="L78" s="180"/>
      <c r="M78" s="189"/>
      <c r="N78" s="180">
        <v>0</v>
      </c>
      <c r="O78" s="180"/>
      <c r="P78" s="189"/>
      <c r="Q78" s="180"/>
      <c r="R78" s="180"/>
      <c r="S78" s="189"/>
      <c r="T78" s="236"/>
      <c r="U78" s="236"/>
      <c r="V78" s="209"/>
      <c r="W78" s="180"/>
      <c r="X78" s="180"/>
      <c r="Y78" s="180"/>
      <c r="Z78" s="180"/>
      <c r="AA78" s="180"/>
      <c r="AB78" s="189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>
        <v>0</v>
      </c>
      <c r="AM78" s="180">
        <v>0</v>
      </c>
      <c r="AN78" s="180"/>
      <c r="AO78" s="180">
        <v>0</v>
      </c>
      <c r="AP78" s="180">
        <v>0</v>
      </c>
      <c r="AQ78" s="180" t="e">
        <f t="shared" ref="AQ78" si="97">AP78/AO78*100</f>
        <v>#DIV/0!</v>
      </c>
      <c r="AR78" s="345"/>
    </row>
    <row r="79" spans="1:44" ht="31.2">
      <c r="A79" s="317"/>
      <c r="B79" s="318"/>
      <c r="C79" s="319"/>
      <c r="D79" s="184" t="s">
        <v>43</v>
      </c>
      <c r="E79" s="260">
        <f t="shared" ref="E79" si="98">H79+K79+N79+Q79+T79+W79+Z79+AC79+AF79+AI79+AL79+AO79</f>
        <v>0</v>
      </c>
      <c r="F79" s="248">
        <f t="shared" ref="F79" si="99">I79+L79+O79+R79+U79+X79+AA79+AD79+AG79+AJ79+AM79+AP79</f>
        <v>0</v>
      </c>
      <c r="G79" s="248"/>
      <c r="H79" s="180"/>
      <c r="I79" s="180"/>
      <c r="J79" s="189"/>
      <c r="K79" s="180"/>
      <c r="L79" s="180"/>
      <c r="M79" s="189"/>
      <c r="N79" s="180"/>
      <c r="O79" s="180"/>
      <c r="P79" s="189"/>
      <c r="Q79" s="180"/>
      <c r="R79" s="180"/>
      <c r="S79" s="189"/>
      <c r="T79" s="236"/>
      <c r="U79" s="236"/>
      <c r="V79" s="209"/>
      <c r="W79" s="180"/>
      <c r="X79" s="180"/>
      <c r="Y79" s="180"/>
      <c r="Z79" s="180"/>
      <c r="AA79" s="180"/>
      <c r="AB79" s="189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9"/>
      <c r="AR79" s="221"/>
    </row>
    <row r="80" spans="1:44" s="181" customFormat="1">
      <c r="A80" s="317" t="s">
        <v>352</v>
      </c>
      <c r="B80" s="318" t="s">
        <v>374</v>
      </c>
      <c r="C80" s="319"/>
      <c r="D80" s="186" t="s">
        <v>41</v>
      </c>
      <c r="E80" s="259">
        <f>SUM(E81:E83)</f>
        <v>948.46965999999998</v>
      </c>
      <c r="F80" s="247">
        <f t="shared" ref="F80:AQ80" si="100">SUM(F81:F83)</f>
        <v>517.46965999999998</v>
      </c>
      <c r="G80" s="247">
        <f t="shared" si="45"/>
        <v>54.558377755594201</v>
      </c>
      <c r="H80" s="179">
        <f t="shared" si="100"/>
        <v>517.46965999999998</v>
      </c>
      <c r="I80" s="179">
        <f t="shared" si="100"/>
        <v>517.46965999999998</v>
      </c>
      <c r="J80" s="179">
        <f t="shared" si="100"/>
        <v>0</v>
      </c>
      <c r="K80" s="179">
        <f t="shared" si="100"/>
        <v>0</v>
      </c>
      <c r="L80" s="179">
        <f t="shared" si="100"/>
        <v>0</v>
      </c>
      <c r="M80" s="179"/>
      <c r="N80" s="179">
        <f t="shared" si="100"/>
        <v>0</v>
      </c>
      <c r="O80" s="179">
        <f t="shared" si="100"/>
        <v>0</v>
      </c>
      <c r="P80" s="179">
        <f t="shared" si="100"/>
        <v>0</v>
      </c>
      <c r="Q80" s="179">
        <f t="shared" si="100"/>
        <v>431</v>
      </c>
      <c r="R80" s="179">
        <f t="shared" si="100"/>
        <v>0</v>
      </c>
      <c r="S80" s="180">
        <f>R80/Q80*100</f>
        <v>0</v>
      </c>
      <c r="T80" s="235">
        <f t="shared" si="100"/>
        <v>0</v>
      </c>
      <c r="U80" s="235">
        <f t="shared" si="100"/>
        <v>0</v>
      </c>
      <c r="V80" s="180" t="e">
        <f>U80/T80*100</f>
        <v>#DIV/0!</v>
      </c>
      <c r="W80" s="179">
        <f t="shared" si="100"/>
        <v>0</v>
      </c>
      <c r="X80" s="179">
        <f t="shared" si="100"/>
        <v>0</v>
      </c>
      <c r="Y80" s="179" t="e">
        <f t="shared" si="100"/>
        <v>#DIV/0!</v>
      </c>
      <c r="Z80" s="179">
        <f t="shared" si="100"/>
        <v>0</v>
      </c>
      <c r="AA80" s="179">
        <f t="shared" si="100"/>
        <v>0</v>
      </c>
      <c r="AB80" s="179" t="e">
        <f t="shared" si="100"/>
        <v>#DIV/0!</v>
      </c>
      <c r="AC80" s="179">
        <f t="shared" si="100"/>
        <v>0</v>
      </c>
      <c r="AD80" s="179">
        <f t="shared" si="100"/>
        <v>0</v>
      </c>
      <c r="AE80" s="179" t="e">
        <f t="shared" si="27"/>
        <v>#DIV/0!</v>
      </c>
      <c r="AF80" s="179">
        <f t="shared" si="100"/>
        <v>0</v>
      </c>
      <c r="AG80" s="179">
        <f t="shared" si="100"/>
        <v>0</v>
      </c>
      <c r="AH80" s="179">
        <f t="shared" si="100"/>
        <v>0</v>
      </c>
      <c r="AI80" s="179">
        <f t="shared" si="100"/>
        <v>0</v>
      </c>
      <c r="AJ80" s="179">
        <f t="shared" si="100"/>
        <v>0</v>
      </c>
      <c r="AK80" s="179">
        <f t="shared" si="100"/>
        <v>0</v>
      </c>
      <c r="AL80" s="179">
        <f t="shared" si="100"/>
        <v>0</v>
      </c>
      <c r="AM80" s="179">
        <f t="shared" si="100"/>
        <v>0</v>
      </c>
      <c r="AN80" s="179">
        <f t="shared" si="100"/>
        <v>0</v>
      </c>
      <c r="AO80" s="179">
        <f t="shared" si="100"/>
        <v>0</v>
      </c>
      <c r="AP80" s="179">
        <f t="shared" si="100"/>
        <v>0</v>
      </c>
      <c r="AQ80" s="179">
        <f t="shared" si="100"/>
        <v>0</v>
      </c>
      <c r="AR80" s="344"/>
    </row>
    <row r="81" spans="1:44" ht="31.2">
      <c r="A81" s="317"/>
      <c r="B81" s="318"/>
      <c r="C81" s="319"/>
      <c r="D81" s="182" t="s">
        <v>2</v>
      </c>
      <c r="E81" s="260">
        <f t="shared" si="40"/>
        <v>0</v>
      </c>
      <c r="F81" s="248">
        <f t="shared" si="41"/>
        <v>0</v>
      </c>
      <c r="G81" s="248"/>
      <c r="H81" s="180"/>
      <c r="I81" s="180"/>
      <c r="J81" s="189"/>
      <c r="K81" s="180"/>
      <c r="L81" s="180"/>
      <c r="M81" s="189"/>
      <c r="N81" s="180"/>
      <c r="O81" s="180"/>
      <c r="P81" s="189"/>
      <c r="Q81" s="180"/>
      <c r="R81" s="180"/>
      <c r="S81" s="189"/>
      <c r="T81" s="236"/>
      <c r="U81" s="236"/>
      <c r="V81" s="209"/>
      <c r="W81" s="180"/>
      <c r="X81" s="180"/>
      <c r="Y81" s="180"/>
      <c r="Z81" s="180"/>
      <c r="AA81" s="180"/>
      <c r="AB81" s="189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9"/>
      <c r="AR81" s="345"/>
    </row>
    <row r="82" spans="1:44">
      <c r="A82" s="317"/>
      <c r="B82" s="318"/>
      <c r="C82" s="319"/>
      <c r="D82" s="182" t="s">
        <v>282</v>
      </c>
      <c r="E82" s="260">
        <f>H82+K82+N82+Q82+T82+W82+Z82+AC82+AF82+AI82+AL82+AO82</f>
        <v>948.46965999999998</v>
      </c>
      <c r="F82" s="248">
        <f>I82+L82+O82+R82+U82+X82+AA82+AD82+AG82+AJ82+AM82+AP82</f>
        <v>517.46965999999998</v>
      </c>
      <c r="G82" s="248">
        <f t="shared" si="45"/>
        <v>54.558377755594201</v>
      </c>
      <c r="H82" s="180">
        <v>517.46965999999998</v>
      </c>
      <c r="I82" s="180">
        <v>517.46965999999998</v>
      </c>
      <c r="J82" s="189"/>
      <c r="K82" s="180">
        <v>0</v>
      </c>
      <c r="L82" s="180"/>
      <c r="M82" s="189"/>
      <c r="N82" s="180">
        <v>0</v>
      </c>
      <c r="O82" s="180"/>
      <c r="P82" s="189"/>
      <c r="Q82" s="180">
        <v>431</v>
      </c>
      <c r="R82" s="180">
        <v>0</v>
      </c>
      <c r="S82" s="180">
        <f>R82/Q82*100</f>
        <v>0</v>
      </c>
      <c r="T82" s="236">
        <v>0</v>
      </c>
      <c r="U82" s="236">
        <v>0</v>
      </c>
      <c r="V82" s="180" t="e">
        <f>U82/T82*100</f>
        <v>#DIV/0!</v>
      </c>
      <c r="W82" s="180">
        <v>0</v>
      </c>
      <c r="X82" s="180">
        <v>0</v>
      </c>
      <c r="Y82" s="180" t="e">
        <f>X82/W82*100</f>
        <v>#DIV/0!</v>
      </c>
      <c r="Z82" s="180">
        <v>0</v>
      </c>
      <c r="AA82" s="180">
        <v>0</v>
      </c>
      <c r="AB82" s="180" t="e">
        <f>AA82/Z82*100</f>
        <v>#DIV/0!</v>
      </c>
      <c r="AC82" s="180">
        <v>0</v>
      </c>
      <c r="AD82" s="180">
        <v>0</v>
      </c>
      <c r="AE82" s="180" t="e">
        <f t="shared" si="27"/>
        <v>#DIV/0!</v>
      </c>
      <c r="AF82" s="180">
        <v>0</v>
      </c>
      <c r="AG82" s="180">
        <v>0</v>
      </c>
      <c r="AH82" s="180"/>
      <c r="AI82" s="180">
        <v>0</v>
      </c>
      <c r="AJ82" s="180"/>
      <c r="AK82" s="180"/>
      <c r="AL82" s="180">
        <v>0</v>
      </c>
      <c r="AM82" s="180"/>
      <c r="AN82" s="180"/>
      <c r="AO82" s="180">
        <v>0</v>
      </c>
      <c r="AP82" s="180"/>
      <c r="AQ82" s="189"/>
      <c r="AR82" s="345"/>
    </row>
    <row r="83" spans="1:44" ht="31.2">
      <c r="A83" s="317"/>
      <c r="B83" s="318"/>
      <c r="C83" s="319"/>
      <c r="D83" s="184" t="s">
        <v>43</v>
      </c>
      <c r="E83" s="260">
        <f t="shared" ref="E83" si="101">H83+K83+N83+Q83+T83+W83+Z83+AC83+AF83+AI83+AL83+AO83</f>
        <v>0</v>
      </c>
      <c r="F83" s="248">
        <f t="shared" ref="F83" si="102">I83+L83+O83+R83+U83+X83+AA83+AD83+AG83+AJ83+AM83+AP83</f>
        <v>0</v>
      </c>
      <c r="G83" s="248"/>
      <c r="H83" s="180"/>
      <c r="I83" s="180"/>
      <c r="J83" s="189"/>
      <c r="K83" s="180"/>
      <c r="L83" s="180"/>
      <c r="M83" s="189"/>
      <c r="N83" s="180"/>
      <c r="O83" s="180"/>
      <c r="P83" s="189"/>
      <c r="Q83" s="180"/>
      <c r="R83" s="180"/>
      <c r="S83" s="189"/>
      <c r="T83" s="236"/>
      <c r="U83" s="236"/>
      <c r="V83" s="209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9"/>
      <c r="AR83" s="221"/>
    </row>
    <row r="84" spans="1:44" s="181" customFormat="1">
      <c r="A84" s="317" t="s">
        <v>353</v>
      </c>
      <c r="B84" s="318" t="s">
        <v>312</v>
      </c>
      <c r="C84" s="319"/>
      <c r="D84" s="186" t="s">
        <v>41</v>
      </c>
      <c r="E84" s="259">
        <f>SUM(E85:E87)</f>
        <v>540.86891000000003</v>
      </c>
      <c r="F84" s="247">
        <f>SUM(F85:F87)</f>
        <v>276.67836</v>
      </c>
      <c r="G84" s="247">
        <f t="shared" ref="G84:G86" si="103">F84/E84*100</f>
        <v>51.154421133209517</v>
      </c>
      <c r="H84" s="179">
        <f t="shared" ref="H84:AP84" si="104">SUM(H85:H87)</f>
        <v>0</v>
      </c>
      <c r="I84" s="179">
        <f t="shared" si="104"/>
        <v>0</v>
      </c>
      <c r="J84" s="179">
        <f t="shared" si="104"/>
        <v>0</v>
      </c>
      <c r="K84" s="179">
        <f t="shared" si="104"/>
        <v>0</v>
      </c>
      <c r="L84" s="179">
        <f t="shared" si="104"/>
        <v>0</v>
      </c>
      <c r="M84" s="179">
        <v>0</v>
      </c>
      <c r="N84" s="179">
        <f t="shared" si="104"/>
        <v>48.588079999999998</v>
      </c>
      <c r="O84" s="179">
        <f t="shared" si="104"/>
        <v>48.588079999999998</v>
      </c>
      <c r="P84" s="179">
        <f t="shared" si="104"/>
        <v>0</v>
      </c>
      <c r="Q84" s="179">
        <f t="shared" si="104"/>
        <v>228.09028000000001</v>
      </c>
      <c r="R84" s="179">
        <f t="shared" si="104"/>
        <v>228.09028000000001</v>
      </c>
      <c r="S84" s="180">
        <f>R84/Q84*100</f>
        <v>100</v>
      </c>
      <c r="T84" s="235">
        <f t="shared" si="104"/>
        <v>0</v>
      </c>
      <c r="U84" s="235">
        <f t="shared" si="104"/>
        <v>0</v>
      </c>
      <c r="V84" s="180" t="e">
        <f>U84/T84*100</f>
        <v>#DIV/0!</v>
      </c>
      <c r="W84" s="179">
        <f t="shared" si="104"/>
        <v>0</v>
      </c>
      <c r="X84" s="179">
        <f t="shared" si="104"/>
        <v>0</v>
      </c>
      <c r="Y84" s="179" t="e">
        <f t="shared" si="104"/>
        <v>#DIV/0!</v>
      </c>
      <c r="Z84" s="179">
        <f t="shared" si="104"/>
        <v>0</v>
      </c>
      <c r="AA84" s="179">
        <f t="shared" si="104"/>
        <v>0</v>
      </c>
      <c r="AB84" s="179" t="e">
        <f t="shared" si="104"/>
        <v>#DIV/0!</v>
      </c>
      <c r="AC84" s="179">
        <f t="shared" si="104"/>
        <v>0</v>
      </c>
      <c r="AD84" s="179">
        <f t="shared" si="104"/>
        <v>0</v>
      </c>
      <c r="AE84" s="179" t="e">
        <f t="shared" si="27"/>
        <v>#DIV/0!</v>
      </c>
      <c r="AF84" s="179">
        <f t="shared" si="104"/>
        <v>0</v>
      </c>
      <c r="AG84" s="179">
        <f t="shared" si="104"/>
        <v>0</v>
      </c>
      <c r="AH84" s="179">
        <f t="shared" si="104"/>
        <v>0</v>
      </c>
      <c r="AI84" s="179">
        <f t="shared" si="104"/>
        <v>0</v>
      </c>
      <c r="AJ84" s="179">
        <f t="shared" si="104"/>
        <v>0</v>
      </c>
      <c r="AK84" s="180" t="e">
        <f t="shared" ref="AK84" si="105">AJ84/AI84*100</f>
        <v>#DIV/0!</v>
      </c>
      <c r="AL84" s="179">
        <f t="shared" si="104"/>
        <v>0</v>
      </c>
      <c r="AM84" s="179">
        <f t="shared" si="104"/>
        <v>0</v>
      </c>
      <c r="AN84" s="180"/>
      <c r="AO84" s="179">
        <f t="shared" si="104"/>
        <v>0</v>
      </c>
      <c r="AP84" s="179">
        <f t="shared" si="104"/>
        <v>0</v>
      </c>
      <c r="AQ84" s="180" t="e">
        <f t="shared" ref="AQ84" si="106">AP84/AO84*100</f>
        <v>#DIV/0!</v>
      </c>
      <c r="AR84" s="344"/>
    </row>
    <row r="85" spans="1:44" ht="31.2">
      <c r="A85" s="317"/>
      <c r="B85" s="318"/>
      <c r="C85" s="319"/>
      <c r="D85" s="182" t="s">
        <v>2</v>
      </c>
      <c r="E85" s="260">
        <f t="shared" si="40"/>
        <v>0</v>
      </c>
      <c r="F85" s="248">
        <f t="shared" si="41"/>
        <v>0</v>
      </c>
      <c r="G85" s="248"/>
      <c r="H85" s="180"/>
      <c r="I85" s="180"/>
      <c r="J85" s="189"/>
      <c r="K85" s="180"/>
      <c r="L85" s="180"/>
      <c r="M85" s="180"/>
      <c r="N85" s="180"/>
      <c r="O85" s="180"/>
      <c r="P85" s="189"/>
      <c r="Q85" s="180"/>
      <c r="R85" s="180"/>
      <c r="S85" s="189"/>
      <c r="T85" s="236"/>
      <c r="U85" s="236"/>
      <c r="V85" s="209"/>
      <c r="W85" s="180"/>
      <c r="X85" s="180"/>
      <c r="Y85" s="189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>
        <v>0</v>
      </c>
      <c r="AP85" s="180">
        <v>0</v>
      </c>
      <c r="AQ85" s="180" t="e">
        <f t="shared" ref="AQ85" si="107">AP85/AO85*100</f>
        <v>#DIV/0!</v>
      </c>
      <c r="AR85" s="345"/>
    </row>
    <row r="86" spans="1:44">
      <c r="A86" s="317"/>
      <c r="B86" s="318"/>
      <c r="C86" s="319"/>
      <c r="D86" s="182" t="s">
        <v>282</v>
      </c>
      <c r="E86" s="260">
        <v>540.86891000000003</v>
      </c>
      <c r="F86" s="248">
        <f>I86+L86+O86+R86+U86+X86+AA86+AD86+AG86+AJ86+AM86+AP86</f>
        <v>276.67836</v>
      </c>
      <c r="G86" s="248">
        <f t="shared" si="103"/>
        <v>51.154421133209517</v>
      </c>
      <c r="H86" s="180"/>
      <c r="I86" s="180"/>
      <c r="J86" s="189"/>
      <c r="K86" s="180">
        <v>0</v>
      </c>
      <c r="L86" s="180">
        <v>0</v>
      </c>
      <c r="M86" s="180">
        <v>0</v>
      </c>
      <c r="N86" s="180">
        <v>48.588079999999998</v>
      </c>
      <c r="O86" s="180">
        <v>48.588079999999998</v>
      </c>
      <c r="P86" s="189"/>
      <c r="Q86" s="180">
        <v>228.09028000000001</v>
      </c>
      <c r="R86" s="180">
        <v>228.09028000000001</v>
      </c>
      <c r="S86" s="180">
        <f>R86/Q86*100</f>
        <v>100</v>
      </c>
      <c r="T86" s="236">
        <v>0</v>
      </c>
      <c r="U86" s="236">
        <v>0</v>
      </c>
      <c r="V86" s="180" t="e">
        <f>U86/T86*100</f>
        <v>#DIV/0!</v>
      </c>
      <c r="W86" s="180">
        <v>0</v>
      </c>
      <c r="X86" s="180">
        <v>0</v>
      </c>
      <c r="Y86" s="180" t="e">
        <f>X86/W86*100</f>
        <v>#DIV/0!</v>
      </c>
      <c r="Z86" s="180">
        <v>0</v>
      </c>
      <c r="AA86" s="180">
        <v>0</v>
      </c>
      <c r="AB86" s="180" t="e">
        <f>AA86/Z86*100</f>
        <v>#DIV/0!</v>
      </c>
      <c r="AC86" s="180">
        <f>AD86</f>
        <v>0</v>
      </c>
      <c r="AD86" s="180">
        <v>0</v>
      </c>
      <c r="AE86" s="180" t="e">
        <f t="shared" si="27"/>
        <v>#DIV/0!</v>
      </c>
      <c r="AF86" s="180">
        <v>0</v>
      </c>
      <c r="AG86" s="180">
        <v>0</v>
      </c>
      <c r="AH86" s="180"/>
      <c r="AI86" s="180">
        <v>0</v>
      </c>
      <c r="AJ86" s="180">
        <v>0</v>
      </c>
      <c r="AK86" s="180" t="e">
        <f t="shared" ref="AK86" si="108">AJ86/AI86*100</f>
        <v>#DIV/0!</v>
      </c>
      <c r="AL86" s="180">
        <v>0</v>
      </c>
      <c r="AM86" s="180">
        <v>0</v>
      </c>
      <c r="AN86" s="180"/>
      <c r="AO86" s="180">
        <v>0</v>
      </c>
      <c r="AP86" s="180"/>
      <c r="AQ86" s="180"/>
      <c r="AR86" s="345"/>
    </row>
    <row r="87" spans="1:44" ht="31.2">
      <c r="A87" s="317"/>
      <c r="B87" s="318"/>
      <c r="C87" s="319"/>
      <c r="D87" s="184" t="s">
        <v>43</v>
      </c>
      <c r="E87" s="260">
        <f t="shared" ref="E87" si="109">H87+K87+N87+Q87+T87+W87+Z87+AC87+AF87+AI87+AL87+AO87</f>
        <v>0</v>
      </c>
      <c r="F87" s="248">
        <f t="shared" ref="F87" si="110">I87+L87+O87+R87+U87+X87+AA87+AD87+AG87+AJ87+AM87+AP87</f>
        <v>0</v>
      </c>
      <c r="G87" s="248"/>
      <c r="H87" s="180"/>
      <c r="I87" s="180"/>
      <c r="J87" s="189"/>
      <c r="K87" s="180"/>
      <c r="L87" s="180"/>
      <c r="M87" s="180"/>
      <c r="N87" s="180"/>
      <c r="O87" s="180"/>
      <c r="P87" s="189"/>
      <c r="Q87" s="180"/>
      <c r="R87" s="180"/>
      <c r="S87" s="189"/>
      <c r="T87" s="236"/>
      <c r="U87" s="236"/>
      <c r="V87" s="209"/>
      <c r="W87" s="180"/>
      <c r="X87" s="180"/>
      <c r="Y87" s="189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9"/>
      <c r="AR87" s="221"/>
    </row>
    <row r="88" spans="1:44" s="181" customFormat="1">
      <c r="A88" s="317" t="s">
        <v>354</v>
      </c>
      <c r="B88" s="318" t="s">
        <v>376</v>
      </c>
      <c r="C88" s="319"/>
      <c r="D88" s="186" t="s">
        <v>41</v>
      </c>
      <c r="E88" s="259">
        <f>SUM(E89:E91)</f>
        <v>1499.9949999999999</v>
      </c>
      <c r="F88" s="247">
        <f t="shared" ref="F88:AQ88" si="111">SUM(F89:F91)</f>
        <v>728.29499999999996</v>
      </c>
      <c r="G88" s="248">
        <f t="shared" ref="G88:G90" si="112">F88/E88*100</f>
        <v>48.553161843872815</v>
      </c>
      <c r="H88" s="179">
        <f t="shared" si="111"/>
        <v>0</v>
      </c>
      <c r="I88" s="179">
        <f t="shared" si="111"/>
        <v>0</v>
      </c>
      <c r="J88" s="179">
        <f t="shared" si="111"/>
        <v>0</v>
      </c>
      <c r="K88" s="179">
        <f t="shared" si="111"/>
        <v>0</v>
      </c>
      <c r="L88" s="179">
        <f t="shared" si="111"/>
        <v>0</v>
      </c>
      <c r="M88" s="179"/>
      <c r="N88" s="179">
        <f t="shared" si="111"/>
        <v>0</v>
      </c>
      <c r="O88" s="179">
        <f t="shared" si="111"/>
        <v>0</v>
      </c>
      <c r="P88" s="179">
        <f t="shared" si="111"/>
        <v>0</v>
      </c>
      <c r="Q88" s="179">
        <f t="shared" si="111"/>
        <v>582.5</v>
      </c>
      <c r="R88" s="179">
        <f t="shared" si="111"/>
        <v>582.5</v>
      </c>
      <c r="S88" s="179">
        <f t="shared" si="111"/>
        <v>0</v>
      </c>
      <c r="T88" s="235">
        <f t="shared" si="111"/>
        <v>145.79499999999999</v>
      </c>
      <c r="U88" s="235">
        <f t="shared" si="111"/>
        <v>145.79499999999999</v>
      </c>
      <c r="V88" s="179">
        <f t="shared" si="111"/>
        <v>0</v>
      </c>
      <c r="W88" s="179">
        <f t="shared" si="111"/>
        <v>771.7</v>
      </c>
      <c r="X88" s="179">
        <f t="shared" si="111"/>
        <v>0</v>
      </c>
      <c r="Y88" s="179">
        <f t="shared" si="111"/>
        <v>0</v>
      </c>
      <c r="Z88" s="179">
        <f t="shared" si="111"/>
        <v>0</v>
      </c>
      <c r="AA88" s="179">
        <f t="shared" si="111"/>
        <v>0</v>
      </c>
      <c r="AB88" s="179">
        <f t="shared" si="111"/>
        <v>0</v>
      </c>
      <c r="AC88" s="179">
        <f t="shared" si="111"/>
        <v>0</v>
      </c>
      <c r="AD88" s="179">
        <f t="shared" si="111"/>
        <v>0</v>
      </c>
      <c r="AE88" s="179"/>
      <c r="AF88" s="179">
        <f t="shared" si="111"/>
        <v>0</v>
      </c>
      <c r="AG88" s="179">
        <f t="shared" si="111"/>
        <v>0</v>
      </c>
      <c r="AH88" s="179">
        <f t="shared" si="111"/>
        <v>0</v>
      </c>
      <c r="AI88" s="179">
        <f t="shared" si="111"/>
        <v>0</v>
      </c>
      <c r="AJ88" s="179">
        <f t="shared" si="111"/>
        <v>0</v>
      </c>
      <c r="AK88" s="179">
        <f t="shared" si="111"/>
        <v>0</v>
      </c>
      <c r="AL88" s="179">
        <f t="shared" si="111"/>
        <v>0</v>
      </c>
      <c r="AM88" s="179">
        <f t="shared" si="111"/>
        <v>0</v>
      </c>
      <c r="AN88" s="179">
        <f t="shared" si="111"/>
        <v>0</v>
      </c>
      <c r="AO88" s="179">
        <f t="shared" si="111"/>
        <v>0</v>
      </c>
      <c r="AP88" s="179">
        <f t="shared" si="111"/>
        <v>0</v>
      </c>
      <c r="AQ88" s="179">
        <f t="shared" si="111"/>
        <v>0</v>
      </c>
      <c r="AR88" s="344"/>
    </row>
    <row r="89" spans="1:44" ht="31.2">
      <c r="A89" s="317"/>
      <c r="B89" s="318"/>
      <c r="C89" s="319"/>
      <c r="D89" s="182" t="s">
        <v>2</v>
      </c>
      <c r="E89" s="260">
        <f t="shared" si="40"/>
        <v>0</v>
      </c>
      <c r="F89" s="248">
        <f t="shared" si="41"/>
        <v>0</v>
      </c>
      <c r="G89" s="248"/>
      <c r="H89" s="180"/>
      <c r="I89" s="180"/>
      <c r="J89" s="189"/>
      <c r="K89" s="180"/>
      <c r="L89" s="180"/>
      <c r="M89" s="189"/>
      <c r="N89" s="180"/>
      <c r="O89" s="180"/>
      <c r="P89" s="189"/>
      <c r="Q89" s="180"/>
      <c r="R89" s="180"/>
      <c r="S89" s="189"/>
      <c r="T89" s="236"/>
      <c r="U89" s="236"/>
      <c r="V89" s="209"/>
      <c r="W89" s="180"/>
      <c r="X89" s="180"/>
      <c r="Y89" s="189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9"/>
      <c r="AR89" s="345"/>
    </row>
    <row r="90" spans="1:44">
      <c r="A90" s="317"/>
      <c r="B90" s="318"/>
      <c r="C90" s="319"/>
      <c r="D90" s="182" t="s">
        <v>282</v>
      </c>
      <c r="E90" s="260">
        <f t="shared" ref="E90:E91" si="113">H90+K90+N90+Q90+T90+W90+Z90+AC90+AF90+AI90+AL90+AO90</f>
        <v>1499.9949999999999</v>
      </c>
      <c r="F90" s="248">
        <f>I90+L90+O90+R90+U90+X90+AA90+AD90+AG90+AJ90+AM90+AP90</f>
        <v>728.29499999999996</v>
      </c>
      <c r="G90" s="248">
        <f t="shared" si="112"/>
        <v>48.553161843872815</v>
      </c>
      <c r="H90" s="180"/>
      <c r="I90" s="180"/>
      <c r="J90" s="189"/>
      <c r="K90" s="180">
        <v>0</v>
      </c>
      <c r="L90" s="180"/>
      <c r="M90" s="189"/>
      <c r="N90" s="180">
        <v>0</v>
      </c>
      <c r="O90" s="180"/>
      <c r="P90" s="189"/>
      <c r="Q90" s="180">
        <v>582.5</v>
      </c>
      <c r="R90" s="180">
        <v>582.5</v>
      </c>
      <c r="S90" s="189"/>
      <c r="T90" s="236">
        <v>145.79499999999999</v>
      </c>
      <c r="U90" s="236">
        <v>145.79499999999999</v>
      </c>
      <c r="V90" s="209"/>
      <c r="W90" s="180">
        <v>771.7</v>
      </c>
      <c r="X90" s="180"/>
      <c r="Y90" s="189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9"/>
      <c r="AR90" s="345"/>
    </row>
    <row r="91" spans="1:44" ht="42.75" customHeight="1">
      <c r="A91" s="317"/>
      <c r="B91" s="318"/>
      <c r="C91" s="319"/>
      <c r="D91" s="184" t="s">
        <v>43</v>
      </c>
      <c r="E91" s="260">
        <f t="shared" si="113"/>
        <v>0</v>
      </c>
      <c r="F91" s="248">
        <f t="shared" ref="F91" si="114">I91+L91+O91+R91+U91+X91+AA91+AD91+AG91+AJ91+AM91+AP91</f>
        <v>0</v>
      </c>
      <c r="G91" s="248"/>
      <c r="H91" s="180"/>
      <c r="I91" s="180"/>
      <c r="J91" s="189"/>
      <c r="K91" s="180"/>
      <c r="L91" s="180"/>
      <c r="M91" s="189"/>
      <c r="N91" s="180"/>
      <c r="O91" s="180"/>
      <c r="P91" s="189"/>
      <c r="Q91" s="180"/>
      <c r="R91" s="180"/>
      <c r="S91" s="189"/>
      <c r="T91" s="236"/>
      <c r="U91" s="236"/>
      <c r="V91" s="209"/>
      <c r="W91" s="180"/>
      <c r="X91" s="180"/>
      <c r="Y91" s="189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9"/>
      <c r="AR91" s="221"/>
    </row>
    <row r="92" spans="1:44" s="181" customFormat="1" ht="8.25" hidden="1" customHeight="1">
      <c r="A92" s="317" t="s">
        <v>355</v>
      </c>
      <c r="B92" s="318" t="s">
        <v>293</v>
      </c>
      <c r="C92" s="319"/>
      <c r="D92" s="186" t="s">
        <v>41</v>
      </c>
      <c r="E92" s="259">
        <f>SUM(E93:E95)</f>
        <v>0</v>
      </c>
      <c r="F92" s="247">
        <f t="shared" ref="F92:AQ92" si="115">SUM(F93:F95)</f>
        <v>0</v>
      </c>
      <c r="G92" s="247"/>
      <c r="H92" s="179">
        <f t="shared" si="115"/>
        <v>0</v>
      </c>
      <c r="I92" s="179">
        <f t="shared" si="115"/>
        <v>0</v>
      </c>
      <c r="J92" s="179">
        <f t="shared" si="115"/>
        <v>0</v>
      </c>
      <c r="K92" s="179">
        <f t="shared" si="115"/>
        <v>0</v>
      </c>
      <c r="L92" s="179">
        <f t="shared" si="115"/>
        <v>0</v>
      </c>
      <c r="M92" s="179"/>
      <c r="N92" s="179">
        <f t="shared" si="115"/>
        <v>0</v>
      </c>
      <c r="O92" s="179">
        <f t="shared" si="115"/>
        <v>0</v>
      </c>
      <c r="P92" s="179">
        <f t="shared" si="115"/>
        <v>0</v>
      </c>
      <c r="Q92" s="179">
        <f t="shared" si="115"/>
        <v>0</v>
      </c>
      <c r="R92" s="179">
        <f t="shared" si="115"/>
        <v>0</v>
      </c>
      <c r="S92" s="179">
        <f t="shared" si="115"/>
        <v>0</v>
      </c>
      <c r="T92" s="235">
        <f t="shared" si="115"/>
        <v>0</v>
      </c>
      <c r="U92" s="235">
        <f t="shared" si="115"/>
        <v>0</v>
      </c>
      <c r="V92" s="179">
        <f t="shared" si="115"/>
        <v>0</v>
      </c>
      <c r="W92" s="179">
        <f t="shared" si="115"/>
        <v>0</v>
      </c>
      <c r="X92" s="179">
        <f t="shared" si="115"/>
        <v>0</v>
      </c>
      <c r="Y92" s="179">
        <f t="shared" si="115"/>
        <v>0</v>
      </c>
      <c r="Z92" s="179">
        <f t="shared" si="115"/>
        <v>0</v>
      </c>
      <c r="AA92" s="179">
        <f t="shared" si="115"/>
        <v>0</v>
      </c>
      <c r="AB92" s="179">
        <f t="shared" si="115"/>
        <v>0</v>
      </c>
      <c r="AC92" s="179">
        <f t="shared" si="115"/>
        <v>0</v>
      </c>
      <c r="AD92" s="179">
        <f t="shared" si="115"/>
        <v>0</v>
      </c>
      <c r="AE92" s="179"/>
      <c r="AF92" s="179">
        <f t="shared" si="115"/>
        <v>0</v>
      </c>
      <c r="AG92" s="179">
        <f t="shared" si="115"/>
        <v>0</v>
      </c>
      <c r="AH92" s="179">
        <f t="shared" si="115"/>
        <v>0</v>
      </c>
      <c r="AI92" s="179">
        <f t="shared" si="115"/>
        <v>0</v>
      </c>
      <c r="AJ92" s="179">
        <f t="shared" si="115"/>
        <v>0</v>
      </c>
      <c r="AK92" s="179">
        <f t="shared" si="115"/>
        <v>0</v>
      </c>
      <c r="AL92" s="179">
        <f t="shared" si="115"/>
        <v>0</v>
      </c>
      <c r="AM92" s="179">
        <f t="shared" si="115"/>
        <v>0</v>
      </c>
      <c r="AN92" s="179">
        <f t="shared" si="115"/>
        <v>0</v>
      </c>
      <c r="AO92" s="179">
        <f t="shared" si="115"/>
        <v>0</v>
      </c>
      <c r="AP92" s="179">
        <f t="shared" si="115"/>
        <v>0</v>
      </c>
      <c r="AQ92" s="179">
        <f t="shared" si="115"/>
        <v>0</v>
      </c>
      <c r="AR92" s="344"/>
    </row>
    <row r="93" spans="1:44" ht="31.2" hidden="1">
      <c r="A93" s="317"/>
      <c r="B93" s="318"/>
      <c r="C93" s="319"/>
      <c r="D93" s="182" t="s">
        <v>2</v>
      </c>
      <c r="E93" s="260">
        <f t="shared" si="40"/>
        <v>0</v>
      </c>
      <c r="F93" s="248">
        <f t="shared" si="40"/>
        <v>0</v>
      </c>
      <c r="G93" s="248"/>
      <c r="H93" s="180"/>
      <c r="I93" s="180"/>
      <c r="J93" s="189"/>
      <c r="K93" s="180"/>
      <c r="L93" s="180"/>
      <c r="M93" s="189"/>
      <c r="N93" s="180"/>
      <c r="O93" s="180"/>
      <c r="P93" s="189"/>
      <c r="Q93" s="180"/>
      <c r="R93" s="180"/>
      <c r="S93" s="180"/>
      <c r="T93" s="236"/>
      <c r="U93" s="236"/>
      <c r="V93" s="209"/>
      <c r="W93" s="180"/>
      <c r="X93" s="180"/>
      <c r="Y93" s="189"/>
      <c r="Z93" s="180"/>
      <c r="AA93" s="180"/>
      <c r="AB93" s="180"/>
      <c r="AC93" s="180"/>
      <c r="AD93" s="180"/>
      <c r="AE93" s="189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9"/>
      <c r="AR93" s="345"/>
    </row>
    <row r="94" spans="1:44" hidden="1">
      <c r="A94" s="317"/>
      <c r="B94" s="318"/>
      <c r="C94" s="319"/>
      <c r="D94" s="182" t="s">
        <v>282</v>
      </c>
      <c r="E94" s="260">
        <f t="shared" ref="E94:E95" si="116">H94+K94+N94+Q94+T94+W94+Z94+AC94+AF94+AI94+AL94+AO94</f>
        <v>0</v>
      </c>
      <c r="F94" s="248">
        <f t="shared" ref="F94:F95" si="117">I94+L94+O94+R94+U94+X94+AA94+AD94+AG94+AJ94+AM94+AP94</f>
        <v>0</v>
      </c>
      <c r="G94" s="248"/>
      <c r="H94" s="180"/>
      <c r="I94" s="180"/>
      <c r="J94" s="189"/>
      <c r="K94" s="180"/>
      <c r="L94" s="180"/>
      <c r="M94" s="189"/>
      <c r="N94" s="180"/>
      <c r="O94" s="180"/>
      <c r="P94" s="189"/>
      <c r="Q94" s="180"/>
      <c r="R94" s="180"/>
      <c r="S94" s="180"/>
      <c r="T94" s="236"/>
      <c r="U94" s="236"/>
      <c r="V94" s="209"/>
      <c r="W94" s="180"/>
      <c r="X94" s="180"/>
      <c r="Y94" s="189"/>
      <c r="Z94" s="180"/>
      <c r="AA94" s="180"/>
      <c r="AB94" s="180"/>
      <c r="AC94" s="180"/>
      <c r="AD94" s="180"/>
      <c r="AE94" s="189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9"/>
      <c r="AR94" s="345"/>
    </row>
    <row r="95" spans="1:44" ht="31.2" hidden="1">
      <c r="A95" s="317"/>
      <c r="B95" s="318"/>
      <c r="C95" s="319"/>
      <c r="D95" s="184" t="s">
        <v>43</v>
      </c>
      <c r="E95" s="260">
        <f t="shared" si="116"/>
        <v>0</v>
      </c>
      <c r="F95" s="248">
        <f t="shared" si="117"/>
        <v>0</v>
      </c>
      <c r="G95" s="248"/>
      <c r="H95" s="180"/>
      <c r="I95" s="180"/>
      <c r="J95" s="189"/>
      <c r="K95" s="180"/>
      <c r="L95" s="180"/>
      <c r="M95" s="189"/>
      <c r="N95" s="180"/>
      <c r="O95" s="180"/>
      <c r="P95" s="189"/>
      <c r="Q95" s="180"/>
      <c r="R95" s="180"/>
      <c r="S95" s="180"/>
      <c r="T95" s="236"/>
      <c r="U95" s="236"/>
      <c r="V95" s="209"/>
      <c r="W95" s="180"/>
      <c r="X95" s="180"/>
      <c r="Y95" s="189"/>
      <c r="Z95" s="180"/>
      <c r="AA95" s="180"/>
      <c r="AB95" s="180"/>
      <c r="AC95" s="180"/>
      <c r="AD95" s="180"/>
      <c r="AE95" s="189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9"/>
      <c r="AR95" s="221"/>
    </row>
    <row r="96" spans="1:44" s="181" customFormat="1" hidden="1">
      <c r="A96" s="317" t="s">
        <v>356</v>
      </c>
      <c r="B96" s="318" t="s">
        <v>311</v>
      </c>
      <c r="C96" s="319"/>
      <c r="D96" s="186" t="s">
        <v>41</v>
      </c>
      <c r="E96" s="259">
        <f>SUM(E97:E99)</f>
        <v>0</v>
      </c>
      <c r="F96" s="247">
        <f t="shared" ref="F96:AQ96" si="118">SUM(F97:F99)</f>
        <v>0</v>
      </c>
      <c r="G96" s="247"/>
      <c r="H96" s="179">
        <f t="shared" si="118"/>
        <v>0</v>
      </c>
      <c r="I96" s="179">
        <f t="shared" si="118"/>
        <v>0</v>
      </c>
      <c r="J96" s="179">
        <f t="shared" si="118"/>
        <v>0</v>
      </c>
      <c r="K96" s="179">
        <f t="shared" si="118"/>
        <v>0</v>
      </c>
      <c r="L96" s="179">
        <f t="shared" si="118"/>
        <v>0</v>
      </c>
      <c r="M96" s="179"/>
      <c r="N96" s="179">
        <f t="shared" si="118"/>
        <v>0</v>
      </c>
      <c r="O96" s="179">
        <f t="shared" si="118"/>
        <v>0</v>
      </c>
      <c r="P96" s="179">
        <f t="shared" si="118"/>
        <v>0</v>
      </c>
      <c r="Q96" s="179">
        <f t="shared" si="118"/>
        <v>0</v>
      </c>
      <c r="R96" s="179">
        <f t="shared" si="118"/>
        <v>0</v>
      </c>
      <c r="S96" s="179">
        <f t="shared" si="118"/>
        <v>0</v>
      </c>
      <c r="T96" s="235">
        <f t="shared" si="118"/>
        <v>0</v>
      </c>
      <c r="U96" s="235">
        <f t="shared" si="118"/>
        <v>0</v>
      </c>
      <c r="V96" s="179" t="e">
        <f t="shared" si="118"/>
        <v>#DIV/0!</v>
      </c>
      <c r="W96" s="179">
        <f t="shared" si="118"/>
        <v>0</v>
      </c>
      <c r="X96" s="179">
        <f t="shared" si="118"/>
        <v>0</v>
      </c>
      <c r="Y96" s="179"/>
      <c r="Z96" s="179">
        <f t="shared" si="118"/>
        <v>0</v>
      </c>
      <c r="AA96" s="179">
        <f t="shared" si="118"/>
        <v>0</v>
      </c>
      <c r="AB96" s="179">
        <f t="shared" si="118"/>
        <v>0</v>
      </c>
      <c r="AC96" s="179">
        <f t="shared" si="118"/>
        <v>0</v>
      </c>
      <c r="AD96" s="179">
        <f t="shared" si="118"/>
        <v>0</v>
      </c>
      <c r="AE96" s="179"/>
      <c r="AF96" s="179">
        <f t="shared" si="118"/>
        <v>0</v>
      </c>
      <c r="AG96" s="179">
        <f t="shared" si="118"/>
        <v>0</v>
      </c>
      <c r="AH96" s="179">
        <f t="shared" si="118"/>
        <v>0</v>
      </c>
      <c r="AI96" s="179">
        <f t="shared" si="118"/>
        <v>0</v>
      </c>
      <c r="AJ96" s="179">
        <f t="shared" si="118"/>
        <v>0</v>
      </c>
      <c r="AK96" s="179">
        <f t="shared" si="118"/>
        <v>0</v>
      </c>
      <c r="AL96" s="179">
        <f t="shared" si="118"/>
        <v>0</v>
      </c>
      <c r="AM96" s="179">
        <f t="shared" si="118"/>
        <v>0</v>
      </c>
      <c r="AN96" s="179">
        <f t="shared" si="118"/>
        <v>0</v>
      </c>
      <c r="AO96" s="179">
        <f t="shared" si="118"/>
        <v>0</v>
      </c>
      <c r="AP96" s="179">
        <f t="shared" si="118"/>
        <v>0</v>
      </c>
      <c r="AQ96" s="179">
        <f t="shared" si="118"/>
        <v>0</v>
      </c>
      <c r="AR96" s="220"/>
    </row>
    <row r="97" spans="1:44" ht="31.2" hidden="1">
      <c r="A97" s="317"/>
      <c r="B97" s="318"/>
      <c r="C97" s="319"/>
      <c r="D97" s="182" t="s">
        <v>2</v>
      </c>
      <c r="E97" s="260">
        <f t="shared" si="40"/>
        <v>0</v>
      </c>
      <c r="F97" s="248">
        <f t="shared" si="41"/>
        <v>0</v>
      </c>
      <c r="G97" s="248"/>
      <c r="H97" s="180"/>
      <c r="I97" s="180"/>
      <c r="J97" s="189"/>
      <c r="K97" s="180"/>
      <c r="L97" s="180"/>
      <c r="M97" s="189"/>
      <c r="N97" s="180"/>
      <c r="O97" s="180"/>
      <c r="P97" s="189"/>
      <c r="Q97" s="180"/>
      <c r="R97" s="180"/>
      <c r="S97" s="189"/>
      <c r="T97" s="236"/>
      <c r="U97" s="236"/>
      <c r="V97" s="209"/>
      <c r="W97" s="180"/>
      <c r="X97" s="180"/>
      <c r="Y97" s="189"/>
      <c r="Z97" s="180"/>
      <c r="AA97" s="180"/>
      <c r="AB97" s="180"/>
      <c r="AC97" s="180"/>
      <c r="AD97" s="180"/>
      <c r="AE97" s="189"/>
      <c r="AF97" s="180"/>
      <c r="AG97" s="180"/>
      <c r="AH97" s="180"/>
      <c r="AI97" s="180"/>
      <c r="AJ97" s="180"/>
      <c r="AK97" s="180"/>
      <c r="AL97" s="180"/>
      <c r="AM97" s="180"/>
      <c r="AN97" s="189"/>
      <c r="AO97" s="180"/>
      <c r="AP97" s="180"/>
      <c r="AQ97" s="189"/>
      <c r="AR97" s="345"/>
    </row>
    <row r="98" spans="1:44" hidden="1">
      <c r="A98" s="317"/>
      <c r="B98" s="318"/>
      <c r="C98" s="319"/>
      <c r="D98" s="182" t="s">
        <v>282</v>
      </c>
      <c r="E98" s="260">
        <v>0</v>
      </c>
      <c r="F98" s="248">
        <f t="shared" si="41"/>
        <v>0</v>
      </c>
      <c r="G98" s="248"/>
      <c r="H98" s="180"/>
      <c r="I98" s="180"/>
      <c r="J98" s="189"/>
      <c r="K98" s="180"/>
      <c r="L98" s="180"/>
      <c r="M98" s="189"/>
      <c r="N98" s="180"/>
      <c r="O98" s="180"/>
      <c r="P98" s="189"/>
      <c r="Q98" s="180"/>
      <c r="R98" s="180"/>
      <c r="S98" s="189"/>
      <c r="T98" s="236">
        <v>0</v>
      </c>
      <c r="U98" s="236">
        <v>0</v>
      </c>
      <c r="V98" s="180" t="e">
        <f>U98/T98*100</f>
        <v>#DIV/0!</v>
      </c>
      <c r="W98" s="180">
        <v>0</v>
      </c>
      <c r="X98" s="180">
        <v>0</v>
      </c>
      <c r="Y98" s="180"/>
      <c r="Z98" s="180"/>
      <c r="AA98" s="180"/>
      <c r="AB98" s="180"/>
      <c r="AC98" s="180"/>
      <c r="AD98" s="180"/>
      <c r="AE98" s="189"/>
      <c r="AF98" s="180"/>
      <c r="AG98" s="180"/>
      <c r="AH98" s="180"/>
      <c r="AI98" s="180"/>
      <c r="AJ98" s="180"/>
      <c r="AK98" s="180"/>
      <c r="AL98" s="180"/>
      <c r="AM98" s="180"/>
      <c r="AN98" s="189"/>
      <c r="AO98" s="180"/>
      <c r="AP98" s="180"/>
      <c r="AQ98" s="189"/>
      <c r="AR98" s="345"/>
    </row>
    <row r="99" spans="1:44" ht="31.2" hidden="1">
      <c r="A99" s="317"/>
      <c r="B99" s="318"/>
      <c r="C99" s="319"/>
      <c r="D99" s="184" t="s">
        <v>43</v>
      </c>
      <c r="E99" s="260">
        <f t="shared" ref="E99" si="119">H99+K99+N99+Q99+T99+W99+Z99+AC99+AF99+AI99+AL99+AO99</f>
        <v>0</v>
      </c>
      <c r="F99" s="248">
        <f t="shared" ref="F99" si="120">I99+L99+O99+R99+U99+X99+AA99+AD99+AG99+AJ99+AM99+AP99</f>
        <v>0</v>
      </c>
      <c r="G99" s="248"/>
      <c r="H99" s="180"/>
      <c r="I99" s="180"/>
      <c r="J99" s="189"/>
      <c r="K99" s="180"/>
      <c r="L99" s="180"/>
      <c r="M99" s="189"/>
      <c r="N99" s="180"/>
      <c r="O99" s="180"/>
      <c r="P99" s="189"/>
      <c r="Q99" s="180"/>
      <c r="R99" s="180"/>
      <c r="S99" s="189"/>
      <c r="T99" s="236"/>
      <c r="U99" s="236"/>
      <c r="V99" s="189"/>
      <c r="W99" s="180"/>
      <c r="X99" s="180"/>
      <c r="Y99" s="189"/>
      <c r="Z99" s="180"/>
      <c r="AA99" s="180"/>
      <c r="AB99" s="180"/>
      <c r="AC99" s="180"/>
      <c r="AD99" s="180"/>
      <c r="AE99" s="189"/>
      <c r="AF99" s="180"/>
      <c r="AG99" s="180"/>
      <c r="AH99" s="180"/>
      <c r="AI99" s="180"/>
      <c r="AJ99" s="180"/>
      <c r="AK99" s="180"/>
      <c r="AL99" s="180"/>
      <c r="AM99" s="180"/>
      <c r="AN99" s="189"/>
      <c r="AO99" s="180"/>
      <c r="AP99" s="180"/>
      <c r="AQ99" s="189"/>
      <c r="AR99" s="221"/>
    </row>
    <row r="100" spans="1:44" s="181" customFormat="1">
      <c r="A100" s="317" t="s">
        <v>357</v>
      </c>
      <c r="B100" s="318" t="s">
        <v>313</v>
      </c>
      <c r="C100" s="319"/>
      <c r="D100" s="186" t="s">
        <v>41</v>
      </c>
      <c r="E100" s="259">
        <f>SUM(E101:E103)</f>
        <v>1510.212</v>
      </c>
      <c r="F100" s="247">
        <f t="shared" ref="F100:AQ100" si="121">SUM(F101:F103)</f>
        <v>0</v>
      </c>
      <c r="G100" s="247"/>
      <c r="H100" s="179">
        <f t="shared" si="121"/>
        <v>0</v>
      </c>
      <c r="I100" s="179">
        <f t="shared" si="121"/>
        <v>0</v>
      </c>
      <c r="J100" s="179">
        <f t="shared" si="121"/>
        <v>0</v>
      </c>
      <c r="K100" s="179">
        <f t="shared" si="121"/>
        <v>0</v>
      </c>
      <c r="L100" s="179">
        <f t="shared" si="121"/>
        <v>0</v>
      </c>
      <c r="M100" s="179"/>
      <c r="N100" s="179">
        <f t="shared" si="121"/>
        <v>0</v>
      </c>
      <c r="O100" s="179">
        <f t="shared" si="121"/>
        <v>0</v>
      </c>
      <c r="P100" s="179">
        <f t="shared" si="121"/>
        <v>0</v>
      </c>
      <c r="Q100" s="179">
        <f t="shared" si="121"/>
        <v>0</v>
      </c>
      <c r="R100" s="179">
        <f t="shared" si="121"/>
        <v>0</v>
      </c>
      <c r="S100" s="179">
        <f t="shared" si="121"/>
        <v>0</v>
      </c>
      <c r="T100" s="235">
        <f t="shared" si="121"/>
        <v>0</v>
      </c>
      <c r="U100" s="235">
        <f t="shared" si="121"/>
        <v>0</v>
      </c>
      <c r="V100" s="179">
        <f t="shared" si="121"/>
        <v>0</v>
      </c>
      <c r="W100" s="179">
        <f t="shared" si="121"/>
        <v>0</v>
      </c>
      <c r="X100" s="179">
        <f t="shared" si="121"/>
        <v>0</v>
      </c>
      <c r="Y100" s="179">
        <f t="shared" si="121"/>
        <v>0</v>
      </c>
      <c r="Z100" s="179">
        <f t="shared" si="121"/>
        <v>0</v>
      </c>
      <c r="AA100" s="179">
        <f t="shared" si="121"/>
        <v>0</v>
      </c>
      <c r="AB100" s="179">
        <f t="shared" si="121"/>
        <v>0</v>
      </c>
      <c r="AC100" s="179">
        <f t="shared" si="121"/>
        <v>0</v>
      </c>
      <c r="AD100" s="179">
        <f t="shared" si="121"/>
        <v>0</v>
      </c>
      <c r="AE100" s="179"/>
      <c r="AF100" s="179">
        <f t="shared" si="121"/>
        <v>0</v>
      </c>
      <c r="AG100" s="179">
        <f t="shared" si="121"/>
        <v>0</v>
      </c>
      <c r="AH100" s="179">
        <f t="shared" si="121"/>
        <v>0</v>
      </c>
      <c r="AI100" s="179">
        <f t="shared" si="121"/>
        <v>0</v>
      </c>
      <c r="AJ100" s="179">
        <f t="shared" si="121"/>
        <v>0</v>
      </c>
      <c r="AK100" s="179">
        <f t="shared" si="121"/>
        <v>0</v>
      </c>
      <c r="AL100" s="179">
        <f t="shared" si="121"/>
        <v>0</v>
      </c>
      <c r="AM100" s="179">
        <f t="shared" si="121"/>
        <v>0</v>
      </c>
      <c r="AN100" s="179">
        <f t="shared" si="121"/>
        <v>0</v>
      </c>
      <c r="AO100" s="179">
        <f t="shared" si="121"/>
        <v>0</v>
      </c>
      <c r="AP100" s="179">
        <f t="shared" si="121"/>
        <v>0</v>
      </c>
      <c r="AQ100" s="179">
        <f t="shared" si="121"/>
        <v>0</v>
      </c>
      <c r="AR100" s="344"/>
    </row>
    <row r="101" spans="1:44" ht="31.2">
      <c r="A101" s="317"/>
      <c r="B101" s="318"/>
      <c r="C101" s="319"/>
      <c r="D101" s="182" t="s">
        <v>2</v>
      </c>
      <c r="E101" s="260">
        <f t="shared" si="40"/>
        <v>0</v>
      </c>
      <c r="F101" s="248">
        <f t="shared" si="40"/>
        <v>0</v>
      </c>
      <c r="G101" s="248"/>
      <c r="H101" s="180"/>
      <c r="I101" s="180"/>
      <c r="J101" s="189"/>
      <c r="K101" s="180"/>
      <c r="L101" s="180"/>
      <c r="M101" s="189"/>
      <c r="N101" s="180"/>
      <c r="O101" s="180"/>
      <c r="P101" s="189"/>
      <c r="Q101" s="180"/>
      <c r="R101" s="180"/>
      <c r="S101" s="189"/>
      <c r="T101" s="236"/>
      <c r="U101" s="236"/>
      <c r="V101" s="209"/>
      <c r="W101" s="180"/>
      <c r="X101" s="180"/>
      <c r="Y101" s="189"/>
      <c r="Z101" s="180"/>
      <c r="AA101" s="180"/>
      <c r="AB101" s="180"/>
      <c r="AC101" s="180"/>
      <c r="AD101" s="180"/>
      <c r="AE101" s="189"/>
      <c r="AF101" s="180"/>
      <c r="AG101" s="180"/>
      <c r="AH101" s="189"/>
      <c r="AI101" s="180"/>
      <c r="AJ101" s="180"/>
      <c r="AK101" s="180"/>
      <c r="AL101" s="180"/>
      <c r="AM101" s="180"/>
      <c r="AN101" s="189"/>
      <c r="AO101" s="180"/>
      <c r="AP101" s="180"/>
      <c r="AQ101" s="189"/>
      <c r="AR101" s="345"/>
    </row>
    <row r="102" spans="1:44">
      <c r="A102" s="317"/>
      <c r="B102" s="318"/>
      <c r="C102" s="319"/>
      <c r="D102" s="182" t="s">
        <v>282</v>
      </c>
      <c r="E102" s="260">
        <f>10.212+1500</f>
        <v>1510.212</v>
      </c>
      <c r="F102" s="248">
        <f t="shared" ref="F102:F103" si="122">I102+L102+O102+R102+U102+X102+AA102+AD102+AG102+AJ102+AM102+AP102</f>
        <v>0</v>
      </c>
      <c r="G102" s="248"/>
      <c r="H102" s="180"/>
      <c r="I102" s="180"/>
      <c r="J102" s="189"/>
      <c r="K102" s="180"/>
      <c r="L102" s="180"/>
      <c r="M102" s="189"/>
      <c r="N102" s="180"/>
      <c r="O102" s="180"/>
      <c r="P102" s="189"/>
      <c r="Q102" s="180"/>
      <c r="R102" s="180"/>
      <c r="S102" s="189"/>
      <c r="T102" s="236"/>
      <c r="U102" s="236"/>
      <c r="V102" s="209"/>
      <c r="W102" s="180"/>
      <c r="X102" s="180"/>
      <c r="Y102" s="189"/>
      <c r="Z102" s="180"/>
      <c r="AA102" s="180"/>
      <c r="AB102" s="180"/>
      <c r="AC102" s="180"/>
      <c r="AD102" s="180"/>
      <c r="AE102" s="189"/>
      <c r="AF102" s="180"/>
      <c r="AG102" s="180"/>
      <c r="AH102" s="189"/>
      <c r="AI102" s="180"/>
      <c r="AJ102" s="180"/>
      <c r="AK102" s="180"/>
      <c r="AL102" s="180"/>
      <c r="AM102" s="180"/>
      <c r="AN102" s="189"/>
      <c r="AO102" s="180"/>
      <c r="AP102" s="180"/>
      <c r="AQ102" s="189"/>
      <c r="AR102" s="345"/>
    </row>
    <row r="103" spans="1:44" ht="31.2">
      <c r="A103" s="317"/>
      <c r="B103" s="318"/>
      <c r="C103" s="319"/>
      <c r="D103" s="184" t="s">
        <v>43</v>
      </c>
      <c r="E103" s="260">
        <f t="shared" ref="E103" si="123">H103+K103+N103+Q103+T103+W103+Z103+AC103+AF103+AI103+AL103+AO103</f>
        <v>0</v>
      </c>
      <c r="F103" s="248">
        <f t="shared" si="122"/>
        <v>0</v>
      </c>
      <c r="G103" s="248"/>
      <c r="H103" s="180"/>
      <c r="I103" s="180"/>
      <c r="J103" s="189"/>
      <c r="K103" s="180"/>
      <c r="L103" s="180"/>
      <c r="M103" s="189"/>
      <c r="N103" s="180"/>
      <c r="O103" s="180"/>
      <c r="P103" s="189"/>
      <c r="Q103" s="180"/>
      <c r="R103" s="180"/>
      <c r="S103" s="189"/>
      <c r="T103" s="236"/>
      <c r="U103" s="236"/>
      <c r="V103" s="209"/>
      <c r="W103" s="180"/>
      <c r="X103" s="180"/>
      <c r="Y103" s="189"/>
      <c r="Z103" s="180"/>
      <c r="AA103" s="180"/>
      <c r="AB103" s="180"/>
      <c r="AC103" s="180"/>
      <c r="AD103" s="180"/>
      <c r="AE103" s="189"/>
      <c r="AF103" s="180"/>
      <c r="AG103" s="180"/>
      <c r="AH103" s="189"/>
      <c r="AI103" s="180"/>
      <c r="AJ103" s="180"/>
      <c r="AK103" s="180"/>
      <c r="AL103" s="180"/>
      <c r="AM103" s="180"/>
      <c r="AN103" s="189"/>
      <c r="AO103" s="180"/>
      <c r="AP103" s="180"/>
      <c r="AQ103" s="189"/>
      <c r="AR103" s="221"/>
    </row>
    <row r="104" spans="1:44" s="181" customFormat="1">
      <c r="A104" s="367" t="s">
        <v>358</v>
      </c>
      <c r="B104" s="368"/>
      <c r="C104" s="369"/>
      <c r="D104" s="186" t="s">
        <v>41</v>
      </c>
      <c r="E104" s="259">
        <f>SUM(E105:E107)</f>
        <v>4699.0805700000001</v>
      </c>
      <c r="F104" s="247">
        <f>SUM(F105:F107)</f>
        <v>1522.4430199999999</v>
      </c>
      <c r="G104" s="247">
        <f t="shared" ref="G104:G131" si="124">F104/E104*100</f>
        <v>32.398742633178557</v>
      </c>
      <c r="H104" s="179">
        <f t="shared" ref="H104:AP104" si="125">SUM(H105:H107)</f>
        <v>517.46965999999998</v>
      </c>
      <c r="I104" s="179">
        <f t="shared" si="125"/>
        <v>517.46965999999998</v>
      </c>
      <c r="J104" s="179"/>
      <c r="K104" s="179">
        <f t="shared" si="125"/>
        <v>0</v>
      </c>
      <c r="L104" s="179">
        <f t="shared" si="125"/>
        <v>0</v>
      </c>
      <c r="M104" s="179" t="e">
        <f t="shared" ref="M104:M131" si="126">L104/K104*100</f>
        <v>#DIV/0!</v>
      </c>
      <c r="N104" s="179">
        <f t="shared" si="125"/>
        <v>48.588079999999998</v>
      </c>
      <c r="O104" s="179">
        <f t="shared" si="125"/>
        <v>48.588079999999998</v>
      </c>
      <c r="P104" s="179">
        <f t="shared" si="125"/>
        <v>0</v>
      </c>
      <c r="Q104" s="179">
        <f t="shared" si="125"/>
        <v>1241.5902799999999</v>
      </c>
      <c r="R104" s="179">
        <f t="shared" si="125"/>
        <v>810.59028000000001</v>
      </c>
      <c r="S104" s="180">
        <f>R104/Q104*100</f>
        <v>65.286455045379384</v>
      </c>
      <c r="T104" s="235">
        <f t="shared" si="125"/>
        <v>145.79499999999999</v>
      </c>
      <c r="U104" s="235">
        <f t="shared" si="125"/>
        <v>145.79499999999999</v>
      </c>
      <c r="V104" s="180">
        <f>U104/T104*100</f>
        <v>100</v>
      </c>
      <c r="W104" s="179">
        <f t="shared" si="125"/>
        <v>771.7</v>
      </c>
      <c r="X104" s="179">
        <f t="shared" si="125"/>
        <v>0</v>
      </c>
      <c r="Y104" s="179">
        <f t="shared" si="125"/>
        <v>0</v>
      </c>
      <c r="Z104" s="179">
        <f t="shared" si="125"/>
        <v>0</v>
      </c>
      <c r="AA104" s="179">
        <f t="shared" si="125"/>
        <v>0</v>
      </c>
      <c r="AB104" s="179" t="e">
        <f t="shared" si="125"/>
        <v>#DIV/0!</v>
      </c>
      <c r="AC104" s="179">
        <f t="shared" si="125"/>
        <v>0</v>
      </c>
      <c r="AD104" s="179">
        <f t="shared" si="125"/>
        <v>0</v>
      </c>
      <c r="AE104" s="179" t="e">
        <f t="shared" ref="AE104:AE131" si="127">AD104/AC104*100</f>
        <v>#DIV/0!</v>
      </c>
      <c r="AF104" s="179">
        <f t="shared" si="125"/>
        <v>0</v>
      </c>
      <c r="AG104" s="179">
        <f t="shared" si="125"/>
        <v>0</v>
      </c>
      <c r="AH104" s="179">
        <f t="shared" si="125"/>
        <v>0</v>
      </c>
      <c r="AI104" s="179">
        <f t="shared" si="125"/>
        <v>0</v>
      </c>
      <c r="AJ104" s="179">
        <f t="shared" si="125"/>
        <v>0</v>
      </c>
      <c r="AK104" s="180" t="e">
        <f t="shared" ref="AK104" si="128">AJ104/AI104*100</f>
        <v>#DIV/0!</v>
      </c>
      <c r="AL104" s="179">
        <f t="shared" si="125"/>
        <v>0</v>
      </c>
      <c r="AM104" s="179">
        <f t="shared" si="125"/>
        <v>0</v>
      </c>
      <c r="AN104" s="179">
        <f t="shared" si="125"/>
        <v>0</v>
      </c>
      <c r="AO104" s="179">
        <f t="shared" si="125"/>
        <v>0</v>
      </c>
      <c r="AP104" s="179">
        <f t="shared" si="125"/>
        <v>0</v>
      </c>
      <c r="AQ104" s="180" t="e">
        <f t="shared" ref="AQ104:AQ131" si="129">AP104/AO104*100</f>
        <v>#DIV/0!</v>
      </c>
      <c r="AR104" s="190"/>
    </row>
    <row r="105" spans="1:44" ht="31.2">
      <c r="A105" s="370"/>
      <c r="B105" s="369"/>
      <c r="C105" s="369"/>
      <c r="D105" s="182" t="s">
        <v>2</v>
      </c>
      <c r="E105" s="260">
        <f t="shared" ref="E105:F105" si="130">E69+E73+E77+E81+E85+E89+E93+E97+E101</f>
        <v>0</v>
      </c>
      <c r="F105" s="248">
        <f t="shared" si="130"/>
        <v>0</v>
      </c>
      <c r="G105" s="248"/>
      <c r="H105" s="180">
        <f t="shared" ref="H105:AP105" si="131">H69+H73+H77+H81+H85+H89+H93+H97+H101</f>
        <v>0</v>
      </c>
      <c r="I105" s="180">
        <f t="shared" si="131"/>
        <v>0</v>
      </c>
      <c r="J105" s="180">
        <f t="shared" si="131"/>
        <v>0</v>
      </c>
      <c r="K105" s="180">
        <f t="shared" si="131"/>
        <v>0</v>
      </c>
      <c r="L105" s="180">
        <f t="shared" si="131"/>
        <v>0</v>
      </c>
      <c r="M105" s="180"/>
      <c r="N105" s="180">
        <f t="shared" si="131"/>
        <v>0</v>
      </c>
      <c r="O105" s="180">
        <f t="shared" si="131"/>
        <v>0</v>
      </c>
      <c r="P105" s="180">
        <f t="shared" si="131"/>
        <v>0</v>
      </c>
      <c r="Q105" s="180">
        <f t="shared" si="131"/>
        <v>0</v>
      </c>
      <c r="R105" s="180">
        <f t="shared" si="131"/>
        <v>0</v>
      </c>
      <c r="S105" s="180">
        <f t="shared" si="131"/>
        <v>0</v>
      </c>
      <c r="T105" s="236">
        <f t="shared" si="131"/>
        <v>0</v>
      </c>
      <c r="U105" s="236">
        <f t="shared" si="131"/>
        <v>0</v>
      </c>
      <c r="V105" s="180">
        <f t="shared" si="131"/>
        <v>0</v>
      </c>
      <c r="W105" s="180">
        <f t="shared" si="131"/>
        <v>0</v>
      </c>
      <c r="X105" s="180">
        <f t="shared" si="131"/>
        <v>0</v>
      </c>
      <c r="Y105" s="180">
        <f t="shared" si="131"/>
        <v>0</v>
      </c>
      <c r="Z105" s="180">
        <f t="shared" si="131"/>
        <v>0</v>
      </c>
      <c r="AA105" s="180">
        <f t="shared" si="131"/>
        <v>0</v>
      </c>
      <c r="AB105" s="180">
        <f t="shared" si="131"/>
        <v>0</v>
      </c>
      <c r="AC105" s="180">
        <f t="shared" si="131"/>
        <v>0</v>
      </c>
      <c r="AD105" s="180">
        <f t="shared" si="131"/>
        <v>0</v>
      </c>
      <c r="AE105" s="180"/>
      <c r="AF105" s="180">
        <f t="shared" si="131"/>
        <v>0</v>
      </c>
      <c r="AG105" s="180">
        <f t="shared" si="131"/>
        <v>0</v>
      </c>
      <c r="AH105" s="180">
        <f t="shared" si="131"/>
        <v>0</v>
      </c>
      <c r="AI105" s="180">
        <f t="shared" si="131"/>
        <v>0</v>
      </c>
      <c r="AJ105" s="180">
        <f t="shared" si="131"/>
        <v>0</v>
      </c>
      <c r="AK105" s="180">
        <f t="shared" si="131"/>
        <v>0</v>
      </c>
      <c r="AL105" s="180">
        <f t="shared" si="131"/>
        <v>0</v>
      </c>
      <c r="AM105" s="180">
        <f t="shared" si="131"/>
        <v>0</v>
      </c>
      <c r="AN105" s="180">
        <f t="shared" si="131"/>
        <v>0</v>
      </c>
      <c r="AO105" s="180">
        <f t="shared" si="131"/>
        <v>0</v>
      </c>
      <c r="AP105" s="180">
        <f t="shared" si="131"/>
        <v>0</v>
      </c>
      <c r="AQ105" s="180" t="e">
        <f t="shared" si="129"/>
        <v>#DIV/0!</v>
      </c>
      <c r="AR105" s="191"/>
    </row>
    <row r="106" spans="1:44">
      <c r="A106" s="370"/>
      <c r="B106" s="369"/>
      <c r="C106" s="369"/>
      <c r="D106" s="182" t="s">
        <v>282</v>
      </c>
      <c r="E106" s="260">
        <f>E70+E74+E78+E82+E86+E90+E94+E98+E102</f>
        <v>4699.0805700000001</v>
      </c>
      <c r="F106" s="248">
        <f>F70+F74+F78+F82+F86+F90+F94+F98+F102</f>
        <v>1522.4430199999999</v>
      </c>
      <c r="G106" s="248">
        <f t="shared" si="124"/>
        <v>32.398742633178557</v>
      </c>
      <c r="H106" s="180">
        <f t="shared" ref="H106:AP106" si="132">H70+H74+H78+H82+H86+H90+H94+H98+H102</f>
        <v>517.46965999999998</v>
      </c>
      <c r="I106" s="180">
        <f t="shared" si="132"/>
        <v>517.46965999999998</v>
      </c>
      <c r="J106" s="180">
        <f t="shared" si="132"/>
        <v>0</v>
      </c>
      <c r="K106" s="180">
        <f t="shared" si="132"/>
        <v>0</v>
      </c>
      <c r="L106" s="180">
        <f t="shared" si="132"/>
        <v>0</v>
      </c>
      <c r="M106" s="180" t="e">
        <f t="shared" si="126"/>
        <v>#DIV/0!</v>
      </c>
      <c r="N106" s="180">
        <f t="shared" si="132"/>
        <v>48.588079999999998</v>
      </c>
      <c r="O106" s="180">
        <f t="shared" si="132"/>
        <v>48.588079999999998</v>
      </c>
      <c r="P106" s="180">
        <f t="shared" si="132"/>
        <v>0</v>
      </c>
      <c r="Q106" s="180">
        <f t="shared" si="132"/>
        <v>1241.5902799999999</v>
      </c>
      <c r="R106" s="180">
        <f t="shared" si="132"/>
        <v>810.59028000000001</v>
      </c>
      <c r="S106" s="180">
        <f>R106/Q106*100</f>
        <v>65.286455045379384</v>
      </c>
      <c r="T106" s="236">
        <f t="shared" si="132"/>
        <v>145.79499999999999</v>
      </c>
      <c r="U106" s="236">
        <f t="shared" si="132"/>
        <v>145.79499999999999</v>
      </c>
      <c r="V106" s="180">
        <f>U106/T106*100</f>
        <v>100</v>
      </c>
      <c r="W106" s="180">
        <f t="shared" si="132"/>
        <v>771.7</v>
      </c>
      <c r="X106" s="180">
        <f t="shared" si="132"/>
        <v>0</v>
      </c>
      <c r="Y106" s="180">
        <f>X106/W106*100</f>
        <v>0</v>
      </c>
      <c r="Z106" s="180">
        <f t="shared" si="132"/>
        <v>0</v>
      </c>
      <c r="AA106" s="180">
        <f t="shared" si="132"/>
        <v>0</v>
      </c>
      <c r="AB106" s="180" t="e">
        <f t="shared" ref="AB106" si="133">AA106/Z106*100</f>
        <v>#DIV/0!</v>
      </c>
      <c r="AC106" s="180">
        <f t="shared" si="132"/>
        <v>0</v>
      </c>
      <c r="AD106" s="180">
        <f t="shared" si="132"/>
        <v>0</v>
      </c>
      <c r="AE106" s="180" t="e">
        <f t="shared" si="127"/>
        <v>#DIV/0!</v>
      </c>
      <c r="AF106" s="180">
        <f t="shared" si="132"/>
        <v>0</v>
      </c>
      <c r="AG106" s="180">
        <f t="shared" si="132"/>
        <v>0</v>
      </c>
      <c r="AH106" s="180">
        <f t="shared" si="132"/>
        <v>0</v>
      </c>
      <c r="AI106" s="180">
        <f t="shared" si="132"/>
        <v>0</v>
      </c>
      <c r="AJ106" s="180">
        <f t="shared" si="132"/>
        <v>0</v>
      </c>
      <c r="AK106" s="180" t="e">
        <f t="shared" ref="AK106" si="134">AJ106/AI106*100</f>
        <v>#DIV/0!</v>
      </c>
      <c r="AL106" s="180">
        <f t="shared" si="132"/>
        <v>0</v>
      </c>
      <c r="AM106" s="180">
        <f t="shared" si="132"/>
        <v>0</v>
      </c>
      <c r="AN106" s="180">
        <f t="shared" si="132"/>
        <v>0</v>
      </c>
      <c r="AO106" s="180">
        <f t="shared" si="132"/>
        <v>0</v>
      </c>
      <c r="AP106" s="180">
        <f t="shared" si="132"/>
        <v>0</v>
      </c>
      <c r="AQ106" s="180" t="e">
        <f t="shared" si="129"/>
        <v>#DIV/0!</v>
      </c>
      <c r="AR106" s="191"/>
    </row>
    <row r="107" spans="1:44" ht="31.2">
      <c r="A107" s="370"/>
      <c r="B107" s="369"/>
      <c r="C107" s="369"/>
      <c r="D107" s="184" t="s">
        <v>43</v>
      </c>
      <c r="E107" s="260">
        <f t="shared" ref="E107:F107" si="135">E71+E75+E79+E83+E87+E91+E95+E99+E103</f>
        <v>0</v>
      </c>
      <c r="F107" s="248">
        <f t="shared" si="135"/>
        <v>0</v>
      </c>
      <c r="G107" s="248"/>
      <c r="H107" s="180">
        <f t="shared" ref="H107:AQ107" si="136">H71+H75+H79+H83+H87+H91+H95+H99+H103</f>
        <v>0</v>
      </c>
      <c r="I107" s="180">
        <f t="shared" si="136"/>
        <v>0</v>
      </c>
      <c r="J107" s="180"/>
      <c r="K107" s="180">
        <f t="shared" si="136"/>
        <v>0</v>
      </c>
      <c r="L107" s="180">
        <f t="shared" si="136"/>
        <v>0</v>
      </c>
      <c r="M107" s="180"/>
      <c r="N107" s="180">
        <f t="shared" si="136"/>
        <v>0</v>
      </c>
      <c r="O107" s="180">
        <f t="shared" si="136"/>
        <v>0</v>
      </c>
      <c r="P107" s="180">
        <f t="shared" si="136"/>
        <v>0</v>
      </c>
      <c r="Q107" s="180">
        <f t="shared" si="136"/>
        <v>0</v>
      </c>
      <c r="R107" s="180">
        <f t="shared" si="136"/>
        <v>0</v>
      </c>
      <c r="S107" s="180">
        <f t="shared" si="136"/>
        <v>0</v>
      </c>
      <c r="T107" s="236">
        <f t="shared" si="136"/>
        <v>0</v>
      </c>
      <c r="U107" s="236">
        <f t="shared" si="136"/>
        <v>0</v>
      </c>
      <c r="V107" s="180">
        <f t="shared" si="136"/>
        <v>0</v>
      </c>
      <c r="W107" s="180">
        <f t="shared" si="136"/>
        <v>0</v>
      </c>
      <c r="X107" s="180">
        <f t="shared" si="136"/>
        <v>0</v>
      </c>
      <c r="Y107" s="180">
        <f t="shared" si="136"/>
        <v>0</v>
      </c>
      <c r="Z107" s="180">
        <f t="shared" si="136"/>
        <v>0</v>
      </c>
      <c r="AA107" s="180">
        <f t="shared" si="136"/>
        <v>0</v>
      </c>
      <c r="AB107" s="180">
        <f t="shared" si="136"/>
        <v>0</v>
      </c>
      <c r="AC107" s="180">
        <f t="shared" si="136"/>
        <v>0</v>
      </c>
      <c r="AD107" s="180">
        <f t="shared" si="136"/>
        <v>0</v>
      </c>
      <c r="AE107" s="180"/>
      <c r="AF107" s="180">
        <f t="shared" si="136"/>
        <v>0</v>
      </c>
      <c r="AG107" s="180">
        <f t="shared" si="136"/>
        <v>0</v>
      </c>
      <c r="AH107" s="180">
        <f t="shared" si="136"/>
        <v>0</v>
      </c>
      <c r="AI107" s="180">
        <f t="shared" si="136"/>
        <v>0</v>
      </c>
      <c r="AJ107" s="180">
        <f t="shared" si="136"/>
        <v>0</v>
      </c>
      <c r="AK107" s="180">
        <f t="shared" si="136"/>
        <v>0</v>
      </c>
      <c r="AL107" s="180">
        <f t="shared" si="136"/>
        <v>0</v>
      </c>
      <c r="AM107" s="180">
        <f t="shared" si="136"/>
        <v>0</v>
      </c>
      <c r="AN107" s="180">
        <f t="shared" si="136"/>
        <v>0</v>
      </c>
      <c r="AO107" s="180">
        <f t="shared" si="136"/>
        <v>0</v>
      </c>
      <c r="AP107" s="180">
        <f t="shared" si="136"/>
        <v>0</v>
      </c>
      <c r="AQ107" s="180">
        <f t="shared" si="136"/>
        <v>0</v>
      </c>
      <c r="AR107" s="191"/>
    </row>
    <row r="108" spans="1:44" s="181" customFormat="1">
      <c r="A108" s="317" t="s">
        <v>16</v>
      </c>
      <c r="B108" s="318" t="s">
        <v>359</v>
      </c>
      <c r="C108" s="337"/>
      <c r="D108" s="186" t="s">
        <v>41</v>
      </c>
      <c r="E108" s="259">
        <f>E124</f>
        <v>123828.34294</v>
      </c>
      <c r="F108" s="247">
        <f t="shared" ref="F108:AP111" si="137">F124</f>
        <v>47624.563130000002</v>
      </c>
      <c r="G108" s="247">
        <f t="shared" si="124"/>
        <v>38.460147329174944</v>
      </c>
      <c r="H108" s="179">
        <f t="shared" si="137"/>
        <v>5901.2945</v>
      </c>
      <c r="I108" s="179">
        <f t="shared" si="137"/>
        <v>5901.2945</v>
      </c>
      <c r="J108" s="179">
        <f t="shared" ref="J108:J124" si="138">I108/H108*100</f>
        <v>100</v>
      </c>
      <c r="K108" s="179">
        <f t="shared" si="137"/>
        <v>10112.887700000001</v>
      </c>
      <c r="L108" s="179">
        <f t="shared" si="137"/>
        <v>10112.887700000001</v>
      </c>
      <c r="M108" s="179">
        <f t="shared" si="126"/>
        <v>100</v>
      </c>
      <c r="N108" s="179">
        <f t="shared" si="137"/>
        <v>10011.702729999999</v>
      </c>
      <c r="O108" s="179">
        <f t="shared" si="137"/>
        <v>10011.702729999999</v>
      </c>
      <c r="P108" s="209">
        <f t="shared" ref="P108" si="139">O108/N108*100</f>
        <v>100</v>
      </c>
      <c r="Q108" s="179">
        <f t="shared" si="137"/>
        <v>9825.0786099999987</v>
      </c>
      <c r="R108" s="179">
        <f t="shared" si="137"/>
        <v>9825.0786099999987</v>
      </c>
      <c r="S108" s="179">
        <f t="shared" si="137"/>
        <v>100</v>
      </c>
      <c r="T108" s="235">
        <f t="shared" si="137"/>
        <v>11773.59959</v>
      </c>
      <c r="U108" s="235">
        <f t="shared" si="137"/>
        <v>11773.59959</v>
      </c>
      <c r="V108" s="180">
        <f>U108/T108*100</f>
        <v>100</v>
      </c>
      <c r="W108" s="179">
        <f t="shared" si="137"/>
        <v>11735.140000000001</v>
      </c>
      <c r="X108" s="179">
        <f t="shared" si="137"/>
        <v>0</v>
      </c>
      <c r="Y108" s="179">
        <f t="shared" si="137"/>
        <v>0</v>
      </c>
      <c r="Z108" s="179">
        <f t="shared" si="137"/>
        <v>12180.699000000001</v>
      </c>
      <c r="AA108" s="179">
        <f t="shared" si="137"/>
        <v>0</v>
      </c>
      <c r="AB108" s="179">
        <f t="shared" si="137"/>
        <v>0</v>
      </c>
      <c r="AC108" s="179">
        <f t="shared" si="137"/>
        <v>12038.979809999999</v>
      </c>
      <c r="AD108" s="179">
        <f t="shared" si="137"/>
        <v>0</v>
      </c>
      <c r="AE108" s="179">
        <f t="shared" si="127"/>
        <v>0</v>
      </c>
      <c r="AF108" s="179">
        <f t="shared" si="137"/>
        <v>11318.88</v>
      </c>
      <c r="AG108" s="179">
        <f t="shared" si="137"/>
        <v>0</v>
      </c>
      <c r="AH108" s="179">
        <f t="shared" si="137"/>
        <v>0</v>
      </c>
      <c r="AI108" s="179">
        <f t="shared" si="137"/>
        <v>10371.121000000001</v>
      </c>
      <c r="AJ108" s="179">
        <f t="shared" si="137"/>
        <v>0</v>
      </c>
      <c r="AK108" s="180">
        <f t="shared" ref="AK108" si="140">AJ108/AI108*100</f>
        <v>0</v>
      </c>
      <c r="AL108" s="179">
        <f t="shared" si="137"/>
        <v>9304.48</v>
      </c>
      <c r="AM108" s="179">
        <f t="shared" si="137"/>
        <v>0</v>
      </c>
      <c r="AN108" s="180">
        <f t="shared" ref="AN108" si="141">AM108/AL108*100</f>
        <v>0</v>
      </c>
      <c r="AO108" s="179">
        <f t="shared" si="137"/>
        <v>9254.48</v>
      </c>
      <c r="AP108" s="179">
        <f t="shared" si="137"/>
        <v>0</v>
      </c>
      <c r="AQ108" s="180">
        <f t="shared" si="129"/>
        <v>0</v>
      </c>
      <c r="AR108" s="344"/>
    </row>
    <row r="109" spans="1:44" ht="31.2">
      <c r="A109" s="317"/>
      <c r="B109" s="318"/>
      <c r="C109" s="337"/>
      <c r="D109" s="182" t="s">
        <v>2</v>
      </c>
      <c r="E109" s="260">
        <f t="shared" ref="E109:T111" si="142">E125</f>
        <v>1634.5999999999995</v>
      </c>
      <c r="F109" s="248">
        <f t="shared" si="142"/>
        <v>890</v>
      </c>
      <c r="G109" s="248"/>
      <c r="H109" s="180">
        <f t="shared" si="142"/>
        <v>0</v>
      </c>
      <c r="I109" s="180">
        <f t="shared" si="142"/>
        <v>0</v>
      </c>
      <c r="J109" s="180"/>
      <c r="K109" s="180">
        <f t="shared" si="142"/>
        <v>0</v>
      </c>
      <c r="L109" s="180">
        <f t="shared" si="142"/>
        <v>0</v>
      </c>
      <c r="M109" s="180"/>
      <c r="N109" s="180">
        <f t="shared" si="142"/>
        <v>360</v>
      </c>
      <c r="O109" s="180">
        <f t="shared" si="142"/>
        <v>360</v>
      </c>
      <c r="P109" s="180">
        <f t="shared" si="142"/>
        <v>0</v>
      </c>
      <c r="Q109" s="180">
        <f t="shared" si="142"/>
        <v>100</v>
      </c>
      <c r="R109" s="180">
        <f t="shared" si="142"/>
        <v>100</v>
      </c>
      <c r="S109" s="180">
        <f t="shared" si="142"/>
        <v>0</v>
      </c>
      <c r="T109" s="236">
        <f t="shared" si="142"/>
        <v>430</v>
      </c>
      <c r="U109" s="236">
        <f t="shared" si="137"/>
        <v>430</v>
      </c>
      <c r="V109" s="180">
        <f t="shared" si="137"/>
        <v>100</v>
      </c>
      <c r="W109" s="180">
        <f t="shared" si="137"/>
        <v>148.6</v>
      </c>
      <c r="X109" s="180">
        <f t="shared" si="137"/>
        <v>0</v>
      </c>
      <c r="Y109" s="180">
        <f t="shared" si="137"/>
        <v>0</v>
      </c>
      <c r="Z109" s="180">
        <f t="shared" si="137"/>
        <v>148.6</v>
      </c>
      <c r="AA109" s="180">
        <f t="shared" si="137"/>
        <v>0</v>
      </c>
      <c r="AB109" s="180">
        <f t="shared" si="137"/>
        <v>0</v>
      </c>
      <c r="AC109" s="180">
        <f t="shared" si="137"/>
        <v>148.6</v>
      </c>
      <c r="AD109" s="180">
        <f t="shared" si="137"/>
        <v>0</v>
      </c>
      <c r="AE109" s="180"/>
      <c r="AF109" s="180">
        <f t="shared" si="137"/>
        <v>93</v>
      </c>
      <c r="AG109" s="180">
        <f t="shared" si="137"/>
        <v>0</v>
      </c>
      <c r="AH109" s="180">
        <f t="shared" si="137"/>
        <v>0</v>
      </c>
      <c r="AI109" s="180">
        <f t="shared" si="137"/>
        <v>108.6</v>
      </c>
      <c r="AJ109" s="180">
        <f t="shared" si="137"/>
        <v>0</v>
      </c>
      <c r="AK109" s="180">
        <f t="shared" si="137"/>
        <v>0</v>
      </c>
      <c r="AL109" s="180">
        <f t="shared" si="137"/>
        <v>48.6</v>
      </c>
      <c r="AM109" s="180">
        <f t="shared" si="137"/>
        <v>0</v>
      </c>
      <c r="AN109" s="180">
        <f t="shared" si="137"/>
        <v>0</v>
      </c>
      <c r="AO109" s="180">
        <f t="shared" si="137"/>
        <v>48.6</v>
      </c>
      <c r="AP109" s="180">
        <f t="shared" si="137"/>
        <v>0</v>
      </c>
      <c r="AQ109" s="180"/>
      <c r="AR109" s="345"/>
    </row>
    <row r="110" spans="1:44">
      <c r="A110" s="317"/>
      <c r="B110" s="318"/>
      <c r="C110" s="337"/>
      <c r="D110" s="182" t="s">
        <v>282</v>
      </c>
      <c r="E110" s="260">
        <f>E126</f>
        <v>110593.20083</v>
      </c>
      <c r="F110" s="248">
        <f>F126</f>
        <v>45192.12083</v>
      </c>
      <c r="G110" s="248">
        <f t="shared" si="124"/>
        <v>40.863380832486932</v>
      </c>
      <c r="H110" s="180">
        <f t="shared" si="137"/>
        <v>5880.0418799999998</v>
      </c>
      <c r="I110" s="180">
        <f t="shared" si="137"/>
        <v>5880.0418799999998</v>
      </c>
      <c r="J110" s="180">
        <f t="shared" si="138"/>
        <v>100</v>
      </c>
      <c r="K110" s="180">
        <f t="shared" si="137"/>
        <v>9773.096590000001</v>
      </c>
      <c r="L110" s="180">
        <f t="shared" si="137"/>
        <v>9773.096590000001</v>
      </c>
      <c r="M110" s="180">
        <f t="shared" si="126"/>
        <v>100</v>
      </c>
      <c r="N110" s="180">
        <f t="shared" si="137"/>
        <v>9150.9601599999987</v>
      </c>
      <c r="O110" s="180">
        <f t="shared" si="137"/>
        <v>9150.9601599999987</v>
      </c>
      <c r="P110" s="180">
        <f t="shared" si="137"/>
        <v>100</v>
      </c>
      <c r="Q110" s="180">
        <f t="shared" si="137"/>
        <v>9388.9996099999989</v>
      </c>
      <c r="R110" s="180">
        <f t="shared" si="137"/>
        <v>9388.9996099999989</v>
      </c>
      <c r="S110" s="180">
        <f t="shared" si="137"/>
        <v>100</v>
      </c>
      <c r="T110" s="236">
        <f t="shared" si="137"/>
        <v>10999.02259</v>
      </c>
      <c r="U110" s="236">
        <f t="shared" si="137"/>
        <v>10999.02259</v>
      </c>
      <c r="V110" s="180">
        <f t="shared" si="137"/>
        <v>300</v>
      </c>
      <c r="W110" s="180">
        <f t="shared" si="137"/>
        <v>9746.94</v>
      </c>
      <c r="X110" s="180">
        <f t="shared" si="137"/>
        <v>0</v>
      </c>
      <c r="Y110" s="180">
        <f>X110/W110*100</f>
        <v>0</v>
      </c>
      <c r="Z110" s="180">
        <f t="shared" si="137"/>
        <v>10023.099</v>
      </c>
      <c r="AA110" s="180">
        <f t="shared" si="137"/>
        <v>0</v>
      </c>
      <c r="AB110" s="180">
        <f t="shared" si="137"/>
        <v>0</v>
      </c>
      <c r="AC110" s="180">
        <f t="shared" si="137"/>
        <v>9716.8799999999992</v>
      </c>
      <c r="AD110" s="180">
        <f t="shared" si="137"/>
        <v>0</v>
      </c>
      <c r="AE110" s="180">
        <f t="shared" si="127"/>
        <v>0</v>
      </c>
      <c r="AF110" s="180">
        <f t="shared" si="137"/>
        <v>9716.8799999999992</v>
      </c>
      <c r="AG110" s="180">
        <f t="shared" si="137"/>
        <v>0</v>
      </c>
      <c r="AH110" s="180">
        <f t="shared" si="137"/>
        <v>0</v>
      </c>
      <c r="AI110" s="180">
        <f t="shared" si="137"/>
        <v>8753.5210000000006</v>
      </c>
      <c r="AJ110" s="180">
        <f>AJ126-167</f>
        <v>-167</v>
      </c>
      <c r="AK110" s="180">
        <f t="shared" ref="AK110:AK131" si="143">AJ110/AI110*100</f>
        <v>-1.9078037283511402</v>
      </c>
      <c r="AL110" s="180">
        <f t="shared" si="137"/>
        <v>8746.8799999999992</v>
      </c>
      <c r="AM110" s="180">
        <f t="shared" si="137"/>
        <v>0</v>
      </c>
      <c r="AN110" s="180">
        <f t="shared" ref="AN110:AN112" si="144">AM110/AL110*100</f>
        <v>0</v>
      </c>
      <c r="AO110" s="180">
        <f t="shared" si="137"/>
        <v>8696.8799999999992</v>
      </c>
      <c r="AP110" s="180">
        <f t="shared" si="137"/>
        <v>0</v>
      </c>
      <c r="AQ110" s="180">
        <f t="shared" si="129"/>
        <v>0</v>
      </c>
      <c r="AR110" s="345"/>
    </row>
    <row r="111" spans="1:44" ht="31.2">
      <c r="A111" s="317"/>
      <c r="B111" s="318"/>
      <c r="C111" s="337"/>
      <c r="D111" s="184" t="s">
        <v>43</v>
      </c>
      <c r="E111" s="260">
        <f t="shared" si="142"/>
        <v>11600.54211</v>
      </c>
      <c r="F111" s="248">
        <f t="shared" si="137"/>
        <v>1542.4422999999999</v>
      </c>
      <c r="G111" s="248">
        <f t="shared" si="124"/>
        <v>13.296294995303457</v>
      </c>
      <c r="H111" s="180">
        <f t="shared" si="137"/>
        <v>21.25262</v>
      </c>
      <c r="I111" s="180">
        <f t="shared" si="137"/>
        <v>21.25262</v>
      </c>
      <c r="J111" s="180">
        <f t="shared" si="138"/>
        <v>100</v>
      </c>
      <c r="K111" s="180">
        <f t="shared" si="137"/>
        <v>339.79111</v>
      </c>
      <c r="L111" s="180">
        <f t="shared" si="137"/>
        <v>339.79111</v>
      </c>
      <c r="M111" s="180">
        <f t="shared" si="126"/>
        <v>100</v>
      </c>
      <c r="N111" s="180">
        <f t="shared" si="137"/>
        <v>500.74257</v>
      </c>
      <c r="O111" s="180">
        <f t="shared" si="137"/>
        <v>500.74257</v>
      </c>
      <c r="P111" s="209">
        <f t="shared" ref="P111" si="145">O111/N111*100</f>
        <v>100</v>
      </c>
      <c r="Q111" s="180">
        <f t="shared" si="137"/>
        <v>336.07900000000001</v>
      </c>
      <c r="R111" s="180">
        <f t="shared" si="137"/>
        <v>336.07900000000001</v>
      </c>
      <c r="S111" s="180">
        <f t="shared" si="137"/>
        <v>100</v>
      </c>
      <c r="T111" s="236">
        <f t="shared" si="137"/>
        <v>344.577</v>
      </c>
      <c r="U111" s="236">
        <f t="shared" si="137"/>
        <v>344.577</v>
      </c>
      <c r="V111" s="180">
        <f>U111/T111*100</f>
        <v>100</v>
      </c>
      <c r="W111" s="180">
        <f t="shared" si="137"/>
        <v>1839.6</v>
      </c>
      <c r="X111" s="180">
        <f t="shared" si="137"/>
        <v>0</v>
      </c>
      <c r="Y111" s="180">
        <f t="shared" si="137"/>
        <v>0</v>
      </c>
      <c r="Z111" s="180">
        <f t="shared" si="137"/>
        <v>2009</v>
      </c>
      <c r="AA111" s="180">
        <f t="shared" si="137"/>
        <v>0</v>
      </c>
      <c r="AB111" s="180">
        <f t="shared" si="137"/>
        <v>0</v>
      </c>
      <c r="AC111" s="180">
        <f t="shared" si="137"/>
        <v>2173.4998099999998</v>
      </c>
      <c r="AD111" s="180">
        <f t="shared" si="137"/>
        <v>0</v>
      </c>
      <c r="AE111" s="180">
        <f t="shared" si="127"/>
        <v>0</v>
      </c>
      <c r="AF111" s="180">
        <f t="shared" si="137"/>
        <v>1509</v>
      </c>
      <c r="AG111" s="180">
        <f t="shared" si="137"/>
        <v>0</v>
      </c>
      <c r="AH111" s="180">
        <f t="shared" si="137"/>
        <v>0</v>
      </c>
      <c r="AI111" s="180">
        <f t="shared" si="137"/>
        <v>1509</v>
      </c>
      <c r="AJ111" s="180">
        <f t="shared" si="137"/>
        <v>0</v>
      </c>
      <c r="AK111" s="180">
        <f t="shared" si="143"/>
        <v>0</v>
      </c>
      <c r="AL111" s="180">
        <f t="shared" si="137"/>
        <v>509</v>
      </c>
      <c r="AM111" s="180">
        <f t="shared" si="137"/>
        <v>0</v>
      </c>
      <c r="AN111" s="180">
        <f t="shared" si="144"/>
        <v>0</v>
      </c>
      <c r="AO111" s="180">
        <f t="shared" si="137"/>
        <v>509</v>
      </c>
      <c r="AP111" s="180">
        <f t="shared" si="137"/>
        <v>0</v>
      </c>
      <c r="AQ111" s="180">
        <f t="shared" si="129"/>
        <v>0</v>
      </c>
      <c r="AR111" s="345"/>
    </row>
    <row r="112" spans="1:44" s="181" customFormat="1">
      <c r="A112" s="317" t="s">
        <v>360</v>
      </c>
      <c r="B112" s="318" t="s">
        <v>295</v>
      </c>
      <c r="C112" s="337"/>
      <c r="D112" s="186" t="s">
        <v>41</v>
      </c>
      <c r="E112" s="259">
        <f>SUM(E113:E115)</f>
        <v>80469.99917000001</v>
      </c>
      <c r="F112" s="247">
        <f>SUM(F113:F115)</f>
        <v>29763.099169999998</v>
      </c>
      <c r="G112" s="247">
        <f t="shared" si="124"/>
        <v>36.986578199314771</v>
      </c>
      <c r="H112" s="179">
        <f t="shared" ref="H112:AP112" si="146">SUM(H113:H115)</f>
        <v>2501.5310899999999</v>
      </c>
      <c r="I112" s="179">
        <f t="shared" si="146"/>
        <v>2501.5310899999999</v>
      </c>
      <c r="J112" s="179">
        <f t="shared" si="138"/>
        <v>100</v>
      </c>
      <c r="K112" s="179">
        <f t="shared" si="146"/>
        <v>6313.8439900000003</v>
      </c>
      <c r="L112" s="179">
        <f t="shared" si="146"/>
        <v>6313.8439900000003</v>
      </c>
      <c r="M112" s="179">
        <f t="shared" si="126"/>
        <v>100</v>
      </c>
      <c r="N112" s="179">
        <f t="shared" si="146"/>
        <v>5964.9787999999999</v>
      </c>
      <c r="O112" s="179">
        <f t="shared" si="146"/>
        <v>5964.9787999999999</v>
      </c>
      <c r="P112" s="179">
        <f t="shared" si="146"/>
        <v>100</v>
      </c>
      <c r="Q112" s="179">
        <f t="shared" si="146"/>
        <v>6528.2127</v>
      </c>
      <c r="R112" s="179">
        <f t="shared" si="146"/>
        <v>6528.2127</v>
      </c>
      <c r="S112" s="179">
        <f t="shared" si="146"/>
        <v>100</v>
      </c>
      <c r="T112" s="235">
        <f t="shared" si="146"/>
        <v>8454.5325899999989</v>
      </c>
      <c r="U112" s="235">
        <f t="shared" si="146"/>
        <v>8454.5325899999989</v>
      </c>
      <c r="V112" s="180">
        <f>U112/T112*100</f>
        <v>100</v>
      </c>
      <c r="W112" s="179">
        <f t="shared" si="146"/>
        <v>8088.1</v>
      </c>
      <c r="X112" s="179">
        <f t="shared" si="146"/>
        <v>0</v>
      </c>
      <c r="Y112" s="179">
        <f t="shared" si="146"/>
        <v>0</v>
      </c>
      <c r="Z112" s="179">
        <f t="shared" si="146"/>
        <v>7474.2000000000007</v>
      </c>
      <c r="AA112" s="179">
        <f t="shared" si="146"/>
        <v>0</v>
      </c>
      <c r="AB112" s="179">
        <f t="shared" si="146"/>
        <v>0</v>
      </c>
      <c r="AC112" s="179">
        <f t="shared" si="146"/>
        <v>7088.04</v>
      </c>
      <c r="AD112" s="179">
        <f t="shared" si="146"/>
        <v>0</v>
      </c>
      <c r="AE112" s="179">
        <f t="shared" si="127"/>
        <v>0</v>
      </c>
      <c r="AF112" s="179">
        <f t="shared" si="146"/>
        <v>7032.44</v>
      </c>
      <c r="AG112" s="179">
        <f t="shared" si="146"/>
        <v>0</v>
      </c>
      <c r="AH112" s="179">
        <f t="shared" si="146"/>
        <v>0</v>
      </c>
      <c r="AI112" s="179">
        <f t="shared" si="146"/>
        <v>7048.04</v>
      </c>
      <c r="AJ112" s="179">
        <f t="shared" si="146"/>
        <v>0</v>
      </c>
      <c r="AK112" s="180">
        <f t="shared" si="143"/>
        <v>0</v>
      </c>
      <c r="AL112" s="179">
        <f t="shared" si="146"/>
        <v>6988.04</v>
      </c>
      <c r="AM112" s="179">
        <f t="shared" si="146"/>
        <v>0</v>
      </c>
      <c r="AN112" s="180">
        <f t="shared" si="144"/>
        <v>0</v>
      </c>
      <c r="AO112" s="179">
        <f t="shared" si="146"/>
        <v>6988.04</v>
      </c>
      <c r="AP112" s="179">
        <f t="shared" si="146"/>
        <v>0</v>
      </c>
      <c r="AQ112" s="180">
        <f t="shared" si="129"/>
        <v>0</v>
      </c>
      <c r="AR112" s="344"/>
    </row>
    <row r="113" spans="1:44" ht="31.2">
      <c r="A113" s="317"/>
      <c r="B113" s="318"/>
      <c r="C113" s="337"/>
      <c r="D113" s="182" t="s">
        <v>2</v>
      </c>
      <c r="E113" s="260">
        <f t="shared" ref="E113:E121" si="147">H113+K113+N113+Q113+T113+W113+Z113+AC113+AF113+AI113+AL113+AO113</f>
        <v>1634.5999999999995</v>
      </c>
      <c r="F113" s="248">
        <f t="shared" ref="F113:F121" si="148">I113+L113+O113+R113+U113+X113+AA113+AD113+AG113+AJ113+AM113+AP113</f>
        <v>890</v>
      </c>
      <c r="G113" s="249">
        <f t="shared" si="124"/>
        <v>54.447571271259044</v>
      </c>
      <c r="H113" s="180"/>
      <c r="I113" s="180"/>
      <c r="J113" s="209"/>
      <c r="K113" s="180">
        <v>0</v>
      </c>
      <c r="L113" s="180"/>
      <c r="M113" s="180"/>
      <c r="N113" s="180">
        <v>360</v>
      </c>
      <c r="O113" s="180">
        <v>360</v>
      </c>
      <c r="P113" s="209"/>
      <c r="Q113" s="180">
        <v>100</v>
      </c>
      <c r="R113" s="180">
        <v>100</v>
      </c>
      <c r="S113" s="209"/>
      <c r="T113" s="236">
        <v>430</v>
      </c>
      <c r="U113" s="236">
        <v>430</v>
      </c>
      <c r="V113" s="180">
        <f>U113/T113*100</f>
        <v>100</v>
      </c>
      <c r="W113" s="180">
        <v>148.6</v>
      </c>
      <c r="X113" s="180"/>
      <c r="Y113" s="180"/>
      <c r="Z113" s="180">
        <v>148.6</v>
      </c>
      <c r="AA113" s="180"/>
      <c r="AB113" s="180"/>
      <c r="AC113" s="180">
        <v>148.6</v>
      </c>
      <c r="AD113" s="180"/>
      <c r="AE113" s="180"/>
      <c r="AF113" s="180">
        <v>93</v>
      </c>
      <c r="AG113" s="180"/>
      <c r="AH113" s="180"/>
      <c r="AI113" s="180">
        <v>108.6</v>
      </c>
      <c r="AJ113" s="180"/>
      <c r="AK113" s="209"/>
      <c r="AL113" s="180">
        <v>48.6</v>
      </c>
      <c r="AM113" s="180"/>
      <c r="AN113" s="180"/>
      <c r="AO113" s="180">
        <v>48.6</v>
      </c>
      <c r="AP113" s="180"/>
      <c r="AQ113" s="180"/>
      <c r="AR113" s="345"/>
    </row>
    <row r="114" spans="1:44">
      <c r="A114" s="317"/>
      <c r="B114" s="318"/>
      <c r="C114" s="337"/>
      <c r="D114" s="182" t="s">
        <v>282</v>
      </c>
      <c r="E114" s="260">
        <f>H114+K114+N114+Q114+T114+W114+Z114+AC114+AF114+AI114+AL114+AO114</f>
        <v>78835.399170000004</v>
      </c>
      <c r="F114" s="248">
        <f>I114+L114+O114+R114+U114+X114+AA114+AD114+AG114+AJ114+AM114+AP114</f>
        <v>28873.099169999998</v>
      </c>
      <c r="G114" s="249">
        <f t="shared" si="124"/>
        <v>36.624536025673294</v>
      </c>
      <c r="H114" s="180">
        <v>2501.5310899999999</v>
      </c>
      <c r="I114" s="180">
        <v>2501.5310899999999</v>
      </c>
      <c r="J114" s="209">
        <f t="shared" si="138"/>
        <v>100</v>
      </c>
      <c r="K114" s="180">
        <v>6313.8439900000003</v>
      </c>
      <c r="L114" s="180">
        <v>6313.8439900000003</v>
      </c>
      <c r="M114" s="209">
        <f t="shared" si="126"/>
        <v>100</v>
      </c>
      <c r="N114" s="180">
        <v>5604.9787999999999</v>
      </c>
      <c r="O114" s="180">
        <v>5604.9787999999999</v>
      </c>
      <c r="P114" s="209">
        <f t="shared" ref="P114" si="149">O114/N114*100</f>
        <v>100</v>
      </c>
      <c r="Q114" s="180">
        <v>6428.2127</v>
      </c>
      <c r="R114" s="180">
        <v>6428.2127</v>
      </c>
      <c r="S114" s="180">
        <f>R114/Q114*100</f>
        <v>100</v>
      </c>
      <c r="T114" s="236">
        <v>8024.5325899999998</v>
      </c>
      <c r="U114" s="236">
        <v>8024.5325899999998</v>
      </c>
      <c r="V114" s="180">
        <f>U114/T114*100</f>
        <v>100</v>
      </c>
      <c r="W114" s="180">
        <v>7939.5</v>
      </c>
      <c r="X114" s="180">
        <v>0</v>
      </c>
      <c r="Y114" s="180">
        <f>X114/W114*100</f>
        <v>0</v>
      </c>
      <c r="Z114" s="180">
        <v>7325.6</v>
      </c>
      <c r="AA114" s="180">
        <v>0</v>
      </c>
      <c r="AB114" s="180">
        <f t="shared" ref="AB114" si="150">AA114/Z114*100</f>
        <v>0</v>
      </c>
      <c r="AC114" s="180">
        <v>6939.44</v>
      </c>
      <c r="AD114" s="180">
        <v>0</v>
      </c>
      <c r="AE114" s="180">
        <f t="shared" si="127"/>
        <v>0</v>
      </c>
      <c r="AF114" s="180">
        <v>6939.44</v>
      </c>
      <c r="AG114" s="180"/>
      <c r="AH114" s="180"/>
      <c r="AI114" s="180">
        <v>6939.44</v>
      </c>
      <c r="AJ114" s="180">
        <v>0</v>
      </c>
      <c r="AK114" s="180">
        <f t="shared" si="143"/>
        <v>0</v>
      </c>
      <c r="AL114" s="180">
        <v>6939.44</v>
      </c>
      <c r="AM114" s="180">
        <v>0</v>
      </c>
      <c r="AN114" s="180">
        <f t="shared" ref="AN114" si="151">AM114/AL114*100</f>
        <v>0</v>
      </c>
      <c r="AO114" s="180">
        <v>6939.44</v>
      </c>
      <c r="AP114" s="180">
        <v>0</v>
      </c>
      <c r="AQ114" s="180">
        <f t="shared" si="129"/>
        <v>0</v>
      </c>
      <c r="AR114" s="345"/>
    </row>
    <row r="115" spans="1:44" ht="31.2">
      <c r="A115" s="317"/>
      <c r="B115" s="318"/>
      <c r="C115" s="337"/>
      <c r="D115" s="184" t="s">
        <v>43</v>
      </c>
      <c r="E115" s="260">
        <f t="shared" si="147"/>
        <v>0</v>
      </c>
      <c r="F115" s="248">
        <f t="shared" si="148"/>
        <v>0</v>
      </c>
      <c r="G115" s="249"/>
      <c r="H115" s="180"/>
      <c r="I115" s="180"/>
      <c r="J115" s="209"/>
      <c r="K115" s="180"/>
      <c r="L115" s="180"/>
      <c r="M115" s="209"/>
      <c r="N115" s="180"/>
      <c r="O115" s="180"/>
      <c r="P115" s="209"/>
      <c r="Q115" s="180"/>
      <c r="R115" s="180"/>
      <c r="S115" s="209"/>
      <c r="T115" s="236"/>
      <c r="U115" s="236"/>
      <c r="V115" s="209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209"/>
      <c r="AL115" s="180"/>
      <c r="AM115" s="180"/>
      <c r="AN115" s="180"/>
      <c r="AO115" s="180"/>
      <c r="AP115" s="180"/>
      <c r="AQ115" s="180"/>
      <c r="AR115" s="345"/>
    </row>
    <row r="116" spans="1:44" s="181" customFormat="1">
      <c r="A116" s="317" t="s">
        <v>361</v>
      </c>
      <c r="B116" s="318" t="s">
        <v>314</v>
      </c>
      <c r="C116" s="337"/>
      <c r="D116" s="186" t="s">
        <v>41</v>
      </c>
      <c r="E116" s="259">
        <f>SUM(E117:E119)</f>
        <v>2202.2260300000003</v>
      </c>
      <c r="F116" s="247">
        <f t="shared" ref="F116:AP116" si="152">SUM(F117:F119)</f>
        <v>1039.2820300000001</v>
      </c>
      <c r="G116" s="250">
        <f t="shared" si="124"/>
        <v>47.192341559962401</v>
      </c>
      <c r="H116" s="179">
        <f t="shared" si="152"/>
        <v>38.018549999999998</v>
      </c>
      <c r="I116" s="179">
        <f t="shared" si="152"/>
        <v>38.018549999999998</v>
      </c>
      <c r="J116" s="179"/>
      <c r="K116" s="179">
        <f t="shared" si="152"/>
        <v>213.96403000000001</v>
      </c>
      <c r="L116" s="179">
        <f t="shared" si="152"/>
        <v>213.96403000000001</v>
      </c>
      <c r="M116" s="179">
        <f t="shared" si="126"/>
        <v>100</v>
      </c>
      <c r="N116" s="179">
        <f t="shared" si="152"/>
        <v>163.55153000000001</v>
      </c>
      <c r="O116" s="179">
        <f t="shared" si="152"/>
        <v>163.55153000000001</v>
      </c>
      <c r="P116" s="179">
        <f t="shared" si="152"/>
        <v>100</v>
      </c>
      <c r="Q116" s="179">
        <f t="shared" si="152"/>
        <v>347.57348000000002</v>
      </c>
      <c r="R116" s="179">
        <f t="shared" si="152"/>
        <v>347.57348000000002</v>
      </c>
      <c r="S116" s="180">
        <f>R116/Q116*100</f>
        <v>100</v>
      </c>
      <c r="T116" s="235">
        <f t="shared" si="152"/>
        <v>276.17444</v>
      </c>
      <c r="U116" s="235">
        <f t="shared" si="152"/>
        <v>276.17444</v>
      </c>
      <c r="V116" s="179">
        <f t="shared" si="152"/>
        <v>100</v>
      </c>
      <c r="W116" s="179">
        <f t="shared" si="152"/>
        <v>187.05</v>
      </c>
      <c r="X116" s="179">
        <f t="shared" si="152"/>
        <v>0</v>
      </c>
      <c r="Y116" s="180">
        <f>X116/W116*100</f>
        <v>0</v>
      </c>
      <c r="Z116" s="179">
        <f t="shared" si="152"/>
        <v>150.64400000000001</v>
      </c>
      <c r="AA116" s="179">
        <f t="shared" si="152"/>
        <v>0</v>
      </c>
      <c r="AB116" s="180">
        <f t="shared" ref="AB116:AB118" si="153">AA116/Z116*100</f>
        <v>0</v>
      </c>
      <c r="AC116" s="179">
        <f t="shared" si="152"/>
        <v>157.05000000000001</v>
      </c>
      <c r="AD116" s="179">
        <f t="shared" si="152"/>
        <v>0</v>
      </c>
      <c r="AE116" s="179">
        <f t="shared" si="127"/>
        <v>0</v>
      </c>
      <c r="AF116" s="179">
        <f t="shared" si="152"/>
        <v>157.05000000000001</v>
      </c>
      <c r="AG116" s="179">
        <f t="shared" si="152"/>
        <v>0</v>
      </c>
      <c r="AH116" s="179">
        <f t="shared" si="152"/>
        <v>0</v>
      </c>
      <c r="AI116" s="179">
        <f t="shared" si="152"/>
        <v>187.05</v>
      </c>
      <c r="AJ116" s="179">
        <f t="shared" si="152"/>
        <v>0</v>
      </c>
      <c r="AK116" s="180">
        <f t="shared" si="143"/>
        <v>0</v>
      </c>
      <c r="AL116" s="179">
        <f t="shared" si="152"/>
        <v>187.05</v>
      </c>
      <c r="AM116" s="179">
        <f t="shared" si="152"/>
        <v>0</v>
      </c>
      <c r="AN116" s="180">
        <f t="shared" ref="AN116" si="154">AM116/AL116*100</f>
        <v>0</v>
      </c>
      <c r="AO116" s="179">
        <f t="shared" si="152"/>
        <v>137.05000000000001</v>
      </c>
      <c r="AP116" s="179">
        <f t="shared" si="152"/>
        <v>0</v>
      </c>
      <c r="AQ116" s="180">
        <f t="shared" si="129"/>
        <v>0</v>
      </c>
      <c r="AR116" s="344"/>
    </row>
    <row r="117" spans="1:44" ht="31.2">
      <c r="A117" s="317"/>
      <c r="B117" s="318"/>
      <c r="C117" s="337"/>
      <c r="D117" s="182" t="s">
        <v>2</v>
      </c>
      <c r="E117" s="260">
        <f t="shared" si="147"/>
        <v>0</v>
      </c>
      <c r="F117" s="248">
        <f t="shared" si="148"/>
        <v>0</v>
      </c>
      <c r="G117" s="249"/>
      <c r="H117" s="180"/>
      <c r="I117" s="180"/>
      <c r="J117" s="209"/>
      <c r="K117" s="180"/>
      <c r="L117" s="180"/>
      <c r="M117" s="209"/>
      <c r="N117" s="180"/>
      <c r="O117" s="180"/>
      <c r="P117" s="209"/>
      <c r="Q117" s="180"/>
      <c r="R117" s="180"/>
      <c r="S117" s="209"/>
      <c r="T117" s="236"/>
      <c r="U117" s="236"/>
      <c r="V117" s="209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209"/>
      <c r="AL117" s="180"/>
      <c r="AM117" s="180"/>
      <c r="AN117" s="180"/>
      <c r="AO117" s="180"/>
      <c r="AP117" s="180"/>
      <c r="AQ117" s="180"/>
      <c r="AR117" s="345"/>
    </row>
    <row r="118" spans="1:44">
      <c r="A118" s="317"/>
      <c r="B118" s="318"/>
      <c r="C118" s="337"/>
      <c r="D118" s="182" t="s">
        <v>282</v>
      </c>
      <c r="E118" s="260">
        <f>H118+K118+N118+Q118+T118+W118+Z118+AC118+AF118+AI118+AL118+AO118</f>
        <v>2202.2260300000003</v>
      </c>
      <c r="F118" s="248">
        <f>I118+L118+O118+R118+U118+X118+AA118+AD118+AG118+AJ118+AM118+AP118</f>
        <v>1039.2820300000001</v>
      </c>
      <c r="G118" s="249">
        <f>F118/E118*100</f>
        <v>47.192341559962401</v>
      </c>
      <c r="H118" s="180">
        <v>38.018549999999998</v>
      </c>
      <c r="I118" s="180">
        <v>38.018549999999998</v>
      </c>
      <c r="J118" s="209"/>
      <c r="K118" s="180">
        <v>213.96403000000001</v>
      </c>
      <c r="L118" s="180">
        <v>213.96403000000001</v>
      </c>
      <c r="M118" s="209">
        <f t="shared" si="126"/>
        <v>100</v>
      </c>
      <c r="N118" s="180">
        <v>163.55153000000001</v>
      </c>
      <c r="O118" s="180">
        <v>163.55153000000001</v>
      </c>
      <c r="P118" s="209">
        <f t="shared" ref="P118" si="155">O118/N118*100</f>
        <v>100</v>
      </c>
      <c r="Q118" s="180">
        <v>347.57348000000002</v>
      </c>
      <c r="R118" s="180">
        <v>347.57348000000002</v>
      </c>
      <c r="S118" s="180">
        <f>R118/Q118*100</f>
        <v>100</v>
      </c>
      <c r="T118" s="236">
        <v>276.17444</v>
      </c>
      <c r="U118" s="236">
        <v>276.17444</v>
      </c>
      <c r="V118" s="180">
        <f>U118/T118*100</f>
        <v>100</v>
      </c>
      <c r="W118" s="180">
        <v>187.05</v>
      </c>
      <c r="X118" s="180">
        <v>0</v>
      </c>
      <c r="Y118" s="180">
        <f>X118/W118*100</f>
        <v>0</v>
      </c>
      <c r="Z118" s="180">
        <v>150.64400000000001</v>
      </c>
      <c r="AA118" s="180">
        <v>0</v>
      </c>
      <c r="AB118" s="180">
        <f t="shared" si="153"/>
        <v>0</v>
      </c>
      <c r="AC118" s="180">
        <v>157.05000000000001</v>
      </c>
      <c r="AD118" s="180">
        <v>0</v>
      </c>
      <c r="AE118" s="180">
        <f t="shared" si="127"/>
        <v>0</v>
      </c>
      <c r="AF118" s="180">
        <v>157.05000000000001</v>
      </c>
      <c r="AG118" s="180">
        <v>0</v>
      </c>
      <c r="AH118" s="180"/>
      <c r="AI118" s="180">
        <v>187.05</v>
      </c>
      <c r="AJ118" s="180">
        <v>0</v>
      </c>
      <c r="AK118" s="180">
        <f t="shared" si="143"/>
        <v>0</v>
      </c>
      <c r="AL118" s="180">
        <v>187.05</v>
      </c>
      <c r="AM118" s="180">
        <v>0</v>
      </c>
      <c r="AN118" s="180">
        <f t="shared" ref="AN118" si="156">AM118/AL118*100</f>
        <v>0</v>
      </c>
      <c r="AO118" s="180">
        <v>137.05000000000001</v>
      </c>
      <c r="AP118" s="180">
        <v>0</v>
      </c>
      <c r="AQ118" s="180">
        <f t="shared" si="129"/>
        <v>0</v>
      </c>
      <c r="AR118" s="345"/>
    </row>
    <row r="119" spans="1:44" ht="31.2">
      <c r="A119" s="317"/>
      <c r="B119" s="318"/>
      <c r="C119" s="337"/>
      <c r="D119" s="184" t="s">
        <v>43</v>
      </c>
      <c r="E119" s="260">
        <f t="shared" si="147"/>
        <v>0</v>
      </c>
      <c r="F119" s="248">
        <f t="shared" si="148"/>
        <v>0</v>
      </c>
      <c r="G119" s="249"/>
      <c r="H119" s="180"/>
      <c r="I119" s="180"/>
      <c r="J119" s="209"/>
      <c r="K119" s="180"/>
      <c r="L119" s="180"/>
      <c r="M119" s="209"/>
      <c r="N119" s="180"/>
      <c r="O119" s="180"/>
      <c r="P119" s="189"/>
      <c r="Q119" s="180"/>
      <c r="R119" s="180"/>
      <c r="S119" s="209"/>
      <c r="T119" s="236"/>
      <c r="U119" s="236"/>
      <c r="V119" s="209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209"/>
      <c r="AL119" s="180"/>
      <c r="AM119" s="180"/>
      <c r="AN119" s="180"/>
      <c r="AO119" s="180"/>
      <c r="AP119" s="180"/>
      <c r="AQ119" s="180"/>
      <c r="AR119" s="345"/>
    </row>
    <row r="120" spans="1:44" s="181" customFormat="1">
      <c r="A120" s="317" t="s">
        <v>362</v>
      </c>
      <c r="B120" s="318" t="s">
        <v>296</v>
      </c>
      <c r="C120" s="337"/>
      <c r="D120" s="186" t="s">
        <v>41</v>
      </c>
      <c r="E120" s="259">
        <f>SUM(E121:E123)</f>
        <v>41156.117739999994</v>
      </c>
      <c r="F120" s="247">
        <f t="shared" ref="F120:AP120" si="157">SUM(F121:F123)</f>
        <v>16822.181929999999</v>
      </c>
      <c r="G120" s="247">
        <f t="shared" si="124"/>
        <v>40.874073779924025</v>
      </c>
      <c r="H120" s="179">
        <f t="shared" si="157"/>
        <v>3361.7448600000002</v>
      </c>
      <c r="I120" s="179">
        <f t="shared" si="157"/>
        <v>3361.7448600000002</v>
      </c>
      <c r="J120" s="179">
        <f t="shared" si="138"/>
        <v>100</v>
      </c>
      <c r="K120" s="179">
        <f t="shared" si="157"/>
        <v>3585.0796800000003</v>
      </c>
      <c r="L120" s="179">
        <f t="shared" si="157"/>
        <v>3585.0796800000003</v>
      </c>
      <c r="M120" s="179">
        <f t="shared" si="126"/>
        <v>100</v>
      </c>
      <c r="N120" s="179">
        <f t="shared" si="157"/>
        <v>3883.1723999999999</v>
      </c>
      <c r="O120" s="179">
        <f t="shared" si="157"/>
        <v>3883.1723999999999</v>
      </c>
      <c r="P120" s="209">
        <f t="shared" ref="P120:P122" si="158">O120/N120*100</f>
        <v>100</v>
      </c>
      <c r="Q120" s="179">
        <f t="shared" si="157"/>
        <v>2949.29243</v>
      </c>
      <c r="R120" s="179">
        <f t="shared" si="157"/>
        <v>2949.29243</v>
      </c>
      <c r="S120" s="180">
        <f>R120/Q120*100</f>
        <v>100</v>
      </c>
      <c r="T120" s="235">
        <f t="shared" si="157"/>
        <v>3042.8925600000002</v>
      </c>
      <c r="U120" s="235">
        <f t="shared" si="157"/>
        <v>3042.8925600000002</v>
      </c>
      <c r="V120" s="180">
        <f>U120/T120*100</f>
        <v>100</v>
      </c>
      <c r="W120" s="179">
        <f t="shared" si="157"/>
        <v>3459.99</v>
      </c>
      <c r="X120" s="179">
        <f t="shared" si="157"/>
        <v>0</v>
      </c>
      <c r="Y120" s="180">
        <f>X120/W120*100</f>
        <v>0</v>
      </c>
      <c r="Z120" s="179">
        <f t="shared" si="157"/>
        <v>4555.8549999999996</v>
      </c>
      <c r="AA120" s="179">
        <f t="shared" si="157"/>
        <v>0</v>
      </c>
      <c r="AB120" s="180">
        <f t="shared" ref="AB120" si="159">AA120/Z120*100</f>
        <v>0</v>
      </c>
      <c r="AC120" s="179">
        <f t="shared" si="157"/>
        <v>4793.8898099999997</v>
      </c>
      <c r="AD120" s="179">
        <f t="shared" si="157"/>
        <v>0</v>
      </c>
      <c r="AE120" s="179">
        <f t="shared" si="127"/>
        <v>0</v>
      </c>
      <c r="AF120" s="179">
        <f t="shared" si="157"/>
        <v>4129.3899999999994</v>
      </c>
      <c r="AG120" s="179">
        <f t="shared" si="157"/>
        <v>0</v>
      </c>
      <c r="AH120" s="179">
        <f t="shared" si="157"/>
        <v>0</v>
      </c>
      <c r="AI120" s="179">
        <f t="shared" si="157"/>
        <v>3136.0309999999999</v>
      </c>
      <c r="AJ120" s="179">
        <f t="shared" si="157"/>
        <v>0</v>
      </c>
      <c r="AK120" s="180">
        <f t="shared" si="143"/>
        <v>0</v>
      </c>
      <c r="AL120" s="179">
        <f t="shared" si="157"/>
        <v>2129.3900000000003</v>
      </c>
      <c r="AM120" s="179">
        <f t="shared" si="157"/>
        <v>0</v>
      </c>
      <c r="AN120" s="180">
        <f t="shared" ref="AN120" si="160">AM120/AL120*100</f>
        <v>0</v>
      </c>
      <c r="AO120" s="179">
        <f t="shared" si="157"/>
        <v>2129.3900000000003</v>
      </c>
      <c r="AP120" s="179">
        <f t="shared" si="157"/>
        <v>0</v>
      </c>
      <c r="AQ120" s="180">
        <f t="shared" si="129"/>
        <v>0</v>
      </c>
      <c r="AR120" s="344"/>
    </row>
    <row r="121" spans="1:44" ht="31.2">
      <c r="A121" s="317"/>
      <c r="B121" s="318"/>
      <c r="C121" s="337"/>
      <c r="D121" s="182" t="s">
        <v>2</v>
      </c>
      <c r="E121" s="260">
        <f t="shared" si="147"/>
        <v>0</v>
      </c>
      <c r="F121" s="248">
        <f t="shared" si="148"/>
        <v>0</v>
      </c>
      <c r="G121" s="249"/>
      <c r="H121" s="180"/>
      <c r="I121" s="180"/>
      <c r="J121" s="209"/>
      <c r="K121" s="180"/>
      <c r="L121" s="180"/>
      <c r="M121" s="209"/>
      <c r="N121" s="180"/>
      <c r="O121" s="180"/>
      <c r="P121" s="209"/>
      <c r="Q121" s="180"/>
      <c r="R121" s="180"/>
      <c r="S121" s="209"/>
      <c r="T121" s="236"/>
      <c r="U121" s="236"/>
      <c r="V121" s="209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209"/>
      <c r="AL121" s="180"/>
      <c r="AM121" s="180"/>
      <c r="AN121" s="180"/>
      <c r="AO121" s="180"/>
      <c r="AP121" s="180"/>
      <c r="AQ121" s="180"/>
      <c r="AR121" s="345"/>
    </row>
    <row r="122" spans="1:44">
      <c r="A122" s="317"/>
      <c r="B122" s="318"/>
      <c r="C122" s="337"/>
      <c r="D122" s="182" t="s">
        <v>282</v>
      </c>
      <c r="E122" s="260">
        <f>H122+K122+N122+Q122+T122+W122+Z122+AC122+AF122+AI122+AL122+AO122</f>
        <v>29555.575629999996</v>
      </c>
      <c r="F122" s="248">
        <f>I122+L122+O122+R122+U122+X122+AA122+AD122+AG122+AJ122+AM122+AP122</f>
        <v>15279.73963</v>
      </c>
      <c r="G122" s="249">
        <f t="shared" si="124"/>
        <v>51.698332055121611</v>
      </c>
      <c r="H122" s="180">
        <f>I122</f>
        <v>3340.49224</v>
      </c>
      <c r="I122" s="180">
        <v>3340.49224</v>
      </c>
      <c r="J122" s="209">
        <f t="shared" si="138"/>
        <v>100</v>
      </c>
      <c r="K122" s="180">
        <v>3245.2885700000002</v>
      </c>
      <c r="L122" s="180">
        <v>3245.2885700000002</v>
      </c>
      <c r="M122" s="209">
        <f t="shared" si="126"/>
        <v>100</v>
      </c>
      <c r="N122" s="180">
        <v>3382.42983</v>
      </c>
      <c r="O122" s="180">
        <v>3382.42983</v>
      </c>
      <c r="P122" s="209">
        <f t="shared" si="158"/>
        <v>100</v>
      </c>
      <c r="Q122" s="180">
        <v>2613.2134299999998</v>
      </c>
      <c r="R122" s="180">
        <v>2613.2134299999998</v>
      </c>
      <c r="S122" s="180">
        <f>R122/Q122*100</f>
        <v>100</v>
      </c>
      <c r="T122" s="236">
        <v>2698.31556</v>
      </c>
      <c r="U122" s="236">
        <v>2698.31556</v>
      </c>
      <c r="V122" s="180">
        <f>U122/T122*100</f>
        <v>100</v>
      </c>
      <c r="W122" s="180">
        <v>1620.39</v>
      </c>
      <c r="X122" s="180">
        <v>0</v>
      </c>
      <c r="Y122" s="180">
        <f>X122/W122*100</f>
        <v>0</v>
      </c>
      <c r="Z122" s="180">
        <v>2546.855</v>
      </c>
      <c r="AA122" s="180">
        <v>0</v>
      </c>
      <c r="AB122" s="180">
        <f t="shared" ref="AB122" si="161">AA122/Z122*100</f>
        <v>0</v>
      </c>
      <c r="AC122" s="180">
        <v>2620.39</v>
      </c>
      <c r="AD122" s="180">
        <v>0</v>
      </c>
      <c r="AE122" s="180">
        <f t="shared" si="127"/>
        <v>0</v>
      </c>
      <c r="AF122" s="180">
        <v>2620.39</v>
      </c>
      <c r="AG122" s="180">
        <v>0</v>
      </c>
      <c r="AH122" s="180"/>
      <c r="AI122" s="180">
        <v>1627.0309999999999</v>
      </c>
      <c r="AJ122" s="180">
        <v>0</v>
      </c>
      <c r="AK122" s="180">
        <f t="shared" si="143"/>
        <v>0</v>
      </c>
      <c r="AL122" s="180">
        <v>1620.39</v>
      </c>
      <c r="AM122" s="180">
        <v>0</v>
      </c>
      <c r="AN122" s="180">
        <f t="shared" ref="AN122:AN124" si="162">AM122/AL122*100</f>
        <v>0</v>
      </c>
      <c r="AO122" s="180">
        <v>1620.39</v>
      </c>
      <c r="AP122" s="180">
        <v>0</v>
      </c>
      <c r="AQ122" s="180">
        <f t="shared" si="129"/>
        <v>0</v>
      </c>
      <c r="AR122" s="345"/>
    </row>
    <row r="123" spans="1:44" ht="31.2">
      <c r="A123" s="317"/>
      <c r="B123" s="318"/>
      <c r="C123" s="337"/>
      <c r="D123" s="184" t="s">
        <v>43</v>
      </c>
      <c r="E123" s="260">
        <f>H123+K123+N123+Q123+T123+W123+Z123+AC123+AF123+AI123+AL123+AO123</f>
        <v>11600.54211</v>
      </c>
      <c r="F123" s="248">
        <f>I123+L123+O123+R123+U123+X123+AA123+AD123+AG123+AJ123+AM123+AP123</f>
        <v>1542.4422999999999</v>
      </c>
      <c r="G123" s="249">
        <f t="shared" si="124"/>
        <v>13.296294995303457</v>
      </c>
      <c r="H123" s="180">
        <v>21.25262</v>
      </c>
      <c r="I123" s="180">
        <v>21.25262</v>
      </c>
      <c r="J123" s="180">
        <f t="shared" si="138"/>
        <v>100</v>
      </c>
      <c r="K123" s="180">
        <v>339.79111</v>
      </c>
      <c r="L123" s="180">
        <v>339.79111</v>
      </c>
      <c r="M123" s="180">
        <f t="shared" si="126"/>
        <v>100</v>
      </c>
      <c r="N123" s="180">
        <v>500.74257</v>
      </c>
      <c r="O123" s="180">
        <v>500.74257</v>
      </c>
      <c r="P123" s="209">
        <f t="shared" ref="P123:P126" si="163">O123/N123*100</f>
        <v>100</v>
      </c>
      <c r="Q123" s="180">
        <v>336.07900000000001</v>
      </c>
      <c r="R123" s="180">
        <v>336.07900000000001</v>
      </c>
      <c r="S123" s="180">
        <f>R123/Q123*100</f>
        <v>100</v>
      </c>
      <c r="T123" s="236">
        <v>344.577</v>
      </c>
      <c r="U123" s="236">
        <v>344.577</v>
      </c>
      <c r="V123" s="180">
        <f>U123/T123*100</f>
        <v>100</v>
      </c>
      <c r="W123" s="180">
        <v>1839.6</v>
      </c>
      <c r="X123" s="180">
        <v>0</v>
      </c>
      <c r="Y123" s="180">
        <f>X123/W123*100</f>
        <v>0</v>
      </c>
      <c r="Z123" s="180">
        <v>2009</v>
      </c>
      <c r="AA123" s="180">
        <v>0</v>
      </c>
      <c r="AB123" s="180">
        <f t="shared" ref="AB123:AB124" si="164">AA123/Z123*100</f>
        <v>0</v>
      </c>
      <c r="AC123" s="180">
        <v>2173.4998099999998</v>
      </c>
      <c r="AD123" s="180">
        <v>0</v>
      </c>
      <c r="AE123" s="180">
        <f t="shared" si="127"/>
        <v>0</v>
      </c>
      <c r="AF123" s="180">
        <v>1509</v>
      </c>
      <c r="AG123" s="180">
        <v>0</v>
      </c>
      <c r="AH123" s="180">
        <f t="shared" ref="AH123" si="165">AH154+AH158</f>
        <v>0</v>
      </c>
      <c r="AI123" s="180">
        <v>1509</v>
      </c>
      <c r="AJ123" s="180">
        <v>0</v>
      </c>
      <c r="AK123" s="180">
        <f t="shared" si="143"/>
        <v>0</v>
      </c>
      <c r="AL123" s="180">
        <v>509</v>
      </c>
      <c r="AM123" s="180">
        <v>0</v>
      </c>
      <c r="AN123" s="180">
        <f t="shared" si="162"/>
        <v>0</v>
      </c>
      <c r="AO123" s="180">
        <v>509</v>
      </c>
      <c r="AP123" s="180">
        <v>0</v>
      </c>
      <c r="AQ123" s="180">
        <f t="shared" si="129"/>
        <v>0</v>
      </c>
      <c r="AR123" s="345"/>
    </row>
    <row r="124" spans="1:44" s="181" customFormat="1">
      <c r="A124" s="367" t="s">
        <v>363</v>
      </c>
      <c r="B124" s="368"/>
      <c r="C124" s="369"/>
      <c r="D124" s="192" t="s">
        <v>41</v>
      </c>
      <c r="E124" s="259">
        <f>SUM(E125:E127)</f>
        <v>123828.34294</v>
      </c>
      <c r="F124" s="247">
        <f t="shared" ref="F124:AP124" si="166">SUM(F125:F127)</f>
        <v>47624.563130000002</v>
      </c>
      <c r="G124" s="247">
        <f t="shared" si="124"/>
        <v>38.460147329174944</v>
      </c>
      <c r="H124" s="179">
        <f t="shared" si="166"/>
        <v>5901.2945</v>
      </c>
      <c r="I124" s="179">
        <f t="shared" si="166"/>
        <v>5901.2945</v>
      </c>
      <c r="J124" s="179">
        <f t="shared" si="138"/>
        <v>100</v>
      </c>
      <c r="K124" s="179">
        <f t="shared" si="166"/>
        <v>10112.887700000001</v>
      </c>
      <c r="L124" s="179">
        <f t="shared" si="166"/>
        <v>10112.887700000001</v>
      </c>
      <c r="M124" s="179">
        <f t="shared" si="126"/>
        <v>100</v>
      </c>
      <c r="N124" s="179">
        <f t="shared" si="166"/>
        <v>10011.702729999999</v>
      </c>
      <c r="O124" s="179">
        <f t="shared" si="166"/>
        <v>10011.702729999999</v>
      </c>
      <c r="P124" s="209">
        <f t="shared" si="163"/>
        <v>100</v>
      </c>
      <c r="Q124" s="179">
        <f t="shared" si="166"/>
        <v>9825.0786099999987</v>
      </c>
      <c r="R124" s="179">
        <f t="shared" si="166"/>
        <v>9825.0786099999987</v>
      </c>
      <c r="S124" s="180">
        <f>R124/Q124*100</f>
        <v>100</v>
      </c>
      <c r="T124" s="235">
        <f t="shared" si="166"/>
        <v>11773.59959</v>
      </c>
      <c r="U124" s="235">
        <f t="shared" si="166"/>
        <v>11773.59959</v>
      </c>
      <c r="V124" s="180">
        <f>U124/T124*100</f>
        <v>100</v>
      </c>
      <c r="W124" s="179">
        <f t="shared" si="166"/>
        <v>11735.140000000001</v>
      </c>
      <c r="X124" s="179">
        <f t="shared" si="166"/>
        <v>0</v>
      </c>
      <c r="Y124" s="180">
        <f>X124/W124*100</f>
        <v>0</v>
      </c>
      <c r="Z124" s="179">
        <f t="shared" si="166"/>
        <v>12180.699000000001</v>
      </c>
      <c r="AA124" s="179">
        <f t="shared" si="166"/>
        <v>0</v>
      </c>
      <c r="AB124" s="180">
        <f t="shared" si="164"/>
        <v>0</v>
      </c>
      <c r="AC124" s="179">
        <f t="shared" si="166"/>
        <v>12038.979809999999</v>
      </c>
      <c r="AD124" s="179">
        <f t="shared" si="166"/>
        <v>0</v>
      </c>
      <c r="AE124" s="179">
        <f t="shared" si="127"/>
        <v>0</v>
      </c>
      <c r="AF124" s="179">
        <f t="shared" si="166"/>
        <v>11318.88</v>
      </c>
      <c r="AG124" s="179">
        <f t="shared" si="166"/>
        <v>0</v>
      </c>
      <c r="AH124" s="179">
        <f t="shared" si="166"/>
        <v>0</v>
      </c>
      <c r="AI124" s="179">
        <f t="shared" si="166"/>
        <v>10371.121000000001</v>
      </c>
      <c r="AJ124" s="179">
        <f t="shared" si="166"/>
        <v>0</v>
      </c>
      <c r="AK124" s="180">
        <f t="shared" si="143"/>
        <v>0</v>
      </c>
      <c r="AL124" s="179">
        <f t="shared" si="166"/>
        <v>9304.48</v>
      </c>
      <c r="AM124" s="179">
        <f t="shared" si="166"/>
        <v>0</v>
      </c>
      <c r="AN124" s="180">
        <f t="shared" si="162"/>
        <v>0</v>
      </c>
      <c r="AO124" s="179">
        <f t="shared" si="166"/>
        <v>9254.48</v>
      </c>
      <c r="AP124" s="179">
        <f t="shared" si="166"/>
        <v>0</v>
      </c>
      <c r="AQ124" s="180">
        <f t="shared" si="129"/>
        <v>0</v>
      </c>
      <c r="AR124" s="344"/>
    </row>
    <row r="125" spans="1:44" ht="31.2">
      <c r="A125" s="370"/>
      <c r="B125" s="369"/>
      <c r="C125" s="369"/>
      <c r="D125" s="193" t="s">
        <v>2</v>
      </c>
      <c r="E125" s="260">
        <f>E113+E117+E121</f>
        <v>1634.5999999999995</v>
      </c>
      <c r="F125" s="248">
        <f>F113+F117+F121</f>
        <v>890</v>
      </c>
      <c r="G125" s="248"/>
      <c r="H125" s="180">
        <f t="shared" ref="H125:AP125" si="167">H113+H117+H121</f>
        <v>0</v>
      </c>
      <c r="I125" s="180">
        <f t="shared" si="167"/>
        <v>0</v>
      </c>
      <c r="J125" s="180"/>
      <c r="K125" s="180">
        <f t="shared" si="167"/>
        <v>0</v>
      </c>
      <c r="L125" s="180">
        <f t="shared" si="167"/>
        <v>0</v>
      </c>
      <c r="M125" s="180"/>
      <c r="N125" s="180">
        <f t="shared" si="167"/>
        <v>360</v>
      </c>
      <c r="O125" s="180">
        <f t="shared" si="167"/>
        <v>360</v>
      </c>
      <c r="P125" s="180">
        <f t="shared" si="167"/>
        <v>0</v>
      </c>
      <c r="Q125" s="180">
        <f t="shared" si="167"/>
        <v>100</v>
      </c>
      <c r="R125" s="180">
        <f t="shared" si="167"/>
        <v>100</v>
      </c>
      <c r="S125" s="180">
        <f t="shared" si="167"/>
        <v>0</v>
      </c>
      <c r="T125" s="236">
        <f t="shared" si="167"/>
        <v>430</v>
      </c>
      <c r="U125" s="236">
        <f t="shared" si="167"/>
        <v>430</v>
      </c>
      <c r="V125" s="180">
        <f t="shared" si="167"/>
        <v>100</v>
      </c>
      <c r="W125" s="180">
        <f t="shared" si="167"/>
        <v>148.6</v>
      </c>
      <c r="X125" s="180">
        <f t="shared" si="167"/>
        <v>0</v>
      </c>
      <c r="Y125" s="180">
        <f t="shared" si="167"/>
        <v>0</v>
      </c>
      <c r="Z125" s="180">
        <f t="shared" si="167"/>
        <v>148.6</v>
      </c>
      <c r="AA125" s="180">
        <f t="shared" si="167"/>
        <v>0</v>
      </c>
      <c r="AB125" s="180">
        <f t="shared" si="167"/>
        <v>0</v>
      </c>
      <c r="AC125" s="180">
        <f t="shared" si="167"/>
        <v>148.6</v>
      </c>
      <c r="AD125" s="180">
        <f t="shared" si="167"/>
        <v>0</v>
      </c>
      <c r="AE125" s="180"/>
      <c r="AF125" s="180">
        <f t="shared" si="167"/>
        <v>93</v>
      </c>
      <c r="AG125" s="180">
        <f t="shared" si="167"/>
        <v>0</v>
      </c>
      <c r="AH125" s="180">
        <f t="shared" si="167"/>
        <v>0</v>
      </c>
      <c r="AI125" s="180">
        <f t="shared" si="167"/>
        <v>108.6</v>
      </c>
      <c r="AJ125" s="180">
        <f t="shared" si="167"/>
        <v>0</v>
      </c>
      <c r="AK125" s="180">
        <f t="shared" si="167"/>
        <v>0</v>
      </c>
      <c r="AL125" s="180">
        <f t="shared" si="167"/>
        <v>48.6</v>
      </c>
      <c r="AM125" s="180">
        <f t="shared" si="167"/>
        <v>0</v>
      </c>
      <c r="AN125" s="180">
        <f t="shared" si="167"/>
        <v>0</v>
      </c>
      <c r="AO125" s="180">
        <f t="shared" si="167"/>
        <v>48.6</v>
      </c>
      <c r="AP125" s="180">
        <f t="shared" si="167"/>
        <v>0</v>
      </c>
      <c r="AQ125" s="180"/>
      <c r="AR125" s="345"/>
    </row>
    <row r="126" spans="1:44">
      <c r="A126" s="370"/>
      <c r="B126" s="369"/>
      <c r="C126" s="369"/>
      <c r="D126" s="194" t="s">
        <v>282</v>
      </c>
      <c r="E126" s="260">
        <f>E114+E118+E122</f>
        <v>110593.20083</v>
      </c>
      <c r="F126" s="248">
        <f>F114+F118+F122</f>
        <v>45192.12083</v>
      </c>
      <c r="G126" s="248">
        <f t="shared" si="124"/>
        <v>40.863380832486932</v>
      </c>
      <c r="H126" s="180">
        <f t="shared" ref="H126:AP126" si="168">H114+H118+H122</f>
        <v>5880.0418799999998</v>
      </c>
      <c r="I126" s="180">
        <f t="shared" si="168"/>
        <v>5880.0418799999998</v>
      </c>
      <c r="J126" s="180">
        <f t="shared" ref="J126:J131" si="169">I126/H126*100</f>
        <v>100</v>
      </c>
      <c r="K126" s="180">
        <f t="shared" si="168"/>
        <v>9773.096590000001</v>
      </c>
      <c r="L126" s="180">
        <f t="shared" si="168"/>
        <v>9773.096590000001</v>
      </c>
      <c r="M126" s="180">
        <f t="shared" si="126"/>
        <v>100</v>
      </c>
      <c r="N126" s="180">
        <f t="shared" si="168"/>
        <v>9150.9601599999987</v>
      </c>
      <c r="O126" s="180">
        <f t="shared" si="168"/>
        <v>9150.9601599999987</v>
      </c>
      <c r="P126" s="209">
        <f t="shared" si="163"/>
        <v>100</v>
      </c>
      <c r="Q126" s="180">
        <f t="shared" si="168"/>
        <v>9388.9996099999989</v>
      </c>
      <c r="R126" s="180">
        <f t="shared" si="168"/>
        <v>9388.9996099999989</v>
      </c>
      <c r="S126" s="180">
        <f>R126/Q126*100</f>
        <v>100</v>
      </c>
      <c r="T126" s="236">
        <f t="shared" si="168"/>
        <v>10999.02259</v>
      </c>
      <c r="U126" s="236">
        <f t="shared" si="168"/>
        <v>10999.02259</v>
      </c>
      <c r="V126" s="180">
        <f t="shared" si="168"/>
        <v>300</v>
      </c>
      <c r="W126" s="180">
        <f t="shared" si="168"/>
        <v>9746.94</v>
      </c>
      <c r="X126" s="180">
        <f t="shared" si="168"/>
        <v>0</v>
      </c>
      <c r="Y126" s="180">
        <f>X126/W126*100</f>
        <v>0</v>
      </c>
      <c r="Z126" s="180">
        <f t="shared" si="168"/>
        <v>10023.099</v>
      </c>
      <c r="AA126" s="180">
        <f t="shared" si="168"/>
        <v>0</v>
      </c>
      <c r="AB126" s="180">
        <f t="shared" ref="AB126:AB127" si="170">AA126/Z126*100</f>
        <v>0</v>
      </c>
      <c r="AC126" s="180">
        <f t="shared" si="168"/>
        <v>9716.8799999999992</v>
      </c>
      <c r="AD126" s="180">
        <f t="shared" si="168"/>
        <v>0</v>
      </c>
      <c r="AE126" s="180">
        <f t="shared" si="127"/>
        <v>0</v>
      </c>
      <c r="AF126" s="180">
        <f t="shared" si="168"/>
        <v>9716.8799999999992</v>
      </c>
      <c r="AG126" s="180">
        <f t="shared" si="168"/>
        <v>0</v>
      </c>
      <c r="AH126" s="180">
        <f t="shared" si="168"/>
        <v>0</v>
      </c>
      <c r="AI126" s="180">
        <f t="shared" si="168"/>
        <v>8753.5210000000006</v>
      </c>
      <c r="AJ126" s="180">
        <f t="shared" si="168"/>
        <v>0</v>
      </c>
      <c r="AK126" s="180">
        <f t="shared" si="143"/>
        <v>0</v>
      </c>
      <c r="AL126" s="180">
        <f t="shared" si="168"/>
        <v>8746.8799999999992</v>
      </c>
      <c r="AM126" s="180">
        <f t="shared" si="168"/>
        <v>0</v>
      </c>
      <c r="AN126" s="180">
        <f t="shared" si="168"/>
        <v>0</v>
      </c>
      <c r="AO126" s="180">
        <f>AO114+AO118+AO122</f>
        <v>8696.8799999999992</v>
      </c>
      <c r="AP126" s="180">
        <f t="shared" si="168"/>
        <v>0</v>
      </c>
      <c r="AQ126" s="180">
        <f t="shared" si="129"/>
        <v>0</v>
      </c>
      <c r="AR126" s="345"/>
    </row>
    <row r="127" spans="1:44" ht="31.2">
      <c r="A127" s="370"/>
      <c r="B127" s="369"/>
      <c r="C127" s="369"/>
      <c r="D127" s="195" t="s">
        <v>297</v>
      </c>
      <c r="E127" s="260">
        <f>E115+E119+E123</f>
        <v>11600.54211</v>
      </c>
      <c r="F127" s="248">
        <f t="shared" ref="F127" si="171">F115+F119+F123</f>
        <v>1542.4422999999999</v>
      </c>
      <c r="G127" s="248">
        <f t="shared" si="124"/>
        <v>13.296294995303457</v>
      </c>
      <c r="H127" s="180">
        <f t="shared" ref="H127:AP127" si="172">H115+H119+H123</f>
        <v>21.25262</v>
      </c>
      <c r="I127" s="180">
        <f t="shared" si="172"/>
        <v>21.25262</v>
      </c>
      <c r="J127" s="180">
        <f t="shared" si="169"/>
        <v>100</v>
      </c>
      <c r="K127" s="180">
        <f t="shared" si="172"/>
        <v>339.79111</v>
      </c>
      <c r="L127" s="180">
        <f t="shared" si="172"/>
        <v>339.79111</v>
      </c>
      <c r="M127" s="180">
        <f t="shared" si="126"/>
        <v>100</v>
      </c>
      <c r="N127" s="180">
        <f t="shared" si="172"/>
        <v>500.74257</v>
      </c>
      <c r="O127" s="180">
        <f t="shared" si="172"/>
        <v>500.74257</v>
      </c>
      <c r="P127" s="209">
        <f t="shared" ref="P127:P128" si="173">O127/N127*100</f>
        <v>100</v>
      </c>
      <c r="Q127" s="180">
        <f>Q115+Q119+Q123</f>
        <v>336.07900000000001</v>
      </c>
      <c r="R127" s="180">
        <f t="shared" si="172"/>
        <v>336.07900000000001</v>
      </c>
      <c r="S127" s="180">
        <f>R127/Q127*100</f>
        <v>100</v>
      </c>
      <c r="T127" s="236">
        <f t="shared" si="172"/>
        <v>344.577</v>
      </c>
      <c r="U127" s="236">
        <f t="shared" si="172"/>
        <v>344.577</v>
      </c>
      <c r="V127" s="180">
        <f>U127/T127*100</f>
        <v>100</v>
      </c>
      <c r="W127" s="180">
        <f t="shared" si="172"/>
        <v>1839.6</v>
      </c>
      <c r="X127" s="180">
        <f t="shared" si="172"/>
        <v>0</v>
      </c>
      <c r="Y127" s="180">
        <f>X127/W127*100</f>
        <v>0</v>
      </c>
      <c r="Z127" s="180">
        <f t="shared" si="172"/>
        <v>2009</v>
      </c>
      <c r="AA127" s="180">
        <f t="shared" si="172"/>
        <v>0</v>
      </c>
      <c r="AB127" s="180">
        <f t="shared" si="170"/>
        <v>0</v>
      </c>
      <c r="AC127" s="180">
        <f t="shared" si="172"/>
        <v>2173.4998099999998</v>
      </c>
      <c r="AD127" s="180">
        <f t="shared" si="172"/>
        <v>0</v>
      </c>
      <c r="AE127" s="180">
        <f t="shared" si="127"/>
        <v>0</v>
      </c>
      <c r="AF127" s="180">
        <f t="shared" si="172"/>
        <v>1509</v>
      </c>
      <c r="AG127" s="180">
        <f t="shared" si="172"/>
        <v>0</v>
      </c>
      <c r="AH127" s="180">
        <f t="shared" si="172"/>
        <v>0</v>
      </c>
      <c r="AI127" s="180">
        <f t="shared" si="172"/>
        <v>1509</v>
      </c>
      <c r="AJ127" s="180">
        <f t="shared" si="172"/>
        <v>0</v>
      </c>
      <c r="AK127" s="180">
        <f t="shared" si="172"/>
        <v>0</v>
      </c>
      <c r="AL127" s="180">
        <f t="shared" si="172"/>
        <v>509</v>
      </c>
      <c r="AM127" s="180">
        <f t="shared" si="172"/>
        <v>0</v>
      </c>
      <c r="AN127" s="180">
        <f t="shared" si="172"/>
        <v>0</v>
      </c>
      <c r="AO127" s="180">
        <f t="shared" si="172"/>
        <v>509</v>
      </c>
      <c r="AP127" s="180">
        <f t="shared" si="172"/>
        <v>0</v>
      </c>
      <c r="AQ127" s="180">
        <f t="shared" si="129"/>
        <v>0</v>
      </c>
      <c r="AR127" s="345"/>
    </row>
    <row r="128" spans="1:44" s="181" customFormat="1">
      <c r="A128" s="367" t="s">
        <v>298</v>
      </c>
      <c r="B128" s="371"/>
      <c r="C128" s="372"/>
      <c r="D128" s="196" t="s">
        <v>41</v>
      </c>
      <c r="E128" s="259">
        <f>E60+E104+E124</f>
        <v>136953.30551999999</v>
      </c>
      <c r="F128" s="247">
        <f t="shared" ref="F128:AP131" si="174">F60+F104+F124</f>
        <v>55460.472160000005</v>
      </c>
      <c r="G128" s="247">
        <f t="shared" si="124"/>
        <v>40.495898911984149</v>
      </c>
      <c r="H128" s="179">
        <f t="shared" si="174"/>
        <v>6598.7641599999997</v>
      </c>
      <c r="I128" s="179">
        <f t="shared" si="174"/>
        <v>6598.7641599999997</v>
      </c>
      <c r="J128" s="179">
        <f t="shared" si="169"/>
        <v>100</v>
      </c>
      <c r="K128" s="179">
        <f t="shared" si="174"/>
        <v>11195.867600000001</v>
      </c>
      <c r="L128" s="179">
        <f t="shared" si="174"/>
        <v>11195.867600000001</v>
      </c>
      <c r="M128" s="179">
        <f t="shared" si="126"/>
        <v>100</v>
      </c>
      <c r="N128" s="179">
        <f t="shared" si="174"/>
        <v>12868.406919999999</v>
      </c>
      <c r="O128" s="179">
        <f t="shared" si="174"/>
        <v>12868.406919999999</v>
      </c>
      <c r="P128" s="209">
        <f t="shared" si="173"/>
        <v>100</v>
      </c>
      <c r="Q128" s="179">
        <f t="shared" si="174"/>
        <v>11713.138889999998</v>
      </c>
      <c r="R128" s="179">
        <f t="shared" si="174"/>
        <v>11282.138889999998</v>
      </c>
      <c r="S128" s="180">
        <f>R128/Q128*100</f>
        <v>96.320371473030491</v>
      </c>
      <c r="T128" s="235">
        <f t="shared" si="174"/>
        <v>13759.89459</v>
      </c>
      <c r="U128" s="235">
        <f t="shared" si="174"/>
        <v>13515.29459</v>
      </c>
      <c r="V128" s="180">
        <f>U128/T128*100</f>
        <v>98.222370103200035</v>
      </c>
      <c r="W128" s="179">
        <f t="shared" si="174"/>
        <v>13700.436000000002</v>
      </c>
      <c r="X128" s="179">
        <f t="shared" si="174"/>
        <v>0</v>
      </c>
      <c r="Y128" s="180">
        <f>X128/W128*100</f>
        <v>0</v>
      </c>
      <c r="Z128" s="179">
        <f t="shared" si="174"/>
        <v>12557.369000000001</v>
      </c>
      <c r="AA128" s="179">
        <f t="shared" si="174"/>
        <v>0</v>
      </c>
      <c r="AB128" s="180">
        <f t="shared" ref="AB128" si="175">AA128/Z128*100</f>
        <v>0</v>
      </c>
      <c r="AC128" s="179">
        <f t="shared" si="174"/>
        <v>12171.129809999999</v>
      </c>
      <c r="AD128" s="179">
        <f t="shared" si="174"/>
        <v>0</v>
      </c>
      <c r="AE128" s="179">
        <f t="shared" si="127"/>
        <v>0</v>
      </c>
      <c r="AF128" s="179">
        <f t="shared" si="174"/>
        <v>11387.83</v>
      </c>
      <c r="AG128" s="179">
        <f t="shared" si="174"/>
        <v>0</v>
      </c>
      <c r="AH128" s="179">
        <f t="shared" si="174"/>
        <v>0</v>
      </c>
      <c r="AI128" s="179">
        <f t="shared" si="174"/>
        <v>10403.271000000001</v>
      </c>
      <c r="AJ128" s="179">
        <f t="shared" si="174"/>
        <v>0</v>
      </c>
      <c r="AK128" s="180">
        <f t="shared" si="143"/>
        <v>0</v>
      </c>
      <c r="AL128" s="179">
        <f t="shared" si="174"/>
        <v>9336.6299999999992</v>
      </c>
      <c r="AM128" s="179">
        <f t="shared" si="174"/>
        <v>0</v>
      </c>
      <c r="AN128" s="180">
        <f t="shared" ref="AN128" si="176">AM128/AL128*100</f>
        <v>0</v>
      </c>
      <c r="AO128" s="179">
        <f>AO60+AO104+AO124</f>
        <v>9286.6299999999992</v>
      </c>
      <c r="AP128" s="179">
        <f>AP60+AP104+AP124</f>
        <v>0</v>
      </c>
      <c r="AQ128" s="180">
        <f t="shared" si="129"/>
        <v>0</v>
      </c>
      <c r="AR128" s="344"/>
    </row>
    <row r="129" spans="1:44" ht="31.2">
      <c r="A129" s="373"/>
      <c r="B129" s="372"/>
      <c r="C129" s="372"/>
      <c r="D129" s="193" t="s">
        <v>2</v>
      </c>
      <c r="E129" s="260">
        <f>E61+E105+E125</f>
        <v>3287.6659999999993</v>
      </c>
      <c r="F129" s="248">
        <f t="shared" ref="F129:T129" si="177">F61+F105+F125</f>
        <v>1893</v>
      </c>
      <c r="G129" s="248">
        <f t="shared" si="124"/>
        <v>57.578841646322964</v>
      </c>
      <c r="H129" s="180">
        <f t="shared" si="177"/>
        <v>0</v>
      </c>
      <c r="I129" s="180">
        <f t="shared" si="177"/>
        <v>0</v>
      </c>
      <c r="J129" s="180"/>
      <c r="K129" s="180">
        <f t="shared" si="177"/>
        <v>200</v>
      </c>
      <c r="L129" s="180">
        <f t="shared" si="177"/>
        <v>200</v>
      </c>
      <c r="M129" s="180">
        <f t="shared" si="126"/>
        <v>100</v>
      </c>
      <c r="N129" s="180">
        <f t="shared" si="177"/>
        <v>655</v>
      </c>
      <c r="O129" s="180">
        <f t="shared" si="177"/>
        <v>655</v>
      </c>
      <c r="P129" s="180">
        <f t="shared" si="177"/>
        <v>0</v>
      </c>
      <c r="Q129" s="180">
        <f t="shared" si="177"/>
        <v>100</v>
      </c>
      <c r="R129" s="180">
        <f t="shared" si="177"/>
        <v>100</v>
      </c>
      <c r="S129" s="180">
        <f t="shared" si="177"/>
        <v>0</v>
      </c>
      <c r="T129" s="236">
        <f t="shared" si="177"/>
        <v>938</v>
      </c>
      <c r="U129" s="236">
        <f t="shared" si="174"/>
        <v>938</v>
      </c>
      <c r="V129" s="180">
        <f t="shared" si="174"/>
        <v>100</v>
      </c>
      <c r="W129" s="180">
        <f t="shared" si="174"/>
        <v>798.66600000000005</v>
      </c>
      <c r="X129" s="180">
        <f t="shared" si="174"/>
        <v>0</v>
      </c>
      <c r="Y129" s="180">
        <f t="shared" si="174"/>
        <v>0</v>
      </c>
      <c r="Z129" s="180">
        <f t="shared" si="174"/>
        <v>148.6</v>
      </c>
      <c r="AA129" s="180">
        <f t="shared" si="174"/>
        <v>0</v>
      </c>
      <c r="AB129" s="180" t="e">
        <f t="shared" si="174"/>
        <v>#DIV/0!</v>
      </c>
      <c r="AC129" s="180">
        <f t="shared" si="174"/>
        <v>148.6</v>
      </c>
      <c r="AD129" s="180">
        <f t="shared" si="174"/>
        <v>0</v>
      </c>
      <c r="AE129" s="180">
        <f t="shared" si="127"/>
        <v>0</v>
      </c>
      <c r="AF129" s="180">
        <f t="shared" si="174"/>
        <v>93</v>
      </c>
      <c r="AG129" s="180">
        <f t="shared" si="174"/>
        <v>0</v>
      </c>
      <c r="AH129" s="180">
        <f t="shared" si="174"/>
        <v>0</v>
      </c>
      <c r="AI129" s="180">
        <f t="shared" si="174"/>
        <v>108.6</v>
      </c>
      <c r="AJ129" s="180">
        <f t="shared" si="174"/>
        <v>0</v>
      </c>
      <c r="AK129" s="180">
        <f t="shared" si="174"/>
        <v>0</v>
      </c>
      <c r="AL129" s="180">
        <f t="shared" si="174"/>
        <v>48.6</v>
      </c>
      <c r="AM129" s="180">
        <f t="shared" si="174"/>
        <v>0</v>
      </c>
      <c r="AN129" s="180">
        <f t="shared" si="174"/>
        <v>0</v>
      </c>
      <c r="AO129" s="180">
        <f t="shared" si="174"/>
        <v>48.6</v>
      </c>
      <c r="AP129" s="180">
        <f t="shared" si="174"/>
        <v>0</v>
      </c>
      <c r="AQ129" s="180">
        <f t="shared" si="129"/>
        <v>0</v>
      </c>
      <c r="AR129" s="345"/>
    </row>
    <row r="130" spans="1:44">
      <c r="A130" s="373"/>
      <c r="B130" s="372"/>
      <c r="C130" s="372"/>
      <c r="D130" s="193" t="s">
        <v>282</v>
      </c>
      <c r="E130" s="260">
        <f>E62+E106+E126</f>
        <v>122065.09741</v>
      </c>
      <c r="F130" s="248">
        <f>F62+F106+F126</f>
        <v>52025.029860000002</v>
      </c>
      <c r="G130" s="248">
        <f t="shared" si="124"/>
        <v>42.620725304674956</v>
      </c>
      <c r="H130" s="180">
        <f t="shared" si="174"/>
        <v>6577.5115399999995</v>
      </c>
      <c r="I130" s="180">
        <f t="shared" si="174"/>
        <v>6577.5115399999995</v>
      </c>
      <c r="J130" s="180">
        <f t="shared" si="169"/>
        <v>100</v>
      </c>
      <c r="K130" s="180">
        <f t="shared" si="174"/>
        <v>10656.076490000001</v>
      </c>
      <c r="L130" s="180">
        <f t="shared" si="174"/>
        <v>10656.076490000001</v>
      </c>
      <c r="M130" s="180">
        <f t="shared" si="126"/>
        <v>100</v>
      </c>
      <c r="N130" s="180">
        <f t="shared" si="174"/>
        <v>11712.664349999999</v>
      </c>
      <c r="O130" s="180">
        <f t="shared" si="174"/>
        <v>11712.664349999999</v>
      </c>
      <c r="P130" s="209">
        <f t="shared" ref="P130" si="178">O130/N130*100</f>
        <v>100</v>
      </c>
      <c r="Q130" s="180">
        <f t="shared" si="174"/>
        <v>11277.059889999999</v>
      </c>
      <c r="R130" s="180">
        <f t="shared" si="174"/>
        <v>10846.059889999999</v>
      </c>
      <c r="S130" s="180">
        <f>R130/Q130*100</f>
        <v>96.17808183866974</v>
      </c>
      <c r="T130" s="236">
        <f t="shared" si="174"/>
        <v>12477.317590000001</v>
      </c>
      <c r="U130" s="236">
        <f t="shared" si="174"/>
        <v>12232.71759</v>
      </c>
      <c r="V130" s="180">
        <f>U130/T130*100</f>
        <v>98.03964274984844</v>
      </c>
      <c r="W130" s="180">
        <f t="shared" si="174"/>
        <v>11062.17</v>
      </c>
      <c r="X130" s="180">
        <f t="shared" si="174"/>
        <v>0</v>
      </c>
      <c r="Y130" s="180">
        <f>X130/W130*100</f>
        <v>0</v>
      </c>
      <c r="Z130" s="180">
        <f t="shared" si="174"/>
        <v>10399.769</v>
      </c>
      <c r="AA130" s="180">
        <f t="shared" si="174"/>
        <v>0</v>
      </c>
      <c r="AB130" s="180">
        <f t="shared" ref="AB130" si="179">AA130/Z130*100</f>
        <v>0</v>
      </c>
      <c r="AC130" s="180">
        <f t="shared" si="174"/>
        <v>9849.0299999999988</v>
      </c>
      <c r="AD130" s="180">
        <f t="shared" si="174"/>
        <v>0</v>
      </c>
      <c r="AE130" s="180">
        <f t="shared" si="127"/>
        <v>0</v>
      </c>
      <c r="AF130" s="180">
        <f t="shared" si="174"/>
        <v>9785.83</v>
      </c>
      <c r="AG130" s="180">
        <f t="shared" si="174"/>
        <v>0</v>
      </c>
      <c r="AH130" s="180">
        <f t="shared" si="174"/>
        <v>0</v>
      </c>
      <c r="AI130" s="180">
        <f t="shared" si="174"/>
        <v>8785.6710000000003</v>
      </c>
      <c r="AJ130" s="180">
        <f t="shared" si="174"/>
        <v>0</v>
      </c>
      <c r="AK130" s="180">
        <f t="shared" si="143"/>
        <v>0</v>
      </c>
      <c r="AL130" s="180">
        <f t="shared" si="174"/>
        <v>8779.0299999999988</v>
      </c>
      <c r="AM130" s="180">
        <f t="shared" si="174"/>
        <v>0</v>
      </c>
      <c r="AN130" s="180">
        <f t="shared" ref="AN130:AN131" si="180">AM130/AL130*100</f>
        <v>0</v>
      </c>
      <c r="AO130" s="180">
        <f t="shared" si="174"/>
        <v>8729.0299999999988</v>
      </c>
      <c r="AP130" s="180">
        <f t="shared" si="174"/>
        <v>0</v>
      </c>
      <c r="AQ130" s="180">
        <f t="shared" si="129"/>
        <v>0</v>
      </c>
      <c r="AR130" s="345"/>
    </row>
    <row r="131" spans="1:44" ht="31.2">
      <c r="A131" s="373"/>
      <c r="B131" s="372"/>
      <c r="C131" s="372"/>
      <c r="D131" s="195" t="s">
        <v>297</v>
      </c>
      <c r="E131" s="260">
        <f>E63+E107+E127</f>
        <v>11600.54211</v>
      </c>
      <c r="F131" s="248">
        <f t="shared" si="174"/>
        <v>1542.4422999999999</v>
      </c>
      <c r="G131" s="248">
        <f t="shared" si="124"/>
        <v>13.296294995303457</v>
      </c>
      <c r="H131" s="180">
        <f t="shared" si="174"/>
        <v>21.25262</v>
      </c>
      <c r="I131" s="180">
        <f t="shared" si="174"/>
        <v>21.25262</v>
      </c>
      <c r="J131" s="180">
        <f t="shared" si="169"/>
        <v>100</v>
      </c>
      <c r="K131" s="180">
        <f t="shared" si="174"/>
        <v>339.79111</v>
      </c>
      <c r="L131" s="180">
        <f t="shared" si="174"/>
        <v>339.79111</v>
      </c>
      <c r="M131" s="180">
        <f t="shared" si="126"/>
        <v>100</v>
      </c>
      <c r="N131" s="180">
        <f t="shared" si="174"/>
        <v>500.74257</v>
      </c>
      <c r="O131" s="180">
        <f t="shared" si="174"/>
        <v>500.74257</v>
      </c>
      <c r="P131" s="209">
        <f t="shared" ref="P131" si="181">O131/N131*100</f>
        <v>100</v>
      </c>
      <c r="Q131" s="180">
        <f>Q63+Q107+Q127</f>
        <v>336.07900000000001</v>
      </c>
      <c r="R131" s="180">
        <f t="shared" si="174"/>
        <v>336.07900000000001</v>
      </c>
      <c r="S131" s="180">
        <f>R131/Q131*100</f>
        <v>100</v>
      </c>
      <c r="T131" s="236">
        <f t="shared" si="174"/>
        <v>344.577</v>
      </c>
      <c r="U131" s="236">
        <f t="shared" si="174"/>
        <v>344.577</v>
      </c>
      <c r="V131" s="180">
        <f>U131/T131*100</f>
        <v>100</v>
      </c>
      <c r="W131" s="180">
        <f t="shared" si="174"/>
        <v>1839.6</v>
      </c>
      <c r="X131" s="180">
        <f t="shared" si="174"/>
        <v>0</v>
      </c>
      <c r="Y131" s="180">
        <f>X131/W131*100</f>
        <v>0</v>
      </c>
      <c r="Z131" s="180">
        <f t="shared" si="174"/>
        <v>2009</v>
      </c>
      <c r="AA131" s="180">
        <f t="shared" si="174"/>
        <v>0</v>
      </c>
      <c r="AB131" s="180">
        <f t="shared" ref="AB131" si="182">AA131/Z131*100</f>
        <v>0</v>
      </c>
      <c r="AC131" s="180">
        <f t="shared" si="174"/>
        <v>2173.4998099999998</v>
      </c>
      <c r="AD131" s="180">
        <f t="shared" si="174"/>
        <v>0</v>
      </c>
      <c r="AE131" s="180">
        <f t="shared" si="127"/>
        <v>0</v>
      </c>
      <c r="AF131" s="180">
        <f t="shared" si="174"/>
        <v>1509</v>
      </c>
      <c r="AG131" s="180">
        <f t="shared" si="174"/>
        <v>0</v>
      </c>
      <c r="AH131" s="180">
        <f t="shared" si="174"/>
        <v>0</v>
      </c>
      <c r="AI131" s="180">
        <f t="shared" si="174"/>
        <v>1509</v>
      </c>
      <c r="AJ131" s="180">
        <f t="shared" si="174"/>
        <v>0</v>
      </c>
      <c r="AK131" s="180">
        <f t="shared" si="143"/>
        <v>0</v>
      </c>
      <c r="AL131" s="180">
        <f t="shared" si="174"/>
        <v>509</v>
      </c>
      <c r="AM131" s="180">
        <f t="shared" si="174"/>
        <v>0</v>
      </c>
      <c r="AN131" s="180">
        <f t="shared" si="180"/>
        <v>0</v>
      </c>
      <c r="AO131" s="180">
        <f t="shared" si="174"/>
        <v>509</v>
      </c>
      <c r="AP131" s="180">
        <f t="shared" si="174"/>
        <v>0</v>
      </c>
      <c r="AQ131" s="180">
        <f t="shared" si="129"/>
        <v>0</v>
      </c>
      <c r="AR131" s="345"/>
    </row>
    <row r="132" spans="1:44">
      <c r="A132" s="333" t="s">
        <v>276</v>
      </c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4"/>
      <c r="AL132" s="334"/>
      <c r="AM132" s="334"/>
      <c r="AN132" s="334"/>
      <c r="AO132" s="334"/>
      <c r="AP132" s="334"/>
      <c r="AQ132" s="334"/>
      <c r="AR132" s="335"/>
    </row>
    <row r="133" spans="1:44">
      <c r="A133" s="333" t="s">
        <v>36</v>
      </c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  <c r="W133" s="334"/>
      <c r="X133" s="334"/>
      <c r="Y133" s="334"/>
      <c r="Z133" s="334"/>
      <c r="AA133" s="334"/>
      <c r="AB133" s="334"/>
      <c r="AC133" s="334"/>
      <c r="AD133" s="334"/>
      <c r="AE133" s="334"/>
      <c r="AF133" s="334"/>
      <c r="AG133" s="334"/>
      <c r="AH133" s="334"/>
      <c r="AI133" s="334"/>
      <c r="AJ133" s="334"/>
      <c r="AK133" s="334"/>
      <c r="AL133" s="334"/>
      <c r="AM133" s="334"/>
      <c r="AN133" s="334"/>
      <c r="AO133" s="334"/>
      <c r="AP133" s="334"/>
      <c r="AQ133" s="334"/>
      <c r="AR133" s="335"/>
    </row>
    <row r="134" spans="1:44" s="181" customFormat="1">
      <c r="A134" s="336" t="s">
        <v>302</v>
      </c>
      <c r="B134" s="337"/>
      <c r="C134" s="337"/>
      <c r="D134" s="186" t="s">
        <v>41</v>
      </c>
      <c r="E134" s="259">
        <f>E147</f>
        <v>4699.0805700000001</v>
      </c>
      <c r="F134" s="247">
        <f t="shared" ref="F134:AP137" si="183">F147</f>
        <v>1522.4430199999999</v>
      </c>
      <c r="G134" s="247">
        <f t="shared" ref="G134:G141" si="184">F134/E134*100</f>
        <v>32.398742633178557</v>
      </c>
      <c r="H134" s="179">
        <f t="shared" si="183"/>
        <v>517.46965999999998</v>
      </c>
      <c r="I134" s="179">
        <f t="shared" si="183"/>
        <v>517.46965999999998</v>
      </c>
      <c r="J134" s="179"/>
      <c r="K134" s="179">
        <f t="shared" si="183"/>
        <v>0</v>
      </c>
      <c r="L134" s="179">
        <f t="shared" si="183"/>
        <v>0</v>
      </c>
      <c r="M134" s="179" t="e">
        <f t="shared" ref="M134:M141" si="185">L134/K134*100</f>
        <v>#DIV/0!</v>
      </c>
      <c r="N134" s="179">
        <f t="shared" si="183"/>
        <v>48.588079999999998</v>
      </c>
      <c r="O134" s="179">
        <f t="shared" si="183"/>
        <v>48.588079999999998</v>
      </c>
      <c r="P134" s="179">
        <f t="shared" si="183"/>
        <v>0</v>
      </c>
      <c r="Q134" s="179">
        <f t="shared" si="183"/>
        <v>1241.5902799999999</v>
      </c>
      <c r="R134" s="179">
        <f t="shared" si="183"/>
        <v>810.59028000000001</v>
      </c>
      <c r="S134" s="180">
        <f>R134/Q134*100</f>
        <v>65.286455045379384</v>
      </c>
      <c r="T134" s="235">
        <f t="shared" si="183"/>
        <v>145.79499999999999</v>
      </c>
      <c r="U134" s="235">
        <f t="shared" si="183"/>
        <v>145.79499999999999</v>
      </c>
      <c r="V134" s="180">
        <f>U134/T134*100</f>
        <v>100</v>
      </c>
      <c r="W134" s="179">
        <f t="shared" si="183"/>
        <v>771.7</v>
      </c>
      <c r="X134" s="179">
        <f t="shared" si="183"/>
        <v>0</v>
      </c>
      <c r="Y134" s="180">
        <f>X134/W134*100</f>
        <v>0</v>
      </c>
      <c r="Z134" s="179">
        <f t="shared" si="183"/>
        <v>0</v>
      </c>
      <c r="AA134" s="179">
        <f t="shared" si="183"/>
        <v>0</v>
      </c>
      <c r="AB134" s="179" t="e">
        <f t="shared" si="183"/>
        <v>#DIV/0!</v>
      </c>
      <c r="AC134" s="179">
        <f t="shared" si="183"/>
        <v>0</v>
      </c>
      <c r="AD134" s="179">
        <f t="shared" si="183"/>
        <v>0</v>
      </c>
      <c r="AE134" s="179" t="e">
        <f t="shared" ref="AE134:AE141" si="186">AD134/AC134*100</f>
        <v>#DIV/0!</v>
      </c>
      <c r="AF134" s="179">
        <f t="shared" si="183"/>
        <v>0</v>
      </c>
      <c r="AG134" s="179">
        <f t="shared" si="183"/>
        <v>0</v>
      </c>
      <c r="AH134" s="179">
        <f t="shared" si="183"/>
        <v>0</v>
      </c>
      <c r="AI134" s="179">
        <f t="shared" si="183"/>
        <v>0</v>
      </c>
      <c r="AJ134" s="179">
        <f t="shared" si="183"/>
        <v>0</v>
      </c>
      <c r="AK134" s="180" t="e">
        <f t="shared" ref="AK134" si="187">AJ134/AI134*100</f>
        <v>#DIV/0!</v>
      </c>
      <c r="AL134" s="179">
        <f t="shared" si="183"/>
        <v>0</v>
      </c>
      <c r="AM134" s="179">
        <f t="shared" si="183"/>
        <v>0</v>
      </c>
      <c r="AN134" s="180" t="e">
        <f t="shared" ref="AN134" si="188">AM134/AL134*100</f>
        <v>#DIV/0!</v>
      </c>
      <c r="AO134" s="179">
        <f t="shared" si="183"/>
        <v>0</v>
      </c>
      <c r="AP134" s="179">
        <f t="shared" si="183"/>
        <v>0</v>
      </c>
      <c r="AQ134" s="180" t="e">
        <f t="shared" ref="AQ134:AQ140" si="189">AP134/AO134*100</f>
        <v>#DIV/0!</v>
      </c>
      <c r="AR134" s="338"/>
    </row>
    <row r="135" spans="1:44" ht="31.2">
      <c r="A135" s="336"/>
      <c r="B135" s="337"/>
      <c r="C135" s="337"/>
      <c r="D135" s="188" t="s">
        <v>2</v>
      </c>
      <c r="E135" s="260">
        <f t="shared" ref="E135:T137" si="190">E148</f>
        <v>0</v>
      </c>
      <c r="F135" s="248">
        <f t="shared" si="190"/>
        <v>0</v>
      </c>
      <c r="G135" s="248"/>
      <c r="H135" s="180">
        <f t="shared" si="190"/>
        <v>0</v>
      </c>
      <c r="I135" s="180">
        <f t="shared" si="190"/>
        <v>0</v>
      </c>
      <c r="J135" s="180"/>
      <c r="K135" s="180">
        <f t="shared" si="190"/>
        <v>0</v>
      </c>
      <c r="L135" s="180">
        <f t="shared" si="190"/>
        <v>0</v>
      </c>
      <c r="M135" s="180"/>
      <c r="N135" s="180">
        <f t="shared" si="190"/>
        <v>0</v>
      </c>
      <c r="O135" s="180">
        <f t="shared" si="190"/>
        <v>0</v>
      </c>
      <c r="P135" s="180">
        <f t="shared" si="190"/>
        <v>0</v>
      </c>
      <c r="Q135" s="180">
        <f t="shared" si="190"/>
        <v>0</v>
      </c>
      <c r="R135" s="180">
        <f t="shared" si="190"/>
        <v>0</v>
      </c>
      <c r="S135" s="180">
        <f t="shared" si="190"/>
        <v>0</v>
      </c>
      <c r="T135" s="236">
        <f t="shared" si="190"/>
        <v>0</v>
      </c>
      <c r="U135" s="236">
        <f t="shared" si="183"/>
        <v>0</v>
      </c>
      <c r="V135" s="180">
        <f t="shared" si="183"/>
        <v>0</v>
      </c>
      <c r="W135" s="180">
        <f t="shared" si="183"/>
        <v>0</v>
      </c>
      <c r="X135" s="180">
        <f t="shared" si="183"/>
        <v>0</v>
      </c>
      <c r="Y135" s="180"/>
      <c r="Z135" s="180">
        <f t="shared" si="183"/>
        <v>0</v>
      </c>
      <c r="AA135" s="180">
        <f t="shared" si="183"/>
        <v>0</v>
      </c>
      <c r="AB135" s="180">
        <f t="shared" si="183"/>
        <v>0</v>
      </c>
      <c r="AC135" s="180">
        <f t="shared" si="183"/>
        <v>0</v>
      </c>
      <c r="AD135" s="180">
        <f t="shared" si="183"/>
        <v>0</v>
      </c>
      <c r="AE135" s="180"/>
      <c r="AF135" s="180">
        <f t="shared" si="183"/>
        <v>0</v>
      </c>
      <c r="AG135" s="180">
        <f t="shared" si="183"/>
        <v>0</v>
      </c>
      <c r="AH135" s="180">
        <f t="shared" si="183"/>
        <v>0</v>
      </c>
      <c r="AI135" s="180">
        <f t="shared" si="183"/>
        <v>0</v>
      </c>
      <c r="AJ135" s="180">
        <f t="shared" si="183"/>
        <v>0</v>
      </c>
      <c r="AK135" s="180">
        <f t="shared" si="183"/>
        <v>0</v>
      </c>
      <c r="AL135" s="180">
        <f t="shared" si="183"/>
        <v>0</v>
      </c>
      <c r="AM135" s="180">
        <f t="shared" si="183"/>
        <v>0</v>
      </c>
      <c r="AN135" s="180">
        <f t="shared" si="183"/>
        <v>0</v>
      </c>
      <c r="AO135" s="180">
        <f t="shared" si="183"/>
        <v>0</v>
      </c>
      <c r="AP135" s="180">
        <f t="shared" si="183"/>
        <v>0</v>
      </c>
      <c r="AQ135" s="180" t="e">
        <f t="shared" si="189"/>
        <v>#DIV/0!</v>
      </c>
      <c r="AR135" s="339"/>
    </row>
    <row r="136" spans="1:44">
      <c r="A136" s="336"/>
      <c r="B136" s="337"/>
      <c r="C136" s="337"/>
      <c r="D136" s="182" t="s">
        <v>282</v>
      </c>
      <c r="E136" s="260">
        <f t="shared" si="190"/>
        <v>4699.0805700000001</v>
      </c>
      <c r="F136" s="248">
        <f>F149</f>
        <v>1522.4430199999999</v>
      </c>
      <c r="G136" s="248">
        <f t="shared" si="184"/>
        <v>32.398742633178557</v>
      </c>
      <c r="H136" s="180">
        <f t="shared" si="183"/>
        <v>517.46965999999998</v>
      </c>
      <c r="I136" s="180">
        <f t="shared" si="183"/>
        <v>517.46965999999998</v>
      </c>
      <c r="J136" s="180"/>
      <c r="K136" s="180">
        <f t="shared" si="183"/>
        <v>0</v>
      </c>
      <c r="L136" s="180">
        <f t="shared" si="183"/>
        <v>0</v>
      </c>
      <c r="M136" s="180" t="e">
        <f t="shared" si="185"/>
        <v>#DIV/0!</v>
      </c>
      <c r="N136" s="180">
        <f t="shared" si="183"/>
        <v>48.588079999999998</v>
      </c>
      <c r="O136" s="180">
        <f t="shared" si="183"/>
        <v>48.588079999999998</v>
      </c>
      <c r="P136" s="180">
        <f t="shared" si="183"/>
        <v>0</v>
      </c>
      <c r="Q136" s="180">
        <f t="shared" si="183"/>
        <v>1241.5902799999999</v>
      </c>
      <c r="R136" s="180">
        <f t="shared" si="183"/>
        <v>810.59028000000001</v>
      </c>
      <c r="S136" s="180">
        <f>R136/Q136*100</f>
        <v>65.286455045379384</v>
      </c>
      <c r="T136" s="236">
        <f t="shared" si="183"/>
        <v>145.79499999999999</v>
      </c>
      <c r="U136" s="236">
        <f t="shared" si="183"/>
        <v>145.79499999999999</v>
      </c>
      <c r="V136" s="180">
        <f>U136/T136*100</f>
        <v>100</v>
      </c>
      <c r="W136" s="180">
        <f t="shared" si="183"/>
        <v>771.7</v>
      </c>
      <c r="X136" s="180">
        <f t="shared" si="183"/>
        <v>0</v>
      </c>
      <c r="Y136" s="180">
        <f t="shared" ref="Y136:Y151" si="191">X136/W136*100</f>
        <v>0</v>
      </c>
      <c r="Z136" s="180">
        <f t="shared" si="183"/>
        <v>0</v>
      </c>
      <c r="AA136" s="180">
        <f t="shared" si="183"/>
        <v>0</v>
      </c>
      <c r="AB136" s="180" t="e">
        <f t="shared" si="183"/>
        <v>#DIV/0!</v>
      </c>
      <c r="AC136" s="180">
        <f t="shared" si="183"/>
        <v>0</v>
      </c>
      <c r="AD136" s="180">
        <f t="shared" si="183"/>
        <v>0</v>
      </c>
      <c r="AE136" s="180" t="e">
        <f t="shared" si="186"/>
        <v>#DIV/0!</v>
      </c>
      <c r="AF136" s="180">
        <f t="shared" si="183"/>
        <v>0</v>
      </c>
      <c r="AG136" s="180">
        <f t="shared" si="183"/>
        <v>0</v>
      </c>
      <c r="AH136" s="180">
        <f t="shared" si="183"/>
        <v>0</v>
      </c>
      <c r="AI136" s="180">
        <f t="shared" si="183"/>
        <v>0</v>
      </c>
      <c r="AJ136" s="180">
        <f t="shared" si="183"/>
        <v>0</v>
      </c>
      <c r="AK136" s="180" t="e">
        <f t="shared" ref="AK136" si="192">AJ136/AI136*100</f>
        <v>#DIV/0!</v>
      </c>
      <c r="AL136" s="180">
        <f t="shared" si="183"/>
        <v>0</v>
      </c>
      <c r="AM136" s="180">
        <f t="shared" si="183"/>
        <v>0</v>
      </c>
      <c r="AN136" s="180" t="e">
        <f t="shared" ref="AN136" si="193">AM136/AL136*100</f>
        <v>#DIV/0!</v>
      </c>
      <c r="AO136" s="180">
        <f t="shared" si="183"/>
        <v>0</v>
      </c>
      <c r="AP136" s="180">
        <f t="shared" si="183"/>
        <v>0</v>
      </c>
      <c r="AQ136" s="180" t="e">
        <f t="shared" si="189"/>
        <v>#DIV/0!</v>
      </c>
      <c r="AR136" s="339"/>
    </row>
    <row r="137" spans="1:44" ht="31.2">
      <c r="A137" s="336"/>
      <c r="B137" s="337"/>
      <c r="C137" s="337"/>
      <c r="D137" s="184" t="s">
        <v>43</v>
      </c>
      <c r="E137" s="260">
        <f t="shared" si="190"/>
        <v>0</v>
      </c>
      <c r="F137" s="248">
        <f t="shared" si="183"/>
        <v>0</v>
      </c>
      <c r="G137" s="248"/>
      <c r="H137" s="180">
        <f t="shared" si="183"/>
        <v>0</v>
      </c>
      <c r="I137" s="180">
        <f t="shared" si="183"/>
        <v>0</v>
      </c>
      <c r="J137" s="180"/>
      <c r="K137" s="180">
        <f t="shared" si="183"/>
        <v>0</v>
      </c>
      <c r="L137" s="180">
        <f t="shared" si="183"/>
        <v>0</v>
      </c>
      <c r="M137" s="180"/>
      <c r="N137" s="180">
        <f t="shared" si="183"/>
        <v>0</v>
      </c>
      <c r="O137" s="180">
        <f t="shared" si="183"/>
        <v>0</v>
      </c>
      <c r="P137" s="180">
        <f t="shared" si="183"/>
        <v>0</v>
      </c>
      <c r="Q137" s="180">
        <f t="shared" si="183"/>
        <v>0</v>
      </c>
      <c r="R137" s="180">
        <f t="shared" si="183"/>
        <v>0</v>
      </c>
      <c r="S137" s="180">
        <f t="shared" si="183"/>
        <v>0</v>
      </c>
      <c r="T137" s="236">
        <f t="shared" si="183"/>
        <v>0</v>
      </c>
      <c r="U137" s="236">
        <f t="shared" si="183"/>
        <v>0</v>
      </c>
      <c r="V137" s="180">
        <f t="shared" si="183"/>
        <v>0</v>
      </c>
      <c r="W137" s="180">
        <f t="shared" si="183"/>
        <v>0</v>
      </c>
      <c r="X137" s="180">
        <f t="shared" si="183"/>
        <v>0</v>
      </c>
      <c r="Y137" s="180"/>
      <c r="Z137" s="180">
        <f t="shared" si="183"/>
        <v>0</v>
      </c>
      <c r="AA137" s="180">
        <f t="shared" si="183"/>
        <v>0</v>
      </c>
      <c r="AB137" s="180">
        <f t="shared" si="183"/>
        <v>0</v>
      </c>
      <c r="AC137" s="180">
        <f t="shared" si="183"/>
        <v>0</v>
      </c>
      <c r="AD137" s="180">
        <f t="shared" si="183"/>
        <v>0</v>
      </c>
      <c r="AE137" s="180"/>
      <c r="AF137" s="180">
        <f t="shared" si="183"/>
        <v>0</v>
      </c>
      <c r="AG137" s="180">
        <f t="shared" si="183"/>
        <v>0</v>
      </c>
      <c r="AH137" s="180">
        <f t="shared" si="183"/>
        <v>0</v>
      </c>
      <c r="AI137" s="180">
        <f t="shared" si="183"/>
        <v>0</v>
      </c>
      <c r="AJ137" s="180">
        <f t="shared" si="183"/>
        <v>0</v>
      </c>
      <c r="AK137" s="180">
        <f t="shared" si="183"/>
        <v>0</v>
      </c>
      <c r="AL137" s="180">
        <f t="shared" si="183"/>
        <v>0</v>
      </c>
      <c r="AM137" s="180">
        <f t="shared" si="183"/>
        <v>0</v>
      </c>
      <c r="AN137" s="180">
        <f t="shared" si="183"/>
        <v>0</v>
      </c>
      <c r="AO137" s="180">
        <f t="shared" si="183"/>
        <v>0</v>
      </c>
      <c r="AP137" s="180">
        <f t="shared" si="183"/>
        <v>0</v>
      </c>
      <c r="AQ137" s="180"/>
      <c r="AR137" s="339"/>
    </row>
    <row r="138" spans="1:44" s="181" customFormat="1">
      <c r="A138" s="336" t="s">
        <v>303</v>
      </c>
      <c r="B138" s="337"/>
      <c r="C138" s="337"/>
      <c r="D138" s="186" t="s">
        <v>41</v>
      </c>
      <c r="E138" s="259">
        <f>E143+E151+E155</f>
        <v>132254.21176999999</v>
      </c>
      <c r="F138" s="247">
        <f t="shared" ref="F138:AQ141" si="194">F143+F151+F155</f>
        <v>53938.092189999996</v>
      </c>
      <c r="G138" s="247">
        <f t="shared" si="184"/>
        <v>40.783647997390347</v>
      </c>
      <c r="H138" s="179">
        <f t="shared" si="194"/>
        <v>6081.2944999999991</v>
      </c>
      <c r="I138" s="179">
        <f t="shared" si="194"/>
        <v>6081.2944999999991</v>
      </c>
      <c r="J138" s="179">
        <f t="shared" ref="J138:J141" si="195">I138/H138*100</f>
        <v>100</v>
      </c>
      <c r="K138" s="179">
        <f t="shared" si="194"/>
        <v>11195.9676</v>
      </c>
      <c r="L138" s="179">
        <f t="shared" si="194"/>
        <v>11195.9676</v>
      </c>
      <c r="M138" s="179">
        <f t="shared" si="185"/>
        <v>100</v>
      </c>
      <c r="N138" s="179">
        <f t="shared" si="194"/>
        <v>12819.81884</v>
      </c>
      <c r="O138" s="179">
        <f t="shared" si="194"/>
        <v>12819.81884</v>
      </c>
      <c r="P138" s="209">
        <f t="shared" ref="P138" si="196">O138/N138*100</f>
        <v>100</v>
      </c>
      <c r="Q138" s="179">
        <f t="shared" si="194"/>
        <v>10471.447330000001</v>
      </c>
      <c r="R138" s="179">
        <f t="shared" si="194"/>
        <v>10471.447330000001</v>
      </c>
      <c r="S138" s="180">
        <f>R138/Q138*100</f>
        <v>100</v>
      </c>
      <c r="T138" s="235">
        <f t="shared" si="194"/>
        <v>13614.199500000001</v>
      </c>
      <c r="U138" s="235">
        <f t="shared" si="194"/>
        <v>13369.563920000001</v>
      </c>
      <c r="V138" s="180">
        <f>U138/T138*100</f>
        <v>98.203085095087673</v>
      </c>
      <c r="W138" s="179">
        <f t="shared" si="194"/>
        <v>12529.137999999999</v>
      </c>
      <c r="X138" s="179">
        <f t="shared" si="194"/>
        <v>0</v>
      </c>
      <c r="Y138" s="180">
        <f t="shared" si="191"/>
        <v>0</v>
      </c>
      <c r="Z138" s="179">
        <f t="shared" si="194"/>
        <v>10743.67</v>
      </c>
      <c r="AA138" s="179">
        <f t="shared" si="194"/>
        <v>0</v>
      </c>
      <c r="AB138" s="180">
        <f t="shared" ref="AB138:AB153" si="197">AA138/Z138*100</f>
        <v>0</v>
      </c>
      <c r="AC138" s="179">
        <f t="shared" si="194"/>
        <v>10484.775</v>
      </c>
      <c r="AD138" s="179">
        <f t="shared" si="194"/>
        <v>0</v>
      </c>
      <c r="AE138" s="179">
        <f t="shared" si="186"/>
        <v>0</v>
      </c>
      <c r="AF138" s="179">
        <f t="shared" si="194"/>
        <v>11013.911</v>
      </c>
      <c r="AG138" s="179">
        <f t="shared" si="194"/>
        <v>0</v>
      </c>
      <c r="AH138" s="179">
        <f t="shared" si="194"/>
        <v>0</v>
      </c>
      <c r="AI138" s="179">
        <f t="shared" si="194"/>
        <v>10540.145</v>
      </c>
      <c r="AJ138" s="179">
        <f t="shared" si="194"/>
        <v>0</v>
      </c>
      <c r="AK138" s="180">
        <f t="shared" ref="AK138" si="198">AJ138/AI138*100</f>
        <v>0</v>
      </c>
      <c r="AL138" s="179">
        <f t="shared" si="194"/>
        <v>11379.905000000001</v>
      </c>
      <c r="AM138" s="179">
        <f t="shared" si="194"/>
        <v>0</v>
      </c>
      <c r="AN138" s="180">
        <f t="shared" ref="AN138" si="199">AM138/AL138*100</f>
        <v>0</v>
      </c>
      <c r="AO138" s="179">
        <f t="shared" si="194"/>
        <v>11379.94</v>
      </c>
      <c r="AP138" s="179">
        <f t="shared" si="194"/>
        <v>0</v>
      </c>
      <c r="AQ138" s="180">
        <f t="shared" si="189"/>
        <v>0</v>
      </c>
      <c r="AR138" s="338"/>
    </row>
    <row r="139" spans="1:44" ht="31.2">
      <c r="A139" s="336"/>
      <c r="B139" s="337"/>
      <c r="C139" s="337"/>
      <c r="D139" s="188" t="s">
        <v>2</v>
      </c>
      <c r="E139" s="260">
        <f>E144+E152+E156</f>
        <v>3287.6659999999997</v>
      </c>
      <c r="F139" s="248">
        <f>F144+F152+F156</f>
        <v>1893</v>
      </c>
      <c r="G139" s="248">
        <f t="shared" si="184"/>
        <v>57.578841646322957</v>
      </c>
      <c r="H139" s="180">
        <f t="shared" ref="H139:T139" si="200">H144+H152+H156</f>
        <v>0</v>
      </c>
      <c r="I139" s="180">
        <f t="shared" si="200"/>
        <v>0</v>
      </c>
      <c r="J139" s="180"/>
      <c r="K139" s="180">
        <f t="shared" si="200"/>
        <v>200</v>
      </c>
      <c r="L139" s="180">
        <f t="shared" si="200"/>
        <v>200</v>
      </c>
      <c r="M139" s="180">
        <f t="shared" si="185"/>
        <v>100</v>
      </c>
      <c r="N139" s="180">
        <f t="shared" si="200"/>
        <v>655</v>
      </c>
      <c r="O139" s="180">
        <f t="shared" si="200"/>
        <v>655</v>
      </c>
      <c r="P139" s="180">
        <f t="shared" si="200"/>
        <v>0</v>
      </c>
      <c r="Q139" s="180">
        <f t="shared" si="200"/>
        <v>100</v>
      </c>
      <c r="R139" s="180">
        <f t="shared" si="200"/>
        <v>100</v>
      </c>
      <c r="S139" s="180">
        <f t="shared" si="200"/>
        <v>0</v>
      </c>
      <c r="T139" s="236">
        <f t="shared" si="200"/>
        <v>938</v>
      </c>
      <c r="U139" s="236">
        <f t="shared" si="194"/>
        <v>938</v>
      </c>
      <c r="V139" s="180">
        <f t="shared" si="194"/>
        <v>0</v>
      </c>
      <c r="W139" s="180">
        <f t="shared" si="194"/>
        <v>798.596</v>
      </c>
      <c r="X139" s="180">
        <f t="shared" si="194"/>
        <v>0</v>
      </c>
      <c r="Y139" s="180">
        <f t="shared" si="191"/>
        <v>0</v>
      </c>
      <c r="Z139" s="180">
        <f t="shared" si="194"/>
        <v>113.16</v>
      </c>
      <c r="AA139" s="180">
        <f t="shared" si="194"/>
        <v>0</v>
      </c>
      <c r="AB139" s="180" t="e">
        <f t="shared" si="194"/>
        <v>#DIV/0!</v>
      </c>
      <c r="AC139" s="180">
        <f t="shared" si="194"/>
        <v>98.59</v>
      </c>
      <c r="AD139" s="180">
        <f t="shared" si="194"/>
        <v>0</v>
      </c>
      <c r="AE139" s="180">
        <f t="shared" si="186"/>
        <v>0</v>
      </c>
      <c r="AF139" s="180">
        <f t="shared" si="194"/>
        <v>103.43</v>
      </c>
      <c r="AG139" s="180">
        <f t="shared" si="194"/>
        <v>0</v>
      </c>
      <c r="AH139" s="180">
        <f t="shared" si="194"/>
        <v>0</v>
      </c>
      <c r="AI139" s="180">
        <f t="shared" si="194"/>
        <v>93.63</v>
      </c>
      <c r="AJ139" s="180">
        <f t="shared" si="194"/>
        <v>0</v>
      </c>
      <c r="AK139" s="180">
        <f t="shared" si="194"/>
        <v>0</v>
      </c>
      <c r="AL139" s="180">
        <f t="shared" si="194"/>
        <v>93.63</v>
      </c>
      <c r="AM139" s="180">
        <f t="shared" si="194"/>
        <v>0</v>
      </c>
      <c r="AN139" s="180">
        <f t="shared" si="194"/>
        <v>0</v>
      </c>
      <c r="AO139" s="180">
        <f t="shared" si="194"/>
        <v>93.63</v>
      </c>
      <c r="AP139" s="180">
        <f t="shared" si="194"/>
        <v>0</v>
      </c>
      <c r="AQ139" s="180"/>
      <c r="AR139" s="339"/>
    </row>
    <row r="140" spans="1:44">
      <c r="A140" s="336"/>
      <c r="B140" s="337"/>
      <c r="C140" s="337"/>
      <c r="D140" s="182" t="s">
        <v>282</v>
      </c>
      <c r="E140" s="260">
        <f>E145+E153+E157</f>
        <v>117366.04386999999</v>
      </c>
      <c r="F140" s="248">
        <f>F145+F153+F157</f>
        <v>50502.570289999989</v>
      </c>
      <c r="G140" s="248">
        <f t="shared" si="184"/>
        <v>43.029967292702601</v>
      </c>
      <c r="H140" s="180">
        <f t="shared" si="194"/>
        <v>6060.0418799999998</v>
      </c>
      <c r="I140" s="180">
        <f t="shared" si="194"/>
        <v>6060.0418799999998</v>
      </c>
      <c r="J140" s="180">
        <f t="shared" si="195"/>
        <v>100</v>
      </c>
      <c r="K140" s="180">
        <f t="shared" si="194"/>
        <v>10656.076489999999</v>
      </c>
      <c r="L140" s="180">
        <f t="shared" si="194"/>
        <v>10656.076489999999</v>
      </c>
      <c r="M140" s="180">
        <f t="shared" si="185"/>
        <v>100</v>
      </c>
      <c r="N140" s="180">
        <f>N145+N153+N157</f>
        <v>11664.17627</v>
      </c>
      <c r="O140" s="180">
        <f t="shared" si="194"/>
        <v>11664.17627</v>
      </c>
      <c r="P140" s="209">
        <f t="shared" ref="P140:P141" si="201">O140/N140*100</f>
        <v>100</v>
      </c>
      <c r="Q140" s="180">
        <f t="shared" si="194"/>
        <v>10035.368640000001</v>
      </c>
      <c r="R140" s="180">
        <f t="shared" si="194"/>
        <v>10035.368640000001</v>
      </c>
      <c r="S140" s="180">
        <f>R140/Q140*100</f>
        <v>100</v>
      </c>
      <c r="T140" s="236">
        <f t="shared" si="194"/>
        <v>12331.52259</v>
      </c>
      <c r="U140" s="236">
        <f t="shared" si="194"/>
        <v>12086.907009999999</v>
      </c>
      <c r="V140" s="180">
        <f>U140/T140*100</f>
        <v>98.01633919725073</v>
      </c>
      <c r="W140" s="180">
        <f t="shared" si="194"/>
        <v>9875.9419999999991</v>
      </c>
      <c r="X140" s="180">
        <f t="shared" si="194"/>
        <v>0</v>
      </c>
      <c r="Y140" s="180">
        <f t="shared" si="191"/>
        <v>0</v>
      </c>
      <c r="Z140" s="180">
        <f t="shared" si="194"/>
        <v>9123.51</v>
      </c>
      <c r="AA140" s="180">
        <f t="shared" si="194"/>
        <v>0</v>
      </c>
      <c r="AB140" s="180">
        <f t="shared" si="197"/>
        <v>0</v>
      </c>
      <c r="AC140" s="180">
        <f t="shared" si="194"/>
        <v>8878.99</v>
      </c>
      <c r="AD140" s="180">
        <f t="shared" si="194"/>
        <v>0</v>
      </c>
      <c r="AE140" s="180">
        <f t="shared" si="186"/>
        <v>0</v>
      </c>
      <c r="AF140" s="180">
        <f t="shared" si="194"/>
        <v>9403.2860000000001</v>
      </c>
      <c r="AG140" s="180">
        <f t="shared" si="194"/>
        <v>0</v>
      </c>
      <c r="AH140" s="180">
        <f t="shared" si="194"/>
        <v>0</v>
      </c>
      <c r="AI140" s="180">
        <f t="shared" si="194"/>
        <v>9779.0499999999993</v>
      </c>
      <c r="AJ140" s="180">
        <f t="shared" si="194"/>
        <v>0</v>
      </c>
      <c r="AK140" s="180">
        <f t="shared" ref="AK140" si="202">AJ140/AI140*100</f>
        <v>0</v>
      </c>
      <c r="AL140" s="180">
        <f t="shared" si="194"/>
        <v>9779.0399999999991</v>
      </c>
      <c r="AM140" s="180">
        <f t="shared" si="194"/>
        <v>0</v>
      </c>
      <c r="AN140" s="180">
        <f t="shared" ref="AN140:AN141" si="203">AM140/AL140*100</f>
        <v>0</v>
      </c>
      <c r="AO140" s="180">
        <f t="shared" si="194"/>
        <v>9779.0399999999991</v>
      </c>
      <c r="AP140" s="180">
        <f t="shared" si="194"/>
        <v>0</v>
      </c>
      <c r="AQ140" s="180">
        <f t="shared" si="189"/>
        <v>0</v>
      </c>
      <c r="AR140" s="339"/>
    </row>
    <row r="141" spans="1:44" ht="31.2">
      <c r="A141" s="336"/>
      <c r="B141" s="337"/>
      <c r="C141" s="337"/>
      <c r="D141" s="184" t="s">
        <v>43</v>
      </c>
      <c r="E141" s="260">
        <f>E146+E154+E158</f>
        <v>11600.501899999999</v>
      </c>
      <c r="F141" s="248">
        <f t="shared" si="194"/>
        <v>1542.5219</v>
      </c>
      <c r="G141" s="248">
        <f t="shared" si="184"/>
        <v>13.29702726051879</v>
      </c>
      <c r="H141" s="180">
        <f t="shared" si="194"/>
        <v>21.25262</v>
      </c>
      <c r="I141" s="180">
        <f t="shared" si="194"/>
        <v>21.25262</v>
      </c>
      <c r="J141" s="180">
        <f t="shared" si="195"/>
        <v>100</v>
      </c>
      <c r="K141" s="180">
        <f t="shared" si="194"/>
        <v>339.89110999999997</v>
      </c>
      <c r="L141" s="180">
        <f t="shared" si="194"/>
        <v>339.89110999999997</v>
      </c>
      <c r="M141" s="180">
        <f t="shared" si="185"/>
        <v>100</v>
      </c>
      <c r="N141" s="180">
        <f t="shared" si="194"/>
        <v>500.64257000000003</v>
      </c>
      <c r="O141" s="180">
        <f t="shared" si="194"/>
        <v>500.64257000000003</v>
      </c>
      <c r="P141" s="209">
        <f t="shared" si="201"/>
        <v>100</v>
      </c>
      <c r="Q141" s="180">
        <f t="shared" si="194"/>
        <v>336.07868999999999</v>
      </c>
      <c r="R141" s="180">
        <f t="shared" si="194"/>
        <v>336.07868999999999</v>
      </c>
      <c r="S141" s="180">
        <f>R141/Q141*100</f>
        <v>100</v>
      </c>
      <c r="T141" s="236">
        <f t="shared" si="194"/>
        <v>344.67691000000002</v>
      </c>
      <c r="U141" s="236">
        <f t="shared" si="194"/>
        <v>344.65691000000004</v>
      </c>
      <c r="V141" s="180">
        <f>U141/T141*100</f>
        <v>99.994197464518294</v>
      </c>
      <c r="W141" s="180">
        <f t="shared" si="194"/>
        <v>1854.6000000000001</v>
      </c>
      <c r="X141" s="180">
        <f t="shared" si="194"/>
        <v>0</v>
      </c>
      <c r="Y141" s="180">
        <f t="shared" si="191"/>
        <v>0</v>
      </c>
      <c r="Z141" s="180">
        <f t="shared" si="194"/>
        <v>1507</v>
      </c>
      <c r="AA141" s="180">
        <f t="shared" si="194"/>
        <v>0</v>
      </c>
      <c r="AB141" s="180">
        <f t="shared" si="197"/>
        <v>0</v>
      </c>
      <c r="AC141" s="180">
        <f t="shared" si="194"/>
        <v>1507.1949999999999</v>
      </c>
      <c r="AD141" s="180">
        <f t="shared" si="194"/>
        <v>0</v>
      </c>
      <c r="AE141" s="180">
        <f t="shared" si="186"/>
        <v>0</v>
      </c>
      <c r="AF141" s="180">
        <f t="shared" si="194"/>
        <v>1507.1949999999999</v>
      </c>
      <c r="AG141" s="180">
        <f t="shared" si="194"/>
        <v>0</v>
      </c>
      <c r="AH141" s="180">
        <f t="shared" si="194"/>
        <v>0</v>
      </c>
      <c r="AI141" s="180">
        <f t="shared" si="194"/>
        <v>667.46500000000003</v>
      </c>
      <c r="AJ141" s="180">
        <f t="shared" si="194"/>
        <v>0</v>
      </c>
      <c r="AK141" s="180">
        <f t="shared" si="194"/>
        <v>0</v>
      </c>
      <c r="AL141" s="180">
        <f t="shared" si="194"/>
        <v>1507.2350000000001</v>
      </c>
      <c r="AM141" s="180">
        <f t="shared" si="194"/>
        <v>0</v>
      </c>
      <c r="AN141" s="180">
        <f t="shared" si="203"/>
        <v>0</v>
      </c>
      <c r="AO141" s="180">
        <f t="shared" si="194"/>
        <v>1507.27</v>
      </c>
      <c r="AP141" s="180">
        <f t="shared" si="194"/>
        <v>0</v>
      </c>
      <c r="AQ141" s="180">
        <f t="shared" si="194"/>
        <v>0</v>
      </c>
      <c r="AR141" s="339"/>
    </row>
    <row r="142" spans="1:44">
      <c r="A142" s="336" t="s">
        <v>36</v>
      </c>
      <c r="B142" s="337"/>
      <c r="C142" s="337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337"/>
      <c r="P142" s="337"/>
      <c r="Q142" s="337"/>
      <c r="R142" s="337"/>
      <c r="S142" s="337"/>
      <c r="T142" s="337"/>
      <c r="U142" s="337"/>
      <c r="V142" s="337"/>
      <c r="W142" s="337"/>
      <c r="X142" s="337"/>
      <c r="Y142" s="337"/>
      <c r="Z142" s="337"/>
      <c r="AA142" s="337"/>
      <c r="AB142" s="337"/>
      <c r="AC142" s="337"/>
      <c r="AD142" s="337"/>
      <c r="AE142" s="337"/>
      <c r="AF142" s="337"/>
      <c r="AG142" s="337"/>
      <c r="AH142" s="337"/>
      <c r="AI142" s="337"/>
      <c r="AJ142" s="337"/>
      <c r="AK142" s="337"/>
      <c r="AL142" s="337"/>
      <c r="AM142" s="337"/>
      <c r="AN142" s="337"/>
      <c r="AO142" s="337"/>
      <c r="AP142" s="337"/>
      <c r="AQ142" s="337"/>
      <c r="AR142" s="377"/>
    </row>
    <row r="143" spans="1:44" s="181" customFormat="1">
      <c r="A143" s="336" t="s">
        <v>299</v>
      </c>
      <c r="B143" s="337"/>
      <c r="C143" s="337"/>
      <c r="D143" s="186" t="s">
        <v>41</v>
      </c>
      <c r="E143" s="259">
        <f>E60</f>
        <v>8425.8820100000012</v>
      </c>
      <c r="F143" s="247">
        <f t="shared" ref="F143:AP146" si="204">F60</f>
        <v>6313.4660100000001</v>
      </c>
      <c r="G143" s="247">
        <f t="shared" ref="G143:G158" si="205">F143/E143*100</f>
        <v>74.929437683877552</v>
      </c>
      <c r="H143" s="179">
        <f t="shared" si="204"/>
        <v>180</v>
      </c>
      <c r="I143" s="179">
        <f t="shared" si="204"/>
        <v>180</v>
      </c>
      <c r="J143" s="179">
        <f t="shared" ref="J143:J158" si="206">I143/H143*100</f>
        <v>100</v>
      </c>
      <c r="K143" s="179">
        <f t="shared" si="204"/>
        <v>1082.9798999999998</v>
      </c>
      <c r="L143" s="179">
        <f t="shared" si="204"/>
        <v>1082.9798999999998</v>
      </c>
      <c r="M143" s="179">
        <f t="shared" ref="M143:M158" si="207">L143/K143*100</f>
        <v>100</v>
      </c>
      <c r="N143" s="179">
        <f t="shared" si="204"/>
        <v>2808.1161099999999</v>
      </c>
      <c r="O143" s="179">
        <f t="shared" si="204"/>
        <v>2808.1161099999999</v>
      </c>
      <c r="P143" s="209">
        <f t="shared" ref="P143" si="208">O143/N143*100</f>
        <v>100</v>
      </c>
      <c r="Q143" s="179">
        <f t="shared" si="204"/>
        <v>646.47</v>
      </c>
      <c r="R143" s="179">
        <f t="shared" si="204"/>
        <v>646.47</v>
      </c>
      <c r="S143" s="180">
        <f>R143/Q143*100</f>
        <v>100</v>
      </c>
      <c r="T143" s="235">
        <f t="shared" si="204"/>
        <v>1840.5</v>
      </c>
      <c r="U143" s="235">
        <f t="shared" si="204"/>
        <v>1595.9</v>
      </c>
      <c r="V143" s="180">
        <f>U143/T143*100</f>
        <v>86.710133116001089</v>
      </c>
      <c r="W143" s="179">
        <f t="shared" si="204"/>
        <v>1193.596</v>
      </c>
      <c r="X143" s="179">
        <f t="shared" si="204"/>
        <v>0</v>
      </c>
      <c r="Y143" s="180">
        <f t="shared" si="191"/>
        <v>0</v>
      </c>
      <c r="Z143" s="179">
        <f t="shared" si="204"/>
        <v>376.66999999999996</v>
      </c>
      <c r="AA143" s="179">
        <f t="shared" si="204"/>
        <v>0</v>
      </c>
      <c r="AB143" s="180">
        <f t="shared" si="197"/>
        <v>0</v>
      </c>
      <c r="AC143" s="179">
        <f t="shared" si="204"/>
        <v>132.15</v>
      </c>
      <c r="AD143" s="179">
        <f t="shared" si="204"/>
        <v>0</v>
      </c>
      <c r="AE143" s="179">
        <f t="shared" ref="AE143:AE158" si="209">AD143/AC143*100</f>
        <v>0</v>
      </c>
      <c r="AF143" s="179">
        <f t="shared" si="204"/>
        <v>68.949999999999989</v>
      </c>
      <c r="AG143" s="179">
        <f t="shared" si="204"/>
        <v>0</v>
      </c>
      <c r="AH143" s="179">
        <f t="shared" si="204"/>
        <v>0</v>
      </c>
      <c r="AI143" s="179">
        <f t="shared" si="204"/>
        <v>32.15</v>
      </c>
      <c r="AJ143" s="179">
        <f t="shared" si="204"/>
        <v>0</v>
      </c>
      <c r="AK143" s="180">
        <f t="shared" ref="AK143" si="210">AJ143/AI143*100</f>
        <v>0</v>
      </c>
      <c r="AL143" s="179">
        <f t="shared" si="204"/>
        <v>32.15</v>
      </c>
      <c r="AM143" s="179">
        <f t="shared" si="204"/>
        <v>0</v>
      </c>
      <c r="AN143" s="180">
        <f t="shared" ref="AN143" si="211">AM143/AL143*100</f>
        <v>0</v>
      </c>
      <c r="AO143" s="179">
        <f t="shared" si="204"/>
        <v>32.15</v>
      </c>
      <c r="AP143" s="179">
        <f t="shared" si="204"/>
        <v>0</v>
      </c>
      <c r="AQ143" s="180">
        <f t="shared" ref="AQ143:AQ158" si="212">AP143/AO143*100</f>
        <v>0</v>
      </c>
      <c r="AR143" s="338"/>
    </row>
    <row r="144" spans="1:44" ht="31.2">
      <c r="A144" s="336"/>
      <c r="B144" s="337"/>
      <c r="C144" s="337"/>
      <c r="D144" s="188" t="s">
        <v>2</v>
      </c>
      <c r="E144" s="260">
        <f>E61</f>
        <v>1653.066</v>
      </c>
      <c r="F144" s="248">
        <f>F61</f>
        <v>1003</v>
      </c>
      <c r="G144" s="248">
        <f t="shared" si="205"/>
        <v>60.675133358256716</v>
      </c>
      <c r="H144" s="180">
        <f t="shared" ref="E144:T146" si="213">H61</f>
        <v>0</v>
      </c>
      <c r="I144" s="180">
        <f t="shared" si="213"/>
        <v>0</v>
      </c>
      <c r="J144" s="180"/>
      <c r="K144" s="180">
        <f t="shared" si="213"/>
        <v>200</v>
      </c>
      <c r="L144" s="180">
        <f t="shared" si="213"/>
        <v>200</v>
      </c>
      <c r="M144" s="180">
        <f t="shared" si="207"/>
        <v>100</v>
      </c>
      <c r="N144" s="180">
        <f t="shared" si="213"/>
        <v>295</v>
      </c>
      <c r="O144" s="180">
        <f t="shared" si="213"/>
        <v>295</v>
      </c>
      <c r="P144" s="180">
        <f t="shared" si="213"/>
        <v>0</v>
      </c>
      <c r="Q144" s="180">
        <f t="shared" si="213"/>
        <v>0</v>
      </c>
      <c r="R144" s="180">
        <f t="shared" si="213"/>
        <v>0</v>
      </c>
      <c r="S144" s="180">
        <f t="shared" si="213"/>
        <v>0</v>
      </c>
      <c r="T144" s="236">
        <f t="shared" si="213"/>
        <v>508</v>
      </c>
      <c r="U144" s="236">
        <f t="shared" si="204"/>
        <v>508</v>
      </c>
      <c r="V144" s="180">
        <f t="shared" si="204"/>
        <v>0</v>
      </c>
      <c r="W144" s="180">
        <f t="shared" si="204"/>
        <v>650.06600000000003</v>
      </c>
      <c r="X144" s="180">
        <f t="shared" si="204"/>
        <v>0</v>
      </c>
      <c r="Y144" s="180">
        <f t="shared" si="191"/>
        <v>0</v>
      </c>
      <c r="Z144" s="180">
        <f t="shared" si="204"/>
        <v>0</v>
      </c>
      <c r="AA144" s="180">
        <f t="shared" si="204"/>
        <v>0</v>
      </c>
      <c r="AB144" s="180" t="e">
        <f t="shared" si="204"/>
        <v>#DIV/0!</v>
      </c>
      <c r="AC144" s="180">
        <f t="shared" si="204"/>
        <v>0</v>
      </c>
      <c r="AD144" s="180">
        <f t="shared" si="204"/>
        <v>0</v>
      </c>
      <c r="AE144" s="180" t="e">
        <f t="shared" si="209"/>
        <v>#DIV/0!</v>
      </c>
      <c r="AF144" s="180">
        <f t="shared" si="204"/>
        <v>0</v>
      </c>
      <c r="AG144" s="180">
        <f t="shared" si="204"/>
        <v>0</v>
      </c>
      <c r="AH144" s="180">
        <f t="shared" si="204"/>
        <v>0</v>
      </c>
      <c r="AI144" s="180">
        <f t="shared" si="204"/>
        <v>0</v>
      </c>
      <c r="AJ144" s="180">
        <f t="shared" si="204"/>
        <v>0</v>
      </c>
      <c r="AK144" s="180">
        <f t="shared" si="204"/>
        <v>0</v>
      </c>
      <c r="AL144" s="180">
        <f t="shared" si="204"/>
        <v>0</v>
      </c>
      <c r="AM144" s="180">
        <f t="shared" si="204"/>
        <v>0</v>
      </c>
      <c r="AN144" s="180">
        <f t="shared" si="204"/>
        <v>0</v>
      </c>
      <c r="AO144" s="180">
        <f t="shared" si="204"/>
        <v>0</v>
      </c>
      <c r="AP144" s="180">
        <f t="shared" si="204"/>
        <v>0</v>
      </c>
      <c r="AQ144" s="180"/>
      <c r="AR144" s="339"/>
    </row>
    <row r="145" spans="1:44">
      <c r="A145" s="336"/>
      <c r="B145" s="337"/>
      <c r="C145" s="337"/>
      <c r="D145" s="182" t="s">
        <v>282</v>
      </c>
      <c r="E145" s="260">
        <f>E62</f>
        <v>6772.8160100000005</v>
      </c>
      <c r="F145" s="248">
        <f>G68+F62</f>
        <v>5310.4660100000001</v>
      </c>
      <c r="G145" s="248">
        <f t="shared" si="205"/>
        <v>78.408537928081117</v>
      </c>
      <c r="H145" s="180">
        <f t="shared" si="204"/>
        <v>180</v>
      </c>
      <c r="I145" s="180">
        <f t="shared" si="204"/>
        <v>180</v>
      </c>
      <c r="J145" s="180">
        <f t="shared" si="206"/>
        <v>100</v>
      </c>
      <c r="K145" s="180">
        <f t="shared" si="204"/>
        <v>882.97989999999993</v>
      </c>
      <c r="L145" s="180">
        <f t="shared" si="204"/>
        <v>882.97989999999993</v>
      </c>
      <c r="M145" s="180">
        <f t="shared" si="207"/>
        <v>100</v>
      </c>
      <c r="N145" s="180">
        <f t="shared" si="204"/>
        <v>2513.1161099999999</v>
      </c>
      <c r="O145" s="180">
        <f t="shared" si="204"/>
        <v>2513.1161099999999</v>
      </c>
      <c r="P145" s="209">
        <f t="shared" ref="P145" si="214">O145/N145*100</f>
        <v>100</v>
      </c>
      <c r="Q145" s="180">
        <f t="shared" si="204"/>
        <v>646.47</v>
      </c>
      <c r="R145" s="180">
        <f t="shared" si="204"/>
        <v>646.47</v>
      </c>
      <c r="S145" s="180">
        <f>R145/Q145*100</f>
        <v>100</v>
      </c>
      <c r="T145" s="236">
        <f t="shared" si="204"/>
        <v>1332.5</v>
      </c>
      <c r="U145" s="236">
        <f t="shared" si="204"/>
        <v>1087.9000000000001</v>
      </c>
      <c r="V145" s="180">
        <f>U145/T145*100</f>
        <v>81.643527204502817</v>
      </c>
      <c r="W145" s="180">
        <f t="shared" si="204"/>
        <v>543.53</v>
      </c>
      <c r="X145" s="180">
        <f t="shared" si="204"/>
        <v>0</v>
      </c>
      <c r="Y145" s="180">
        <f t="shared" si="191"/>
        <v>0</v>
      </c>
      <c r="Z145" s="180">
        <f t="shared" si="204"/>
        <v>376.66999999999996</v>
      </c>
      <c r="AA145" s="180">
        <f t="shared" si="204"/>
        <v>0</v>
      </c>
      <c r="AB145" s="180">
        <f t="shared" si="197"/>
        <v>0</v>
      </c>
      <c r="AC145" s="180">
        <f t="shared" si="204"/>
        <v>132.15</v>
      </c>
      <c r="AD145" s="180">
        <f t="shared" si="204"/>
        <v>0</v>
      </c>
      <c r="AE145" s="180">
        <f t="shared" si="209"/>
        <v>0</v>
      </c>
      <c r="AF145" s="180">
        <f t="shared" si="204"/>
        <v>68.949999999999989</v>
      </c>
      <c r="AG145" s="180">
        <f t="shared" si="204"/>
        <v>0</v>
      </c>
      <c r="AH145" s="180">
        <f t="shared" si="204"/>
        <v>0</v>
      </c>
      <c r="AI145" s="180">
        <f t="shared" si="204"/>
        <v>32.15</v>
      </c>
      <c r="AJ145" s="180">
        <f t="shared" si="204"/>
        <v>0</v>
      </c>
      <c r="AK145" s="180">
        <f t="shared" ref="AK145" si="215">AJ145/AI145*100</f>
        <v>0</v>
      </c>
      <c r="AL145" s="180">
        <f t="shared" si="204"/>
        <v>32.15</v>
      </c>
      <c r="AM145" s="180">
        <f t="shared" si="204"/>
        <v>0</v>
      </c>
      <c r="AN145" s="180">
        <f t="shared" ref="AN145" si="216">AM145/AL145*100</f>
        <v>0</v>
      </c>
      <c r="AO145" s="180">
        <f t="shared" si="204"/>
        <v>32.15</v>
      </c>
      <c r="AP145" s="180">
        <f t="shared" si="204"/>
        <v>0</v>
      </c>
      <c r="AQ145" s="180">
        <f t="shared" si="212"/>
        <v>0</v>
      </c>
      <c r="AR145" s="339"/>
    </row>
    <row r="146" spans="1:44" ht="31.2">
      <c r="A146" s="336"/>
      <c r="B146" s="337"/>
      <c r="C146" s="337"/>
      <c r="D146" s="184" t="s">
        <v>43</v>
      </c>
      <c r="E146" s="260">
        <f t="shared" si="213"/>
        <v>0</v>
      </c>
      <c r="F146" s="248">
        <f t="shared" si="204"/>
        <v>0</v>
      </c>
      <c r="G146" s="248"/>
      <c r="H146" s="180">
        <f t="shared" si="204"/>
        <v>0</v>
      </c>
      <c r="I146" s="180">
        <f t="shared" si="204"/>
        <v>0</v>
      </c>
      <c r="J146" s="180"/>
      <c r="K146" s="180">
        <f t="shared" si="204"/>
        <v>0</v>
      </c>
      <c r="L146" s="180">
        <f t="shared" si="204"/>
        <v>0</v>
      </c>
      <c r="M146" s="180"/>
      <c r="N146" s="180">
        <f t="shared" si="204"/>
        <v>0</v>
      </c>
      <c r="O146" s="180">
        <f t="shared" si="204"/>
        <v>0</v>
      </c>
      <c r="P146" s="180">
        <f t="shared" si="204"/>
        <v>0</v>
      </c>
      <c r="Q146" s="180">
        <f t="shared" si="204"/>
        <v>0</v>
      </c>
      <c r="R146" s="180">
        <f t="shared" si="204"/>
        <v>0</v>
      </c>
      <c r="S146" s="180">
        <f t="shared" si="204"/>
        <v>0</v>
      </c>
      <c r="T146" s="236">
        <f t="shared" si="204"/>
        <v>0</v>
      </c>
      <c r="U146" s="236">
        <f t="shared" si="204"/>
        <v>0</v>
      </c>
      <c r="V146" s="180">
        <f t="shared" si="204"/>
        <v>0</v>
      </c>
      <c r="W146" s="180">
        <f t="shared" si="204"/>
        <v>0</v>
      </c>
      <c r="X146" s="180">
        <f t="shared" si="204"/>
        <v>0</v>
      </c>
      <c r="Y146" s="180">
        <f t="shared" si="204"/>
        <v>0</v>
      </c>
      <c r="Z146" s="180">
        <f t="shared" si="204"/>
        <v>0</v>
      </c>
      <c r="AA146" s="180">
        <f t="shared" si="204"/>
        <v>0</v>
      </c>
      <c r="AB146" s="180">
        <f t="shared" si="204"/>
        <v>0</v>
      </c>
      <c r="AC146" s="180">
        <f t="shared" si="204"/>
        <v>0</v>
      </c>
      <c r="AD146" s="180">
        <f t="shared" si="204"/>
        <v>0</v>
      </c>
      <c r="AE146" s="180"/>
      <c r="AF146" s="180">
        <f t="shared" si="204"/>
        <v>0</v>
      </c>
      <c r="AG146" s="180">
        <f t="shared" si="204"/>
        <v>0</v>
      </c>
      <c r="AH146" s="180">
        <f t="shared" si="204"/>
        <v>0</v>
      </c>
      <c r="AI146" s="180">
        <f t="shared" si="204"/>
        <v>0</v>
      </c>
      <c r="AJ146" s="180">
        <f t="shared" si="204"/>
        <v>0</v>
      </c>
      <c r="AK146" s="180">
        <f t="shared" si="204"/>
        <v>0</v>
      </c>
      <c r="AL146" s="180">
        <f t="shared" si="204"/>
        <v>0</v>
      </c>
      <c r="AM146" s="180">
        <f t="shared" si="204"/>
        <v>0</v>
      </c>
      <c r="AN146" s="180">
        <f t="shared" si="204"/>
        <v>0</v>
      </c>
      <c r="AO146" s="180">
        <f t="shared" si="204"/>
        <v>0</v>
      </c>
      <c r="AP146" s="180">
        <f t="shared" si="204"/>
        <v>0</v>
      </c>
      <c r="AQ146" s="180"/>
      <c r="AR146" s="339"/>
    </row>
    <row r="147" spans="1:44" s="181" customFormat="1">
      <c r="A147" s="336" t="s">
        <v>300</v>
      </c>
      <c r="B147" s="337"/>
      <c r="C147" s="337"/>
      <c r="D147" s="183" t="s">
        <v>41</v>
      </c>
      <c r="E147" s="259">
        <f>E104</f>
        <v>4699.0805700000001</v>
      </c>
      <c r="F147" s="247">
        <f t="shared" ref="F147:AQ150" si="217">F104</f>
        <v>1522.4430199999999</v>
      </c>
      <c r="G147" s="247">
        <f t="shared" si="205"/>
        <v>32.398742633178557</v>
      </c>
      <c r="H147" s="179">
        <f t="shared" si="217"/>
        <v>517.46965999999998</v>
      </c>
      <c r="I147" s="179">
        <f t="shared" si="217"/>
        <v>517.46965999999998</v>
      </c>
      <c r="J147" s="179"/>
      <c r="K147" s="179">
        <f t="shared" si="217"/>
        <v>0</v>
      </c>
      <c r="L147" s="179">
        <f t="shared" si="217"/>
        <v>0</v>
      </c>
      <c r="M147" s="179" t="e">
        <f t="shared" si="207"/>
        <v>#DIV/0!</v>
      </c>
      <c r="N147" s="179">
        <f t="shared" si="217"/>
        <v>48.588079999999998</v>
      </c>
      <c r="O147" s="179">
        <f t="shared" si="217"/>
        <v>48.588079999999998</v>
      </c>
      <c r="P147" s="179">
        <f t="shared" si="217"/>
        <v>0</v>
      </c>
      <c r="Q147" s="179">
        <f t="shared" si="217"/>
        <v>1241.5902799999999</v>
      </c>
      <c r="R147" s="179">
        <f t="shared" si="217"/>
        <v>810.59028000000001</v>
      </c>
      <c r="S147" s="180">
        <f>R147/Q147*100</f>
        <v>65.286455045379384</v>
      </c>
      <c r="T147" s="235">
        <f t="shared" si="217"/>
        <v>145.79499999999999</v>
      </c>
      <c r="U147" s="235">
        <f t="shared" si="217"/>
        <v>145.79499999999999</v>
      </c>
      <c r="V147" s="180">
        <f>U147/T147*100</f>
        <v>100</v>
      </c>
      <c r="W147" s="179">
        <f t="shared" si="217"/>
        <v>771.7</v>
      </c>
      <c r="X147" s="179">
        <f t="shared" si="217"/>
        <v>0</v>
      </c>
      <c r="Y147" s="180">
        <f t="shared" si="191"/>
        <v>0</v>
      </c>
      <c r="Z147" s="179">
        <f t="shared" si="217"/>
        <v>0</v>
      </c>
      <c r="AA147" s="179">
        <f t="shared" si="217"/>
        <v>0</v>
      </c>
      <c r="AB147" s="180" t="e">
        <f t="shared" si="197"/>
        <v>#DIV/0!</v>
      </c>
      <c r="AC147" s="179">
        <f t="shared" si="217"/>
        <v>0</v>
      </c>
      <c r="AD147" s="179">
        <f t="shared" si="217"/>
        <v>0</v>
      </c>
      <c r="AE147" s="179" t="e">
        <f t="shared" si="209"/>
        <v>#DIV/0!</v>
      </c>
      <c r="AF147" s="179">
        <f t="shared" si="217"/>
        <v>0</v>
      </c>
      <c r="AG147" s="179">
        <f t="shared" si="217"/>
        <v>0</v>
      </c>
      <c r="AH147" s="179">
        <f t="shared" si="217"/>
        <v>0</v>
      </c>
      <c r="AI147" s="179">
        <f t="shared" si="217"/>
        <v>0</v>
      </c>
      <c r="AJ147" s="179">
        <f t="shared" si="217"/>
        <v>0</v>
      </c>
      <c r="AK147" s="180" t="e">
        <f t="shared" ref="AK147" si="218">AJ147/AI147*100</f>
        <v>#DIV/0!</v>
      </c>
      <c r="AL147" s="179">
        <f t="shared" si="217"/>
        <v>0</v>
      </c>
      <c r="AM147" s="179">
        <f t="shared" si="217"/>
        <v>0</v>
      </c>
      <c r="AN147" s="180" t="e">
        <f t="shared" ref="AN147" si="219">AM147/AL147*100</f>
        <v>#DIV/0!</v>
      </c>
      <c r="AO147" s="179">
        <f t="shared" si="217"/>
        <v>0</v>
      </c>
      <c r="AP147" s="179">
        <f t="shared" si="217"/>
        <v>0</v>
      </c>
      <c r="AQ147" s="180" t="e">
        <f t="shared" si="212"/>
        <v>#DIV/0!</v>
      </c>
      <c r="AR147" s="338"/>
    </row>
    <row r="148" spans="1:44" ht="31.2">
      <c r="A148" s="336"/>
      <c r="B148" s="337"/>
      <c r="C148" s="337"/>
      <c r="D148" s="182" t="s">
        <v>2</v>
      </c>
      <c r="E148" s="260">
        <f t="shared" ref="E148:T150" si="220">E105</f>
        <v>0</v>
      </c>
      <c r="F148" s="248">
        <f t="shared" si="220"/>
        <v>0</v>
      </c>
      <c r="G148" s="248"/>
      <c r="H148" s="180">
        <f t="shared" si="220"/>
        <v>0</v>
      </c>
      <c r="I148" s="180">
        <f t="shared" si="220"/>
        <v>0</v>
      </c>
      <c r="J148" s="180"/>
      <c r="K148" s="180">
        <f t="shared" si="220"/>
        <v>0</v>
      </c>
      <c r="L148" s="180">
        <f t="shared" si="220"/>
        <v>0</v>
      </c>
      <c r="M148" s="180"/>
      <c r="N148" s="180">
        <f t="shared" si="220"/>
        <v>0</v>
      </c>
      <c r="O148" s="180">
        <f t="shared" si="220"/>
        <v>0</v>
      </c>
      <c r="P148" s="180">
        <f t="shared" si="220"/>
        <v>0</v>
      </c>
      <c r="Q148" s="180">
        <f t="shared" si="220"/>
        <v>0</v>
      </c>
      <c r="R148" s="180">
        <f t="shared" si="220"/>
        <v>0</v>
      </c>
      <c r="S148" s="180">
        <f t="shared" si="220"/>
        <v>0</v>
      </c>
      <c r="T148" s="236">
        <f t="shared" si="220"/>
        <v>0</v>
      </c>
      <c r="U148" s="236">
        <f t="shared" si="217"/>
        <v>0</v>
      </c>
      <c r="V148" s="180">
        <f t="shared" si="217"/>
        <v>0</v>
      </c>
      <c r="W148" s="180">
        <f t="shared" si="217"/>
        <v>0</v>
      </c>
      <c r="X148" s="180">
        <f t="shared" si="217"/>
        <v>0</v>
      </c>
      <c r="Y148" s="180">
        <f t="shared" si="217"/>
        <v>0</v>
      </c>
      <c r="Z148" s="180">
        <f t="shared" si="217"/>
        <v>0</v>
      </c>
      <c r="AA148" s="180">
        <f t="shared" si="217"/>
        <v>0</v>
      </c>
      <c r="AB148" s="180">
        <f t="shared" si="217"/>
        <v>0</v>
      </c>
      <c r="AC148" s="180">
        <f t="shared" si="217"/>
        <v>0</v>
      </c>
      <c r="AD148" s="180">
        <f t="shared" si="217"/>
        <v>0</v>
      </c>
      <c r="AE148" s="180"/>
      <c r="AF148" s="180">
        <f t="shared" si="217"/>
        <v>0</v>
      </c>
      <c r="AG148" s="180">
        <f t="shared" si="217"/>
        <v>0</v>
      </c>
      <c r="AH148" s="180">
        <f t="shared" si="217"/>
        <v>0</v>
      </c>
      <c r="AI148" s="180">
        <f t="shared" si="217"/>
        <v>0</v>
      </c>
      <c r="AJ148" s="180">
        <f t="shared" si="217"/>
        <v>0</v>
      </c>
      <c r="AK148" s="180">
        <f t="shared" si="217"/>
        <v>0</v>
      </c>
      <c r="AL148" s="180">
        <f t="shared" si="217"/>
        <v>0</v>
      </c>
      <c r="AM148" s="180">
        <f t="shared" si="217"/>
        <v>0</v>
      </c>
      <c r="AN148" s="180">
        <f t="shared" si="217"/>
        <v>0</v>
      </c>
      <c r="AO148" s="180">
        <f t="shared" si="217"/>
        <v>0</v>
      </c>
      <c r="AP148" s="180">
        <f t="shared" si="217"/>
        <v>0</v>
      </c>
      <c r="AQ148" s="180" t="e">
        <f t="shared" si="212"/>
        <v>#DIV/0!</v>
      </c>
      <c r="AR148" s="339"/>
    </row>
    <row r="149" spans="1:44">
      <c r="A149" s="336"/>
      <c r="B149" s="337"/>
      <c r="C149" s="337"/>
      <c r="D149" s="182" t="s">
        <v>282</v>
      </c>
      <c r="E149" s="260">
        <f t="shared" si="220"/>
        <v>4699.0805700000001</v>
      </c>
      <c r="F149" s="248">
        <f t="shared" si="217"/>
        <v>1522.4430199999999</v>
      </c>
      <c r="G149" s="248">
        <f t="shared" si="205"/>
        <v>32.398742633178557</v>
      </c>
      <c r="H149" s="180">
        <f t="shared" si="217"/>
        <v>517.46965999999998</v>
      </c>
      <c r="I149" s="180">
        <f t="shared" si="217"/>
        <v>517.46965999999998</v>
      </c>
      <c r="J149" s="180"/>
      <c r="K149" s="180">
        <f t="shared" si="217"/>
        <v>0</v>
      </c>
      <c r="L149" s="180">
        <f t="shared" si="217"/>
        <v>0</v>
      </c>
      <c r="M149" s="180" t="e">
        <f t="shared" si="207"/>
        <v>#DIV/0!</v>
      </c>
      <c r="N149" s="180">
        <f t="shared" si="217"/>
        <v>48.588079999999998</v>
      </c>
      <c r="O149" s="180">
        <f t="shared" si="217"/>
        <v>48.588079999999998</v>
      </c>
      <c r="P149" s="180">
        <f t="shared" si="217"/>
        <v>0</v>
      </c>
      <c r="Q149" s="180">
        <f t="shared" si="217"/>
        <v>1241.5902799999999</v>
      </c>
      <c r="R149" s="180">
        <f t="shared" si="217"/>
        <v>810.59028000000001</v>
      </c>
      <c r="S149" s="180">
        <f>R149/Q149*100</f>
        <v>65.286455045379384</v>
      </c>
      <c r="T149" s="236">
        <f t="shared" si="217"/>
        <v>145.79499999999999</v>
      </c>
      <c r="U149" s="236">
        <f t="shared" si="217"/>
        <v>145.79499999999999</v>
      </c>
      <c r="V149" s="180">
        <f>U149/T149*100</f>
        <v>100</v>
      </c>
      <c r="W149" s="180">
        <f t="shared" si="217"/>
        <v>771.7</v>
      </c>
      <c r="X149" s="180">
        <f t="shared" si="217"/>
        <v>0</v>
      </c>
      <c r="Y149" s="180">
        <f t="shared" si="191"/>
        <v>0</v>
      </c>
      <c r="Z149" s="180">
        <f t="shared" si="217"/>
        <v>0</v>
      </c>
      <c r="AA149" s="180">
        <f t="shared" si="217"/>
        <v>0</v>
      </c>
      <c r="AB149" s="180" t="e">
        <f t="shared" si="197"/>
        <v>#DIV/0!</v>
      </c>
      <c r="AC149" s="180">
        <f t="shared" si="217"/>
        <v>0</v>
      </c>
      <c r="AD149" s="180">
        <f t="shared" si="217"/>
        <v>0</v>
      </c>
      <c r="AE149" s="180" t="e">
        <f t="shared" si="209"/>
        <v>#DIV/0!</v>
      </c>
      <c r="AF149" s="180">
        <f t="shared" si="217"/>
        <v>0</v>
      </c>
      <c r="AG149" s="180">
        <f t="shared" si="217"/>
        <v>0</v>
      </c>
      <c r="AH149" s="180">
        <f t="shared" si="217"/>
        <v>0</v>
      </c>
      <c r="AI149" s="180">
        <f t="shared" si="217"/>
        <v>0</v>
      </c>
      <c r="AJ149" s="180">
        <f t="shared" si="217"/>
        <v>0</v>
      </c>
      <c r="AK149" s="180" t="e">
        <f t="shared" ref="AK149" si="221">AJ149/AI149*100</f>
        <v>#DIV/0!</v>
      </c>
      <c r="AL149" s="180">
        <f t="shared" si="217"/>
        <v>0</v>
      </c>
      <c r="AM149" s="180">
        <f t="shared" si="217"/>
        <v>0</v>
      </c>
      <c r="AN149" s="180" t="e">
        <f t="shared" ref="AN149" si="222">AM149/AL149*100</f>
        <v>#DIV/0!</v>
      </c>
      <c r="AO149" s="180">
        <f t="shared" si="217"/>
        <v>0</v>
      </c>
      <c r="AP149" s="180">
        <f t="shared" si="217"/>
        <v>0</v>
      </c>
      <c r="AQ149" s="180" t="e">
        <f t="shared" si="212"/>
        <v>#DIV/0!</v>
      </c>
      <c r="AR149" s="339"/>
    </row>
    <row r="150" spans="1:44" ht="31.2">
      <c r="A150" s="336"/>
      <c r="B150" s="337"/>
      <c r="C150" s="337"/>
      <c r="D150" s="184" t="s">
        <v>43</v>
      </c>
      <c r="E150" s="260">
        <f t="shared" si="220"/>
        <v>0</v>
      </c>
      <c r="F150" s="248">
        <f t="shared" si="217"/>
        <v>0</v>
      </c>
      <c r="G150" s="248"/>
      <c r="H150" s="180">
        <f t="shared" si="217"/>
        <v>0</v>
      </c>
      <c r="I150" s="180">
        <f t="shared" si="217"/>
        <v>0</v>
      </c>
      <c r="J150" s="180"/>
      <c r="K150" s="180">
        <f t="shared" si="217"/>
        <v>0</v>
      </c>
      <c r="L150" s="180">
        <f t="shared" si="217"/>
        <v>0</v>
      </c>
      <c r="M150" s="180"/>
      <c r="N150" s="180">
        <f t="shared" si="217"/>
        <v>0</v>
      </c>
      <c r="O150" s="180">
        <f t="shared" si="217"/>
        <v>0</v>
      </c>
      <c r="P150" s="180">
        <f t="shared" si="217"/>
        <v>0</v>
      </c>
      <c r="Q150" s="180">
        <f t="shared" si="217"/>
        <v>0</v>
      </c>
      <c r="R150" s="180">
        <f t="shared" si="217"/>
        <v>0</v>
      </c>
      <c r="S150" s="180">
        <f t="shared" si="217"/>
        <v>0</v>
      </c>
      <c r="T150" s="236">
        <f t="shared" si="217"/>
        <v>0</v>
      </c>
      <c r="U150" s="236">
        <f t="shared" si="217"/>
        <v>0</v>
      </c>
      <c r="V150" s="180">
        <f t="shared" si="217"/>
        <v>0</v>
      </c>
      <c r="W150" s="180">
        <f t="shared" si="217"/>
        <v>0</v>
      </c>
      <c r="X150" s="180">
        <f t="shared" si="217"/>
        <v>0</v>
      </c>
      <c r="Y150" s="180">
        <f t="shared" si="217"/>
        <v>0</v>
      </c>
      <c r="Z150" s="180">
        <f t="shared" si="217"/>
        <v>0</v>
      </c>
      <c r="AA150" s="180">
        <f t="shared" si="217"/>
        <v>0</v>
      </c>
      <c r="AB150" s="180">
        <f t="shared" si="217"/>
        <v>0</v>
      </c>
      <c r="AC150" s="180">
        <f t="shared" si="217"/>
        <v>0</v>
      </c>
      <c r="AD150" s="180">
        <f t="shared" si="217"/>
        <v>0</v>
      </c>
      <c r="AE150" s="180"/>
      <c r="AF150" s="180">
        <f t="shared" si="217"/>
        <v>0</v>
      </c>
      <c r="AG150" s="180">
        <f t="shared" si="217"/>
        <v>0</v>
      </c>
      <c r="AH150" s="180">
        <f t="shared" si="217"/>
        <v>0</v>
      </c>
      <c r="AI150" s="180">
        <f t="shared" si="217"/>
        <v>0</v>
      </c>
      <c r="AJ150" s="180">
        <f t="shared" si="217"/>
        <v>0</v>
      </c>
      <c r="AK150" s="180">
        <f t="shared" si="217"/>
        <v>0</v>
      </c>
      <c r="AL150" s="180">
        <f t="shared" si="217"/>
        <v>0</v>
      </c>
      <c r="AM150" s="180">
        <f t="shared" si="217"/>
        <v>0</v>
      </c>
      <c r="AN150" s="180">
        <f t="shared" si="217"/>
        <v>0</v>
      </c>
      <c r="AO150" s="180">
        <f t="shared" si="217"/>
        <v>0</v>
      </c>
      <c r="AP150" s="180">
        <f t="shared" si="217"/>
        <v>0</v>
      </c>
      <c r="AQ150" s="180">
        <f t="shared" si="217"/>
        <v>0</v>
      </c>
      <c r="AR150" s="339"/>
    </row>
    <row r="151" spans="1:44" s="181" customFormat="1">
      <c r="A151" s="336" t="s">
        <v>301</v>
      </c>
      <c r="B151" s="337"/>
      <c r="C151" s="337"/>
      <c r="D151" s="186" t="s">
        <v>41</v>
      </c>
      <c r="E151" s="259">
        <f>SUM(E152:E154)</f>
        <v>91376.833570000003</v>
      </c>
      <c r="F151" s="247">
        <f t="shared" ref="F151:AP151" si="223">SUM(F152:F154)</f>
        <v>33327.983569999997</v>
      </c>
      <c r="G151" s="247">
        <f t="shared" si="205"/>
        <v>36.47312154285671</v>
      </c>
      <c r="H151" s="179">
        <f>SUM(H152:H154)</f>
        <v>4443.0579199999993</v>
      </c>
      <c r="I151" s="179">
        <f t="shared" si="223"/>
        <v>4443.0579199999993</v>
      </c>
      <c r="J151" s="179">
        <f t="shared" si="206"/>
        <v>100</v>
      </c>
      <c r="K151" s="179">
        <f t="shared" si="223"/>
        <v>6774.5904599999994</v>
      </c>
      <c r="L151" s="179">
        <f t="shared" si="223"/>
        <v>6774.5904599999994</v>
      </c>
      <c r="M151" s="179">
        <f t="shared" si="207"/>
        <v>100</v>
      </c>
      <c r="N151" s="179">
        <f t="shared" si="223"/>
        <v>7024.8496299999997</v>
      </c>
      <c r="O151" s="179">
        <f t="shared" si="223"/>
        <v>7024.8496299999997</v>
      </c>
      <c r="P151" s="209">
        <f t="shared" ref="P151:P154" si="224">O151/N151*100</f>
        <v>100</v>
      </c>
      <c r="Q151" s="179">
        <f t="shared" si="223"/>
        <v>6906.4216400000005</v>
      </c>
      <c r="R151" s="179">
        <f t="shared" si="223"/>
        <v>6906.4216400000005</v>
      </c>
      <c r="S151" s="180">
        <f>R151/Q151*100</f>
        <v>100</v>
      </c>
      <c r="T151" s="235">
        <f t="shared" si="223"/>
        <v>8179.0639200000005</v>
      </c>
      <c r="U151" s="235">
        <f t="shared" si="223"/>
        <v>8179.0639200000005</v>
      </c>
      <c r="V151" s="180">
        <f>U151/T151*100</f>
        <v>100</v>
      </c>
      <c r="W151" s="179">
        <f t="shared" si="223"/>
        <v>8339.5499999999993</v>
      </c>
      <c r="X151" s="179">
        <f t="shared" si="223"/>
        <v>0</v>
      </c>
      <c r="Y151" s="180">
        <f t="shared" si="191"/>
        <v>0</v>
      </c>
      <c r="Z151" s="179">
        <f t="shared" si="223"/>
        <v>8410.2999999999993</v>
      </c>
      <c r="AA151" s="179">
        <f t="shared" si="223"/>
        <v>0</v>
      </c>
      <c r="AB151" s="180">
        <f t="shared" si="197"/>
        <v>0</v>
      </c>
      <c r="AC151" s="179">
        <f t="shared" si="223"/>
        <v>8395.73</v>
      </c>
      <c r="AD151" s="179">
        <f t="shared" si="223"/>
        <v>0</v>
      </c>
      <c r="AE151" s="179">
        <f t="shared" si="209"/>
        <v>0</v>
      </c>
      <c r="AF151" s="179">
        <f t="shared" si="223"/>
        <v>8405.73</v>
      </c>
      <c r="AG151" s="179">
        <f t="shared" si="223"/>
        <v>0</v>
      </c>
      <c r="AH151" s="179">
        <f t="shared" si="223"/>
        <v>0</v>
      </c>
      <c r="AI151" s="179">
        <f t="shared" si="223"/>
        <v>7606</v>
      </c>
      <c r="AJ151" s="179">
        <f t="shared" si="223"/>
        <v>0</v>
      </c>
      <c r="AK151" s="180">
        <f t="shared" ref="AK151" si="225">AJ151/AI151*100</f>
        <v>0</v>
      </c>
      <c r="AL151" s="179">
        <f t="shared" si="223"/>
        <v>8445.77</v>
      </c>
      <c r="AM151" s="179">
        <f t="shared" si="223"/>
        <v>0</v>
      </c>
      <c r="AN151" s="180">
        <f t="shared" ref="AN151" si="226">AM151/AL151*100</f>
        <v>0</v>
      </c>
      <c r="AO151" s="179">
        <f t="shared" si="223"/>
        <v>8445.77</v>
      </c>
      <c r="AP151" s="179">
        <f t="shared" si="223"/>
        <v>0</v>
      </c>
      <c r="AQ151" s="180">
        <f t="shared" si="212"/>
        <v>0</v>
      </c>
      <c r="AR151" s="338"/>
    </row>
    <row r="152" spans="1:44" ht="31.2">
      <c r="A152" s="336"/>
      <c r="B152" s="337"/>
      <c r="C152" s="337"/>
      <c r="D152" s="188" t="s">
        <v>2</v>
      </c>
      <c r="E152" s="260">
        <f>H152+K152+N152+Q152+T152+W152+Z152+AC152+AF152+AI152+AL152+AO152</f>
        <v>1030</v>
      </c>
      <c r="F152" s="248">
        <f t="shared" ref="F152:F154" si="227">I152+L152+O152+R152+U152+X152+AA152+AD152+AG152+AJ152+AM152+AP152</f>
        <v>500</v>
      </c>
      <c r="G152" s="249">
        <f t="shared" si="205"/>
        <v>48.543689320388353</v>
      </c>
      <c r="H152" s="180">
        <v>0</v>
      </c>
      <c r="I152" s="180">
        <v>0</v>
      </c>
      <c r="J152" s="209"/>
      <c r="K152" s="180">
        <v>0</v>
      </c>
      <c r="L152" s="180"/>
      <c r="M152" s="209"/>
      <c r="N152" s="180">
        <v>200</v>
      </c>
      <c r="O152" s="180">
        <v>200</v>
      </c>
      <c r="P152" s="209"/>
      <c r="Q152" s="180">
        <v>60</v>
      </c>
      <c r="R152" s="180">
        <v>60</v>
      </c>
      <c r="S152" s="209"/>
      <c r="T152" s="236">
        <v>240</v>
      </c>
      <c r="U152" s="236">
        <v>240</v>
      </c>
      <c r="V152" s="209"/>
      <c r="W152" s="180">
        <v>93.65</v>
      </c>
      <c r="X152" s="180"/>
      <c r="Y152" s="180"/>
      <c r="Z152" s="180">
        <v>58.2</v>
      </c>
      <c r="AA152" s="180"/>
      <c r="AB152" s="180"/>
      <c r="AC152" s="180">
        <v>43.63</v>
      </c>
      <c r="AD152" s="180">
        <v>0</v>
      </c>
      <c r="AE152" s="179">
        <f t="shared" si="209"/>
        <v>0</v>
      </c>
      <c r="AF152" s="180">
        <v>53.63</v>
      </c>
      <c r="AG152" s="180"/>
      <c r="AH152" s="180"/>
      <c r="AI152" s="180">
        <v>93.63</v>
      </c>
      <c r="AJ152" s="180"/>
      <c r="AK152" s="180"/>
      <c r="AL152" s="180">
        <v>93.63</v>
      </c>
      <c r="AM152" s="180"/>
      <c r="AN152" s="180"/>
      <c r="AO152" s="180">
        <v>93.63</v>
      </c>
      <c r="AP152" s="180"/>
      <c r="AQ152" s="180"/>
      <c r="AR152" s="339"/>
    </row>
    <row r="153" spans="1:44">
      <c r="A153" s="336"/>
      <c r="B153" s="337"/>
      <c r="C153" s="337"/>
      <c r="D153" s="182" t="s">
        <v>282</v>
      </c>
      <c r="E153" s="260">
        <f>H153+K153+N153+Q153+T153+W153+Z153+AC153+AF153+AI153+AL153+AO153</f>
        <v>79346.329360000003</v>
      </c>
      <c r="F153" s="248">
        <f t="shared" si="227"/>
        <v>31469.689359999997</v>
      </c>
      <c r="G153" s="249">
        <f t="shared" si="205"/>
        <v>39.66117854957065</v>
      </c>
      <c r="H153" s="180">
        <f>I153</f>
        <v>4429.6202999999996</v>
      </c>
      <c r="I153" s="180">
        <v>4429.6202999999996</v>
      </c>
      <c r="J153" s="209">
        <f t="shared" si="206"/>
        <v>100</v>
      </c>
      <c r="K153" s="180">
        <v>6457.6951499999996</v>
      </c>
      <c r="L153" s="180">
        <v>6457.6951499999996</v>
      </c>
      <c r="M153" s="209">
        <f t="shared" si="207"/>
        <v>100</v>
      </c>
      <c r="N153" s="180">
        <v>6396.9882600000001</v>
      </c>
      <c r="O153" s="180">
        <v>6396.9882600000001</v>
      </c>
      <c r="P153" s="209">
        <f t="shared" si="224"/>
        <v>100</v>
      </c>
      <c r="Q153" s="180">
        <v>6539.4286400000001</v>
      </c>
      <c r="R153" s="180">
        <v>6539.4286400000001</v>
      </c>
      <c r="S153" s="180">
        <f>R153/Q153*100</f>
        <v>100</v>
      </c>
      <c r="T153" s="236">
        <f>8145.95701-500</f>
        <v>7645.9570100000001</v>
      </c>
      <c r="U153" s="236">
        <f>8145.95701-500</f>
        <v>7645.9570100000001</v>
      </c>
      <c r="V153" s="180">
        <f>U153/T153*100</f>
        <v>100</v>
      </c>
      <c r="W153" s="180">
        <f>5984.2+500</f>
        <v>6484.2</v>
      </c>
      <c r="X153" s="180">
        <v>0</v>
      </c>
      <c r="Y153" s="180">
        <f t="shared" ref="Y153" si="228">X153/W153*100</f>
        <v>0</v>
      </c>
      <c r="Z153" s="180">
        <v>6898.74</v>
      </c>
      <c r="AA153" s="180">
        <v>0</v>
      </c>
      <c r="AB153" s="180">
        <f t="shared" si="197"/>
        <v>0</v>
      </c>
      <c r="AC153" s="180">
        <v>6898.74</v>
      </c>
      <c r="AD153" s="180">
        <v>0</v>
      </c>
      <c r="AE153" s="180">
        <f t="shared" si="209"/>
        <v>0</v>
      </c>
      <c r="AF153" s="180">
        <v>6898.74</v>
      </c>
      <c r="AG153" s="180">
        <v>0</v>
      </c>
      <c r="AH153" s="180"/>
      <c r="AI153" s="180">
        <v>6898.74</v>
      </c>
      <c r="AJ153" s="180">
        <v>0</v>
      </c>
      <c r="AK153" s="180">
        <f t="shared" ref="AK153:AK155" si="229">AJ153/AI153*100</f>
        <v>0</v>
      </c>
      <c r="AL153" s="180">
        <v>6898.74</v>
      </c>
      <c r="AM153" s="180">
        <v>0</v>
      </c>
      <c r="AN153" s="180">
        <f t="shared" ref="AN153:AN155" si="230">AM153/AL153*100</f>
        <v>0</v>
      </c>
      <c r="AO153" s="180">
        <v>6898.74</v>
      </c>
      <c r="AP153" s="180">
        <v>0</v>
      </c>
      <c r="AQ153" s="180">
        <f t="shared" si="212"/>
        <v>0</v>
      </c>
      <c r="AR153" s="339"/>
    </row>
    <row r="154" spans="1:44" ht="31.2">
      <c r="A154" s="336"/>
      <c r="B154" s="337"/>
      <c r="C154" s="337"/>
      <c r="D154" s="184" t="s">
        <v>43</v>
      </c>
      <c r="E154" s="260">
        <f>H154+K154+N154+Q154+T154+W154+Z154+AC154+AF154+AI154+AL154+AO154</f>
        <v>11000.504209999999</v>
      </c>
      <c r="F154" s="248">
        <f t="shared" si="227"/>
        <v>1358.29421</v>
      </c>
      <c r="G154" s="249">
        <f t="shared" si="205"/>
        <v>12.34756320319612</v>
      </c>
      <c r="H154" s="180">
        <f>I154</f>
        <v>13.437620000000001</v>
      </c>
      <c r="I154" s="180">
        <v>13.437620000000001</v>
      </c>
      <c r="J154" s="209">
        <f t="shared" si="206"/>
        <v>100</v>
      </c>
      <c r="K154" s="180">
        <v>316.89530999999999</v>
      </c>
      <c r="L154" s="180">
        <v>316.89530999999999</v>
      </c>
      <c r="M154" s="209">
        <f t="shared" si="207"/>
        <v>100</v>
      </c>
      <c r="N154" s="180">
        <v>427.86137000000002</v>
      </c>
      <c r="O154" s="180">
        <v>427.86137000000002</v>
      </c>
      <c r="P154" s="209">
        <f t="shared" si="224"/>
        <v>100</v>
      </c>
      <c r="Q154" s="180">
        <v>306.99299999999999</v>
      </c>
      <c r="R154" s="180">
        <v>306.99299999999999</v>
      </c>
      <c r="S154" s="180">
        <f>R154/Q154*100</f>
        <v>100</v>
      </c>
      <c r="T154" s="236">
        <v>293.10691000000003</v>
      </c>
      <c r="U154" s="236">
        <v>293.10691000000003</v>
      </c>
      <c r="V154" s="180">
        <f>U154/T154*100</f>
        <v>100</v>
      </c>
      <c r="W154" s="180">
        <v>1761.7</v>
      </c>
      <c r="X154" s="180">
        <v>0</v>
      </c>
      <c r="Y154" s="180">
        <f t="shared" ref="Y154" si="231">X154/W154*100</f>
        <v>0</v>
      </c>
      <c r="Z154" s="180">
        <v>1453.36</v>
      </c>
      <c r="AA154" s="180">
        <v>0</v>
      </c>
      <c r="AB154" s="180">
        <f t="shared" ref="AB154" si="232">AA154/Z154*100</f>
        <v>0</v>
      </c>
      <c r="AC154" s="180">
        <v>1453.36</v>
      </c>
      <c r="AD154" s="180">
        <v>0</v>
      </c>
      <c r="AE154" s="180">
        <f t="shared" si="209"/>
        <v>0</v>
      </c>
      <c r="AF154" s="180">
        <v>1453.36</v>
      </c>
      <c r="AG154" s="180">
        <v>0</v>
      </c>
      <c r="AH154" s="180"/>
      <c r="AI154" s="180">
        <v>613.63</v>
      </c>
      <c r="AJ154" s="180">
        <v>0</v>
      </c>
      <c r="AK154" s="180">
        <f t="shared" si="229"/>
        <v>0</v>
      </c>
      <c r="AL154" s="180">
        <v>1453.4</v>
      </c>
      <c r="AM154" s="180">
        <v>0</v>
      </c>
      <c r="AN154" s="180">
        <f t="shared" si="230"/>
        <v>0</v>
      </c>
      <c r="AO154" s="180">
        <v>1453.4</v>
      </c>
      <c r="AP154" s="180">
        <v>0</v>
      </c>
      <c r="AQ154" s="180">
        <f t="shared" si="212"/>
        <v>0</v>
      </c>
      <c r="AR154" s="339"/>
    </row>
    <row r="155" spans="1:44" s="181" customFormat="1">
      <c r="A155" s="336" t="s">
        <v>310</v>
      </c>
      <c r="B155" s="337"/>
      <c r="C155" s="337"/>
      <c r="D155" s="186" t="s">
        <v>41</v>
      </c>
      <c r="E155" s="259">
        <f>SUM(E156:E158)</f>
        <v>32451.496190000002</v>
      </c>
      <c r="F155" s="250">
        <f t="shared" ref="F155" si="233">SUM(F156:F158)</f>
        <v>14296.642609999999</v>
      </c>
      <c r="G155" s="247">
        <f t="shared" si="205"/>
        <v>44.05541897450491</v>
      </c>
      <c r="H155" s="223">
        <f>SUM(H156:H158)</f>
        <v>1458.23658</v>
      </c>
      <c r="I155" s="223">
        <f t="shared" ref="I155" si="234">SUM(I156:I158)</f>
        <v>1458.23658</v>
      </c>
      <c r="J155" s="223">
        <f t="shared" si="206"/>
        <v>100</v>
      </c>
      <c r="K155" s="223">
        <f t="shared" ref="K155" si="235">SUM(K156:K158)</f>
        <v>3338.3972400000002</v>
      </c>
      <c r="L155" s="223">
        <f t="shared" ref="L155" si="236">SUM(L156:L158)</f>
        <v>3338.3972400000002</v>
      </c>
      <c r="M155" s="223">
        <f t="shared" si="207"/>
        <v>100</v>
      </c>
      <c r="N155" s="223">
        <f t="shared" ref="N155" si="237">SUM(N156:N158)</f>
        <v>2986.8530999999998</v>
      </c>
      <c r="O155" s="223">
        <f t="shared" ref="O155" si="238">SUM(O156:O158)</f>
        <v>2986.8530999999998</v>
      </c>
      <c r="P155" s="223">
        <f t="shared" ref="P155" si="239">SUM(P156:P158)</f>
        <v>200</v>
      </c>
      <c r="Q155" s="223">
        <f t="shared" ref="Q155" si="240">SUM(Q156:Q158)</f>
        <v>2918.5556899999997</v>
      </c>
      <c r="R155" s="223">
        <f t="shared" ref="R155" si="241">SUM(R156:R158)</f>
        <v>2918.5556899999997</v>
      </c>
      <c r="S155" s="209">
        <f>R155/Q155*100</f>
        <v>100</v>
      </c>
      <c r="T155" s="241">
        <f t="shared" ref="T155" si="242">SUM(T156:T158)</f>
        <v>3594.6355800000001</v>
      </c>
      <c r="U155" s="241">
        <f t="shared" ref="U155" si="243">SUM(U156:U158)</f>
        <v>3594.6000000000004</v>
      </c>
      <c r="V155" s="209">
        <f>U155/T155*100</f>
        <v>99.999010191736886</v>
      </c>
      <c r="W155" s="223">
        <f t="shared" ref="W155" si="244">SUM(W156:W158)</f>
        <v>2995.9920000000002</v>
      </c>
      <c r="X155" s="223">
        <f t="shared" ref="X155" si="245">SUM(X156:X158)</f>
        <v>0</v>
      </c>
      <c r="Y155" s="209">
        <f t="shared" ref="Y155:Y158" si="246">X155/W155*100</f>
        <v>0</v>
      </c>
      <c r="Z155" s="223">
        <f t="shared" ref="Z155" si="247">SUM(Z156:Z158)</f>
        <v>1956.7</v>
      </c>
      <c r="AA155" s="223">
        <f t="shared" ref="AA155" si="248">SUM(AA156:AA158)</f>
        <v>0</v>
      </c>
      <c r="AB155" s="223">
        <f t="shared" ref="AB155" si="249">SUM(AB156:AB158)</f>
        <v>0</v>
      </c>
      <c r="AC155" s="223">
        <f t="shared" ref="AC155" si="250">SUM(AC156:AC158)</f>
        <v>1956.895</v>
      </c>
      <c r="AD155" s="223">
        <f t="shared" ref="AD155" si="251">SUM(AD156:AD158)</f>
        <v>0</v>
      </c>
      <c r="AE155" s="179">
        <f t="shared" si="209"/>
        <v>0</v>
      </c>
      <c r="AF155" s="179">
        <f t="shared" ref="AF155" si="252">SUM(AF156:AF158)</f>
        <v>2539.2310000000002</v>
      </c>
      <c r="AG155" s="179">
        <f t="shared" ref="AG155" si="253">SUM(AG156:AG158)</f>
        <v>0</v>
      </c>
      <c r="AH155" s="179">
        <f t="shared" ref="AH155" si="254">SUM(AH156:AH158)</f>
        <v>0</v>
      </c>
      <c r="AI155" s="179">
        <f t="shared" ref="AI155" si="255">SUM(AI156:AI158)</f>
        <v>2901.9949999999999</v>
      </c>
      <c r="AJ155" s="179">
        <f t="shared" ref="AJ155" si="256">SUM(AJ156:AJ158)</f>
        <v>0</v>
      </c>
      <c r="AK155" s="180">
        <f t="shared" si="229"/>
        <v>0</v>
      </c>
      <c r="AL155" s="179">
        <f t="shared" ref="AL155" si="257">SUM(AL156:AL158)</f>
        <v>2901.9850000000001</v>
      </c>
      <c r="AM155" s="179">
        <f t="shared" ref="AM155" si="258">SUM(AM156:AM158)</f>
        <v>0</v>
      </c>
      <c r="AN155" s="180">
        <f t="shared" si="230"/>
        <v>0</v>
      </c>
      <c r="AO155" s="179">
        <f t="shared" ref="AO155" si="259">SUM(AO156:AO158)</f>
        <v>2902.02</v>
      </c>
      <c r="AP155" s="179">
        <f t="shared" ref="AP155" si="260">SUM(AP156:AP158)</f>
        <v>0</v>
      </c>
      <c r="AQ155" s="180">
        <f t="shared" si="212"/>
        <v>0</v>
      </c>
      <c r="AR155" s="338"/>
    </row>
    <row r="156" spans="1:44" ht="31.2">
      <c r="A156" s="336"/>
      <c r="B156" s="337"/>
      <c r="C156" s="337"/>
      <c r="D156" s="188" t="s">
        <v>2</v>
      </c>
      <c r="E156" s="260">
        <f t="shared" ref="E156" si="261">H156+K156+N156+Q156+T156+W156+Z156+AC156+AF156+AI156+AL156+AO156</f>
        <v>604.59999999999991</v>
      </c>
      <c r="F156" s="249">
        <f>I156+L156+O156+R156+U156+X156+AA156+AD156+AG156+AJ156+AM156+AP156</f>
        <v>390</v>
      </c>
      <c r="G156" s="249">
        <f t="shared" si="205"/>
        <v>64.505458154151512</v>
      </c>
      <c r="H156" s="209">
        <v>0</v>
      </c>
      <c r="I156" s="209"/>
      <c r="J156" s="209"/>
      <c r="K156" s="209">
        <v>0</v>
      </c>
      <c r="L156" s="209"/>
      <c r="M156" s="209"/>
      <c r="N156" s="209">
        <v>160</v>
      </c>
      <c r="O156" s="209">
        <v>160</v>
      </c>
      <c r="P156" s="209"/>
      <c r="Q156" s="209">
        <v>40</v>
      </c>
      <c r="R156" s="209">
        <v>40</v>
      </c>
      <c r="S156" s="209"/>
      <c r="T156" s="242">
        <v>190</v>
      </c>
      <c r="U156" s="242">
        <v>190</v>
      </c>
      <c r="V156" s="209"/>
      <c r="W156" s="209">
        <v>54.88</v>
      </c>
      <c r="X156" s="209"/>
      <c r="Y156" s="209"/>
      <c r="Z156" s="209">
        <v>54.96</v>
      </c>
      <c r="AA156" s="209"/>
      <c r="AB156" s="209"/>
      <c r="AC156" s="209">
        <v>54.96</v>
      </c>
      <c r="AD156" s="209">
        <v>0</v>
      </c>
      <c r="AE156" s="180">
        <f t="shared" si="209"/>
        <v>0</v>
      </c>
      <c r="AF156" s="180">
        <v>49.8</v>
      </c>
      <c r="AG156" s="180"/>
      <c r="AH156" s="180"/>
      <c r="AI156" s="180">
        <v>0</v>
      </c>
      <c r="AJ156" s="180"/>
      <c r="AK156" s="180"/>
      <c r="AL156" s="180">
        <v>0</v>
      </c>
      <c r="AM156" s="180"/>
      <c r="AN156" s="180"/>
      <c r="AO156" s="180">
        <v>0</v>
      </c>
      <c r="AP156" s="180"/>
      <c r="AQ156" s="180"/>
      <c r="AR156" s="339"/>
    </row>
    <row r="157" spans="1:44">
      <c r="A157" s="336"/>
      <c r="B157" s="337"/>
      <c r="C157" s="337"/>
      <c r="D157" s="182" t="s">
        <v>282</v>
      </c>
      <c r="E157" s="260">
        <f>H157+K157+N157+Q157+T157+W157+Z157+AC157+AF157+AI157+AL157+AO157</f>
        <v>31246.898500000003</v>
      </c>
      <c r="F157" s="249">
        <f>I157+L157+O157+R157+U157+X157+AA157+AD157+AG157+AJ157+AM157+AP157</f>
        <v>13722.414919999999</v>
      </c>
      <c r="G157" s="249">
        <f t="shared" si="205"/>
        <v>43.916086327735847</v>
      </c>
      <c r="H157" s="209">
        <f>I157</f>
        <v>1450.4215799999999</v>
      </c>
      <c r="I157" s="209">
        <v>1450.4215799999999</v>
      </c>
      <c r="J157" s="209">
        <f t="shared" si="206"/>
        <v>100</v>
      </c>
      <c r="K157" s="209">
        <v>3315.4014400000001</v>
      </c>
      <c r="L157" s="209">
        <v>3315.4014400000001</v>
      </c>
      <c r="M157" s="209">
        <f t="shared" si="207"/>
        <v>100</v>
      </c>
      <c r="N157" s="209">
        <v>2754.0718999999999</v>
      </c>
      <c r="O157" s="209">
        <v>2754.0718999999999</v>
      </c>
      <c r="P157" s="209">
        <f t="shared" ref="P157:P158" si="262">O157/N157*100</f>
        <v>100</v>
      </c>
      <c r="Q157" s="209">
        <v>2849.47</v>
      </c>
      <c r="R157" s="209">
        <v>2849.47</v>
      </c>
      <c r="S157" s="209">
        <f>R157/Q157*100</f>
        <v>100</v>
      </c>
      <c r="T157" s="242">
        <f>3353.06558</f>
        <v>3353.06558</v>
      </c>
      <c r="U157" s="242">
        <f>3353.05</f>
        <v>3353.05</v>
      </c>
      <c r="V157" s="209">
        <f>U157/T157*100</f>
        <v>99.99953535057314</v>
      </c>
      <c r="W157" s="209">
        <v>2848.212</v>
      </c>
      <c r="X157" s="209">
        <v>0</v>
      </c>
      <c r="Y157" s="209">
        <f t="shared" si="246"/>
        <v>0</v>
      </c>
      <c r="Z157" s="209">
        <v>1848.1</v>
      </c>
      <c r="AA157" s="209">
        <v>0</v>
      </c>
      <c r="AB157" s="209">
        <f t="shared" ref="AB157" si="263">AA157/Z157*100</f>
        <v>0</v>
      </c>
      <c r="AC157" s="209">
        <v>1848.1</v>
      </c>
      <c r="AD157" s="209">
        <v>0</v>
      </c>
      <c r="AE157" s="180">
        <f t="shared" si="209"/>
        <v>0</v>
      </c>
      <c r="AF157" s="180">
        <v>2435.596</v>
      </c>
      <c r="AG157" s="180">
        <v>0</v>
      </c>
      <c r="AH157" s="180"/>
      <c r="AI157" s="180">
        <v>2848.16</v>
      </c>
      <c r="AJ157" s="180">
        <v>0</v>
      </c>
      <c r="AK157" s="180">
        <f t="shared" ref="AK157:AK158" si="264">AJ157/AI157*100</f>
        <v>0</v>
      </c>
      <c r="AL157" s="180">
        <v>2848.15</v>
      </c>
      <c r="AM157" s="180">
        <v>0</v>
      </c>
      <c r="AN157" s="180">
        <f t="shared" ref="AN157" si="265">AM157/AL157*100</f>
        <v>0</v>
      </c>
      <c r="AO157" s="180">
        <v>2848.15</v>
      </c>
      <c r="AP157" s="180">
        <v>0</v>
      </c>
      <c r="AQ157" s="180"/>
      <c r="AR157" s="339"/>
    </row>
    <row r="158" spans="1:44" ht="21" customHeight="1" thickBot="1">
      <c r="A158" s="374"/>
      <c r="B158" s="375"/>
      <c r="C158" s="375"/>
      <c r="D158" s="197" t="s">
        <v>43</v>
      </c>
      <c r="E158" s="261">
        <f>H158+K158+N158+Q158+T158+W158+Z158+AC158+AF158+AI158+AL158+AO158</f>
        <v>599.99768999999992</v>
      </c>
      <c r="F158" s="251">
        <f>I158+L158+O158+R158+U158+X158+AA158+AD158+AG158+AJ158+AM158+AP158</f>
        <v>184.22769</v>
      </c>
      <c r="G158" s="251">
        <f t="shared" si="205"/>
        <v>30.704733213222873</v>
      </c>
      <c r="H158" s="224">
        <v>7.8150000000000004</v>
      </c>
      <c r="I158" s="224">
        <v>7.8150000000000004</v>
      </c>
      <c r="J158" s="224">
        <f t="shared" si="206"/>
        <v>100</v>
      </c>
      <c r="K158" s="224">
        <v>22.995799999999999</v>
      </c>
      <c r="L158" s="224">
        <v>22.995799999999999</v>
      </c>
      <c r="M158" s="224">
        <f t="shared" si="207"/>
        <v>100</v>
      </c>
      <c r="N158" s="224">
        <v>72.781199999999998</v>
      </c>
      <c r="O158" s="224">
        <v>72.781199999999998</v>
      </c>
      <c r="P158" s="209">
        <f t="shared" si="262"/>
        <v>100</v>
      </c>
      <c r="Q158" s="224">
        <v>29.08569</v>
      </c>
      <c r="R158" s="224">
        <v>29.08569</v>
      </c>
      <c r="S158" s="209">
        <f>R158/Q158*100</f>
        <v>100</v>
      </c>
      <c r="T158" s="243">
        <v>51.57</v>
      </c>
      <c r="U158" s="243">
        <v>51.55</v>
      </c>
      <c r="V158" s="209">
        <v>0</v>
      </c>
      <c r="W158" s="224">
        <v>92.9</v>
      </c>
      <c r="X158" s="224">
        <v>0</v>
      </c>
      <c r="Y158" s="209">
        <f t="shared" si="246"/>
        <v>0</v>
      </c>
      <c r="Z158" s="224">
        <v>53.64</v>
      </c>
      <c r="AA158" s="224">
        <v>0</v>
      </c>
      <c r="AB158" s="209">
        <f t="shared" ref="AB158" si="266">AA158/Z158*100</f>
        <v>0</v>
      </c>
      <c r="AC158" s="224">
        <v>53.835000000000001</v>
      </c>
      <c r="AD158" s="224">
        <v>0</v>
      </c>
      <c r="AE158" s="198">
        <f t="shared" si="209"/>
        <v>0</v>
      </c>
      <c r="AF158" s="198">
        <v>53.835000000000001</v>
      </c>
      <c r="AG158" s="198">
        <v>0</v>
      </c>
      <c r="AH158" s="198"/>
      <c r="AI158" s="198">
        <v>53.835000000000001</v>
      </c>
      <c r="AJ158" s="198">
        <v>0</v>
      </c>
      <c r="AK158" s="180">
        <f t="shared" si="264"/>
        <v>0</v>
      </c>
      <c r="AL158" s="198">
        <v>53.835000000000001</v>
      </c>
      <c r="AM158" s="198">
        <v>0</v>
      </c>
      <c r="AN158" s="180">
        <f t="shared" ref="AN158" si="267">AM158/AL158*100</f>
        <v>0</v>
      </c>
      <c r="AO158" s="198">
        <v>53.87</v>
      </c>
      <c r="AP158" s="198">
        <v>0</v>
      </c>
      <c r="AQ158" s="180">
        <f t="shared" si="212"/>
        <v>0</v>
      </c>
      <c r="AR158" s="376"/>
    </row>
    <row r="159" spans="1:44" s="199" customFormat="1" ht="56.25" customHeight="1">
      <c r="A159" s="332"/>
      <c r="B159" s="332"/>
      <c r="C159" s="332"/>
      <c r="D159" s="332"/>
      <c r="E159" s="332"/>
      <c r="F159" s="332"/>
      <c r="G159" s="332"/>
      <c r="H159" s="332"/>
      <c r="I159" s="332"/>
      <c r="J159" s="332"/>
      <c r="K159" s="332"/>
      <c r="L159" s="332"/>
      <c r="M159" s="332"/>
      <c r="N159" s="332"/>
      <c r="O159" s="332"/>
      <c r="P159" s="332"/>
      <c r="Q159" s="332"/>
      <c r="R159" s="332"/>
      <c r="S159" s="332"/>
      <c r="T159" s="332"/>
      <c r="U159" s="332"/>
      <c r="V159" s="332"/>
      <c r="W159" s="332"/>
      <c r="X159" s="332"/>
      <c r="Y159" s="332"/>
      <c r="Z159" s="332"/>
      <c r="AA159" s="332"/>
      <c r="AB159" s="332"/>
      <c r="AC159" s="332"/>
      <c r="AD159" s="332"/>
      <c r="AE159" s="332"/>
      <c r="AF159" s="332"/>
      <c r="AG159" s="332"/>
      <c r="AH159" s="332"/>
      <c r="AI159" s="332"/>
      <c r="AJ159" s="332"/>
      <c r="AK159" s="332"/>
      <c r="AL159" s="332"/>
      <c r="AM159" s="332"/>
      <c r="AN159" s="332"/>
      <c r="AO159" s="332"/>
      <c r="AP159" s="332"/>
      <c r="AQ159" s="332"/>
      <c r="AR159" s="332"/>
    </row>
    <row r="160" spans="1:44" s="185" customFormat="1">
      <c r="A160" s="329" t="s">
        <v>383</v>
      </c>
      <c r="B160" s="329"/>
      <c r="C160" s="218"/>
      <c r="E160" s="262"/>
      <c r="F160" s="252" t="s">
        <v>384</v>
      </c>
      <c r="G160" s="253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37"/>
      <c r="U160" s="237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18"/>
      <c r="AM160" s="218"/>
      <c r="AN160" s="218"/>
      <c r="AO160" s="218"/>
      <c r="AP160" s="217"/>
      <c r="AQ160" s="217"/>
    </row>
    <row r="161" spans="1:44" s="185" customFormat="1" ht="33.75" customHeight="1">
      <c r="A161" s="215"/>
      <c r="B161" s="215"/>
      <c r="C161" s="218"/>
      <c r="E161" s="262"/>
      <c r="F161" s="252"/>
      <c r="G161" s="253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37"/>
      <c r="U161" s="237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18"/>
      <c r="AM161" s="218"/>
      <c r="AN161" s="218"/>
      <c r="AO161" s="218"/>
      <c r="AP161" s="217"/>
      <c r="AQ161" s="217"/>
    </row>
    <row r="162" spans="1:44" s="185" customFormat="1">
      <c r="A162" s="185" t="s">
        <v>47</v>
      </c>
      <c r="B162" s="215"/>
      <c r="C162" s="218"/>
      <c r="E162" s="262"/>
      <c r="F162" s="252" t="s">
        <v>369</v>
      </c>
      <c r="G162" s="253"/>
      <c r="H162" s="200"/>
      <c r="I162" s="225"/>
      <c r="J162" s="225"/>
      <c r="K162" s="225"/>
      <c r="L162" s="225"/>
      <c r="M162" s="225"/>
      <c r="N162" s="232"/>
      <c r="O162" s="232"/>
      <c r="P162" s="218"/>
      <c r="Q162" s="231"/>
      <c r="R162" s="231"/>
      <c r="S162" s="218"/>
      <c r="T162" s="237"/>
      <c r="U162" s="237"/>
      <c r="V162" s="218"/>
      <c r="W162" s="218"/>
      <c r="X162" s="218"/>
      <c r="Y162" s="218"/>
      <c r="Z162" s="218"/>
      <c r="AA162" s="218"/>
      <c r="AB162" s="218"/>
      <c r="AC162" s="218"/>
      <c r="AD162" s="218"/>
      <c r="AE162" s="218"/>
      <c r="AF162" s="218"/>
      <c r="AG162" s="200"/>
      <c r="AH162" s="200"/>
      <c r="AI162" s="200"/>
      <c r="AJ162" s="200"/>
      <c r="AK162" s="200"/>
      <c r="AL162" s="218"/>
      <c r="AM162" s="218"/>
      <c r="AN162" s="218"/>
      <c r="AO162" s="218"/>
      <c r="AP162" s="218"/>
      <c r="AQ162" s="218"/>
      <c r="AR162" s="218"/>
    </row>
    <row r="163" spans="1:44" s="185" customFormat="1">
      <c r="A163" s="340" t="s">
        <v>385</v>
      </c>
      <c r="B163" s="340"/>
      <c r="C163" s="340"/>
      <c r="D163" s="201"/>
      <c r="E163" s="263"/>
      <c r="F163" s="253"/>
      <c r="G163" s="253"/>
      <c r="H163" s="200"/>
      <c r="I163" s="225"/>
      <c r="J163" s="225"/>
      <c r="K163" s="225"/>
      <c r="L163" s="225"/>
      <c r="M163" s="225"/>
      <c r="N163" s="232"/>
      <c r="O163" s="232"/>
      <c r="P163" s="216"/>
      <c r="Q163" s="230"/>
      <c r="R163" s="230"/>
      <c r="S163" s="216"/>
      <c r="T163" s="237"/>
      <c r="U163" s="237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0"/>
      <c r="AH163" s="200"/>
      <c r="AI163" s="200"/>
      <c r="AJ163" s="200"/>
      <c r="AK163" s="200"/>
      <c r="AL163" s="202"/>
      <c r="AM163" s="202"/>
      <c r="AN163" s="202"/>
    </row>
    <row r="164" spans="1:44" s="185" customFormat="1" ht="78.75" customHeight="1">
      <c r="A164" s="218"/>
      <c r="B164" s="218"/>
      <c r="C164" s="218"/>
      <c r="D164" s="201"/>
      <c r="E164" s="263"/>
      <c r="F164" s="253"/>
      <c r="G164" s="253"/>
      <c r="H164" s="200"/>
      <c r="I164" s="225"/>
      <c r="J164" s="225"/>
      <c r="K164" s="225"/>
      <c r="L164" s="225"/>
      <c r="M164" s="225"/>
      <c r="N164" s="232"/>
      <c r="O164" s="232"/>
      <c r="P164" s="216"/>
      <c r="Q164" s="230"/>
      <c r="R164" s="230"/>
      <c r="S164" s="216"/>
      <c r="T164" s="237"/>
      <c r="U164" s="237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0"/>
      <c r="AH164" s="200"/>
      <c r="AI164" s="200"/>
      <c r="AJ164" s="200"/>
      <c r="AK164" s="200"/>
      <c r="AL164" s="202"/>
      <c r="AM164" s="202"/>
      <c r="AN164" s="202"/>
    </row>
    <row r="165" spans="1:44" s="185" customFormat="1" ht="26.25" customHeight="1">
      <c r="A165" s="330" t="s">
        <v>289</v>
      </c>
      <c r="B165" s="330"/>
      <c r="C165" s="216"/>
      <c r="D165" s="201"/>
      <c r="E165" s="264"/>
      <c r="F165" s="254"/>
      <c r="G165" s="253"/>
      <c r="H165" s="200"/>
      <c r="I165" s="225"/>
      <c r="J165" s="225"/>
      <c r="K165" s="225"/>
      <c r="L165" s="225"/>
      <c r="M165" s="225"/>
      <c r="N165" s="232"/>
      <c r="O165" s="232"/>
      <c r="P165" s="216"/>
      <c r="Q165" s="226"/>
      <c r="R165" s="226"/>
      <c r="S165" s="226"/>
      <c r="T165" s="237"/>
      <c r="U165" s="237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0"/>
      <c r="AH165" s="200"/>
      <c r="AI165" s="200"/>
      <c r="AJ165" s="200"/>
      <c r="AK165" s="200"/>
      <c r="AL165" s="202"/>
      <c r="AM165" s="202"/>
      <c r="AN165" s="202"/>
    </row>
    <row r="166" spans="1:44" s="185" customFormat="1" ht="17.25" customHeight="1">
      <c r="A166" s="331" t="s">
        <v>308</v>
      </c>
      <c r="B166" s="331"/>
      <c r="C166" s="331"/>
      <c r="D166" s="203"/>
      <c r="E166" s="262"/>
      <c r="F166" s="255"/>
      <c r="G166" s="255"/>
      <c r="H166" s="200"/>
      <c r="I166" s="225"/>
      <c r="J166" s="225"/>
      <c r="K166" s="225"/>
      <c r="L166" s="225"/>
      <c r="M166" s="225"/>
      <c r="N166" s="232"/>
      <c r="O166" s="232"/>
      <c r="P166" s="217"/>
      <c r="Q166" s="226"/>
      <c r="R166" s="226"/>
      <c r="S166" s="226"/>
      <c r="T166" s="237"/>
      <c r="U166" s="23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</row>
    <row r="167" spans="1:44" s="185" customFormat="1">
      <c r="A167" s="216"/>
      <c r="B167" s="201"/>
      <c r="C167" s="216"/>
      <c r="D167" s="201"/>
      <c r="E167" s="264"/>
      <c r="F167" s="253"/>
      <c r="G167" s="253"/>
      <c r="H167" s="200"/>
      <c r="I167" s="225"/>
      <c r="J167" s="225"/>
      <c r="K167" s="225"/>
      <c r="L167" s="225"/>
      <c r="M167" s="225"/>
      <c r="N167" s="232"/>
      <c r="O167" s="232"/>
      <c r="P167" s="216"/>
      <c r="Q167" s="226"/>
      <c r="R167" s="226"/>
      <c r="S167" s="226"/>
      <c r="T167" s="237"/>
      <c r="U167" s="237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  <c r="AL167" s="216"/>
      <c r="AM167" s="216"/>
      <c r="AN167" s="216"/>
      <c r="AO167" s="216"/>
      <c r="AP167" s="216"/>
      <c r="AQ167" s="216"/>
    </row>
    <row r="168" spans="1:44" s="185" customFormat="1">
      <c r="A168" s="216"/>
      <c r="B168" s="201"/>
      <c r="C168" s="216"/>
      <c r="D168" s="201"/>
      <c r="E168" s="264"/>
      <c r="F168" s="256"/>
      <c r="G168" s="256"/>
      <c r="H168" s="216"/>
      <c r="I168" s="216"/>
      <c r="J168" s="216"/>
      <c r="K168" s="228"/>
      <c r="L168" s="228"/>
      <c r="M168" s="216"/>
      <c r="N168" s="230"/>
      <c r="O168" s="230"/>
      <c r="P168" s="216"/>
      <c r="Q168" s="230"/>
      <c r="R168" s="230"/>
      <c r="S168" s="216"/>
      <c r="T168" s="238"/>
      <c r="U168" s="238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</row>
    <row r="169" spans="1:44" s="185" customFormat="1">
      <c r="A169" s="216"/>
      <c r="B169" s="201"/>
      <c r="C169" s="216"/>
      <c r="D169" s="201"/>
      <c r="E169" s="264"/>
      <c r="F169" s="256"/>
      <c r="G169" s="256"/>
      <c r="H169" s="216"/>
      <c r="I169" s="216"/>
      <c r="J169" s="216"/>
      <c r="K169" s="228"/>
      <c r="L169" s="228"/>
      <c r="M169" s="216"/>
      <c r="N169" s="230"/>
      <c r="O169" s="230"/>
      <c r="P169" s="216"/>
      <c r="Q169" s="230"/>
      <c r="R169" s="230"/>
      <c r="S169" s="216"/>
      <c r="T169" s="238"/>
      <c r="U169" s="238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</row>
    <row r="170" spans="1:44" s="185" customFormat="1">
      <c r="A170" s="216"/>
      <c r="B170" s="201"/>
      <c r="C170" s="216"/>
      <c r="D170" s="201"/>
      <c r="E170" s="264"/>
      <c r="F170" s="256"/>
      <c r="G170" s="256"/>
      <c r="H170" s="216"/>
      <c r="I170" s="216"/>
      <c r="J170" s="216"/>
      <c r="K170" s="228"/>
      <c r="L170" s="228"/>
      <c r="M170" s="216"/>
      <c r="N170" s="230"/>
      <c r="O170" s="230"/>
      <c r="P170" s="216"/>
      <c r="Q170" s="230"/>
      <c r="R170" s="230"/>
      <c r="S170" s="216"/>
      <c r="T170" s="238"/>
      <c r="U170" s="238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</row>
    <row r="171" spans="1:44" s="185" customFormat="1">
      <c r="A171" s="216"/>
      <c r="B171" s="201"/>
      <c r="C171" s="216"/>
      <c r="D171" s="201"/>
      <c r="E171" s="264"/>
      <c r="F171" s="256"/>
      <c r="G171" s="256"/>
      <c r="H171" s="216"/>
      <c r="I171" s="216"/>
      <c r="J171" s="216"/>
      <c r="K171" s="228"/>
      <c r="L171" s="228"/>
      <c r="M171" s="216"/>
      <c r="N171" s="230"/>
      <c r="O171" s="230"/>
      <c r="P171" s="216"/>
      <c r="Q171" s="230"/>
      <c r="R171" s="230"/>
      <c r="S171" s="216"/>
      <c r="T171" s="238"/>
      <c r="U171" s="238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  <c r="AL171" s="216"/>
      <c r="AM171" s="216"/>
      <c r="AN171" s="216"/>
      <c r="AO171" s="216"/>
      <c r="AP171" s="216"/>
      <c r="AQ171" s="216"/>
    </row>
  </sheetData>
  <mergeCells count="152">
    <mergeCell ref="AR88:AR90"/>
    <mergeCell ref="C76:C79"/>
    <mergeCell ref="C72:C75"/>
    <mergeCell ref="A80:A83"/>
    <mergeCell ref="B80:B83"/>
    <mergeCell ref="C80:C83"/>
    <mergeCell ref="A84:A87"/>
    <mergeCell ref="B84:B87"/>
    <mergeCell ref="C84:C87"/>
    <mergeCell ref="A88:A91"/>
    <mergeCell ref="B88:B91"/>
    <mergeCell ref="C88:C91"/>
    <mergeCell ref="AR80:AR82"/>
    <mergeCell ref="A72:A75"/>
    <mergeCell ref="B72:B75"/>
    <mergeCell ref="B76:B79"/>
    <mergeCell ref="A76:A79"/>
    <mergeCell ref="A128:C131"/>
    <mergeCell ref="AR128:AR131"/>
    <mergeCell ref="A155:C158"/>
    <mergeCell ref="AR155:AR158"/>
    <mergeCell ref="A138:C141"/>
    <mergeCell ref="AR138:AR141"/>
    <mergeCell ref="A134:C137"/>
    <mergeCell ref="AR134:AR137"/>
    <mergeCell ref="A133:AR133"/>
    <mergeCell ref="A142:AR142"/>
    <mergeCell ref="AR124:AR127"/>
    <mergeCell ref="A124:C127"/>
    <mergeCell ref="A116:A119"/>
    <mergeCell ref="B116:B119"/>
    <mergeCell ref="C116:C119"/>
    <mergeCell ref="AR116:AR119"/>
    <mergeCell ref="A120:A123"/>
    <mergeCell ref="B120:B123"/>
    <mergeCell ref="C120:C123"/>
    <mergeCell ref="AR120:AR123"/>
    <mergeCell ref="AR68:AR70"/>
    <mergeCell ref="AR76:AR78"/>
    <mergeCell ref="C44:C47"/>
    <mergeCell ref="C48:C51"/>
    <mergeCell ref="C52:C55"/>
    <mergeCell ref="C60:C63"/>
    <mergeCell ref="C64:C67"/>
    <mergeCell ref="A112:A115"/>
    <mergeCell ref="B112:B115"/>
    <mergeCell ref="C112:C115"/>
    <mergeCell ref="AR112:AR115"/>
    <mergeCell ref="A104:C107"/>
    <mergeCell ref="AR92:AR94"/>
    <mergeCell ref="AR100:AR102"/>
    <mergeCell ref="AR97:AR98"/>
    <mergeCell ref="A108:A111"/>
    <mergeCell ref="B108:B111"/>
    <mergeCell ref="C108:C111"/>
    <mergeCell ref="AR108:AR111"/>
    <mergeCell ref="C92:C95"/>
    <mergeCell ref="B92:B95"/>
    <mergeCell ref="AR84:AR86"/>
    <mergeCell ref="AR72:AR74"/>
    <mergeCell ref="AR64:AR66"/>
    <mergeCell ref="A1:AR1"/>
    <mergeCell ref="A2:AR2"/>
    <mergeCell ref="A3:AR3"/>
    <mergeCell ref="A4:AI4"/>
    <mergeCell ref="A5:A7"/>
    <mergeCell ref="B5:B7"/>
    <mergeCell ref="C5:C7"/>
    <mergeCell ref="D5:D7"/>
    <mergeCell ref="E5:G5"/>
    <mergeCell ref="H5:AQ5"/>
    <mergeCell ref="AO6:AQ6"/>
    <mergeCell ref="AR5:AR7"/>
    <mergeCell ref="E6:E7"/>
    <mergeCell ref="F6:F7"/>
    <mergeCell ref="G6:G7"/>
    <mergeCell ref="H6:J6"/>
    <mergeCell ref="T6:V6"/>
    <mergeCell ref="W6:Y6"/>
    <mergeCell ref="A23:AR23"/>
    <mergeCell ref="AR28:AR30"/>
    <mergeCell ref="AR44:AR46"/>
    <mergeCell ref="AR32:AR34"/>
    <mergeCell ref="AR48:AR51"/>
    <mergeCell ref="AR40:AR42"/>
    <mergeCell ref="A18:C21"/>
    <mergeCell ref="K6:M6"/>
    <mergeCell ref="N6:P6"/>
    <mergeCell ref="Q6:S6"/>
    <mergeCell ref="A22:AR22"/>
    <mergeCell ref="A9:C12"/>
    <mergeCell ref="AR9:AR12"/>
    <mergeCell ref="A13:AR13"/>
    <mergeCell ref="A14:C17"/>
    <mergeCell ref="AR14:AR21"/>
    <mergeCell ref="Z6:AB6"/>
    <mergeCell ref="AC6:AE6"/>
    <mergeCell ref="AF6:AH6"/>
    <mergeCell ref="AI6:AK6"/>
    <mergeCell ref="AL6:AN6"/>
    <mergeCell ref="AR36:AR38"/>
    <mergeCell ref="AR24:AR26"/>
    <mergeCell ref="A160:B160"/>
    <mergeCell ref="A165:B165"/>
    <mergeCell ref="A166:C166"/>
    <mergeCell ref="A159:AR159"/>
    <mergeCell ref="A132:AR132"/>
    <mergeCell ref="A143:C146"/>
    <mergeCell ref="AR143:AR146"/>
    <mergeCell ref="A147:C150"/>
    <mergeCell ref="A151:C154"/>
    <mergeCell ref="AR151:AR154"/>
    <mergeCell ref="AR147:AR150"/>
    <mergeCell ref="A163:C163"/>
    <mergeCell ref="AR60:AR62"/>
    <mergeCell ref="A28:A31"/>
    <mergeCell ref="C28:C31"/>
    <mergeCell ref="B28:B31"/>
    <mergeCell ref="A24:A27"/>
    <mergeCell ref="B24:B27"/>
    <mergeCell ref="C24:C27"/>
    <mergeCell ref="A32:A35"/>
    <mergeCell ref="B32:B35"/>
    <mergeCell ref="C32:C35"/>
    <mergeCell ref="C36:C39"/>
    <mergeCell ref="C40:C43"/>
    <mergeCell ref="A40:A43"/>
    <mergeCell ref="B40:B43"/>
    <mergeCell ref="A36:A39"/>
    <mergeCell ref="B36:B39"/>
    <mergeCell ref="A56:A59"/>
    <mergeCell ref="B56:B59"/>
    <mergeCell ref="C56:C59"/>
    <mergeCell ref="A92:A95"/>
    <mergeCell ref="A96:A99"/>
    <mergeCell ref="B96:B99"/>
    <mergeCell ref="C96:C99"/>
    <mergeCell ref="A100:A103"/>
    <mergeCell ref="B100:B103"/>
    <mergeCell ref="C100:C103"/>
    <mergeCell ref="B44:B47"/>
    <mergeCell ref="A44:A47"/>
    <mergeCell ref="C68:C71"/>
    <mergeCell ref="B64:B67"/>
    <mergeCell ref="B68:B71"/>
    <mergeCell ref="A68:A71"/>
    <mergeCell ref="A64:A67"/>
    <mergeCell ref="A60:B63"/>
    <mergeCell ref="A52:A55"/>
    <mergeCell ref="B52:B55"/>
    <mergeCell ref="A48:A51"/>
    <mergeCell ref="B48:B51"/>
  </mergeCells>
  <pageMargins left="0.55118110236220474" right="0.23622047244094491" top="0.39370078740157483" bottom="0.27559055118110237" header="0" footer="0.23622047244094491"/>
  <pageSetup paperSize="9" scale="46" fitToWidth="3" fitToHeight="3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9"/>
  <sheetViews>
    <sheetView view="pageBreakPreview" zoomScale="85" zoomScaleNormal="70" zoomScaleSheetLayoutView="85" workbookViewId="0">
      <pane xSplit="2" ySplit="8" topLeftCell="C24" activePane="bottomRight" state="frozen"/>
      <selection pane="topRight" activeCell="C1" sqref="C1"/>
      <selection pane="bottomLeft" activeCell="A7" sqref="A7"/>
      <selection pane="bottomRight" activeCell="D31" sqref="D31"/>
    </sheetView>
  </sheetViews>
  <sheetFormatPr defaultColWidth="9.109375" defaultRowHeight="13.8"/>
  <cols>
    <col min="1" max="1" width="4" style="134" customWidth="1"/>
    <col min="2" max="2" width="46.109375" style="157" customWidth="1"/>
    <col min="3" max="4" width="14.88671875" style="135" customWidth="1"/>
    <col min="5" max="6" width="7.33203125" style="135" customWidth="1"/>
    <col min="7" max="7" width="6.5546875" style="135" customWidth="1"/>
    <col min="8" max="8" width="5.33203125" style="135" customWidth="1"/>
    <col min="9" max="9" width="5.6640625" style="135" customWidth="1"/>
    <col min="10" max="10" width="3.33203125" style="135" customWidth="1"/>
    <col min="11" max="11" width="4.88671875" style="135" customWidth="1"/>
    <col min="12" max="12" width="5.44140625" style="135" customWidth="1"/>
    <col min="13" max="13" width="2.6640625" style="135" bestFit="1" customWidth="1"/>
    <col min="14" max="14" width="5" style="135" customWidth="1"/>
    <col min="15" max="15" width="4.88671875" style="135" customWidth="1"/>
    <col min="16" max="16" width="3.44140625" style="135" customWidth="1"/>
    <col min="17" max="18" width="6.109375" style="135" customWidth="1"/>
    <col min="19" max="19" width="2.6640625" style="135" bestFit="1" customWidth="1"/>
    <col min="20" max="20" width="4.88671875" style="135" customWidth="1"/>
    <col min="21" max="21" width="5.33203125" style="135" customWidth="1"/>
    <col min="22" max="22" width="2.6640625" style="135" bestFit="1" customWidth="1"/>
    <col min="23" max="23" width="5.6640625" style="135" customWidth="1"/>
    <col min="24" max="24" width="5.109375" style="135" customWidth="1"/>
    <col min="25" max="25" width="2.6640625" style="135" bestFit="1" customWidth="1"/>
    <col min="26" max="26" width="5.6640625" style="135" customWidth="1"/>
    <col min="27" max="27" width="5" style="135" customWidth="1"/>
    <col min="28" max="28" width="2.6640625" style="135" bestFit="1" customWidth="1"/>
    <col min="29" max="29" width="4.6640625" style="135" customWidth="1"/>
    <col min="30" max="30" width="4.5546875" style="135" customWidth="1"/>
    <col min="31" max="31" width="2.6640625" style="135" bestFit="1" customWidth="1"/>
    <col min="32" max="32" width="5" style="135" customWidth="1"/>
    <col min="33" max="33" width="5.109375" style="135" customWidth="1"/>
    <col min="34" max="34" width="2.6640625" style="135" bestFit="1" customWidth="1"/>
    <col min="35" max="35" width="5" style="135" customWidth="1"/>
    <col min="36" max="36" width="5.109375" style="135" customWidth="1"/>
    <col min="37" max="37" width="2.6640625" style="135" bestFit="1" customWidth="1"/>
    <col min="38" max="38" width="4.6640625" style="135" customWidth="1"/>
    <col min="39" max="39" width="6" style="135" customWidth="1"/>
    <col min="40" max="40" width="2.6640625" style="135" bestFit="1" customWidth="1"/>
    <col min="41" max="41" width="4.88671875" style="135" customWidth="1"/>
    <col min="42" max="42" width="5.33203125" style="135" customWidth="1"/>
    <col min="43" max="43" width="2.6640625" style="135" bestFit="1" customWidth="1"/>
    <col min="44" max="16384" width="9.109375" style="135"/>
  </cols>
  <sheetData>
    <row r="1" spans="1:43" s="149" customFormat="1">
      <c r="A1" s="100"/>
      <c r="B1" s="154"/>
      <c r="AF1" s="384" t="s">
        <v>283</v>
      </c>
      <c r="AG1" s="384"/>
      <c r="AH1" s="384"/>
      <c r="AI1" s="384"/>
      <c r="AJ1" s="384"/>
      <c r="AK1" s="384"/>
      <c r="AL1" s="384"/>
      <c r="AM1" s="384"/>
      <c r="AN1" s="384"/>
    </row>
    <row r="2" spans="1:43" s="151" customFormat="1" ht="15.6">
      <c r="A2" s="381" t="s">
        <v>322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150"/>
      <c r="AQ2" s="150"/>
    </row>
    <row r="3" spans="1:43" s="151" customFormat="1" ht="15.6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</row>
    <row r="4" spans="1:43" s="152" customFormat="1" ht="13.2">
      <c r="A4" s="36"/>
      <c r="B4" s="155"/>
    </row>
    <row r="5" spans="1:43" s="152" customFormat="1" ht="13.2">
      <c r="A5" s="382" t="s">
        <v>0</v>
      </c>
      <c r="B5" s="383" t="s">
        <v>42</v>
      </c>
      <c r="C5" s="383" t="s">
        <v>277</v>
      </c>
      <c r="D5" s="383" t="s">
        <v>323</v>
      </c>
      <c r="E5" s="383" t="s">
        <v>370</v>
      </c>
      <c r="F5" s="383"/>
      <c r="G5" s="383"/>
      <c r="H5" s="383" t="s">
        <v>256</v>
      </c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3"/>
      <c r="AQ5" s="383"/>
    </row>
    <row r="6" spans="1:43" s="152" customFormat="1" ht="13.2">
      <c r="A6" s="382"/>
      <c r="B6" s="383"/>
      <c r="C6" s="383"/>
      <c r="D6" s="383"/>
      <c r="E6" s="383"/>
      <c r="F6" s="383"/>
      <c r="G6" s="383"/>
      <c r="H6" s="383" t="s">
        <v>17</v>
      </c>
      <c r="I6" s="383"/>
      <c r="J6" s="383"/>
      <c r="K6" s="383" t="s">
        <v>18</v>
      </c>
      <c r="L6" s="383"/>
      <c r="M6" s="383"/>
      <c r="N6" s="383" t="s">
        <v>22</v>
      </c>
      <c r="O6" s="383"/>
      <c r="P6" s="383"/>
      <c r="Q6" s="383" t="s">
        <v>24</v>
      </c>
      <c r="R6" s="383"/>
      <c r="S6" s="383"/>
      <c r="T6" s="383" t="s">
        <v>25</v>
      </c>
      <c r="U6" s="383"/>
      <c r="V6" s="383"/>
      <c r="W6" s="383" t="s">
        <v>26</v>
      </c>
      <c r="X6" s="383"/>
      <c r="Y6" s="383"/>
      <c r="Z6" s="383" t="s">
        <v>28</v>
      </c>
      <c r="AA6" s="383"/>
      <c r="AB6" s="383"/>
      <c r="AC6" s="383" t="s">
        <v>29</v>
      </c>
      <c r="AD6" s="383"/>
      <c r="AE6" s="383"/>
      <c r="AF6" s="383" t="s">
        <v>30</v>
      </c>
      <c r="AG6" s="383"/>
      <c r="AH6" s="383"/>
      <c r="AI6" s="383" t="s">
        <v>32</v>
      </c>
      <c r="AJ6" s="383"/>
      <c r="AK6" s="383"/>
      <c r="AL6" s="383" t="s">
        <v>33</v>
      </c>
      <c r="AM6" s="383"/>
      <c r="AN6" s="383"/>
      <c r="AO6" s="383" t="s">
        <v>34</v>
      </c>
      <c r="AP6" s="383"/>
      <c r="AQ6" s="383"/>
    </row>
    <row r="7" spans="1:43" s="153" customFormat="1" ht="26.4">
      <c r="A7" s="84"/>
      <c r="B7" s="84"/>
      <c r="C7" s="84"/>
      <c r="D7" s="84"/>
      <c r="E7" s="163" t="s">
        <v>20</v>
      </c>
      <c r="F7" s="163" t="s">
        <v>21</v>
      </c>
      <c r="G7" s="163" t="s">
        <v>19</v>
      </c>
      <c r="H7" s="163" t="s">
        <v>20</v>
      </c>
      <c r="I7" s="163" t="s">
        <v>21</v>
      </c>
      <c r="J7" s="163" t="s">
        <v>19</v>
      </c>
      <c r="K7" s="163" t="s">
        <v>20</v>
      </c>
      <c r="L7" s="163" t="s">
        <v>21</v>
      </c>
      <c r="M7" s="163" t="s">
        <v>19</v>
      </c>
      <c r="N7" s="163" t="s">
        <v>20</v>
      </c>
      <c r="O7" s="163" t="s">
        <v>21</v>
      </c>
      <c r="P7" s="163" t="s">
        <v>19</v>
      </c>
      <c r="Q7" s="163" t="s">
        <v>20</v>
      </c>
      <c r="R7" s="163" t="s">
        <v>21</v>
      </c>
      <c r="S7" s="163" t="s">
        <v>19</v>
      </c>
      <c r="T7" s="163" t="s">
        <v>20</v>
      </c>
      <c r="U7" s="163" t="s">
        <v>21</v>
      </c>
      <c r="V7" s="163" t="s">
        <v>19</v>
      </c>
      <c r="W7" s="163" t="s">
        <v>20</v>
      </c>
      <c r="X7" s="163" t="s">
        <v>21</v>
      </c>
      <c r="Y7" s="163" t="s">
        <v>19</v>
      </c>
      <c r="Z7" s="163" t="s">
        <v>20</v>
      </c>
      <c r="AA7" s="163" t="s">
        <v>21</v>
      </c>
      <c r="AB7" s="163" t="s">
        <v>19</v>
      </c>
      <c r="AC7" s="163" t="s">
        <v>20</v>
      </c>
      <c r="AD7" s="163" t="s">
        <v>21</v>
      </c>
      <c r="AE7" s="163" t="s">
        <v>19</v>
      </c>
      <c r="AF7" s="163" t="s">
        <v>20</v>
      </c>
      <c r="AG7" s="163" t="s">
        <v>21</v>
      </c>
      <c r="AH7" s="163" t="s">
        <v>19</v>
      </c>
      <c r="AI7" s="163" t="s">
        <v>20</v>
      </c>
      <c r="AJ7" s="163" t="s">
        <v>21</v>
      </c>
      <c r="AK7" s="163" t="s">
        <v>19</v>
      </c>
      <c r="AL7" s="163" t="s">
        <v>20</v>
      </c>
      <c r="AM7" s="163" t="s">
        <v>21</v>
      </c>
      <c r="AN7" s="163" t="s">
        <v>19</v>
      </c>
      <c r="AO7" s="163" t="s">
        <v>20</v>
      </c>
      <c r="AP7" s="163" t="s">
        <v>21</v>
      </c>
      <c r="AQ7" s="163" t="s">
        <v>19</v>
      </c>
    </row>
    <row r="8" spans="1:43" s="136" customFormat="1" ht="13.2">
      <c r="A8" s="385" t="s">
        <v>257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  <c r="AM8" s="385"/>
      <c r="AN8" s="385"/>
      <c r="AO8" s="385"/>
      <c r="AP8" s="385"/>
      <c r="AQ8" s="385"/>
    </row>
    <row r="9" spans="1:43" s="136" customFormat="1" ht="41.4">
      <c r="A9" s="164">
        <v>1</v>
      </c>
      <c r="B9" s="165" t="s">
        <v>324</v>
      </c>
      <c r="C9" s="166">
        <v>12367</v>
      </c>
      <c r="D9" s="167">
        <v>12780</v>
      </c>
      <c r="E9" s="167">
        <v>12780</v>
      </c>
      <c r="F9" s="160"/>
      <c r="G9" s="168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</row>
    <row r="10" spans="1:43" s="136" customFormat="1" ht="55.2">
      <c r="A10" s="164">
        <v>2</v>
      </c>
      <c r="B10" s="162" t="s">
        <v>325</v>
      </c>
      <c r="C10" s="159">
        <v>450</v>
      </c>
      <c r="D10" s="167">
        <v>470</v>
      </c>
      <c r="E10" s="167">
        <v>470</v>
      </c>
      <c r="F10" s="160"/>
      <c r="G10" s="168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</row>
    <row r="11" spans="1:43" s="136" customFormat="1" ht="41.4">
      <c r="A11" s="164">
        <v>3</v>
      </c>
      <c r="B11" s="162" t="s">
        <v>326</v>
      </c>
      <c r="C11" s="159">
        <v>1660</v>
      </c>
      <c r="D11" s="167">
        <v>1660</v>
      </c>
      <c r="E11" s="167">
        <v>1660</v>
      </c>
      <c r="F11" s="160"/>
      <c r="G11" s="168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</row>
    <row r="12" spans="1:43" s="136" customFormat="1" ht="69">
      <c r="A12" s="164">
        <v>4</v>
      </c>
      <c r="B12" s="162" t="s">
        <v>327</v>
      </c>
      <c r="C12" s="159">
        <v>85</v>
      </c>
      <c r="D12" s="167">
        <v>100</v>
      </c>
      <c r="E12" s="167">
        <v>100</v>
      </c>
      <c r="F12" s="160"/>
      <c r="G12" s="168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</row>
    <row r="13" spans="1:43" s="136" customFormat="1" ht="41.4">
      <c r="A13" s="164">
        <v>5</v>
      </c>
      <c r="B13" s="137" t="s">
        <v>328</v>
      </c>
      <c r="C13" s="159">
        <v>310</v>
      </c>
      <c r="D13" s="167">
        <v>318</v>
      </c>
      <c r="E13" s="167">
        <v>318</v>
      </c>
      <c r="F13" s="160"/>
      <c r="G13" s="168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</row>
    <row r="14" spans="1:43" s="136" customFormat="1">
      <c r="A14" s="378" t="s">
        <v>258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</row>
    <row r="15" spans="1:43" s="136" customFormat="1" ht="27.6">
      <c r="A15" s="158">
        <v>1</v>
      </c>
      <c r="B15" s="137" t="s">
        <v>329</v>
      </c>
      <c r="C15" s="159">
        <v>33</v>
      </c>
      <c r="D15" s="167">
        <v>34</v>
      </c>
      <c r="E15" s="167">
        <v>34</v>
      </c>
      <c r="F15" s="211">
        <v>34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</row>
    <row r="16" spans="1:43" s="136" customFormat="1" ht="41.4">
      <c r="A16" s="158">
        <v>2</v>
      </c>
      <c r="B16" s="137" t="s">
        <v>330</v>
      </c>
      <c r="C16" s="159">
        <v>33.9</v>
      </c>
      <c r="D16" s="167">
        <v>35</v>
      </c>
      <c r="E16" s="167">
        <v>35</v>
      </c>
      <c r="F16" s="211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</row>
    <row r="17" spans="1:67" s="136" customFormat="1" ht="41.4">
      <c r="A17" s="158">
        <v>3</v>
      </c>
      <c r="B17" s="137" t="s">
        <v>331</v>
      </c>
      <c r="C17" s="159">
        <v>28</v>
      </c>
      <c r="D17" s="167">
        <v>28</v>
      </c>
      <c r="E17" s="167">
        <v>28</v>
      </c>
      <c r="F17" s="211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</row>
    <row r="18" spans="1:67" s="136" customFormat="1" ht="27.6">
      <c r="A18" s="158">
        <v>4</v>
      </c>
      <c r="B18" s="137" t="s">
        <v>332</v>
      </c>
      <c r="C18" s="159">
        <v>95</v>
      </c>
      <c r="D18" s="167">
        <v>95</v>
      </c>
      <c r="E18" s="167">
        <v>95</v>
      </c>
      <c r="F18" s="211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</row>
    <row r="19" spans="1:67" s="136" customFormat="1">
      <c r="A19" s="164">
        <v>5</v>
      </c>
      <c r="B19" s="162" t="s">
        <v>333</v>
      </c>
      <c r="C19" s="159">
        <v>100.82</v>
      </c>
      <c r="D19" s="159">
        <v>100.82</v>
      </c>
      <c r="E19" s="159">
        <v>100.82</v>
      </c>
      <c r="F19" s="211"/>
      <c r="G19" s="16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</row>
    <row r="20" spans="1:67" s="136" customFormat="1">
      <c r="A20" s="164">
        <v>6</v>
      </c>
      <c r="B20" s="162" t="s">
        <v>334</v>
      </c>
      <c r="C20" s="159">
        <v>0.53</v>
      </c>
      <c r="D20" s="159">
        <v>0.53</v>
      </c>
      <c r="E20" s="159">
        <v>0.53</v>
      </c>
      <c r="F20" s="212"/>
      <c r="G20" s="17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</row>
    <row r="21" spans="1:67" s="136" customFormat="1">
      <c r="A21" s="164">
        <v>7</v>
      </c>
      <c r="B21" s="162" t="s">
        <v>339</v>
      </c>
      <c r="C21" s="159">
        <v>13.45</v>
      </c>
      <c r="D21" s="159">
        <v>13.45</v>
      </c>
      <c r="E21" s="159">
        <v>13.45</v>
      </c>
      <c r="F21" s="211"/>
      <c r="G21" s="169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</row>
    <row r="22" spans="1:67" s="132" customFormat="1">
      <c r="A22" s="161">
        <v>8</v>
      </c>
      <c r="B22" s="162" t="s">
        <v>338</v>
      </c>
      <c r="C22" s="159">
        <v>1.63</v>
      </c>
      <c r="D22" s="159">
        <v>1.63</v>
      </c>
      <c r="E22" s="159">
        <v>1.63</v>
      </c>
      <c r="F22" s="213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31"/>
      <c r="AS22" s="131"/>
    </row>
    <row r="23" spans="1:67" s="132" customFormat="1" ht="13.2">
      <c r="A23" s="133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</row>
    <row r="24" spans="1:67" s="142" customFormat="1" ht="18">
      <c r="A24" s="379" t="s">
        <v>335</v>
      </c>
      <c r="B24" s="379"/>
      <c r="C24" s="138"/>
      <c r="D24" s="138" t="s">
        <v>380</v>
      </c>
      <c r="E24" s="138"/>
      <c r="F24" s="138"/>
      <c r="G24" s="138"/>
      <c r="H24" s="139"/>
      <c r="I24" s="140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41"/>
      <c r="BA24" s="141"/>
    </row>
    <row r="25" spans="1:67" s="142" customFormat="1" ht="18">
      <c r="A25" s="143"/>
      <c r="B25" s="143"/>
      <c r="C25" s="143"/>
      <c r="D25" s="143"/>
      <c r="E25" s="143"/>
      <c r="F25" s="143"/>
      <c r="G25" s="143"/>
      <c r="H25" s="144"/>
      <c r="I25" s="144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1"/>
      <c r="BA25" s="141"/>
    </row>
    <row r="26" spans="1:67" s="142" customFormat="1" ht="18">
      <c r="A26" s="138" t="s">
        <v>47</v>
      </c>
      <c r="B26" s="143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</row>
    <row r="27" spans="1:67" s="145" customFormat="1" ht="15.6">
      <c r="A27" s="380" t="s">
        <v>336</v>
      </c>
      <c r="B27" s="380"/>
      <c r="C27" s="380"/>
    </row>
    <row r="28" spans="1:67" s="145" customFormat="1" ht="15.6">
      <c r="A28" s="146"/>
      <c r="B28" s="119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7"/>
      <c r="BK28" s="147"/>
      <c r="BL28" s="147"/>
      <c r="BM28" s="148"/>
      <c r="BN28" s="148"/>
      <c r="BO28" s="148"/>
    </row>
    <row r="29" spans="1:67" s="136" customFormat="1" ht="13.2">
      <c r="A29" s="142"/>
      <c r="B29" s="156"/>
    </row>
  </sheetData>
  <mergeCells count="24">
    <mergeCell ref="E5:G6"/>
    <mergeCell ref="AF1:AN1"/>
    <mergeCell ref="A8:AQ8"/>
    <mergeCell ref="AC6:AE6"/>
    <mergeCell ref="AF6:AH6"/>
    <mergeCell ref="AI6:AK6"/>
    <mergeCell ref="AL6:AN6"/>
    <mergeCell ref="AO6:AQ6"/>
    <mergeCell ref="A14:AQ14"/>
    <mergeCell ref="A24:B24"/>
    <mergeCell ref="A27:C27"/>
    <mergeCell ref="A2:AO2"/>
    <mergeCell ref="A5:A6"/>
    <mergeCell ref="B5:B6"/>
    <mergeCell ref="C5:C6"/>
    <mergeCell ref="D5:D6"/>
    <mergeCell ref="H5:AQ5"/>
    <mergeCell ref="H6:J6"/>
    <mergeCell ref="K6:M6"/>
    <mergeCell ref="N6:P6"/>
    <mergeCell ref="Q6:S6"/>
    <mergeCell ref="T6:V6"/>
    <mergeCell ref="W6:Y6"/>
    <mergeCell ref="Z6:AB6"/>
  </mergeCells>
  <pageMargins left="0.25" right="0.25" top="1.1811023622047245" bottom="0.78740157480314965" header="0" footer="0"/>
  <pageSetup paperSize="9" scale="54" fitToHeight="0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"/>
  <sheetViews>
    <sheetView view="pageBreakPreview" topLeftCell="C1" zoomScaleSheetLayoutView="100" workbookViewId="0">
      <selection activeCell="C24" sqref="C24"/>
    </sheetView>
  </sheetViews>
  <sheetFormatPr defaultRowHeight="18"/>
  <cols>
    <col min="1" max="1" width="4" style="101" customWidth="1"/>
    <col min="2" max="2" width="55.6640625" style="98" customWidth="1"/>
    <col min="3" max="3" width="113.88671875" style="111" customWidth="1"/>
    <col min="4" max="246" width="9.109375" style="98"/>
    <col min="247" max="247" width="4" style="98" customWidth="1"/>
    <col min="248" max="248" width="69" style="98" customWidth="1"/>
    <col min="249" max="249" width="66.5546875" style="98" customWidth="1"/>
    <col min="250" max="502" width="9.109375" style="98"/>
    <col min="503" max="503" width="4" style="98" customWidth="1"/>
    <col min="504" max="504" width="69" style="98" customWidth="1"/>
    <col min="505" max="505" width="66.5546875" style="98" customWidth="1"/>
    <col min="506" max="758" width="9.109375" style="98"/>
    <col min="759" max="759" width="4" style="98" customWidth="1"/>
    <col min="760" max="760" width="69" style="98" customWidth="1"/>
    <col min="761" max="761" width="66.5546875" style="98" customWidth="1"/>
    <col min="762" max="1014" width="9.109375" style="98"/>
    <col min="1015" max="1015" width="4" style="98" customWidth="1"/>
    <col min="1016" max="1016" width="69" style="98" customWidth="1"/>
    <col min="1017" max="1017" width="66.5546875" style="98" customWidth="1"/>
    <col min="1018" max="1270" width="9.109375" style="98"/>
    <col min="1271" max="1271" width="4" style="98" customWidth="1"/>
    <col min="1272" max="1272" width="69" style="98" customWidth="1"/>
    <col min="1273" max="1273" width="66.5546875" style="98" customWidth="1"/>
    <col min="1274" max="1526" width="9.109375" style="98"/>
    <col min="1527" max="1527" width="4" style="98" customWidth="1"/>
    <col min="1528" max="1528" width="69" style="98" customWidth="1"/>
    <col min="1529" max="1529" width="66.5546875" style="98" customWidth="1"/>
    <col min="1530" max="1782" width="9.109375" style="98"/>
    <col min="1783" max="1783" width="4" style="98" customWidth="1"/>
    <col min="1784" max="1784" width="69" style="98" customWidth="1"/>
    <col min="1785" max="1785" width="66.5546875" style="98" customWidth="1"/>
    <col min="1786" max="2038" width="9.109375" style="98"/>
    <col min="2039" max="2039" width="4" style="98" customWidth="1"/>
    <col min="2040" max="2040" width="69" style="98" customWidth="1"/>
    <col min="2041" max="2041" width="66.5546875" style="98" customWidth="1"/>
    <col min="2042" max="2294" width="9.109375" style="98"/>
    <col min="2295" max="2295" width="4" style="98" customWidth="1"/>
    <col min="2296" max="2296" width="69" style="98" customWidth="1"/>
    <col min="2297" max="2297" width="66.5546875" style="98" customWidth="1"/>
    <col min="2298" max="2550" width="9.109375" style="98"/>
    <col min="2551" max="2551" width="4" style="98" customWidth="1"/>
    <col min="2552" max="2552" width="69" style="98" customWidth="1"/>
    <col min="2553" max="2553" width="66.5546875" style="98" customWidth="1"/>
    <col min="2554" max="2806" width="9.109375" style="98"/>
    <col min="2807" max="2807" width="4" style="98" customWidth="1"/>
    <col min="2808" max="2808" width="69" style="98" customWidth="1"/>
    <col min="2809" max="2809" width="66.5546875" style="98" customWidth="1"/>
    <col min="2810" max="3062" width="9.109375" style="98"/>
    <col min="3063" max="3063" width="4" style="98" customWidth="1"/>
    <col min="3064" max="3064" width="69" style="98" customWidth="1"/>
    <col min="3065" max="3065" width="66.5546875" style="98" customWidth="1"/>
    <col min="3066" max="3318" width="9.109375" style="98"/>
    <col min="3319" max="3319" width="4" style="98" customWidth="1"/>
    <col min="3320" max="3320" width="69" style="98" customWidth="1"/>
    <col min="3321" max="3321" width="66.5546875" style="98" customWidth="1"/>
    <col min="3322" max="3574" width="9.109375" style="98"/>
    <col min="3575" max="3575" width="4" style="98" customWidth="1"/>
    <col min="3576" max="3576" width="69" style="98" customWidth="1"/>
    <col min="3577" max="3577" width="66.5546875" style="98" customWidth="1"/>
    <col min="3578" max="3830" width="9.109375" style="98"/>
    <col min="3831" max="3831" width="4" style="98" customWidth="1"/>
    <col min="3832" max="3832" width="69" style="98" customWidth="1"/>
    <col min="3833" max="3833" width="66.5546875" style="98" customWidth="1"/>
    <col min="3834" max="4086" width="9.109375" style="98"/>
    <col min="4087" max="4087" width="4" style="98" customWidth="1"/>
    <col min="4088" max="4088" width="69" style="98" customWidth="1"/>
    <col min="4089" max="4089" width="66.5546875" style="98" customWidth="1"/>
    <col min="4090" max="4342" width="9.109375" style="98"/>
    <col min="4343" max="4343" width="4" style="98" customWidth="1"/>
    <col min="4344" max="4344" width="69" style="98" customWidth="1"/>
    <col min="4345" max="4345" width="66.5546875" style="98" customWidth="1"/>
    <col min="4346" max="4598" width="9.109375" style="98"/>
    <col min="4599" max="4599" width="4" style="98" customWidth="1"/>
    <col min="4600" max="4600" width="69" style="98" customWidth="1"/>
    <col min="4601" max="4601" width="66.5546875" style="98" customWidth="1"/>
    <col min="4602" max="4854" width="9.109375" style="98"/>
    <col min="4855" max="4855" width="4" style="98" customWidth="1"/>
    <col min="4856" max="4856" width="69" style="98" customWidth="1"/>
    <col min="4857" max="4857" width="66.5546875" style="98" customWidth="1"/>
    <col min="4858" max="5110" width="9.109375" style="98"/>
    <col min="5111" max="5111" width="4" style="98" customWidth="1"/>
    <col min="5112" max="5112" width="69" style="98" customWidth="1"/>
    <col min="5113" max="5113" width="66.5546875" style="98" customWidth="1"/>
    <col min="5114" max="5366" width="9.109375" style="98"/>
    <col min="5367" max="5367" width="4" style="98" customWidth="1"/>
    <col min="5368" max="5368" width="69" style="98" customWidth="1"/>
    <col min="5369" max="5369" width="66.5546875" style="98" customWidth="1"/>
    <col min="5370" max="5622" width="9.109375" style="98"/>
    <col min="5623" max="5623" width="4" style="98" customWidth="1"/>
    <col min="5624" max="5624" width="69" style="98" customWidth="1"/>
    <col min="5625" max="5625" width="66.5546875" style="98" customWidth="1"/>
    <col min="5626" max="5878" width="9.109375" style="98"/>
    <col min="5879" max="5879" width="4" style="98" customWidth="1"/>
    <col min="5880" max="5880" width="69" style="98" customWidth="1"/>
    <col min="5881" max="5881" width="66.5546875" style="98" customWidth="1"/>
    <col min="5882" max="6134" width="9.109375" style="98"/>
    <col min="6135" max="6135" width="4" style="98" customWidth="1"/>
    <col min="6136" max="6136" width="69" style="98" customWidth="1"/>
    <col min="6137" max="6137" width="66.5546875" style="98" customWidth="1"/>
    <col min="6138" max="6390" width="9.109375" style="98"/>
    <col min="6391" max="6391" width="4" style="98" customWidth="1"/>
    <col min="6392" max="6392" width="69" style="98" customWidth="1"/>
    <col min="6393" max="6393" width="66.5546875" style="98" customWidth="1"/>
    <col min="6394" max="6646" width="9.109375" style="98"/>
    <col min="6647" max="6647" width="4" style="98" customWidth="1"/>
    <col min="6648" max="6648" width="69" style="98" customWidth="1"/>
    <col min="6649" max="6649" width="66.5546875" style="98" customWidth="1"/>
    <col min="6650" max="6902" width="9.109375" style="98"/>
    <col min="6903" max="6903" width="4" style="98" customWidth="1"/>
    <col min="6904" max="6904" width="69" style="98" customWidth="1"/>
    <col min="6905" max="6905" width="66.5546875" style="98" customWidth="1"/>
    <col min="6906" max="7158" width="9.109375" style="98"/>
    <col min="7159" max="7159" width="4" style="98" customWidth="1"/>
    <col min="7160" max="7160" width="69" style="98" customWidth="1"/>
    <col min="7161" max="7161" width="66.5546875" style="98" customWidth="1"/>
    <col min="7162" max="7414" width="9.109375" style="98"/>
    <col min="7415" max="7415" width="4" style="98" customWidth="1"/>
    <col min="7416" max="7416" width="69" style="98" customWidth="1"/>
    <col min="7417" max="7417" width="66.5546875" style="98" customWidth="1"/>
    <col min="7418" max="7670" width="9.109375" style="98"/>
    <col min="7671" max="7671" width="4" style="98" customWidth="1"/>
    <col min="7672" max="7672" width="69" style="98" customWidth="1"/>
    <col min="7673" max="7673" width="66.5546875" style="98" customWidth="1"/>
    <col min="7674" max="7926" width="9.109375" style="98"/>
    <col min="7927" max="7927" width="4" style="98" customWidth="1"/>
    <col min="7928" max="7928" width="69" style="98" customWidth="1"/>
    <col min="7929" max="7929" width="66.5546875" style="98" customWidth="1"/>
    <col min="7930" max="8182" width="9.109375" style="98"/>
    <col min="8183" max="8183" width="4" style="98" customWidth="1"/>
    <col min="8184" max="8184" width="69" style="98" customWidth="1"/>
    <col min="8185" max="8185" width="66.5546875" style="98" customWidth="1"/>
    <col min="8186" max="8438" width="9.109375" style="98"/>
    <col min="8439" max="8439" width="4" style="98" customWidth="1"/>
    <col min="8440" max="8440" width="69" style="98" customWidth="1"/>
    <col min="8441" max="8441" width="66.5546875" style="98" customWidth="1"/>
    <col min="8442" max="8694" width="9.109375" style="98"/>
    <col min="8695" max="8695" width="4" style="98" customWidth="1"/>
    <col min="8696" max="8696" width="69" style="98" customWidth="1"/>
    <col min="8697" max="8697" width="66.5546875" style="98" customWidth="1"/>
    <col min="8698" max="8950" width="9.109375" style="98"/>
    <col min="8951" max="8951" width="4" style="98" customWidth="1"/>
    <col min="8952" max="8952" width="69" style="98" customWidth="1"/>
    <col min="8953" max="8953" width="66.5546875" style="98" customWidth="1"/>
    <col min="8954" max="9206" width="9.109375" style="98"/>
    <col min="9207" max="9207" width="4" style="98" customWidth="1"/>
    <col min="9208" max="9208" width="69" style="98" customWidth="1"/>
    <col min="9209" max="9209" width="66.5546875" style="98" customWidth="1"/>
    <col min="9210" max="9462" width="9.109375" style="98"/>
    <col min="9463" max="9463" width="4" style="98" customWidth="1"/>
    <col min="9464" max="9464" width="69" style="98" customWidth="1"/>
    <col min="9465" max="9465" width="66.5546875" style="98" customWidth="1"/>
    <col min="9466" max="9718" width="9.109375" style="98"/>
    <col min="9719" max="9719" width="4" style="98" customWidth="1"/>
    <col min="9720" max="9720" width="69" style="98" customWidth="1"/>
    <col min="9721" max="9721" width="66.5546875" style="98" customWidth="1"/>
    <col min="9722" max="9974" width="9.109375" style="98"/>
    <col min="9975" max="9975" width="4" style="98" customWidth="1"/>
    <col min="9976" max="9976" width="69" style="98" customWidth="1"/>
    <col min="9977" max="9977" width="66.5546875" style="98" customWidth="1"/>
    <col min="9978" max="10230" width="9.109375" style="98"/>
    <col min="10231" max="10231" width="4" style="98" customWidth="1"/>
    <col min="10232" max="10232" width="69" style="98" customWidth="1"/>
    <col min="10233" max="10233" width="66.5546875" style="98" customWidth="1"/>
    <col min="10234" max="10486" width="9.109375" style="98"/>
    <col min="10487" max="10487" width="4" style="98" customWidth="1"/>
    <col min="10488" max="10488" width="69" style="98" customWidth="1"/>
    <col min="10489" max="10489" width="66.5546875" style="98" customWidth="1"/>
    <col min="10490" max="10742" width="9.109375" style="98"/>
    <col min="10743" max="10743" width="4" style="98" customWidth="1"/>
    <col min="10744" max="10744" width="69" style="98" customWidth="1"/>
    <col min="10745" max="10745" width="66.5546875" style="98" customWidth="1"/>
    <col min="10746" max="10998" width="9.109375" style="98"/>
    <col min="10999" max="10999" width="4" style="98" customWidth="1"/>
    <col min="11000" max="11000" width="69" style="98" customWidth="1"/>
    <col min="11001" max="11001" width="66.5546875" style="98" customWidth="1"/>
    <col min="11002" max="11254" width="9.109375" style="98"/>
    <col min="11255" max="11255" width="4" style="98" customWidth="1"/>
    <col min="11256" max="11256" width="69" style="98" customWidth="1"/>
    <col min="11257" max="11257" width="66.5546875" style="98" customWidth="1"/>
    <col min="11258" max="11510" width="9.109375" style="98"/>
    <col min="11511" max="11511" width="4" style="98" customWidth="1"/>
    <col min="11512" max="11512" width="69" style="98" customWidth="1"/>
    <col min="11513" max="11513" width="66.5546875" style="98" customWidth="1"/>
    <col min="11514" max="11766" width="9.109375" style="98"/>
    <col min="11767" max="11767" width="4" style="98" customWidth="1"/>
    <col min="11768" max="11768" width="69" style="98" customWidth="1"/>
    <col min="11769" max="11769" width="66.5546875" style="98" customWidth="1"/>
    <col min="11770" max="12022" width="9.109375" style="98"/>
    <col min="12023" max="12023" width="4" style="98" customWidth="1"/>
    <col min="12024" max="12024" width="69" style="98" customWidth="1"/>
    <col min="12025" max="12025" width="66.5546875" style="98" customWidth="1"/>
    <col min="12026" max="12278" width="9.109375" style="98"/>
    <col min="12279" max="12279" width="4" style="98" customWidth="1"/>
    <col min="12280" max="12280" width="69" style="98" customWidth="1"/>
    <col min="12281" max="12281" width="66.5546875" style="98" customWidth="1"/>
    <col min="12282" max="12534" width="9.109375" style="98"/>
    <col min="12535" max="12535" width="4" style="98" customWidth="1"/>
    <col min="12536" max="12536" width="69" style="98" customWidth="1"/>
    <col min="12537" max="12537" width="66.5546875" style="98" customWidth="1"/>
    <col min="12538" max="12790" width="9.109375" style="98"/>
    <col min="12791" max="12791" width="4" style="98" customWidth="1"/>
    <col min="12792" max="12792" width="69" style="98" customWidth="1"/>
    <col min="12793" max="12793" width="66.5546875" style="98" customWidth="1"/>
    <col min="12794" max="13046" width="9.109375" style="98"/>
    <col min="13047" max="13047" width="4" style="98" customWidth="1"/>
    <col min="13048" max="13048" width="69" style="98" customWidth="1"/>
    <col min="13049" max="13049" width="66.5546875" style="98" customWidth="1"/>
    <col min="13050" max="13302" width="9.109375" style="98"/>
    <col min="13303" max="13303" width="4" style="98" customWidth="1"/>
    <col min="13304" max="13304" width="69" style="98" customWidth="1"/>
    <col min="13305" max="13305" width="66.5546875" style="98" customWidth="1"/>
    <col min="13306" max="13558" width="9.109375" style="98"/>
    <col min="13559" max="13559" width="4" style="98" customWidth="1"/>
    <col min="13560" max="13560" width="69" style="98" customWidth="1"/>
    <col min="13561" max="13561" width="66.5546875" style="98" customWidth="1"/>
    <col min="13562" max="13814" width="9.109375" style="98"/>
    <col min="13815" max="13815" width="4" style="98" customWidth="1"/>
    <col min="13816" max="13816" width="69" style="98" customWidth="1"/>
    <col min="13817" max="13817" width="66.5546875" style="98" customWidth="1"/>
    <col min="13818" max="14070" width="9.109375" style="98"/>
    <col min="14071" max="14071" width="4" style="98" customWidth="1"/>
    <col min="14072" max="14072" width="69" style="98" customWidth="1"/>
    <col min="14073" max="14073" width="66.5546875" style="98" customWidth="1"/>
    <col min="14074" max="14326" width="9.109375" style="98"/>
    <col min="14327" max="14327" width="4" style="98" customWidth="1"/>
    <col min="14328" max="14328" width="69" style="98" customWidth="1"/>
    <col min="14329" max="14329" width="66.5546875" style="98" customWidth="1"/>
    <col min="14330" max="14582" width="9.109375" style="98"/>
    <col min="14583" max="14583" width="4" style="98" customWidth="1"/>
    <col min="14584" max="14584" width="69" style="98" customWidth="1"/>
    <col min="14585" max="14585" width="66.5546875" style="98" customWidth="1"/>
    <col min="14586" max="14838" width="9.109375" style="98"/>
    <col min="14839" max="14839" width="4" style="98" customWidth="1"/>
    <col min="14840" max="14840" width="69" style="98" customWidth="1"/>
    <col min="14841" max="14841" width="66.5546875" style="98" customWidth="1"/>
    <col min="14842" max="15094" width="9.109375" style="98"/>
    <col min="15095" max="15095" width="4" style="98" customWidth="1"/>
    <col min="15096" max="15096" width="69" style="98" customWidth="1"/>
    <col min="15097" max="15097" width="66.5546875" style="98" customWidth="1"/>
    <col min="15098" max="15350" width="9.109375" style="98"/>
    <col min="15351" max="15351" width="4" style="98" customWidth="1"/>
    <col min="15352" max="15352" width="69" style="98" customWidth="1"/>
    <col min="15353" max="15353" width="66.5546875" style="98" customWidth="1"/>
    <col min="15354" max="15606" width="9.109375" style="98"/>
    <col min="15607" max="15607" width="4" style="98" customWidth="1"/>
    <col min="15608" max="15608" width="69" style="98" customWidth="1"/>
    <col min="15609" max="15609" width="66.5546875" style="98" customWidth="1"/>
    <col min="15610" max="15862" width="9.109375" style="98"/>
    <col min="15863" max="15863" width="4" style="98" customWidth="1"/>
    <col min="15864" max="15864" width="69" style="98" customWidth="1"/>
    <col min="15865" max="15865" width="66.5546875" style="98" customWidth="1"/>
    <col min="15866" max="16118" width="9.109375" style="98"/>
    <col min="16119" max="16119" width="4" style="98" customWidth="1"/>
    <col min="16120" max="16120" width="69" style="98" customWidth="1"/>
    <col min="16121" max="16121" width="66.5546875" style="98" customWidth="1"/>
    <col min="16122" max="16384" width="9.109375" style="98"/>
  </cols>
  <sheetData>
    <row r="1" spans="1:3">
      <c r="C1" s="102" t="s">
        <v>284</v>
      </c>
    </row>
    <row r="2" spans="1:3" ht="19.5" customHeight="1">
      <c r="C2" s="102"/>
    </row>
    <row r="3" spans="1:3" ht="18.75" customHeight="1">
      <c r="B3" s="386" t="s">
        <v>286</v>
      </c>
      <c r="C3" s="386"/>
    </row>
    <row r="4" spans="1:3" ht="27" customHeight="1">
      <c r="A4" s="103"/>
      <c r="B4" s="399" t="s">
        <v>318</v>
      </c>
      <c r="C4" s="399"/>
    </row>
    <row r="5" spans="1:3" ht="27" customHeight="1">
      <c r="A5" s="104"/>
      <c r="B5" s="400" t="s">
        <v>285</v>
      </c>
      <c r="C5" s="400"/>
    </row>
    <row r="6" spans="1:3" ht="24" customHeight="1">
      <c r="A6" s="388" t="s">
        <v>264</v>
      </c>
      <c r="B6" s="393" t="s">
        <v>279</v>
      </c>
      <c r="C6" s="401"/>
    </row>
    <row r="7" spans="1:3" ht="20.25" customHeight="1">
      <c r="A7" s="396"/>
      <c r="B7" s="394"/>
      <c r="C7" s="402"/>
    </row>
    <row r="8" spans="1:3" ht="18.75" customHeight="1">
      <c r="A8" s="397"/>
      <c r="B8" s="395"/>
      <c r="C8" s="403"/>
    </row>
    <row r="9" spans="1:3">
      <c r="A9" s="116" t="s">
        <v>265</v>
      </c>
      <c r="B9" s="113" t="s">
        <v>266</v>
      </c>
      <c r="C9" s="115"/>
    </row>
    <row r="10" spans="1:3">
      <c r="A10" s="116" t="s">
        <v>6</v>
      </c>
      <c r="B10" s="113" t="s">
        <v>267</v>
      </c>
      <c r="C10" s="106"/>
    </row>
    <row r="11" spans="1:3" ht="24.75" customHeight="1">
      <c r="A11" s="116" t="s">
        <v>7</v>
      </c>
      <c r="B11" s="113" t="s">
        <v>268</v>
      </c>
      <c r="C11" s="105"/>
    </row>
    <row r="12" spans="1:3" ht="46.8">
      <c r="A12" s="116" t="s">
        <v>8</v>
      </c>
      <c r="B12" s="118" t="s">
        <v>269</v>
      </c>
      <c r="C12" s="105"/>
    </row>
    <row r="13" spans="1:3" ht="31.2">
      <c r="A13" s="117" t="s">
        <v>14</v>
      </c>
      <c r="B13" s="114" t="s">
        <v>290</v>
      </c>
      <c r="C13" s="210"/>
    </row>
    <row r="14" spans="1:3" ht="46.8">
      <c r="A14" s="116" t="s">
        <v>270</v>
      </c>
      <c r="B14" s="115" t="s">
        <v>271</v>
      </c>
      <c r="C14" s="105"/>
    </row>
    <row r="15" spans="1:3" ht="26.25" customHeight="1">
      <c r="A15" s="387" t="s">
        <v>272</v>
      </c>
      <c r="B15" s="390" t="s">
        <v>280</v>
      </c>
      <c r="C15" s="115"/>
    </row>
    <row r="16" spans="1:3">
      <c r="A16" s="388"/>
      <c r="B16" s="391"/>
      <c r="C16" s="105"/>
    </row>
    <row r="17" spans="1:54">
      <c r="A17" s="388"/>
      <c r="B17" s="391"/>
      <c r="C17" s="105"/>
    </row>
    <row r="18" spans="1:54">
      <c r="A18" s="388"/>
      <c r="B18" s="392"/>
      <c r="C18" s="107"/>
    </row>
    <row r="19" spans="1:54">
      <c r="A19" s="389"/>
      <c r="B19" s="115" t="s">
        <v>273</v>
      </c>
      <c r="C19" s="105"/>
    </row>
    <row r="20" spans="1:54">
      <c r="A20" s="108"/>
      <c r="B20" s="109"/>
      <c r="C20" s="110"/>
    </row>
    <row r="21" spans="1:54">
      <c r="A21" s="108"/>
      <c r="B21" s="109"/>
      <c r="C21" s="110"/>
    </row>
    <row r="22" spans="1:54" s="128" customFormat="1" ht="17.25" customHeight="1">
      <c r="A22" s="398" t="s">
        <v>335</v>
      </c>
      <c r="B22" s="398"/>
      <c r="C22" s="124" t="s">
        <v>380</v>
      </c>
      <c r="E22" s="124"/>
      <c r="F22" s="124"/>
      <c r="G22" s="124"/>
      <c r="H22" s="125"/>
      <c r="I22" s="126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7"/>
      <c r="BA22" s="127"/>
    </row>
    <row r="23" spans="1:54" s="128" customFormat="1" ht="17.25" customHeight="1">
      <c r="A23" s="129"/>
      <c r="B23" s="129"/>
      <c r="C23" s="129"/>
      <c r="E23" s="129"/>
      <c r="F23" s="129"/>
      <c r="G23" s="129"/>
      <c r="H23" s="130"/>
      <c r="I23" s="130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7"/>
      <c r="BA23" s="127"/>
    </row>
    <row r="24" spans="1:54" s="128" customFormat="1" ht="17.25" customHeight="1">
      <c r="A24" s="124" t="s">
        <v>47</v>
      </c>
      <c r="B24" s="124"/>
      <c r="C24" s="124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6"/>
      <c r="BA24" s="96"/>
      <c r="BB24" s="96"/>
    </row>
    <row r="25" spans="1:54" ht="17.25" customHeight="1">
      <c r="A25" s="340" t="s">
        <v>336</v>
      </c>
      <c r="B25" s="340"/>
      <c r="C25" s="340"/>
    </row>
    <row r="26" spans="1:54">
      <c r="A26" s="97"/>
    </row>
    <row r="27" spans="1:54">
      <c r="A27" s="97"/>
    </row>
    <row r="28" spans="1:54">
      <c r="A28" s="99"/>
    </row>
    <row r="29" spans="1:54">
      <c r="A29" s="112"/>
    </row>
  </sheetData>
  <mergeCells count="10">
    <mergeCell ref="A25:C25"/>
    <mergeCell ref="B3:C3"/>
    <mergeCell ref="A15:A19"/>
    <mergeCell ref="B15:B18"/>
    <mergeCell ref="B6:B8"/>
    <mergeCell ref="A6:A8"/>
    <mergeCell ref="A22:B22"/>
    <mergeCell ref="B4:C4"/>
    <mergeCell ref="B5:C5"/>
    <mergeCell ref="C6:C8"/>
  </mergeCells>
  <pageMargins left="0.25" right="0.39370078740157483" top="0.39370078740157483" bottom="0.39370078740157483" header="0" footer="0.31496062992125984"/>
  <pageSetup paperSize="9" scale="81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2017-06-05T06:01:09Z</cp:lastPrinted>
  <dcterms:created xsi:type="dcterms:W3CDTF">2011-05-17T05:04:33Z</dcterms:created>
  <dcterms:modified xsi:type="dcterms:W3CDTF">2017-06-05T12:25:49Z</dcterms:modified>
</cp:coreProperties>
</file>