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48" windowWidth="15576" windowHeight="1098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таб.3'!$D$2:$D$755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5'!$A$1:$C$39</definedName>
    <definedName name="_xlnm.Print_Area" localSheetId="3">'Финансирование таб.3'!$A$1:$BC$730</definedName>
  </definedNames>
  <calcPr calcId="145621"/>
</workbook>
</file>

<file path=xl/calcChain.xml><?xml version="1.0" encoding="utf-8"?>
<calcChain xmlns="http://schemas.openxmlformats.org/spreadsheetml/2006/main">
  <c r="AE444" i="13"/>
  <c r="AE443"/>
  <c r="AJ436"/>
  <c r="AE115"/>
  <c r="AE108"/>
  <c r="E393"/>
  <c r="F393"/>
  <c r="F394"/>
  <c r="F395"/>
  <c r="F392"/>
  <c r="W59"/>
  <c r="X59"/>
  <c r="Z53"/>
  <c r="Z52"/>
  <c r="X102"/>
  <c r="W102"/>
  <c r="AO101"/>
  <c r="AY642"/>
  <c r="AY643"/>
  <c r="Z643"/>
  <c r="Z642"/>
  <c r="Z635"/>
  <c r="AT402"/>
  <c r="Z401"/>
  <c r="Z423"/>
  <c r="Z409"/>
  <c r="AJ409"/>
  <c r="X408"/>
  <c r="W408"/>
  <c r="H163" l="1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H162"/>
  <c r="E163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F384"/>
  <c r="E384"/>
  <c r="F383"/>
  <c r="E383"/>
  <c r="F382"/>
  <c r="E382"/>
  <c r="F381"/>
  <c r="E381"/>
  <c r="F380"/>
  <c r="E380"/>
  <c r="F379"/>
  <c r="E379"/>
  <c r="BA378"/>
  <c r="AZ378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F378"/>
  <c r="E378"/>
  <c r="F377"/>
  <c r="E377"/>
  <c r="F376"/>
  <c r="E376"/>
  <c r="F375"/>
  <c r="E375"/>
  <c r="F374"/>
  <c r="E374"/>
  <c r="F373"/>
  <c r="E373"/>
  <c r="F372"/>
  <c r="E372"/>
  <c r="BA371"/>
  <c r="AZ371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F371"/>
  <c r="U704"/>
  <c r="Z704"/>
  <c r="T199"/>
  <c r="U45"/>
  <c r="T46"/>
  <c r="U46" s="1"/>
  <c r="AT45"/>
  <c r="AT46"/>
  <c r="T102"/>
  <c r="U102" s="1"/>
  <c r="U101"/>
  <c r="U643"/>
  <c r="U642"/>
  <c r="U635"/>
  <c r="U416"/>
  <c r="U423"/>
  <c r="U401"/>
  <c r="U408"/>
  <c r="AJ437"/>
  <c r="U437"/>
  <c r="G381" l="1"/>
  <c r="G378"/>
  <c r="G374"/>
  <c r="E371"/>
  <c r="G371" s="1"/>
  <c r="AY547" l="1"/>
  <c r="AY704"/>
  <c r="F78"/>
  <c r="Q80"/>
  <c r="R80" s="1"/>
  <c r="R643" l="1"/>
  <c r="R642"/>
  <c r="R635"/>
  <c r="R508"/>
  <c r="R494"/>
  <c r="R487"/>
  <c r="AO402" l="1"/>
  <c r="AY416"/>
  <c r="E408"/>
  <c r="H457"/>
  <c r="I457"/>
  <c r="J457"/>
  <c r="K457"/>
  <c r="L457"/>
  <c r="M457"/>
  <c r="N457"/>
  <c r="O457"/>
  <c r="P457"/>
  <c r="Q457"/>
  <c r="R457"/>
  <c r="S457"/>
  <c r="U457"/>
  <c r="V457"/>
  <c r="W457"/>
  <c r="X457"/>
  <c r="Y457"/>
  <c r="Z457"/>
  <c r="AA457"/>
  <c r="AB457"/>
  <c r="AC457"/>
  <c r="AD457"/>
  <c r="AE457"/>
  <c r="AF457"/>
  <c r="AG457"/>
  <c r="AH457"/>
  <c r="AI457"/>
  <c r="AJ457"/>
  <c r="AK457"/>
  <c r="AL457"/>
  <c r="AM457"/>
  <c r="AN457"/>
  <c r="AP457"/>
  <c r="AQ457"/>
  <c r="AR457"/>
  <c r="AS457"/>
  <c r="AT457"/>
  <c r="AU457"/>
  <c r="AV457"/>
  <c r="AW457"/>
  <c r="AX457"/>
  <c r="AY457"/>
  <c r="AZ457"/>
  <c r="J458"/>
  <c r="K458"/>
  <c r="L458"/>
  <c r="M458"/>
  <c r="N458"/>
  <c r="O458"/>
  <c r="P458"/>
  <c r="Q458"/>
  <c r="R458"/>
  <c r="S458"/>
  <c r="U458"/>
  <c r="V458"/>
  <c r="W458"/>
  <c r="X458"/>
  <c r="Y458"/>
  <c r="Z458"/>
  <c r="AA458"/>
  <c r="AB458"/>
  <c r="AC458"/>
  <c r="AD458"/>
  <c r="AE458"/>
  <c r="AF458"/>
  <c r="AG458"/>
  <c r="AH458"/>
  <c r="AI458"/>
  <c r="AJ458"/>
  <c r="AK458"/>
  <c r="AL458"/>
  <c r="AM458"/>
  <c r="AN458"/>
  <c r="AO458"/>
  <c r="AP458"/>
  <c r="AQ458"/>
  <c r="AR458"/>
  <c r="AS458"/>
  <c r="AU458"/>
  <c r="AV458"/>
  <c r="AW458"/>
  <c r="AX458"/>
  <c r="AZ458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AM456"/>
  <c r="AN456"/>
  <c r="AO456"/>
  <c r="AP456"/>
  <c r="AQ456"/>
  <c r="AR456"/>
  <c r="AS456"/>
  <c r="AT456"/>
  <c r="AU456"/>
  <c r="AV456"/>
  <c r="AW456"/>
  <c r="AX456"/>
  <c r="AY456"/>
  <c r="AZ456"/>
  <c r="H456"/>
  <c r="T457"/>
  <c r="F454"/>
  <c r="E454"/>
  <c r="F453"/>
  <c r="E453"/>
  <c r="F452"/>
  <c r="E452"/>
  <c r="F451"/>
  <c r="E451"/>
  <c r="F450"/>
  <c r="E450"/>
  <c r="F449"/>
  <c r="E449"/>
  <c r="AZ448"/>
  <c r="AY448"/>
  <c r="AW448"/>
  <c r="AV448"/>
  <c r="AU448"/>
  <c r="AT448"/>
  <c r="AR448"/>
  <c r="AQ448"/>
  <c r="AP448"/>
  <c r="AO448"/>
  <c r="AM448"/>
  <c r="AL448"/>
  <c r="AK448"/>
  <c r="AJ448"/>
  <c r="AH448"/>
  <c r="AG448"/>
  <c r="AF448"/>
  <c r="AE448"/>
  <c r="AC448"/>
  <c r="AB448"/>
  <c r="AA448"/>
  <c r="Z448"/>
  <c r="X448"/>
  <c r="W448"/>
  <c r="U448"/>
  <c r="T448"/>
  <c r="R448"/>
  <c r="Q448"/>
  <c r="O448"/>
  <c r="N448"/>
  <c r="H448"/>
  <c r="F448" l="1"/>
  <c r="E448"/>
  <c r="G448" s="1"/>
  <c r="G450"/>
  <c r="T73"/>
  <c r="U73" s="1"/>
  <c r="AU19" l="1"/>
  <c r="AU20"/>
  <c r="AU21"/>
  <c r="AU22"/>
  <c r="AU23"/>
  <c r="AU24"/>
  <c r="AO401" l="1"/>
  <c r="AO457" s="1"/>
  <c r="AT458"/>
  <c r="Q547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H19"/>
  <c r="I19"/>
  <c r="J19"/>
  <c r="J26" s="1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V19"/>
  <c r="AW19"/>
  <c r="AX19"/>
  <c r="AY19"/>
  <c r="AZ19"/>
  <c r="BA19"/>
  <c r="H20"/>
  <c r="I20"/>
  <c r="J20"/>
  <c r="J27" s="1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V21"/>
  <c r="AW21"/>
  <c r="AX21"/>
  <c r="AY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V22"/>
  <c r="AW22"/>
  <c r="AX22"/>
  <c r="AY22"/>
  <c r="AZ22"/>
  <c r="BA22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394"/>
  <c r="I409"/>
  <c r="H409"/>
  <c r="Q508"/>
  <c r="Q522"/>
  <c r="R522" s="1"/>
  <c r="Q515"/>
  <c r="R515" s="1"/>
  <c r="Q501"/>
  <c r="R501" s="1"/>
  <c r="Q529"/>
  <c r="R529" s="1"/>
  <c r="Q487"/>
  <c r="Q494"/>
  <c r="BA714"/>
  <c r="BA721" s="1"/>
  <c r="AZ714"/>
  <c r="AZ721" s="1"/>
  <c r="AY714"/>
  <c r="AY721" s="1"/>
  <c r="AX714"/>
  <c r="AX721" s="1"/>
  <c r="AW714"/>
  <c r="AW721" s="1"/>
  <c r="AV714"/>
  <c r="AV721" s="1"/>
  <c r="AT714"/>
  <c r="AT721" s="1"/>
  <c r="AS714"/>
  <c r="AS721" s="1"/>
  <c r="AR714"/>
  <c r="AR721" s="1"/>
  <c r="AQ714"/>
  <c r="AQ721" s="1"/>
  <c r="AP714"/>
  <c r="AP721" s="1"/>
  <c r="AO714"/>
  <c r="AO721" s="1"/>
  <c r="AN714"/>
  <c r="AN721" s="1"/>
  <c r="AM714"/>
  <c r="AM721" s="1"/>
  <c r="AL714"/>
  <c r="AL721" s="1"/>
  <c r="AK714"/>
  <c r="AK721" s="1"/>
  <c r="AJ714"/>
  <c r="AJ721" s="1"/>
  <c r="AI714"/>
  <c r="AI721" s="1"/>
  <c r="AH714"/>
  <c r="AH721" s="1"/>
  <c r="AG714"/>
  <c r="AG721" s="1"/>
  <c r="AF714"/>
  <c r="AF721" s="1"/>
  <c r="AE714"/>
  <c r="AE721" s="1"/>
  <c r="AD714"/>
  <c r="AD721" s="1"/>
  <c r="AC714"/>
  <c r="AC721" s="1"/>
  <c r="AB714"/>
  <c r="AB721" s="1"/>
  <c r="AA714"/>
  <c r="AA721" s="1"/>
  <c r="Z714"/>
  <c r="Z721" s="1"/>
  <c r="Y714"/>
  <c r="Y721" s="1"/>
  <c r="X714"/>
  <c r="X721" s="1"/>
  <c r="W714"/>
  <c r="W721" s="1"/>
  <c r="V714"/>
  <c r="V721" s="1"/>
  <c r="U714"/>
  <c r="U721" s="1"/>
  <c r="T714"/>
  <c r="T721" s="1"/>
  <c r="S714"/>
  <c r="S721" s="1"/>
  <c r="R714"/>
  <c r="R721" s="1"/>
  <c r="Q714"/>
  <c r="Q721" s="1"/>
  <c r="P714"/>
  <c r="P721" s="1"/>
  <c r="O714"/>
  <c r="O721" s="1"/>
  <c r="N714"/>
  <c r="N721" s="1"/>
  <c r="M714"/>
  <c r="M721" s="1"/>
  <c r="L714"/>
  <c r="L721" s="1"/>
  <c r="K714"/>
  <c r="K721" s="1"/>
  <c r="J714"/>
  <c r="J721" s="1"/>
  <c r="I714"/>
  <c r="I721" s="1"/>
  <c r="H714"/>
  <c r="H721" s="1"/>
  <c r="BA713"/>
  <c r="BA720" s="1"/>
  <c r="AZ713"/>
  <c r="AZ720" s="1"/>
  <c r="AY713"/>
  <c r="AY720" s="1"/>
  <c r="AX713"/>
  <c r="AX720" s="1"/>
  <c r="AW713"/>
  <c r="AW720" s="1"/>
  <c r="AV713"/>
  <c r="AV720" s="1"/>
  <c r="AT713"/>
  <c r="AT720" s="1"/>
  <c r="AS713"/>
  <c r="AS720" s="1"/>
  <c r="AR713"/>
  <c r="AR720" s="1"/>
  <c r="AQ713"/>
  <c r="AQ720" s="1"/>
  <c r="AP713"/>
  <c r="AP720" s="1"/>
  <c r="AO713"/>
  <c r="AO720" s="1"/>
  <c r="AN713"/>
  <c r="AN720" s="1"/>
  <c r="AM713"/>
  <c r="AM720" s="1"/>
  <c r="AL713"/>
  <c r="AL720" s="1"/>
  <c r="AK713"/>
  <c r="AK720" s="1"/>
  <c r="AJ713"/>
  <c r="AJ720" s="1"/>
  <c r="AI713"/>
  <c r="AI720" s="1"/>
  <c r="AH713"/>
  <c r="AH720" s="1"/>
  <c r="AG713"/>
  <c r="AG720" s="1"/>
  <c r="AF713"/>
  <c r="AF720" s="1"/>
  <c r="AE713"/>
  <c r="AE720" s="1"/>
  <c r="AD713"/>
  <c r="AD720" s="1"/>
  <c r="AC713"/>
  <c r="AC720" s="1"/>
  <c r="AB713"/>
  <c r="AB720" s="1"/>
  <c r="AA713"/>
  <c r="AA720" s="1"/>
  <c r="Z713"/>
  <c r="Z720" s="1"/>
  <c r="Y713"/>
  <c r="Y720" s="1"/>
  <c r="X713"/>
  <c r="X720" s="1"/>
  <c r="W713"/>
  <c r="W720" s="1"/>
  <c r="V713"/>
  <c r="V720" s="1"/>
  <c r="U713"/>
  <c r="U720" s="1"/>
  <c r="T713"/>
  <c r="T720" s="1"/>
  <c r="S713"/>
  <c r="S720" s="1"/>
  <c r="R713"/>
  <c r="R720" s="1"/>
  <c r="Q713"/>
  <c r="Q720" s="1"/>
  <c r="P713"/>
  <c r="P720" s="1"/>
  <c r="O713"/>
  <c r="O720" s="1"/>
  <c r="N713"/>
  <c r="N720" s="1"/>
  <c r="M713"/>
  <c r="M720" s="1"/>
  <c r="L713"/>
  <c r="L720" s="1"/>
  <c r="K713"/>
  <c r="K720" s="1"/>
  <c r="J713"/>
  <c r="J720" s="1"/>
  <c r="I713"/>
  <c r="I720" s="1"/>
  <c r="H713"/>
  <c r="H720" s="1"/>
  <c r="BA712"/>
  <c r="BA719" s="1"/>
  <c r="AZ712"/>
  <c r="AZ719" s="1"/>
  <c r="AY712"/>
  <c r="AY719" s="1"/>
  <c r="AX712"/>
  <c r="AX719" s="1"/>
  <c r="AW712"/>
  <c r="AW719" s="1"/>
  <c r="AV712"/>
  <c r="AV719" s="1"/>
  <c r="AT712"/>
  <c r="AT719" s="1"/>
  <c r="AS712"/>
  <c r="AS719" s="1"/>
  <c r="AR712"/>
  <c r="AR719" s="1"/>
  <c r="AQ712"/>
  <c r="AQ719" s="1"/>
  <c r="AP712"/>
  <c r="AP719" s="1"/>
  <c r="AO712"/>
  <c r="AO719" s="1"/>
  <c r="AN712"/>
  <c r="AN719" s="1"/>
  <c r="AM712"/>
  <c r="AM719" s="1"/>
  <c r="AL712"/>
  <c r="AL719" s="1"/>
  <c r="AK712"/>
  <c r="AK719" s="1"/>
  <c r="AJ712"/>
  <c r="AJ719" s="1"/>
  <c r="AI712"/>
  <c r="AI719" s="1"/>
  <c r="AH712"/>
  <c r="AH719" s="1"/>
  <c r="AG712"/>
  <c r="AG719" s="1"/>
  <c r="AF712"/>
  <c r="AF719" s="1"/>
  <c r="AE712"/>
  <c r="AE719" s="1"/>
  <c r="AD712"/>
  <c r="AD719" s="1"/>
  <c r="AC712"/>
  <c r="AC719" s="1"/>
  <c r="AB712"/>
  <c r="AB719" s="1"/>
  <c r="AA712"/>
  <c r="AA719" s="1"/>
  <c r="Z712"/>
  <c r="Z719" s="1"/>
  <c r="Y712"/>
  <c r="Y719" s="1"/>
  <c r="X712"/>
  <c r="X719" s="1"/>
  <c r="W712"/>
  <c r="W719" s="1"/>
  <c r="V712"/>
  <c r="V719" s="1"/>
  <c r="U712"/>
  <c r="U719" s="1"/>
  <c r="T712"/>
  <c r="T719" s="1"/>
  <c r="S712"/>
  <c r="S719" s="1"/>
  <c r="R712"/>
  <c r="R719" s="1"/>
  <c r="Q712"/>
  <c r="Q719" s="1"/>
  <c r="P712"/>
  <c r="P719" s="1"/>
  <c r="O712"/>
  <c r="O719" s="1"/>
  <c r="N712"/>
  <c r="N719" s="1"/>
  <c r="M712"/>
  <c r="M719" s="1"/>
  <c r="L712"/>
  <c r="L719" s="1"/>
  <c r="K712"/>
  <c r="K719" s="1"/>
  <c r="J712"/>
  <c r="J719" s="1"/>
  <c r="I712"/>
  <c r="I719" s="1"/>
  <c r="H712"/>
  <c r="H719" s="1"/>
  <c r="BA711"/>
  <c r="BA718" s="1"/>
  <c r="AZ711"/>
  <c r="AZ718" s="1"/>
  <c r="AY711"/>
  <c r="AY718" s="1"/>
  <c r="AX711"/>
  <c r="AX718" s="1"/>
  <c r="AW711"/>
  <c r="AW718" s="1"/>
  <c r="AV711"/>
  <c r="AV718" s="1"/>
  <c r="AT711"/>
  <c r="AT718" s="1"/>
  <c r="AS711"/>
  <c r="AS718" s="1"/>
  <c r="AR711"/>
  <c r="AR718" s="1"/>
  <c r="AQ711"/>
  <c r="AQ718" s="1"/>
  <c r="AP711"/>
  <c r="AP718" s="1"/>
  <c r="AO711"/>
  <c r="AO718" s="1"/>
  <c r="AN711"/>
  <c r="AN718" s="1"/>
  <c r="AM711"/>
  <c r="AM718" s="1"/>
  <c r="AL711"/>
  <c r="AL718" s="1"/>
  <c r="AK711"/>
  <c r="AK718" s="1"/>
  <c r="AJ711"/>
  <c r="AJ718" s="1"/>
  <c r="AI711"/>
  <c r="AI718" s="1"/>
  <c r="AH711"/>
  <c r="AH718" s="1"/>
  <c r="AG711"/>
  <c r="AG718" s="1"/>
  <c r="AF711"/>
  <c r="AF718" s="1"/>
  <c r="AE711"/>
  <c r="AE718" s="1"/>
  <c r="AD711"/>
  <c r="AD718" s="1"/>
  <c r="AC711"/>
  <c r="AC718" s="1"/>
  <c r="AB711"/>
  <c r="AB718" s="1"/>
  <c r="AA711"/>
  <c r="AA718" s="1"/>
  <c r="Z711"/>
  <c r="Z718" s="1"/>
  <c r="Y711"/>
  <c r="Y718" s="1"/>
  <c r="X711"/>
  <c r="X718" s="1"/>
  <c r="W711"/>
  <c r="W718" s="1"/>
  <c r="V711"/>
  <c r="V718" s="1"/>
  <c r="U711"/>
  <c r="U718" s="1"/>
  <c r="T711"/>
  <c r="T718" s="1"/>
  <c r="S711"/>
  <c r="S718" s="1"/>
  <c r="R711"/>
  <c r="R718" s="1"/>
  <c r="Q711"/>
  <c r="Q718" s="1"/>
  <c r="P711"/>
  <c r="P718" s="1"/>
  <c r="O711"/>
  <c r="O718" s="1"/>
  <c r="N711"/>
  <c r="N718" s="1"/>
  <c r="M711"/>
  <c r="M718" s="1"/>
  <c r="L711"/>
  <c r="L718" s="1"/>
  <c r="K711"/>
  <c r="K718" s="1"/>
  <c r="J711"/>
  <c r="J718" s="1"/>
  <c r="I711"/>
  <c r="I718" s="1"/>
  <c r="H711"/>
  <c r="H718" s="1"/>
  <c r="BA710"/>
  <c r="BA717" s="1"/>
  <c r="AZ710"/>
  <c r="AZ717" s="1"/>
  <c r="AY710"/>
  <c r="AY717" s="1"/>
  <c r="AX710"/>
  <c r="AX717" s="1"/>
  <c r="AW710"/>
  <c r="AW717" s="1"/>
  <c r="AV710"/>
  <c r="AV717" s="1"/>
  <c r="AT710"/>
  <c r="AT717" s="1"/>
  <c r="AS710"/>
  <c r="AS717" s="1"/>
  <c r="AR710"/>
  <c r="AR717" s="1"/>
  <c r="AQ710"/>
  <c r="AQ717" s="1"/>
  <c r="AP710"/>
  <c r="AP717" s="1"/>
  <c r="AO710"/>
  <c r="AO717" s="1"/>
  <c r="AN710"/>
  <c r="AN717" s="1"/>
  <c r="AM710"/>
  <c r="AM717" s="1"/>
  <c r="AL710"/>
  <c r="AL717" s="1"/>
  <c r="AK710"/>
  <c r="AK717" s="1"/>
  <c r="AJ710"/>
  <c r="AJ717" s="1"/>
  <c r="AI710"/>
  <c r="AI717" s="1"/>
  <c r="AH710"/>
  <c r="AH717" s="1"/>
  <c r="AG710"/>
  <c r="AG717" s="1"/>
  <c r="AF710"/>
  <c r="AF717" s="1"/>
  <c r="AE710"/>
  <c r="AE717" s="1"/>
  <c r="AD710"/>
  <c r="AD717" s="1"/>
  <c r="AC710"/>
  <c r="AC717" s="1"/>
  <c r="AB710"/>
  <c r="AB717" s="1"/>
  <c r="AA710"/>
  <c r="AA717" s="1"/>
  <c r="Z710"/>
  <c r="Z717" s="1"/>
  <c r="Y710"/>
  <c r="Y717" s="1"/>
  <c r="X710"/>
  <c r="X717" s="1"/>
  <c r="W710"/>
  <c r="W717" s="1"/>
  <c r="V710"/>
  <c r="V717" s="1"/>
  <c r="U710"/>
  <c r="U717" s="1"/>
  <c r="T710"/>
  <c r="T717" s="1"/>
  <c r="S710"/>
  <c r="S717" s="1"/>
  <c r="R710"/>
  <c r="R717" s="1"/>
  <c r="Q710"/>
  <c r="Q717" s="1"/>
  <c r="P710"/>
  <c r="P717" s="1"/>
  <c r="O710"/>
  <c r="O717" s="1"/>
  <c r="N710"/>
  <c r="N717" s="1"/>
  <c r="M710"/>
  <c r="M717" s="1"/>
  <c r="L710"/>
  <c r="L717" s="1"/>
  <c r="K710"/>
  <c r="K717" s="1"/>
  <c r="J710"/>
  <c r="J717" s="1"/>
  <c r="I710"/>
  <c r="I717" s="1"/>
  <c r="H710"/>
  <c r="H717" s="1"/>
  <c r="BA709"/>
  <c r="BA716" s="1"/>
  <c r="AZ709"/>
  <c r="AZ716" s="1"/>
  <c r="AZ715" s="1"/>
  <c r="AY709"/>
  <c r="AY716" s="1"/>
  <c r="AY715" s="1"/>
  <c r="AX709"/>
  <c r="AX716" s="1"/>
  <c r="AW709"/>
  <c r="AW716" s="1"/>
  <c r="AW715" s="1"/>
  <c r="AV709"/>
  <c r="AV716" s="1"/>
  <c r="AV715" s="1"/>
  <c r="AT709"/>
  <c r="AT716" s="1"/>
  <c r="AT715" s="1"/>
  <c r="AS709"/>
  <c r="AS716" s="1"/>
  <c r="AR709"/>
  <c r="AR716" s="1"/>
  <c r="AR715" s="1"/>
  <c r="AQ709"/>
  <c r="AQ716" s="1"/>
  <c r="AQ715" s="1"/>
  <c r="AP709"/>
  <c r="AP716" s="1"/>
  <c r="AP715" s="1"/>
  <c r="AO709"/>
  <c r="AO716" s="1"/>
  <c r="AO715" s="1"/>
  <c r="AN709"/>
  <c r="AN716" s="1"/>
  <c r="AM709"/>
  <c r="AM716" s="1"/>
  <c r="AM715" s="1"/>
  <c r="AL709"/>
  <c r="AL716" s="1"/>
  <c r="AL715" s="1"/>
  <c r="AK709"/>
  <c r="AK716" s="1"/>
  <c r="AK715" s="1"/>
  <c r="AJ709"/>
  <c r="AJ716" s="1"/>
  <c r="AJ715" s="1"/>
  <c r="AI709"/>
  <c r="AI716" s="1"/>
  <c r="AH709"/>
  <c r="AH708" s="1"/>
  <c r="AG709"/>
  <c r="AG716" s="1"/>
  <c r="AG715" s="1"/>
  <c r="AF709"/>
  <c r="AF708" s="1"/>
  <c r="AE709"/>
  <c r="AE716" s="1"/>
  <c r="AD709"/>
  <c r="AD716" s="1"/>
  <c r="AC709"/>
  <c r="AC716" s="1"/>
  <c r="AC715" s="1"/>
  <c r="AB709"/>
  <c r="AB716" s="1"/>
  <c r="AB715" s="1"/>
  <c r="AA709"/>
  <c r="AA716" s="1"/>
  <c r="Z709"/>
  <c r="Z716" s="1"/>
  <c r="Z715" s="1"/>
  <c r="Y709"/>
  <c r="Y716" s="1"/>
  <c r="X709"/>
  <c r="W709"/>
  <c r="W716" s="1"/>
  <c r="V709"/>
  <c r="V716" s="1"/>
  <c r="U709"/>
  <c r="U716" s="1"/>
  <c r="U715" s="1"/>
  <c r="T709"/>
  <c r="T716" s="1"/>
  <c r="S709"/>
  <c r="S716" s="1"/>
  <c r="R709"/>
  <c r="R708" s="1"/>
  <c r="Q709"/>
  <c r="Q716" s="1"/>
  <c r="P709"/>
  <c r="P716" s="1"/>
  <c r="O709"/>
  <c r="O716" s="1"/>
  <c r="O715" s="1"/>
  <c r="N709"/>
  <c r="N716" s="1"/>
  <c r="N715" s="1"/>
  <c r="M709"/>
  <c r="M716" s="1"/>
  <c r="L709"/>
  <c r="K709"/>
  <c r="K716" s="1"/>
  <c r="K715" s="1"/>
  <c r="J709"/>
  <c r="J716" s="1"/>
  <c r="I709"/>
  <c r="I716" s="1"/>
  <c r="H709"/>
  <c r="H716" s="1"/>
  <c r="E709"/>
  <c r="AY708"/>
  <c r="AW708"/>
  <c r="AV708"/>
  <c r="AT708"/>
  <c r="AQ708"/>
  <c r="AO708"/>
  <c r="AM708"/>
  <c r="AL708"/>
  <c r="AK708"/>
  <c r="AJ708"/>
  <c r="AG708"/>
  <c r="AE708"/>
  <c r="AC708"/>
  <c r="AB708"/>
  <c r="Z708"/>
  <c r="W708"/>
  <c r="U708"/>
  <c r="T708"/>
  <c r="Q708"/>
  <c r="O708"/>
  <c r="N708"/>
  <c r="I708"/>
  <c r="H708"/>
  <c r="F707"/>
  <c r="E707"/>
  <c r="F706"/>
  <c r="E706"/>
  <c r="F705"/>
  <c r="E705"/>
  <c r="F704"/>
  <c r="E704"/>
  <c r="F703"/>
  <c r="E703"/>
  <c r="F702"/>
  <c r="E702"/>
  <c r="AZ701"/>
  <c r="AY701"/>
  <c r="AW701"/>
  <c r="AV701"/>
  <c r="AT701"/>
  <c r="AR701"/>
  <c r="AQ701"/>
  <c r="AP701"/>
  <c r="AO701"/>
  <c r="AM701"/>
  <c r="AL701"/>
  <c r="AK701"/>
  <c r="AJ701"/>
  <c r="AH701"/>
  <c r="AG701"/>
  <c r="AF701"/>
  <c r="AE701"/>
  <c r="AC701"/>
  <c r="AB701"/>
  <c r="AA701"/>
  <c r="Z701"/>
  <c r="X701"/>
  <c r="W701"/>
  <c r="U701"/>
  <c r="T701"/>
  <c r="R701"/>
  <c r="Q701"/>
  <c r="O701"/>
  <c r="N701"/>
  <c r="L701"/>
  <c r="K701"/>
  <c r="I701"/>
  <c r="H701"/>
  <c r="G386"/>
  <c r="G389"/>
  <c r="G390"/>
  <c r="G622" s="1"/>
  <c r="G391"/>
  <c r="G623" s="1"/>
  <c r="I387"/>
  <c r="J387"/>
  <c r="K387"/>
  <c r="L387"/>
  <c r="M387"/>
  <c r="N387"/>
  <c r="O387"/>
  <c r="P387"/>
  <c r="Q387"/>
  <c r="R387"/>
  <c r="S387"/>
  <c r="T387"/>
  <c r="U387"/>
  <c r="V387"/>
  <c r="W387"/>
  <c r="X387"/>
  <c r="Y387"/>
  <c r="Z387"/>
  <c r="AA387"/>
  <c r="AB387"/>
  <c r="AC387"/>
  <c r="AD387"/>
  <c r="AF387"/>
  <c r="AG387"/>
  <c r="AH387"/>
  <c r="AI387"/>
  <c r="AJ387"/>
  <c r="AK387"/>
  <c r="AL387"/>
  <c r="AM387"/>
  <c r="AN387"/>
  <c r="AO387"/>
  <c r="AP387"/>
  <c r="AQ387"/>
  <c r="AR387"/>
  <c r="AS387"/>
  <c r="AT387"/>
  <c r="AU387"/>
  <c r="AV387"/>
  <c r="AW387"/>
  <c r="AX387"/>
  <c r="AY387"/>
  <c r="AZ387"/>
  <c r="BA387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A388"/>
  <c r="AB388"/>
  <c r="AC388"/>
  <c r="AD388"/>
  <c r="AF388"/>
  <c r="AG388"/>
  <c r="AH388"/>
  <c r="AI388"/>
  <c r="AJ388"/>
  <c r="AK388"/>
  <c r="AL388"/>
  <c r="AM388"/>
  <c r="AN388"/>
  <c r="AO388"/>
  <c r="AP388"/>
  <c r="AQ388"/>
  <c r="AR388"/>
  <c r="AS388"/>
  <c r="AT388"/>
  <c r="AU388"/>
  <c r="AV388"/>
  <c r="AW388"/>
  <c r="AX388"/>
  <c r="AY388"/>
  <c r="AZ388"/>
  <c r="BA388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Y389"/>
  <c r="Z389"/>
  <c r="AA389"/>
  <c r="AB389"/>
  <c r="AC389"/>
  <c r="AD389"/>
  <c r="AE389"/>
  <c r="AF389"/>
  <c r="AG389"/>
  <c r="AH389"/>
  <c r="AI389"/>
  <c r="AJ389"/>
  <c r="AK389"/>
  <c r="AL389"/>
  <c r="AM389"/>
  <c r="AN389"/>
  <c r="AO389"/>
  <c r="AP389"/>
  <c r="AQ389"/>
  <c r="AR389"/>
  <c r="AS389"/>
  <c r="AT389"/>
  <c r="AU389"/>
  <c r="AV389"/>
  <c r="AW389"/>
  <c r="AX389"/>
  <c r="AY389"/>
  <c r="AZ389"/>
  <c r="BA389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Y390"/>
  <c r="Z390"/>
  <c r="AA390"/>
  <c r="AB390"/>
  <c r="AC390"/>
  <c r="AD390"/>
  <c r="AE390"/>
  <c r="AF390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A391"/>
  <c r="AB391"/>
  <c r="AC391"/>
  <c r="AD391"/>
  <c r="AE391"/>
  <c r="AF391"/>
  <c r="AG391"/>
  <c r="AH391"/>
  <c r="AI391"/>
  <c r="AJ391"/>
  <c r="AK391"/>
  <c r="AL391"/>
  <c r="AM391"/>
  <c r="AN391"/>
  <c r="AO391"/>
  <c r="AP391"/>
  <c r="AQ391"/>
  <c r="AR391"/>
  <c r="AS391"/>
  <c r="AT391"/>
  <c r="AU391"/>
  <c r="AV391"/>
  <c r="AW391"/>
  <c r="AX391"/>
  <c r="AY391"/>
  <c r="AZ391"/>
  <c r="BA391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AE388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F287" s="1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73"/>
  <c r="J273"/>
  <c r="K273"/>
  <c r="L273"/>
  <c r="M273"/>
  <c r="N273"/>
  <c r="O273"/>
  <c r="P273"/>
  <c r="Q273"/>
  <c r="R273"/>
  <c r="F273" s="1"/>
  <c r="G273" s="1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E266" s="1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I259"/>
  <c r="J259"/>
  <c r="K259"/>
  <c r="L259"/>
  <c r="M259"/>
  <c r="N259"/>
  <c r="O259"/>
  <c r="P259"/>
  <c r="Q259"/>
  <c r="R259"/>
  <c r="F259" s="1"/>
  <c r="G259" s="1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H259"/>
  <c r="I252"/>
  <c r="J252"/>
  <c r="K252"/>
  <c r="L252"/>
  <c r="M252"/>
  <c r="N252"/>
  <c r="O252"/>
  <c r="P252"/>
  <c r="Q252"/>
  <c r="R252"/>
  <c r="S252"/>
  <c r="T252"/>
  <c r="E252" s="1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F245" s="1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BA238"/>
  <c r="I238"/>
  <c r="J238"/>
  <c r="K238"/>
  <c r="E238" s="1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H238"/>
  <c r="I231"/>
  <c r="J231"/>
  <c r="K231"/>
  <c r="L231"/>
  <c r="M231"/>
  <c r="N231"/>
  <c r="O231"/>
  <c r="P231"/>
  <c r="Q231"/>
  <c r="R231"/>
  <c r="F231" s="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E224" s="1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F217" s="1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H196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89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H182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G360" s="1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G346" s="1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G332" s="1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G318" s="1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G290" s="1"/>
  <c r="E290"/>
  <c r="F289"/>
  <c r="E289"/>
  <c r="F288"/>
  <c r="E288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G276" s="1"/>
  <c r="E276"/>
  <c r="F275"/>
  <c r="E275"/>
  <c r="F274"/>
  <c r="E274"/>
  <c r="E273"/>
  <c r="F272"/>
  <c r="E272"/>
  <c r="F271"/>
  <c r="E271"/>
  <c r="F270"/>
  <c r="E270"/>
  <c r="F269"/>
  <c r="E269"/>
  <c r="F268"/>
  <c r="E268"/>
  <c r="F267"/>
  <c r="E267"/>
  <c r="F266"/>
  <c r="F265"/>
  <c r="E265"/>
  <c r="F264"/>
  <c r="E264"/>
  <c r="F263"/>
  <c r="E263"/>
  <c r="F262"/>
  <c r="G262" s="1"/>
  <c r="E262"/>
  <c r="F261"/>
  <c r="E261"/>
  <c r="F260"/>
  <c r="E260"/>
  <c r="E259"/>
  <c r="F258"/>
  <c r="E258"/>
  <c r="F257"/>
  <c r="E257"/>
  <c r="F256"/>
  <c r="E256"/>
  <c r="F255"/>
  <c r="E255"/>
  <c r="F254"/>
  <c r="E254"/>
  <c r="F253"/>
  <c r="E253"/>
  <c r="F252"/>
  <c r="F251"/>
  <c r="E251"/>
  <c r="F250"/>
  <c r="E250"/>
  <c r="F249"/>
  <c r="E249"/>
  <c r="F248"/>
  <c r="G248" s="1"/>
  <c r="E248"/>
  <c r="F247"/>
  <c r="E247"/>
  <c r="F246"/>
  <c r="E246"/>
  <c r="E245"/>
  <c r="F244"/>
  <c r="E244"/>
  <c r="F243"/>
  <c r="E243"/>
  <c r="F242"/>
  <c r="E242"/>
  <c r="F241"/>
  <c r="E241"/>
  <c r="F240"/>
  <c r="E240"/>
  <c r="F239"/>
  <c r="E239"/>
  <c r="F238"/>
  <c r="F237"/>
  <c r="E237"/>
  <c r="F236"/>
  <c r="E236"/>
  <c r="F235"/>
  <c r="E235"/>
  <c r="F234"/>
  <c r="G234" s="1"/>
  <c r="E234"/>
  <c r="F233"/>
  <c r="E233"/>
  <c r="F232"/>
  <c r="E232"/>
  <c r="E231"/>
  <c r="F230"/>
  <c r="E230"/>
  <c r="F229"/>
  <c r="E229"/>
  <c r="F228"/>
  <c r="E228"/>
  <c r="F227"/>
  <c r="E227"/>
  <c r="F226"/>
  <c r="E226"/>
  <c r="F225"/>
  <c r="E225"/>
  <c r="F224"/>
  <c r="F223"/>
  <c r="E223"/>
  <c r="F222"/>
  <c r="E222"/>
  <c r="F221"/>
  <c r="E221"/>
  <c r="F220"/>
  <c r="E220"/>
  <c r="F219"/>
  <c r="E219"/>
  <c r="F218"/>
  <c r="E218"/>
  <c r="E217"/>
  <c r="AE715" l="1"/>
  <c r="X708"/>
  <c r="W715"/>
  <c r="H387"/>
  <c r="H161"/>
  <c r="G304"/>
  <c r="F701"/>
  <c r="G241"/>
  <c r="G255"/>
  <c r="G269"/>
  <c r="G283"/>
  <c r="G297"/>
  <c r="G301"/>
  <c r="G311"/>
  <c r="G325"/>
  <c r="G339"/>
  <c r="G353"/>
  <c r="G357"/>
  <c r="G367"/>
  <c r="G364"/>
  <c r="G252"/>
  <c r="G280"/>
  <c r="T715"/>
  <c r="K708"/>
  <c r="F714"/>
  <c r="E721"/>
  <c r="H406"/>
  <c r="H458"/>
  <c r="E714"/>
  <c r="I458"/>
  <c r="I395" s="1"/>
  <c r="I406"/>
  <c r="E701"/>
  <c r="G704"/>
  <c r="G231"/>
  <c r="G233"/>
  <c r="G350"/>
  <c r="G352"/>
  <c r="G343"/>
  <c r="G345"/>
  <c r="G336"/>
  <c r="G338"/>
  <c r="G329"/>
  <c r="G331"/>
  <c r="G322"/>
  <c r="G324"/>
  <c r="G315"/>
  <c r="G317"/>
  <c r="G308"/>
  <c r="G310"/>
  <c r="G303"/>
  <c r="G294"/>
  <c r="G296"/>
  <c r="G287"/>
  <c r="G289"/>
  <c r="G282"/>
  <c r="G275"/>
  <c r="G266"/>
  <c r="G268"/>
  <c r="G261"/>
  <c r="G254"/>
  <c r="G245"/>
  <c r="G247"/>
  <c r="G238"/>
  <c r="G240"/>
  <c r="G217"/>
  <c r="G219"/>
  <c r="G220"/>
  <c r="G224"/>
  <c r="G226"/>
  <c r="G227"/>
  <c r="Q715"/>
  <c r="E49"/>
  <c r="E712"/>
  <c r="E710"/>
  <c r="E720"/>
  <c r="AA708"/>
  <c r="AA715"/>
  <c r="E708"/>
  <c r="E718"/>
  <c r="AE387"/>
  <c r="H386"/>
  <c r="F709"/>
  <c r="E717"/>
  <c r="E711"/>
  <c r="E719"/>
  <c r="E713"/>
  <c r="E716"/>
  <c r="H715"/>
  <c r="I715"/>
  <c r="L716"/>
  <c r="L715" s="1"/>
  <c r="R716"/>
  <c r="R715" s="1"/>
  <c r="X716"/>
  <c r="X715" s="1"/>
  <c r="AF716"/>
  <c r="AF715" s="1"/>
  <c r="AH716"/>
  <c r="AH715" s="1"/>
  <c r="L708"/>
  <c r="AP708"/>
  <c r="AR708"/>
  <c r="AZ708"/>
  <c r="F710"/>
  <c r="F717"/>
  <c r="F711"/>
  <c r="F718"/>
  <c r="F712"/>
  <c r="F719"/>
  <c r="F713"/>
  <c r="F720"/>
  <c r="F721"/>
  <c r="G701" l="1"/>
  <c r="G718"/>
  <c r="G711"/>
  <c r="E387"/>
  <c r="E715"/>
  <c r="F708"/>
  <c r="G708" s="1"/>
  <c r="F715"/>
  <c r="F716"/>
  <c r="G715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G108" s="1"/>
  <c r="F108"/>
  <c r="E109"/>
  <c r="F109"/>
  <c r="E110"/>
  <c r="F110"/>
  <c r="E111"/>
  <c r="F111"/>
  <c r="E113"/>
  <c r="F113"/>
  <c r="E114"/>
  <c r="F114"/>
  <c r="E115"/>
  <c r="G115" s="1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G129" s="1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H37"/>
  <c r="I37"/>
  <c r="J37"/>
  <c r="J156" s="1"/>
  <c r="K37"/>
  <c r="K156" s="1"/>
  <c r="L37"/>
  <c r="L156" s="1"/>
  <c r="M37"/>
  <c r="M156" s="1"/>
  <c r="N37"/>
  <c r="N156" s="1"/>
  <c r="O37"/>
  <c r="O156" s="1"/>
  <c r="P37"/>
  <c r="P156" s="1"/>
  <c r="Q37"/>
  <c r="Q156" s="1"/>
  <c r="R37"/>
  <c r="R156" s="1"/>
  <c r="S37"/>
  <c r="S156" s="1"/>
  <c r="T37"/>
  <c r="T156" s="1"/>
  <c r="U37"/>
  <c r="U156" s="1"/>
  <c r="V37"/>
  <c r="V156" s="1"/>
  <c r="W37"/>
  <c r="W156" s="1"/>
  <c r="X37"/>
  <c r="X156" s="1"/>
  <c r="Y37"/>
  <c r="Y156" s="1"/>
  <c r="Z37"/>
  <c r="Z156" s="1"/>
  <c r="AA37"/>
  <c r="AA156" s="1"/>
  <c r="AB37"/>
  <c r="AB156" s="1"/>
  <c r="AC37"/>
  <c r="AC156" s="1"/>
  <c r="AD37"/>
  <c r="AD156" s="1"/>
  <c r="AE37"/>
  <c r="AE156" s="1"/>
  <c r="AF37"/>
  <c r="AF156" s="1"/>
  <c r="AG37"/>
  <c r="AG156" s="1"/>
  <c r="AH37"/>
  <c r="AH156" s="1"/>
  <c r="AI37"/>
  <c r="AI156" s="1"/>
  <c r="AJ37"/>
  <c r="AJ156" s="1"/>
  <c r="AK37"/>
  <c r="AK156" s="1"/>
  <c r="AL37"/>
  <c r="AL156" s="1"/>
  <c r="AM37"/>
  <c r="AM156" s="1"/>
  <c r="AN37"/>
  <c r="AN156" s="1"/>
  <c r="AO37"/>
  <c r="AO156" s="1"/>
  <c r="AP37"/>
  <c r="AP156" s="1"/>
  <c r="AQ37"/>
  <c r="AQ156" s="1"/>
  <c r="AR37"/>
  <c r="AR156" s="1"/>
  <c r="AS37"/>
  <c r="AS156" s="1"/>
  <c r="AT37"/>
  <c r="AT156" s="1"/>
  <c r="AU37"/>
  <c r="AU156" s="1"/>
  <c r="AV37"/>
  <c r="AV156" s="1"/>
  <c r="AW37"/>
  <c r="AW156" s="1"/>
  <c r="AX37"/>
  <c r="AX156" s="1"/>
  <c r="AY37"/>
  <c r="AY156" s="1"/>
  <c r="AZ37"/>
  <c r="AZ156" s="1"/>
  <c r="BA37"/>
  <c r="BA156" s="1"/>
  <c r="H38"/>
  <c r="I38"/>
  <c r="J38"/>
  <c r="J157" s="1"/>
  <c r="K38"/>
  <c r="K157" s="1"/>
  <c r="L38"/>
  <c r="L157" s="1"/>
  <c r="M38"/>
  <c r="M157" s="1"/>
  <c r="N38"/>
  <c r="N157" s="1"/>
  <c r="O38"/>
  <c r="O157" s="1"/>
  <c r="P38"/>
  <c r="P157" s="1"/>
  <c r="Q38"/>
  <c r="Q157" s="1"/>
  <c r="R38"/>
  <c r="R157" s="1"/>
  <c r="S38"/>
  <c r="S157" s="1"/>
  <c r="T38"/>
  <c r="T157" s="1"/>
  <c r="U38"/>
  <c r="U157" s="1"/>
  <c r="V38"/>
  <c r="V157" s="1"/>
  <c r="W38"/>
  <c r="W157" s="1"/>
  <c r="X38"/>
  <c r="X157" s="1"/>
  <c r="Y38"/>
  <c r="Y157" s="1"/>
  <c r="Z38"/>
  <c r="Z157" s="1"/>
  <c r="AA38"/>
  <c r="AA157" s="1"/>
  <c r="AB38"/>
  <c r="AB157" s="1"/>
  <c r="AC38"/>
  <c r="AC157" s="1"/>
  <c r="AD38"/>
  <c r="AD157" s="1"/>
  <c r="AE38"/>
  <c r="AE157" s="1"/>
  <c r="AF38"/>
  <c r="AF157" s="1"/>
  <c r="AG38"/>
  <c r="AG157" s="1"/>
  <c r="AH38"/>
  <c r="AH157" s="1"/>
  <c r="AI38"/>
  <c r="AI157" s="1"/>
  <c r="AJ38"/>
  <c r="AJ157" s="1"/>
  <c r="AK38"/>
  <c r="AK157" s="1"/>
  <c r="AL38"/>
  <c r="AL157" s="1"/>
  <c r="AM38"/>
  <c r="AM157" s="1"/>
  <c r="AN38"/>
  <c r="AN157" s="1"/>
  <c r="AO38"/>
  <c r="AO157" s="1"/>
  <c r="AP38"/>
  <c r="AP157" s="1"/>
  <c r="AQ38"/>
  <c r="AQ157" s="1"/>
  <c r="AR38"/>
  <c r="AR157" s="1"/>
  <c r="AS38"/>
  <c r="AS157" s="1"/>
  <c r="AT38"/>
  <c r="AT157" s="1"/>
  <c r="AU38"/>
  <c r="AU157" s="1"/>
  <c r="AV38"/>
  <c r="AV157" s="1"/>
  <c r="AW38"/>
  <c r="AW157" s="1"/>
  <c r="AX38"/>
  <c r="AX157" s="1"/>
  <c r="AY38"/>
  <c r="AY157" s="1"/>
  <c r="AZ38"/>
  <c r="AZ157" s="1"/>
  <c r="BA38"/>
  <c r="BA157" s="1"/>
  <c r="H39"/>
  <c r="I39"/>
  <c r="J39"/>
  <c r="J158" s="1"/>
  <c r="K39"/>
  <c r="K158" s="1"/>
  <c r="L39"/>
  <c r="L158" s="1"/>
  <c r="M39"/>
  <c r="M158" s="1"/>
  <c r="N39"/>
  <c r="N158" s="1"/>
  <c r="O39"/>
  <c r="O158" s="1"/>
  <c r="P39"/>
  <c r="P158" s="1"/>
  <c r="Q39"/>
  <c r="Q158" s="1"/>
  <c r="R39"/>
  <c r="R158" s="1"/>
  <c r="S39"/>
  <c r="S158" s="1"/>
  <c r="T39"/>
  <c r="T158" s="1"/>
  <c r="U39"/>
  <c r="U158" s="1"/>
  <c r="V39"/>
  <c r="V158" s="1"/>
  <c r="W39"/>
  <c r="W158" s="1"/>
  <c r="X39"/>
  <c r="X158" s="1"/>
  <c r="Y39"/>
  <c r="Y158" s="1"/>
  <c r="Z39"/>
  <c r="Z158" s="1"/>
  <c r="AA39"/>
  <c r="AA158" s="1"/>
  <c r="AB39"/>
  <c r="AB158" s="1"/>
  <c r="AC39"/>
  <c r="AC158" s="1"/>
  <c r="AD39"/>
  <c r="AD158" s="1"/>
  <c r="AE39"/>
  <c r="AE158" s="1"/>
  <c r="AF39"/>
  <c r="AF158" s="1"/>
  <c r="AG39"/>
  <c r="AG158" s="1"/>
  <c r="AH39"/>
  <c r="AH158" s="1"/>
  <c r="AI39"/>
  <c r="AI158" s="1"/>
  <c r="AJ39"/>
  <c r="AJ158" s="1"/>
  <c r="AK39"/>
  <c r="AK158" s="1"/>
  <c r="AL39"/>
  <c r="AL158" s="1"/>
  <c r="AM39"/>
  <c r="AM158" s="1"/>
  <c r="AN39"/>
  <c r="AN158" s="1"/>
  <c r="AO39"/>
  <c r="AO158" s="1"/>
  <c r="AP39"/>
  <c r="AP158" s="1"/>
  <c r="AQ39"/>
  <c r="AQ158" s="1"/>
  <c r="AR39"/>
  <c r="AR158" s="1"/>
  <c r="AS39"/>
  <c r="AS158" s="1"/>
  <c r="AT39"/>
  <c r="AT158" s="1"/>
  <c r="AU39"/>
  <c r="AU158" s="1"/>
  <c r="AV39"/>
  <c r="AV158" s="1"/>
  <c r="AW39"/>
  <c r="AW158" s="1"/>
  <c r="AX39"/>
  <c r="AX158" s="1"/>
  <c r="AY39"/>
  <c r="AY158" s="1"/>
  <c r="AZ39"/>
  <c r="AZ158" s="1"/>
  <c r="BA39"/>
  <c r="BA158" s="1"/>
  <c r="H40"/>
  <c r="I40"/>
  <c r="J40"/>
  <c r="J159" s="1"/>
  <c r="K40"/>
  <c r="K159" s="1"/>
  <c r="L40"/>
  <c r="L159" s="1"/>
  <c r="M40"/>
  <c r="M159" s="1"/>
  <c r="N40"/>
  <c r="N159" s="1"/>
  <c r="O40"/>
  <c r="O159" s="1"/>
  <c r="P40"/>
  <c r="P159" s="1"/>
  <c r="Q40"/>
  <c r="Q159" s="1"/>
  <c r="R40"/>
  <c r="R159" s="1"/>
  <c r="S40"/>
  <c r="S159" s="1"/>
  <c r="T40"/>
  <c r="T159" s="1"/>
  <c r="U40"/>
  <c r="U159" s="1"/>
  <c r="V40"/>
  <c r="V159" s="1"/>
  <c r="W40"/>
  <c r="W159" s="1"/>
  <c r="X40"/>
  <c r="X159" s="1"/>
  <c r="Y40"/>
  <c r="Y159" s="1"/>
  <c r="Z40"/>
  <c r="Z159" s="1"/>
  <c r="AA40"/>
  <c r="AA159" s="1"/>
  <c r="AB40"/>
  <c r="AB159" s="1"/>
  <c r="AC40"/>
  <c r="AC159" s="1"/>
  <c r="AD40"/>
  <c r="AD159" s="1"/>
  <c r="AE40"/>
  <c r="AE159" s="1"/>
  <c r="AF40"/>
  <c r="AF159" s="1"/>
  <c r="AG40"/>
  <c r="AG159" s="1"/>
  <c r="AH40"/>
  <c r="AH159" s="1"/>
  <c r="AI40"/>
  <c r="AI159" s="1"/>
  <c r="AJ40"/>
  <c r="AJ159" s="1"/>
  <c r="AK40"/>
  <c r="AK159" s="1"/>
  <c r="AL40"/>
  <c r="AL159" s="1"/>
  <c r="AM40"/>
  <c r="AM159" s="1"/>
  <c r="AN40"/>
  <c r="AN159" s="1"/>
  <c r="AO40"/>
  <c r="AO159" s="1"/>
  <c r="AP40"/>
  <c r="AP159" s="1"/>
  <c r="AQ40"/>
  <c r="AQ159" s="1"/>
  <c r="AR40"/>
  <c r="AR159" s="1"/>
  <c r="AS40"/>
  <c r="AS159" s="1"/>
  <c r="AT40"/>
  <c r="AT159" s="1"/>
  <c r="AU40"/>
  <c r="AU159" s="1"/>
  <c r="AV40"/>
  <c r="AV159" s="1"/>
  <c r="AW40"/>
  <c r="AW159" s="1"/>
  <c r="AX40"/>
  <c r="AX159" s="1"/>
  <c r="AY40"/>
  <c r="AY159" s="1"/>
  <c r="AZ40"/>
  <c r="AZ159" s="1"/>
  <c r="BA40"/>
  <c r="BA159" s="1"/>
  <c r="H41"/>
  <c r="I41"/>
  <c r="J41"/>
  <c r="J160" s="1"/>
  <c r="K41"/>
  <c r="K160" s="1"/>
  <c r="L41"/>
  <c r="L160" s="1"/>
  <c r="M41"/>
  <c r="M160" s="1"/>
  <c r="N41"/>
  <c r="N160" s="1"/>
  <c r="O41"/>
  <c r="O160" s="1"/>
  <c r="P41"/>
  <c r="P160" s="1"/>
  <c r="Q41"/>
  <c r="Q160" s="1"/>
  <c r="R41"/>
  <c r="R160" s="1"/>
  <c r="S41"/>
  <c r="S160" s="1"/>
  <c r="T41"/>
  <c r="T160" s="1"/>
  <c r="U41"/>
  <c r="U160" s="1"/>
  <c r="V41"/>
  <c r="V160" s="1"/>
  <c r="W41"/>
  <c r="W160" s="1"/>
  <c r="X41"/>
  <c r="X160" s="1"/>
  <c r="Y41"/>
  <c r="Y160" s="1"/>
  <c r="Z41"/>
  <c r="Z160" s="1"/>
  <c r="AA41"/>
  <c r="AA160" s="1"/>
  <c r="AB41"/>
  <c r="AB160" s="1"/>
  <c r="AC41"/>
  <c r="AC160" s="1"/>
  <c r="AD41"/>
  <c r="AD160" s="1"/>
  <c r="AE41"/>
  <c r="AE160" s="1"/>
  <c r="AF41"/>
  <c r="AF160" s="1"/>
  <c r="AG41"/>
  <c r="AG160" s="1"/>
  <c r="AH41"/>
  <c r="AH160" s="1"/>
  <c r="AI41"/>
  <c r="AI160" s="1"/>
  <c r="AJ41"/>
  <c r="AJ160" s="1"/>
  <c r="AK41"/>
  <c r="AK160" s="1"/>
  <c r="AL41"/>
  <c r="AL160" s="1"/>
  <c r="AM41"/>
  <c r="AM160" s="1"/>
  <c r="AN41"/>
  <c r="AN160" s="1"/>
  <c r="AO41"/>
  <c r="AO160" s="1"/>
  <c r="AP41"/>
  <c r="AP160" s="1"/>
  <c r="AQ41"/>
  <c r="AQ160" s="1"/>
  <c r="AR41"/>
  <c r="AR160" s="1"/>
  <c r="AS41"/>
  <c r="AS160" s="1"/>
  <c r="AT41"/>
  <c r="AT160" s="1"/>
  <c r="AU41"/>
  <c r="AU160" s="1"/>
  <c r="AV41"/>
  <c r="AV160" s="1"/>
  <c r="AW41"/>
  <c r="AW160" s="1"/>
  <c r="AX41"/>
  <c r="AX160" s="1"/>
  <c r="AY41"/>
  <c r="AY160" s="1"/>
  <c r="AZ41"/>
  <c r="AZ160" s="1"/>
  <c r="BA41"/>
  <c r="BA160" s="1"/>
  <c r="I36"/>
  <c r="J36"/>
  <c r="J155" s="1"/>
  <c r="J154" s="1"/>
  <c r="K36"/>
  <c r="K155" s="1"/>
  <c r="L36"/>
  <c r="L155" s="1"/>
  <c r="L154" s="1"/>
  <c r="M36"/>
  <c r="M155" s="1"/>
  <c r="N36"/>
  <c r="N155" s="1"/>
  <c r="O36"/>
  <c r="O155" s="1"/>
  <c r="P36"/>
  <c r="P155" s="1"/>
  <c r="Q36"/>
  <c r="Q155" s="1"/>
  <c r="R36"/>
  <c r="R155" s="1"/>
  <c r="S36"/>
  <c r="S155" s="1"/>
  <c r="T36"/>
  <c r="T155" s="1"/>
  <c r="U36"/>
  <c r="U155" s="1"/>
  <c r="V36"/>
  <c r="V155" s="1"/>
  <c r="V154" s="1"/>
  <c r="W36"/>
  <c r="W155" s="1"/>
  <c r="X36"/>
  <c r="X155" s="1"/>
  <c r="Y36"/>
  <c r="Y155" s="1"/>
  <c r="Z36"/>
  <c r="Z155" s="1"/>
  <c r="AA36"/>
  <c r="AA155" s="1"/>
  <c r="AB36"/>
  <c r="AB155" s="1"/>
  <c r="AB154" s="1"/>
  <c r="AC36"/>
  <c r="AC155" s="1"/>
  <c r="AD36"/>
  <c r="AD155" s="1"/>
  <c r="AD154" s="1"/>
  <c r="AE36"/>
  <c r="AE155" s="1"/>
  <c r="AF36"/>
  <c r="AF155" s="1"/>
  <c r="AF154" s="1"/>
  <c r="AG36"/>
  <c r="AG155" s="1"/>
  <c r="AH36"/>
  <c r="AH155" s="1"/>
  <c r="AH154" s="1"/>
  <c r="AI36"/>
  <c r="AI155" s="1"/>
  <c r="AJ36"/>
  <c r="AJ155" s="1"/>
  <c r="AJ154" s="1"/>
  <c r="AK36"/>
  <c r="AK155" s="1"/>
  <c r="AL36"/>
  <c r="AL155" s="1"/>
  <c r="AL154" s="1"/>
  <c r="AM36"/>
  <c r="AM155" s="1"/>
  <c r="AN36"/>
  <c r="AN155" s="1"/>
  <c r="AN154" s="1"/>
  <c r="AO36"/>
  <c r="AO155" s="1"/>
  <c r="AP36"/>
  <c r="AP155" s="1"/>
  <c r="AP154" s="1"/>
  <c r="AQ36"/>
  <c r="AQ155" s="1"/>
  <c r="AR36"/>
  <c r="AR155" s="1"/>
  <c r="AR154" s="1"/>
  <c r="AS36"/>
  <c r="AS155" s="1"/>
  <c r="AT36"/>
  <c r="AT155" s="1"/>
  <c r="AU36"/>
  <c r="AU155" s="1"/>
  <c r="AV36"/>
  <c r="AV155" s="1"/>
  <c r="AV154" s="1"/>
  <c r="AW36"/>
  <c r="AW155" s="1"/>
  <c r="AX36"/>
  <c r="AX155" s="1"/>
  <c r="AX154" s="1"/>
  <c r="AY36"/>
  <c r="AY155" s="1"/>
  <c r="AZ36"/>
  <c r="AZ155" s="1"/>
  <c r="AZ154" s="1"/>
  <c r="BA36"/>
  <c r="BA155" s="1"/>
  <c r="H36"/>
  <c r="H155" s="1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X154" l="1"/>
  <c r="Z154"/>
  <c r="AT154"/>
  <c r="G45"/>
  <c r="G46"/>
  <c r="G52"/>
  <c r="R154"/>
  <c r="P154"/>
  <c r="E22"/>
  <c r="E24"/>
  <c r="E23"/>
  <c r="E20"/>
  <c r="E19"/>
  <c r="G150"/>
  <c r="G143"/>
  <c r="G136"/>
  <c r="G123"/>
  <c r="G122"/>
  <c r="G102"/>
  <c r="G101"/>
  <c r="G94"/>
  <c r="G87"/>
  <c r="G80"/>
  <c r="G66"/>
  <c r="F24"/>
  <c r="F23"/>
  <c r="F20"/>
  <c r="F19"/>
  <c r="T154"/>
  <c r="G73"/>
  <c r="F22"/>
  <c r="G53"/>
  <c r="G59"/>
  <c r="E21"/>
  <c r="F21"/>
  <c r="N154"/>
  <c r="F105"/>
  <c r="F112"/>
  <c r="F119"/>
  <c r="F126"/>
  <c r="F133"/>
  <c r="BA154"/>
  <c r="AY154"/>
  <c r="AW154"/>
  <c r="AU154"/>
  <c r="AS154"/>
  <c r="AQ154"/>
  <c r="AO154"/>
  <c r="AM154"/>
  <c r="AK154"/>
  <c r="AI154"/>
  <c r="AG154"/>
  <c r="AE154"/>
  <c r="AC154"/>
  <c r="AA154"/>
  <c r="Y154"/>
  <c r="W154"/>
  <c r="U154"/>
  <c r="S154"/>
  <c r="Q154"/>
  <c r="O154"/>
  <c r="M154"/>
  <c r="K154"/>
  <c r="E98"/>
  <c r="F140"/>
  <c r="F147"/>
  <c r="E155"/>
  <c r="F36"/>
  <c r="I155"/>
  <c r="E41"/>
  <c r="H160"/>
  <c r="E160" s="1"/>
  <c r="E40"/>
  <c r="H159"/>
  <c r="E159" s="1"/>
  <c r="H158"/>
  <c r="E158" s="1"/>
  <c r="E39"/>
  <c r="H157"/>
  <c r="E157" s="1"/>
  <c r="E38"/>
  <c r="E37"/>
  <c r="H156"/>
  <c r="E156" s="1"/>
  <c r="F98"/>
  <c r="G98" s="1"/>
  <c r="E105"/>
  <c r="G105" s="1"/>
  <c r="E112"/>
  <c r="G112" s="1"/>
  <c r="E119"/>
  <c r="E126"/>
  <c r="G126" s="1"/>
  <c r="E133"/>
  <c r="E140"/>
  <c r="E147"/>
  <c r="H35"/>
  <c r="E36"/>
  <c r="F41"/>
  <c r="I160"/>
  <c r="F160" s="1"/>
  <c r="F40"/>
  <c r="I159"/>
  <c r="F159" s="1"/>
  <c r="F39"/>
  <c r="I158"/>
  <c r="F158" s="1"/>
  <c r="F38"/>
  <c r="I157"/>
  <c r="F157" s="1"/>
  <c r="F37"/>
  <c r="I156"/>
  <c r="F156" s="1"/>
  <c r="F609"/>
  <c r="E609"/>
  <c r="F608"/>
  <c r="E608"/>
  <c r="F607"/>
  <c r="E607"/>
  <c r="F606"/>
  <c r="E606"/>
  <c r="F605"/>
  <c r="E605"/>
  <c r="F604"/>
  <c r="E604"/>
  <c r="AZ603"/>
  <c r="AY603"/>
  <c r="AW603"/>
  <c r="AV603"/>
  <c r="AU603"/>
  <c r="AT603"/>
  <c r="AR603"/>
  <c r="AQ603"/>
  <c r="AP603"/>
  <c r="AO603"/>
  <c r="AM603"/>
  <c r="AL603"/>
  <c r="AK603"/>
  <c r="AJ603"/>
  <c r="AH603"/>
  <c r="AG603"/>
  <c r="AF603"/>
  <c r="AE603"/>
  <c r="AC603"/>
  <c r="AB603"/>
  <c r="AA603"/>
  <c r="Z603"/>
  <c r="X603"/>
  <c r="W603"/>
  <c r="U603"/>
  <c r="T603"/>
  <c r="R603"/>
  <c r="Q603"/>
  <c r="O603"/>
  <c r="N603"/>
  <c r="L603"/>
  <c r="K603"/>
  <c r="I603"/>
  <c r="F603" s="1"/>
  <c r="H603"/>
  <c r="E603" s="1"/>
  <c r="F602"/>
  <c r="E602"/>
  <c r="F601"/>
  <c r="E601"/>
  <c r="F600"/>
  <c r="E600"/>
  <c r="F599"/>
  <c r="E599"/>
  <c r="F598"/>
  <c r="E598"/>
  <c r="F597"/>
  <c r="E597"/>
  <c r="AZ596"/>
  <c r="AY596"/>
  <c r="AW596"/>
  <c r="AV596"/>
  <c r="AU596"/>
  <c r="AT596"/>
  <c r="AR596"/>
  <c r="AQ596"/>
  <c r="AP596"/>
  <c r="AO596"/>
  <c r="AM596"/>
  <c r="AL596"/>
  <c r="AK596"/>
  <c r="AJ596"/>
  <c r="AH596"/>
  <c r="AG596"/>
  <c r="AF596"/>
  <c r="AE596"/>
  <c r="AC596"/>
  <c r="AB596"/>
  <c r="AA596"/>
  <c r="Z596"/>
  <c r="X596"/>
  <c r="W596"/>
  <c r="U596"/>
  <c r="T596"/>
  <c r="R596"/>
  <c r="Q596"/>
  <c r="O596"/>
  <c r="N596"/>
  <c r="L596"/>
  <c r="K596"/>
  <c r="I596"/>
  <c r="H596"/>
  <c r="E596" s="1"/>
  <c r="F596"/>
  <c r="F595"/>
  <c r="E595"/>
  <c r="F594"/>
  <c r="E594"/>
  <c r="F593"/>
  <c r="E593"/>
  <c r="F592"/>
  <c r="E592"/>
  <c r="F591"/>
  <c r="E591"/>
  <c r="F590"/>
  <c r="E590"/>
  <c r="AZ589"/>
  <c r="AY589"/>
  <c r="AW589"/>
  <c r="AV589"/>
  <c r="AU589"/>
  <c r="AT589"/>
  <c r="AR589"/>
  <c r="AQ589"/>
  <c r="AP589"/>
  <c r="AO589"/>
  <c r="AM589"/>
  <c r="AL589"/>
  <c r="AK589"/>
  <c r="AJ589"/>
  <c r="AH589"/>
  <c r="AG589"/>
  <c r="AF589"/>
  <c r="AE589"/>
  <c r="AC589"/>
  <c r="AB589"/>
  <c r="AA589"/>
  <c r="Z589"/>
  <c r="X589"/>
  <c r="W589"/>
  <c r="U589"/>
  <c r="T589"/>
  <c r="R589"/>
  <c r="Q589"/>
  <c r="O589"/>
  <c r="N589"/>
  <c r="L589"/>
  <c r="K589"/>
  <c r="I589"/>
  <c r="H589"/>
  <c r="F589"/>
  <c r="E589"/>
  <c r="F588"/>
  <c r="E588"/>
  <c r="F587"/>
  <c r="E587"/>
  <c r="F586"/>
  <c r="E586"/>
  <c r="F585"/>
  <c r="E585"/>
  <c r="F584"/>
  <c r="E584"/>
  <c r="F583"/>
  <c r="E583"/>
  <c r="AZ582"/>
  <c r="AY582"/>
  <c r="AW582"/>
  <c r="AV582"/>
  <c r="AU582"/>
  <c r="AT582"/>
  <c r="AR582"/>
  <c r="AQ582"/>
  <c r="AP582"/>
  <c r="AO582"/>
  <c r="AM582"/>
  <c r="AL582"/>
  <c r="AK582"/>
  <c r="AJ582"/>
  <c r="AH582"/>
  <c r="AG582"/>
  <c r="AF582"/>
  <c r="AE582"/>
  <c r="AC582"/>
  <c r="AB582"/>
  <c r="AA582"/>
  <c r="Z582"/>
  <c r="X582"/>
  <c r="W582"/>
  <c r="U582"/>
  <c r="T582"/>
  <c r="R582"/>
  <c r="Q582"/>
  <c r="O582"/>
  <c r="N582"/>
  <c r="L582"/>
  <c r="K582"/>
  <c r="I582"/>
  <c r="H582"/>
  <c r="F582"/>
  <c r="F581"/>
  <c r="E581"/>
  <c r="F580"/>
  <c r="E580"/>
  <c r="F579"/>
  <c r="E579"/>
  <c r="F578"/>
  <c r="E578"/>
  <c r="F577"/>
  <c r="E577"/>
  <c r="F576"/>
  <c r="E576"/>
  <c r="AZ575"/>
  <c r="AY575"/>
  <c r="AW575"/>
  <c r="AV575"/>
  <c r="AU575"/>
  <c r="AT575"/>
  <c r="AR575"/>
  <c r="AQ575"/>
  <c r="AP575"/>
  <c r="AO575"/>
  <c r="AM575"/>
  <c r="AL575"/>
  <c r="AK575"/>
  <c r="AJ575"/>
  <c r="AH575"/>
  <c r="AG575"/>
  <c r="AF575"/>
  <c r="AE575"/>
  <c r="AC575"/>
  <c r="AB575"/>
  <c r="AA575"/>
  <c r="Z575"/>
  <c r="X575"/>
  <c r="W575"/>
  <c r="U575"/>
  <c r="T575"/>
  <c r="R575"/>
  <c r="Q575"/>
  <c r="O575"/>
  <c r="N575"/>
  <c r="L575"/>
  <c r="K575"/>
  <c r="I575"/>
  <c r="H575"/>
  <c r="F574"/>
  <c r="E574"/>
  <c r="F573"/>
  <c r="E573"/>
  <c r="F572"/>
  <c r="E572"/>
  <c r="F571"/>
  <c r="E571"/>
  <c r="F570"/>
  <c r="E570"/>
  <c r="F569"/>
  <c r="E569"/>
  <c r="AZ568"/>
  <c r="AY568"/>
  <c r="AW568"/>
  <c r="AV568"/>
  <c r="AU568"/>
  <c r="AT568"/>
  <c r="AR568"/>
  <c r="AQ568"/>
  <c r="AP568"/>
  <c r="AO568"/>
  <c r="AM568"/>
  <c r="AL568"/>
  <c r="AK568"/>
  <c r="AJ568"/>
  <c r="AH568"/>
  <c r="AG568"/>
  <c r="AF568"/>
  <c r="AE568"/>
  <c r="AC568"/>
  <c r="AB568"/>
  <c r="AA568"/>
  <c r="Z568"/>
  <c r="X568"/>
  <c r="W568"/>
  <c r="U568"/>
  <c r="T568"/>
  <c r="R568"/>
  <c r="Q568"/>
  <c r="O568"/>
  <c r="N568"/>
  <c r="L568"/>
  <c r="K568"/>
  <c r="I568"/>
  <c r="F568" s="1"/>
  <c r="H568"/>
  <c r="E568" s="1"/>
  <c r="F567"/>
  <c r="E567"/>
  <c r="F566"/>
  <c r="E566"/>
  <c r="F565"/>
  <c r="E565"/>
  <c r="F564"/>
  <c r="E564"/>
  <c r="F563"/>
  <c r="E563"/>
  <c r="F562"/>
  <c r="E562"/>
  <c r="AZ561"/>
  <c r="AY561"/>
  <c r="AW561"/>
  <c r="AV561"/>
  <c r="AU561"/>
  <c r="AT561"/>
  <c r="AR561"/>
  <c r="AQ561"/>
  <c r="AP561"/>
  <c r="AO561"/>
  <c r="AM561"/>
  <c r="AL561"/>
  <c r="AK561"/>
  <c r="AJ561"/>
  <c r="AH561"/>
  <c r="AG561"/>
  <c r="AF561"/>
  <c r="AE561"/>
  <c r="AC561"/>
  <c r="AB561"/>
  <c r="AA561"/>
  <c r="Z561"/>
  <c r="X561"/>
  <c r="W561"/>
  <c r="U561"/>
  <c r="T561"/>
  <c r="R561"/>
  <c r="Q561"/>
  <c r="O561"/>
  <c r="N561"/>
  <c r="L561"/>
  <c r="K561"/>
  <c r="I561"/>
  <c r="H561"/>
  <c r="F561"/>
  <c r="F560"/>
  <c r="E560"/>
  <c r="F559"/>
  <c r="E559"/>
  <c r="F558"/>
  <c r="E558"/>
  <c r="F557"/>
  <c r="E557"/>
  <c r="F556"/>
  <c r="E556"/>
  <c r="F555"/>
  <c r="E555"/>
  <c r="AZ554"/>
  <c r="AY554"/>
  <c r="AX554"/>
  <c r="AW554"/>
  <c r="AV554"/>
  <c r="AU554"/>
  <c r="AT554"/>
  <c r="AR554"/>
  <c r="AQ554"/>
  <c r="AP554"/>
  <c r="AO554"/>
  <c r="AM554"/>
  <c r="AL554"/>
  <c r="AK554"/>
  <c r="AJ554"/>
  <c r="AH554"/>
  <c r="AG554"/>
  <c r="AF554"/>
  <c r="AE554"/>
  <c r="AC554"/>
  <c r="AB554"/>
  <c r="AA554"/>
  <c r="Z554"/>
  <c r="X554"/>
  <c r="W554"/>
  <c r="U554"/>
  <c r="T554"/>
  <c r="R554"/>
  <c r="Q554"/>
  <c r="O554"/>
  <c r="N554"/>
  <c r="L554"/>
  <c r="K554"/>
  <c r="I554"/>
  <c r="H554"/>
  <c r="F553"/>
  <c r="E553"/>
  <c r="F552"/>
  <c r="E552"/>
  <c r="F551"/>
  <c r="E551"/>
  <c r="F550"/>
  <c r="E550"/>
  <c r="F549"/>
  <c r="E549"/>
  <c r="F548"/>
  <c r="E548"/>
  <c r="AZ547"/>
  <c r="AW547"/>
  <c r="AV547"/>
  <c r="AU547"/>
  <c r="AT547"/>
  <c r="AR547"/>
  <c r="AQ547"/>
  <c r="AP547"/>
  <c r="AO547"/>
  <c r="AM547"/>
  <c r="AL547"/>
  <c r="AK547"/>
  <c r="AJ547"/>
  <c r="AH547"/>
  <c r="AG547"/>
  <c r="AF547"/>
  <c r="AE547"/>
  <c r="AC547"/>
  <c r="AB547"/>
  <c r="AA547"/>
  <c r="Z547"/>
  <c r="X547"/>
  <c r="W547"/>
  <c r="U547"/>
  <c r="T547"/>
  <c r="S547"/>
  <c r="R547"/>
  <c r="O547"/>
  <c r="N547"/>
  <c r="L547"/>
  <c r="K547"/>
  <c r="I547"/>
  <c r="H547"/>
  <c r="BA546"/>
  <c r="AZ546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E546"/>
  <c r="AD546"/>
  <c r="AC546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BA545"/>
  <c r="AZ545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E545"/>
  <c r="AD545"/>
  <c r="AC545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K545"/>
  <c r="J545"/>
  <c r="I545"/>
  <c r="H545"/>
  <c r="BA544"/>
  <c r="AZ544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E544"/>
  <c r="AD544"/>
  <c r="AC544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K544"/>
  <c r="J544"/>
  <c r="I544"/>
  <c r="H544"/>
  <c r="BA543"/>
  <c r="AZ543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BA542"/>
  <c r="AZ542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H542"/>
  <c r="BA541"/>
  <c r="AZ541"/>
  <c r="AZ540" s="1"/>
  <c r="AY541"/>
  <c r="AX541"/>
  <c r="AW541"/>
  <c r="AV541"/>
  <c r="AV540" s="1"/>
  <c r="AU541"/>
  <c r="AU540" s="1"/>
  <c r="AT541"/>
  <c r="AT540" s="1"/>
  <c r="AS541"/>
  <c r="AR541"/>
  <c r="AR540" s="1"/>
  <c r="AQ541"/>
  <c r="AQ540" s="1"/>
  <c r="AP541"/>
  <c r="AP540" s="1"/>
  <c r="AO541"/>
  <c r="AN541"/>
  <c r="AM541"/>
  <c r="AM540" s="1"/>
  <c r="AL541"/>
  <c r="AL540" s="1"/>
  <c r="AK541"/>
  <c r="AK540" s="1"/>
  <c r="AJ541"/>
  <c r="AI541"/>
  <c r="AH541"/>
  <c r="AH540" s="1"/>
  <c r="AG541"/>
  <c r="AF541"/>
  <c r="AF540" s="1"/>
  <c r="AE541"/>
  <c r="AE540" s="1"/>
  <c r="AD541"/>
  <c r="AC541"/>
  <c r="AB541"/>
  <c r="AB540" s="1"/>
  <c r="AA541"/>
  <c r="Z541"/>
  <c r="Z540" s="1"/>
  <c r="Y541"/>
  <c r="X541"/>
  <c r="X540" s="1"/>
  <c r="W541"/>
  <c r="V541"/>
  <c r="U541"/>
  <c r="U540" s="1"/>
  <c r="T541"/>
  <c r="T540" s="1"/>
  <c r="S541"/>
  <c r="R541"/>
  <c r="R540" s="1"/>
  <c r="Q541"/>
  <c r="P541"/>
  <c r="O541"/>
  <c r="O540" s="1"/>
  <c r="N541"/>
  <c r="N540" s="1"/>
  <c r="M541"/>
  <c r="L541"/>
  <c r="K541"/>
  <c r="J541"/>
  <c r="I541"/>
  <c r="H541"/>
  <c r="AW540"/>
  <c r="G22" l="1"/>
  <c r="G550"/>
  <c r="G557"/>
  <c r="G578"/>
  <c r="G564"/>
  <c r="G585"/>
  <c r="G589"/>
  <c r="G592"/>
  <c r="G596"/>
  <c r="G599"/>
  <c r="E582"/>
  <c r="G582" s="1"/>
  <c r="E575"/>
  <c r="G147"/>
  <c r="G140"/>
  <c r="G133"/>
  <c r="G119"/>
  <c r="G157"/>
  <c r="G39"/>
  <c r="G21"/>
  <c r="G38"/>
  <c r="F554"/>
  <c r="F575"/>
  <c r="G575" s="1"/>
  <c r="E541"/>
  <c r="F541"/>
  <c r="E542"/>
  <c r="F155"/>
  <c r="I154"/>
  <c r="F154" s="1"/>
  <c r="H154"/>
  <c r="E154" s="1"/>
  <c r="K540"/>
  <c r="Q540"/>
  <c r="W540"/>
  <c r="AA540"/>
  <c r="AC540"/>
  <c r="AG540"/>
  <c r="AO540"/>
  <c r="AY540"/>
  <c r="E561"/>
  <c r="G561" s="1"/>
  <c r="E545"/>
  <c r="E546"/>
  <c r="F546"/>
  <c r="E544"/>
  <c r="F544"/>
  <c r="I540"/>
  <c r="E547"/>
  <c r="F547"/>
  <c r="F542"/>
  <c r="H540"/>
  <c r="F543"/>
  <c r="AJ540"/>
  <c r="F545"/>
  <c r="E543"/>
  <c r="E554"/>
  <c r="L540"/>
  <c r="H395"/>
  <c r="H441"/>
  <c r="G694"/>
  <c r="G697"/>
  <c r="G698"/>
  <c r="G699"/>
  <c r="H628"/>
  <c r="I628"/>
  <c r="J628"/>
  <c r="K628"/>
  <c r="L628"/>
  <c r="M628"/>
  <c r="N628"/>
  <c r="O628"/>
  <c r="P628"/>
  <c r="Q628"/>
  <c r="R628"/>
  <c r="S628"/>
  <c r="T628"/>
  <c r="U628"/>
  <c r="V628"/>
  <c r="W628"/>
  <c r="X628"/>
  <c r="Y628"/>
  <c r="Z628"/>
  <c r="AA628"/>
  <c r="AB628"/>
  <c r="AC628"/>
  <c r="AD628"/>
  <c r="AE628"/>
  <c r="AF628"/>
  <c r="AG628"/>
  <c r="AH628"/>
  <c r="AI628"/>
  <c r="AJ628"/>
  <c r="AK628"/>
  <c r="AL628"/>
  <c r="AM628"/>
  <c r="AN628"/>
  <c r="AO628"/>
  <c r="AP628"/>
  <c r="AQ628"/>
  <c r="AR628"/>
  <c r="AS628"/>
  <c r="AT628"/>
  <c r="AU628"/>
  <c r="AV628"/>
  <c r="AW628"/>
  <c r="AX628"/>
  <c r="AY628"/>
  <c r="AZ628"/>
  <c r="BA628"/>
  <c r="H629"/>
  <c r="I629"/>
  <c r="J629"/>
  <c r="K629"/>
  <c r="L629"/>
  <c r="M629"/>
  <c r="N629"/>
  <c r="O629"/>
  <c r="P629"/>
  <c r="Q629"/>
  <c r="R629"/>
  <c r="S629"/>
  <c r="T629"/>
  <c r="U629"/>
  <c r="V629"/>
  <c r="W629"/>
  <c r="X629"/>
  <c r="Y629"/>
  <c r="Z629"/>
  <c r="AA629"/>
  <c r="AB629"/>
  <c r="AC629"/>
  <c r="AD629"/>
  <c r="AE629"/>
  <c r="AF629"/>
  <c r="AG629"/>
  <c r="AH629"/>
  <c r="AI629"/>
  <c r="AJ629"/>
  <c r="AK629"/>
  <c r="AL629"/>
  <c r="AM629"/>
  <c r="AN629"/>
  <c r="AO629"/>
  <c r="AP629"/>
  <c r="AQ629"/>
  <c r="AR629"/>
  <c r="AS629"/>
  <c r="AT629"/>
  <c r="AU629"/>
  <c r="AV629"/>
  <c r="AW629"/>
  <c r="AX629"/>
  <c r="AY629"/>
  <c r="AZ629"/>
  <c r="BA629"/>
  <c r="H630"/>
  <c r="I630"/>
  <c r="J630"/>
  <c r="K630"/>
  <c r="L630"/>
  <c r="M630"/>
  <c r="N630"/>
  <c r="O630"/>
  <c r="P630"/>
  <c r="Q630"/>
  <c r="R630"/>
  <c r="S630"/>
  <c r="T630"/>
  <c r="U630"/>
  <c r="V630"/>
  <c r="W630"/>
  <c r="X630"/>
  <c r="Y630"/>
  <c r="Z630"/>
  <c r="AA630"/>
  <c r="AB630"/>
  <c r="AC630"/>
  <c r="AD630"/>
  <c r="AE630"/>
  <c r="AF630"/>
  <c r="AG630"/>
  <c r="AH630"/>
  <c r="AI630"/>
  <c r="AJ630"/>
  <c r="AK630"/>
  <c r="AL630"/>
  <c r="AM630"/>
  <c r="AN630"/>
  <c r="AO630"/>
  <c r="AP630"/>
  <c r="AQ630"/>
  <c r="AR630"/>
  <c r="AS630"/>
  <c r="AT630"/>
  <c r="AU630"/>
  <c r="AV630"/>
  <c r="AW630"/>
  <c r="AX630"/>
  <c r="AY630"/>
  <c r="AZ630"/>
  <c r="BA630"/>
  <c r="H631"/>
  <c r="I631"/>
  <c r="J631"/>
  <c r="K631"/>
  <c r="L631"/>
  <c r="M631"/>
  <c r="N631"/>
  <c r="O631"/>
  <c r="P631"/>
  <c r="Q631"/>
  <c r="R631"/>
  <c r="S631"/>
  <c r="T631"/>
  <c r="U631"/>
  <c r="V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AO631"/>
  <c r="AP631"/>
  <c r="AQ631"/>
  <c r="AR631"/>
  <c r="AS631"/>
  <c r="AT631"/>
  <c r="AU631"/>
  <c r="AV631"/>
  <c r="AW631"/>
  <c r="AX631"/>
  <c r="AY631"/>
  <c r="AZ631"/>
  <c r="BA631"/>
  <c r="H632"/>
  <c r="I632"/>
  <c r="J632"/>
  <c r="K632"/>
  <c r="L632"/>
  <c r="M632"/>
  <c r="N632"/>
  <c r="O632"/>
  <c r="P632"/>
  <c r="Q632"/>
  <c r="R632"/>
  <c r="S632"/>
  <c r="T632"/>
  <c r="U632"/>
  <c r="V632"/>
  <c r="W632"/>
  <c r="X632"/>
  <c r="Y632"/>
  <c r="Z632"/>
  <c r="AA632"/>
  <c r="AB632"/>
  <c r="AC632"/>
  <c r="AD632"/>
  <c r="AE632"/>
  <c r="AF632"/>
  <c r="AG632"/>
  <c r="AH632"/>
  <c r="AI632"/>
  <c r="AJ632"/>
  <c r="AK632"/>
  <c r="AL632"/>
  <c r="AM632"/>
  <c r="AN632"/>
  <c r="AO632"/>
  <c r="AP632"/>
  <c r="AQ632"/>
  <c r="AR632"/>
  <c r="AS632"/>
  <c r="AT632"/>
  <c r="AU632"/>
  <c r="AV632"/>
  <c r="AW632"/>
  <c r="AX632"/>
  <c r="AY632"/>
  <c r="AZ632"/>
  <c r="BA632"/>
  <c r="I627"/>
  <c r="J627"/>
  <c r="K627"/>
  <c r="L627"/>
  <c r="M627"/>
  <c r="N627"/>
  <c r="O627"/>
  <c r="P627"/>
  <c r="Q627"/>
  <c r="R627"/>
  <c r="S627"/>
  <c r="T627"/>
  <c r="U627"/>
  <c r="V627"/>
  <c r="W627"/>
  <c r="X627"/>
  <c r="Y627"/>
  <c r="Z627"/>
  <c r="AA627"/>
  <c r="AB627"/>
  <c r="AC627"/>
  <c r="AD627"/>
  <c r="AE627"/>
  <c r="AF627"/>
  <c r="AG627"/>
  <c r="AH627"/>
  <c r="AI627"/>
  <c r="AJ627"/>
  <c r="AK627"/>
  <c r="AL627"/>
  <c r="AM627"/>
  <c r="AN627"/>
  <c r="AO627"/>
  <c r="AP627"/>
  <c r="AP626" s="1"/>
  <c r="AQ627"/>
  <c r="AR627"/>
  <c r="AS627"/>
  <c r="AT627"/>
  <c r="AU627"/>
  <c r="AV627"/>
  <c r="AW627"/>
  <c r="AX627"/>
  <c r="AY627"/>
  <c r="AZ627"/>
  <c r="AZ626" s="1"/>
  <c r="BA627"/>
  <c r="H627"/>
  <c r="H626" s="1"/>
  <c r="AF626"/>
  <c r="H472"/>
  <c r="H465" s="1"/>
  <c r="H612" s="1"/>
  <c r="I472"/>
  <c r="I465" s="1"/>
  <c r="I612" s="1"/>
  <c r="I619" s="1"/>
  <c r="J472"/>
  <c r="J465" s="1"/>
  <c r="J612" s="1"/>
  <c r="J619" s="1"/>
  <c r="K472"/>
  <c r="K465" s="1"/>
  <c r="K612" s="1"/>
  <c r="L472"/>
  <c r="L465" s="1"/>
  <c r="M472"/>
  <c r="M465" s="1"/>
  <c r="M612" s="1"/>
  <c r="M619" s="1"/>
  <c r="N472"/>
  <c r="N465" s="1"/>
  <c r="N612" s="1"/>
  <c r="O472"/>
  <c r="O465" s="1"/>
  <c r="O612" s="1"/>
  <c r="O619" s="1"/>
  <c r="P472"/>
  <c r="P465" s="1"/>
  <c r="P612" s="1"/>
  <c r="P619" s="1"/>
  <c r="Q472"/>
  <c r="Q465" s="1"/>
  <c r="Q612" s="1"/>
  <c r="R472"/>
  <c r="R465" s="1"/>
  <c r="R612" s="1"/>
  <c r="R619" s="1"/>
  <c r="S472"/>
  <c r="S465" s="1"/>
  <c r="S612" s="1"/>
  <c r="S619" s="1"/>
  <c r="T472"/>
  <c r="T465" s="1"/>
  <c r="T612" s="1"/>
  <c r="U472"/>
  <c r="U465" s="1"/>
  <c r="U612" s="1"/>
  <c r="U619" s="1"/>
  <c r="V472"/>
  <c r="V465" s="1"/>
  <c r="V612" s="1"/>
  <c r="V619" s="1"/>
  <c r="W472"/>
  <c r="W465" s="1"/>
  <c r="W612" s="1"/>
  <c r="W619" s="1"/>
  <c r="X472"/>
  <c r="X465" s="1"/>
  <c r="X612" s="1"/>
  <c r="X619" s="1"/>
  <c r="Y472"/>
  <c r="Y465" s="1"/>
  <c r="Y612" s="1"/>
  <c r="Y619" s="1"/>
  <c r="Z472"/>
  <c r="Z465" s="1"/>
  <c r="Z612" s="1"/>
  <c r="AA472"/>
  <c r="AA465" s="1"/>
  <c r="AA612" s="1"/>
  <c r="AA619" s="1"/>
  <c r="AB472"/>
  <c r="AB465" s="1"/>
  <c r="AB612" s="1"/>
  <c r="AB619" s="1"/>
  <c r="AC472"/>
  <c r="AC465" s="1"/>
  <c r="AC612" s="1"/>
  <c r="AC619" s="1"/>
  <c r="AD472"/>
  <c r="AD465" s="1"/>
  <c r="AD612" s="1"/>
  <c r="AD619" s="1"/>
  <c r="AE472"/>
  <c r="AE465" s="1"/>
  <c r="AE612" s="1"/>
  <c r="AE619" s="1"/>
  <c r="AF472"/>
  <c r="AF465" s="1"/>
  <c r="AF612" s="1"/>
  <c r="AF619" s="1"/>
  <c r="AG472"/>
  <c r="AG465" s="1"/>
  <c r="AG612" s="1"/>
  <c r="AG619" s="1"/>
  <c r="AH472"/>
  <c r="AH465" s="1"/>
  <c r="AH612" s="1"/>
  <c r="AH619" s="1"/>
  <c r="AI472"/>
  <c r="AI465" s="1"/>
  <c r="AI612" s="1"/>
  <c r="AI619" s="1"/>
  <c r="AJ472"/>
  <c r="AJ465" s="1"/>
  <c r="AJ612" s="1"/>
  <c r="AJ619" s="1"/>
  <c r="AK472"/>
  <c r="AK465" s="1"/>
  <c r="AK612" s="1"/>
  <c r="AK619" s="1"/>
  <c r="AL472"/>
  <c r="AL465" s="1"/>
  <c r="AL612" s="1"/>
  <c r="AL619" s="1"/>
  <c r="AM472"/>
  <c r="AM465" s="1"/>
  <c r="AM612" s="1"/>
  <c r="AM619" s="1"/>
  <c r="AN472"/>
  <c r="AN465" s="1"/>
  <c r="AN612" s="1"/>
  <c r="AN619" s="1"/>
  <c r="AO472"/>
  <c r="AO465" s="1"/>
  <c r="AO612" s="1"/>
  <c r="AP472"/>
  <c r="AP465" s="1"/>
  <c r="AP612" s="1"/>
  <c r="AP619" s="1"/>
  <c r="AQ472"/>
  <c r="AQ465" s="1"/>
  <c r="AQ612" s="1"/>
  <c r="AQ619" s="1"/>
  <c r="AR472"/>
  <c r="AR465" s="1"/>
  <c r="AR612" s="1"/>
  <c r="AR619" s="1"/>
  <c r="AS472"/>
  <c r="AS465" s="1"/>
  <c r="AS612" s="1"/>
  <c r="AS619" s="1"/>
  <c r="AT472"/>
  <c r="AT465" s="1"/>
  <c r="AT612" s="1"/>
  <c r="AU472"/>
  <c r="AU465" s="1"/>
  <c r="AU612" s="1"/>
  <c r="AU619" s="1"/>
  <c r="AV472"/>
  <c r="AV465" s="1"/>
  <c r="AV612" s="1"/>
  <c r="AV619" s="1"/>
  <c r="AW472"/>
  <c r="AW465" s="1"/>
  <c r="AW612" s="1"/>
  <c r="AW619" s="1"/>
  <c r="AX472"/>
  <c r="AX465" s="1"/>
  <c r="AX612" s="1"/>
  <c r="AX619" s="1"/>
  <c r="AY472"/>
  <c r="AY465" s="1"/>
  <c r="AY612" s="1"/>
  <c r="AY619" s="1"/>
  <c r="AZ472"/>
  <c r="AZ465" s="1"/>
  <c r="AZ612" s="1"/>
  <c r="AZ619" s="1"/>
  <c r="BA472"/>
  <c r="BA465" s="1"/>
  <c r="BA612" s="1"/>
  <c r="BA619" s="1"/>
  <c r="H473"/>
  <c r="H466" s="1"/>
  <c r="H613" s="1"/>
  <c r="I473"/>
  <c r="I466" s="1"/>
  <c r="J473"/>
  <c r="J466" s="1"/>
  <c r="J613" s="1"/>
  <c r="J620" s="1"/>
  <c r="K473"/>
  <c r="K466" s="1"/>
  <c r="K613" s="1"/>
  <c r="L473"/>
  <c r="L466" s="1"/>
  <c r="L613" s="1"/>
  <c r="M473"/>
  <c r="M466" s="1"/>
  <c r="M613" s="1"/>
  <c r="M620" s="1"/>
  <c r="N473"/>
  <c r="N466" s="1"/>
  <c r="N613" s="1"/>
  <c r="O473"/>
  <c r="O466" s="1"/>
  <c r="O613" s="1"/>
  <c r="O620" s="1"/>
  <c r="P473"/>
  <c r="P466" s="1"/>
  <c r="P613" s="1"/>
  <c r="P620" s="1"/>
  <c r="Q473"/>
  <c r="Q466" s="1"/>
  <c r="Q613" s="1"/>
  <c r="R473"/>
  <c r="R466" s="1"/>
  <c r="R613" s="1"/>
  <c r="R620" s="1"/>
  <c r="S473"/>
  <c r="S466" s="1"/>
  <c r="S613" s="1"/>
  <c r="S620" s="1"/>
  <c r="T473"/>
  <c r="T466" s="1"/>
  <c r="T613" s="1"/>
  <c r="U473"/>
  <c r="U466" s="1"/>
  <c r="U613" s="1"/>
  <c r="U620" s="1"/>
  <c r="V473"/>
  <c r="V466" s="1"/>
  <c r="V613" s="1"/>
  <c r="V620" s="1"/>
  <c r="W473"/>
  <c r="W466" s="1"/>
  <c r="W613" s="1"/>
  <c r="W620" s="1"/>
  <c r="X473"/>
  <c r="X466" s="1"/>
  <c r="X613" s="1"/>
  <c r="X620" s="1"/>
  <c r="Y473"/>
  <c r="Y466" s="1"/>
  <c r="Y613" s="1"/>
  <c r="Y620" s="1"/>
  <c r="Z473"/>
  <c r="Z466" s="1"/>
  <c r="Z613" s="1"/>
  <c r="Z620" s="1"/>
  <c r="AA473"/>
  <c r="AA466" s="1"/>
  <c r="AA613" s="1"/>
  <c r="AA620" s="1"/>
  <c r="AB473"/>
  <c r="AB466" s="1"/>
  <c r="AB613" s="1"/>
  <c r="AB620" s="1"/>
  <c r="AC473"/>
  <c r="AC466" s="1"/>
  <c r="AC613" s="1"/>
  <c r="AC620" s="1"/>
  <c r="AD473"/>
  <c r="AD466" s="1"/>
  <c r="AD613" s="1"/>
  <c r="AD620" s="1"/>
  <c r="AE473"/>
  <c r="AE466" s="1"/>
  <c r="AE613" s="1"/>
  <c r="AE620" s="1"/>
  <c r="AF473"/>
  <c r="AF466" s="1"/>
  <c r="AF613" s="1"/>
  <c r="AF620" s="1"/>
  <c r="AG473"/>
  <c r="AG466" s="1"/>
  <c r="AG613" s="1"/>
  <c r="AG620" s="1"/>
  <c r="AH473"/>
  <c r="AH466" s="1"/>
  <c r="AH613" s="1"/>
  <c r="AH620" s="1"/>
  <c r="AI473"/>
  <c r="AI466" s="1"/>
  <c r="AI613" s="1"/>
  <c r="AI620" s="1"/>
  <c r="AJ473"/>
  <c r="AJ466" s="1"/>
  <c r="AJ613" s="1"/>
  <c r="AJ620" s="1"/>
  <c r="AK473"/>
  <c r="AK466" s="1"/>
  <c r="AK613" s="1"/>
  <c r="AK620" s="1"/>
  <c r="AL473"/>
  <c r="AL466" s="1"/>
  <c r="AL613" s="1"/>
  <c r="AL620" s="1"/>
  <c r="AM473"/>
  <c r="AM466" s="1"/>
  <c r="AM613" s="1"/>
  <c r="AM620" s="1"/>
  <c r="AN473"/>
  <c r="AN466" s="1"/>
  <c r="AN613" s="1"/>
  <c r="AN620" s="1"/>
  <c r="AO473"/>
  <c r="AO466" s="1"/>
  <c r="AO613" s="1"/>
  <c r="AO620" s="1"/>
  <c r="AP473"/>
  <c r="AP466" s="1"/>
  <c r="AP613" s="1"/>
  <c r="AP620" s="1"/>
  <c r="AQ473"/>
  <c r="AQ466" s="1"/>
  <c r="AQ613" s="1"/>
  <c r="AQ620" s="1"/>
  <c r="AR473"/>
  <c r="AR466" s="1"/>
  <c r="AR613" s="1"/>
  <c r="AR620" s="1"/>
  <c r="AS473"/>
  <c r="AS466" s="1"/>
  <c r="AS613" s="1"/>
  <c r="AS620" s="1"/>
  <c r="AT473"/>
  <c r="AT466" s="1"/>
  <c r="AT613" s="1"/>
  <c r="AU473"/>
  <c r="AU466" s="1"/>
  <c r="AU613" s="1"/>
  <c r="AV473"/>
  <c r="AV466" s="1"/>
  <c r="AV613" s="1"/>
  <c r="AV620" s="1"/>
  <c r="AW473"/>
  <c r="AW466" s="1"/>
  <c r="AW613" s="1"/>
  <c r="AW620" s="1"/>
  <c r="AX473"/>
  <c r="AX466" s="1"/>
  <c r="AX613" s="1"/>
  <c r="AX620" s="1"/>
  <c r="AY473"/>
  <c r="AY466" s="1"/>
  <c r="AY613" s="1"/>
  <c r="AZ473"/>
  <c r="AZ466" s="1"/>
  <c r="AZ613" s="1"/>
  <c r="AZ620" s="1"/>
  <c r="BA473"/>
  <c r="BA466" s="1"/>
  <c r="BA613" s="1"/>
  <c r="BA620" s="1"/>
  <c r="H474"/>
  <c r="H467" s="1"/>
  <c r="H614" s="1"/>
  <c r="I474"/>
  <c r="I467" s="1"/>
  <c r="I614" s="1"/>
  <c r="J474"/>
  <c r="J467" s="1"/>
  <c r="J614" s="1"/>
  <c r="K474"/>
  <c r="K467" s="1"/>
  <c r="K614" s="1"/>
  <c r="L474"/>
  <c r="L467" s="1"/>
  <c r="L614" s="1"/>
  <c r="M474"/>
  <c r="M467" s="1"/>
  <c r="M614" s="1"/>
  <c r="N474"/>
  <c r="N467" s="1"/>
  <c r="N614" s="1"/>
  <c r="O474"/>
  <c r="O467" s="1"/>
  <c r="O614" s="1"/>
  <c r="P474"/>
  <c r="P467" s="1"/>
  <c r="P614" s="1"/>
  <c r="Q474"/>
  <c r="Q467" s="1"/>
  <c r="Q614" s="1"/>
  <c r="R474"/>
  <c r="R467" s="1"/>
  <c r="R614" s="1"/>
  <c r="S474"/>
  <c r="S467" s="1"/>
  <c r="S614" s="1"/>
  <c r="T474"/>
  <c r="T467" s="1"/>
  <c r="T614" s="1"/>
  <c r="U474"/>
  <c r="U467" s="1"/>
  <c r="U614" s="1"/>
  <c r="V474"/>
  <c r="V467" s="1"/>
  <c r="V614" s="1"/>
  <c r="W474"/>
  <c r="W467" s="1"/>
  <c r="W614" s="1"/>
  <c r="X474"/>
  <c r="X467" s="1"/>
  <c r="X614" s="1"/>
  <c r="Y474"/>
  <c r="Y467" s="1"/>
  <c r="Y614" s="1"/>
  <c r="Z474"/>
  <c r="Z467" s="1"/>
  <c r="Z614" s="1"/>
  <c r="AA474"/>
  <c r="AA467" s="1"/>
  <c r="AA614" s="1"/>
  <c r="AB474"/>
  <c r="AB467" s="1"/>
  <c r="AB614" s="1"/>
  <c r="AC474"/>
  <c r="AC467" s="1"/>
  <c r="AC614" s="1"/>
  <c r="AD474"/>
  <c r="AD467" s="1"/>
  <c r="AD614" s="1"/>
  <c r="AE474"/>
  <c r="AE467" s="1"/>
  <c r="AE614" s="1"/>
  <c r="AF474"/>
  <c r="AF467" s="1"/>
  <c r="AF614" s="1"/>
  <c r="AG474"/>
  <c r="AG467" s="1"/>
  <c r="AG614" s="1"/>
  <c r="AH474"/>
  <c r="AH467" s="1"/>
  <c r="AH614" s="1"/>
  <c r="AI474"/>
  <c r="AI467" s="1"/>
  <c r="AI614" s="1"/>
  <c r="AJ474"/>
  <c r="AJ467" s="1"/>
  <c r="AJ614" s="1"/>
  <c r="AK474"/>
  <c r="AK467" s="1"/>
  <c r="AK614" s="1"/>
  <c r="AL474"/>
  <c r="AL467" s="1"/>
  <c r="AL614" s="1"/>
  <c r="AM474"/>
  <c r="AM467" s="1"/>
  <c r="AM614" s="1"/>
  <c r="AN474"/>
  <c r="AN467" s="1"/>
  <c r="AN614" s="1"/>
  <c r="AO474"/>
  <c r="AO467" s="1"/>
  <c r="AO614" s="1"/>
  <c r="AP474"/>
  <c r="AP467" s="1"/>
  <c r="AP614" s="1"/>
  <c r="AQ474"/>
  <c r="AQ467" s="1"/>
  <c r="AQ614" s="1"/>
  <c r="AR474"/>
  <c r="AR467" s="1"/>
  <c r="AR614" s="1"/>
  <c r="AS474"/>
  <c r="AS467" s="1"/>
  <c r="AS614" s="1"/>
  <c r="AT474"/>
  <c r="AT467" s="1"/>
  <c r="AT614" s="1"/>
  <c r="AU474"/>
  <c r="AU467" s="1"/>
  <c r="AU614" s="1"/>
  <c r="AV474"/>
  <c r="AV467" s="1"/>
  <c r="AV614" s="1"/>
  <c r="AW474"/>
  <c r="AW467" s="1"/>
  <c r="AW614" s="1"/>
  <c r="AX474"/>
  <c r="AX467" s="1"/>
  <c r="AX614" s="1"/>
  <c r="AY474"/>
  <c r="AY467" s="1"/>
  <c r="AY614" s="1"/>
  <c r="AZ474"/>
  <c r="AZ467" s="1"/>
  <c r="AZ614" s="1"/>
  <c r="BA474"/>
  <c r="BA467" s="1"/>
  <c r="BA614" s="1"/>
  <c r="BA621" s="1"/>
  <c r="H475"/>
  <c r="H468" s="1"/>
  <c r="H615" s="1"/>
  <c r="I475"/>
  <c r="I468" s="1"/>
  <c r="I615" s="1"/>
  <c r="J475"/>
  <c r="J468" s="1"/>
  <c r="J615" s="1"/>
  <c r="K475"/>
  <c r="K468" s="1"/>
  <c r="K615" s="1"/>
  <c r="L475"/>
  <c r="L468" s="1"/>
  <c r="L615" s="1"/>
  <c r="M475"/>
  <c r="M468" s="1"/>
  <c r="M615" s="1"/>
  <c r="N475"/>
  <c r="N468" s="1"/>
  <c r="N615" s="1"/>
  <c r="O475"/>
  <c r="O468" s="1"/>
  <c r="O615" s="1"/>
  <c r="P475"/>
  <c r="P468" s="1"/>
  <c r="P615" s="1"/>
  <c r="Q475"/>
  <c r="Q468" s="1"/>
  <c r="Q615" s="1"/>
  <c r="R475"/>
  <c r="R468" s="1"/>
  <c r="R615" s="1"/>
  <c r="S475"/>
  <c r="S468" s="1"/>
  <c r="S615" s="1"/>
  <c r="T475"/>
  <c r="T468" s="1"/>
  <c r="T615" s="1"/>
  <c r="U475"/>
  <c r="U468" s="1"/>
  <c r="U615" s="1"/>
  <c r="V475"/>
  <c r="V468" s="1"/>
  <c r="V615" s="1"/>
  <c r="W475"/>
  <c r="W468" s="1"/>
  <c r="W615" s="1"/>
  <c r="X475"/>
  <c r="X468" s="1"/>
  <c r="X615" s="1"/>
  <c r="Y475"/>
  <c r="Y468" s="1"/>
  <c r="Y615" s="1"/>
  <c r="Z475"/>
  <c r="Z468" s="1"/>
  <c r="Z615" s="1"/>
  <c r="AA475"/>
  <c r="AA468" s="1"/>
  <c r="AA615" s="1"/>
  <c r="AB475"/>
  <c r="AB468" s="1"/>
  <c r="AB615" s="1"/>
  <c r="AC475"/>
  <c r="AC468" s="1"/>
  <c r="AC615" s="1"/>
  <c r="AD475"/>
  <c r="AD468" s="1"/>
  <c r="AD615" s="1"/>
  <c r="AE475"/>
  <c r="AE468" s="1"/>
  <c r="AE615" s="1"/>
  <c r="AF475"/>
  <c r="AF468" s="1"/>
  <c r="AF615" s="1"/>
  <c r="AG475"/>
  <c r="AG468" s="1"/>
  <c r="AG615" s="1"/>
  <c r="AH475"/>
  <c r="AH468" s="1"/>
  <c r="AH615" s="1"/>
  <c r="AI475"/>
  <c r="AI468" s="1"/>
  <c r="AI615" s="1"/>
  <c r="AJ475"/>
  <c r="AJ468" s="1"/>
  <c r="AJ615" s="1"/>
  <c r="AK475"/>
  <c r="AK468" s="1"/>
  <c r="AK615" s="1"/>
  <c r="AL475"/>
  <c r="AL468" s="1"/>
  <c r="AL615" s="1"/>
  <c r="AM475"/>
  <c r="AM468" s="1"/>
  <c r="AM615" s="1"/>
  <c r="AN475"/>
  <c r="AN468" s="1"/>
  <c r="AN615" s="1"/>
  <c r="AO475"/>
  <c r="AO468" s="1"/>
  <c r="AO615" s="1"/>
  <c r="AP475"/>
  <c r="AP468" s="1"/>
  <c r="AP615" s="1"/>
  <c r="AQ475"/>
  <c r="AQ468" s="1"/>
  <c r="AQ615" s="1"/>
  <c r="AR475"/>
  <c r="AR468" s="1"/>
  <c r="AR615" s="1"/>
  <c r="AS475"/>
  <c r="AS468" s="1"/>
  <c r="AS615" s="1"/>
  <c r="AT475"/>
  <c r="AT468" s="1"/>
  <c r="AT615" s="1"/>
  <c r="AU475"/>
  <c r="AU468" s="1"/>
  <c r="AU615" s="1"/>
  <c r="AV475"/>
  <c r="AV468" s="1"/>
  <c r="AV615" s="1"/>
  <c r="AW475"/>
  <c r="AW468" s="1"/>
  <c r="AW615" s="1"/>
  <c r="AX475"/>
  <c r="AX468" s="1"/>
  <c r="AX615" s="1"/>
  <c r="AY475"/>
  <c r="AY468" s="1"/>
  <c r="AY615" s="1"/>
  <c r="AZ475"/>
  <c r="AZ468" s="1"/>
  <c r="AZ615" s="1"/>
  <c r="BA475"/>
  <c r="BA468" s="1"/>
  <c r="BA615" s="1"/>
  <c r="BA622" s="1"/>
  <c r="H476"/>
  <c r="H469" s="1"/>
  <c r="H616" s="1"/>
  <c r="I476"/>
  <c r="I469" s="1"/>
  <c r="I616" s="1"/>
  <c r="J476"/>
  <c r="J469" s="1"/>
  <c r="J616" s="1"/>
  <c r="K476"/>
  <c r="K469" s="1"/>
  <c r="K616" s="1"/>
  <c r="L476"/>
  <c r="L469" s="1"/>
  <c r="L616" s="1"/>
  <c r="M476"/>
  <c r="M469" s="1"/>
  <c r="M616" s="1"/>
  <c r="N476"/>
  <c r="N469" s="1"/>
  <c r="N616" s="1"/>
  <c r="O476"/>
  <c r="O469" s="1"/>
  <c r="O616" s="1"/>
  <c r="P476"/>
  <c r="P469" s="1"/>
  <c r="P616" s="1"/>
  <c r="Q476"/>
  <c r="Q469" s="1"/>
  <c r="Q616" s="1"/>
  <c r="R476"/>
  <c r="R469" s="1"/>
  <c r="R616" s="1"/>
  <c r="S476"/>
  <c r="S469" s="1"/>
  <c r="S616" s="1"/>
  <c r="T476"/>
  <c r="T469" s="1"/>
  <c r="T616" s="1"/>
  <c r="U476"/>
  <c r="U469" s="1"/>
  <c r="U616" s="1"/>
  <c r="V476"/>
  <c r="V469" s="1"/>
  <c r="V616" s="1"/>
  <c r="W476"/>
  <c r="W469" s="1"/>
  <c r="W616" s="1"/>
  <c r="X476"/>
  <c r="X469" s="1"/>
  <c r="X616" s="1"/>
  <c r="Y476"/>
  <c r="Y469" s="1"/>
  <c r="Y616" s="1"/>
  <c r="Z476"/>
  <c r="Z469" s="1"/>
  <c r="Z616" s="1"/>
  <c r="AA476"/>
  <c r="AA469" s="1"/>
  <c r="AA616" s="1"/>
  <c r="AB476"/>
  <c r="AB469" s="1"/>
  <c r="AB616" s="1"/>
  <c r="AC476"/>
  <c r="AC469" s="1"/>
  <c r="AC616" s="1"/>
  <c r="AD476"/>
  <c r="AD469" s="1"/>
  <c r="AD616" s="1"/>
  <c r="AE476"/>
  <c r="AE469" s="1"/>
  <c r="AE616" s="1"/>
  <c r="AF476"/>
  <c r="AF469" s="1"/>
  <c r="AF616" s="1"/>
  <c r="AG476"/>
  <c r="AG469" s="1"/>
  <c r="AG616" s="1"/>
  <c r="AH476"/>
  <c r="AH469" s="1"/>
  <c r="AH616" s="1"/>
  <c r="AI476"/>
  <c r="AI469" s="1"/>
  <c r="AI616" s="1"/>
  <c r="AJ476"/>
  <c r="AJ469" s="1"/>
  <c r="AJ616" s="1"/>
  <c r="AK476"/>
  <c r="AK469" s="1"/>
  <c r="AK616" s="1"/>
  <c r="AL476"/>
  <c r="AL469" s="1"/>
  <c r="AL616" s="1"/>
  <c r="AM476"/>
  <c r="AM469" s="1"/>
  <c r="AM616" s="1"/>
  <c r="AN476"/>
  <c r="AN469" s="1"/>
  <c r="AN616" s="1"/>
  <c r="AO476"/>
  <c r="AO469" s="1"/>
  <c r="AO616" s="1"/>
  <c r="AP476"/>
  <c r="AP469" s="1"/>
  <c r="AP616" s="1"/>
  <c r="AQ476"/>
  <c r="AQ469" s="1"/>
  <c r="AQ616" s="1"/>
  <c r="AR476"/>
  <c r="AR469" s="1"/>
  <c r="AR616" s="1"/>
  <c r="AS476"/>
  <c r="AS469" s="1"/>
  <c r="AS616" s="1"/>
  <c r="AT476"/>
  <c r="AT469" s="1"/>
  <c r="AT616" s="1"/>
  <c r="AU476"/>
  <c r="AU469" s="1"/>
  <c r="AU616" s="1"/>
  <c r="AV476"/>
  <c r="AV469" s="1"/>
  <c r="AV616" s="1"/>
  <c r="AW476"/>
  <c r="AW469" s="1"/>
  <c r="AW616" s="1"/>
  <c r="AX476"/>
  <c r="AX469" s="1"/>
  <c r="AX616" s="1"/>
  <c r="AY476"/>
  <c r="AY469" s="1"/>
  <c r="AY616" s="1"/>
  <c r="AZ476"/>
  <c r="AZ469" s="1"/>
  <c r="AZ616" s="1"/>
  <c r="BA476"/>
  <c r="BA469" s="1"/>
  <c r="BA616" s="1"/>
  <c r="BA623" s="1"/>
  <c r="I471"/>
  <c r="I464" s="1"/>
  <c r="I611" s="1"/>
  <c r="I618" s="1"/>
  <c r="J471"/>
  <c r="J464" s="1"/>
  <c r="J611" s="1"/>
  <c r="J618" s="1"/>
  <c r="K471"/>
  <c r="K464" s="1"/>
  <c r="K611" s="1"/>
  <c r="K618" s="1"/>
  <c r="L471"/>
  <c r="M471"/>
  <c r="M464" s="1"/>
  <c r="M611" s="1"/>
  <c r="M618" s="1"/>
  <c r="N471"/>
  <c r="N464" s="1"/>
  <c r="N611" s="1"/>
  <c r="N618" s="1"/>
  <c r="O471"/>
  <c r="P471"/>
  <c r="P464" s="1"/>
  <c r="P611" s="1"/>
  <c r="P618" s="1"/>
  <c r="Q471"/>
  <c r="R471"/>
  <c r="S471"/>
  <c r="S464" s="1"/>
  <c r="S611" s="1"/>
  <c r="S618" s="1"/>
  <c r="T471"/>
  <c r="U471"/>
  <c r="V471"/>
  <c r="V464" s="1"/>
  <c r="V611" s="1"/>
  <c r="V618" s="1"/>
  <c r="W471"/>
  <c r="X471"/>
  <c r="Y471"/>
  <c r="Y464" s="1"/>
  <c r="Y611" s="1"/>
  <c r="Y618" s="1"/>
  <c r="Z471"/>
  <c r="AA471"/>
  <c r="AB471"/>
  <c r="AC471"/>
  <c r="AD471"/>
  <c r="AD464" s="1"/>
  <c r="AD611" s="1"/>
  <c r="AD618" s="1"/>
  <c r="AE471"/>
  <c r="AF471"/>
  <c r="AG471"/>
  <c r="AH471"/>
  <c r="AI471"/>
  <c r="AI464" s="1"/>
  <c r="AI611" s="1"/>
  <c r="AI618" s="1"/>
  <c r="AJ471"/>
  <c r="AJ464" s="1"/>
  <c r="AJ611" s="1"/>
  <c r="AJ618" s="1"/>
  <c r="AK471"/>
  <c r="AL471"/>
  <c r="AM471"/>
  <c r="AN471"/>
  <c r="AN464" s="1"/>
  <c r="AN611" s="1"/>
  <c r="AN618" s="1"/>
  <c r="AO471"/>
  <c r="AP471"/>
  <c r="AQ471"/>
  <c r="AR471"/>
  <c r="AS471"/>
  <c r="AS464" s="1"/>
  <c r="AS611" s="1"/>
  <c r="AS618" s="1"/>
  <c r="AT471"/>
  <c r="AU471"/>
  <c r="AV471"/>
  <c r="AW471"/>
  <c r="AX471"/>
  <c r="AX464" s="1"/>
  <c r="AX611" s="1"/>
  <c r="AX618" s="1"/>
  <c r="AY471"/>
  <c r="AZ471"/>
  <c r="BA471"/>
  <c r="BA464" s="1"/>
  <c r="BA611" s="1"/>
  <c r="BA618" s="1"/>
  <c r="H471"/>
  <c r="BA394"/>
  <c r="BA395"/>
  <c r="BA396"/>
  <c r="BA397"/>
  <c r="BA398"/>
  <c r="BA393"/>
  <c r="M394"/>
  <c r="O394"/>
  <c r="P394"/>
  <c r="R394"/>
  <c r="S394"/>
  <c r="U394"/>
  <c r="V394"/>
  <c r="W394"/>
  <c r="X394"/>
  <c r="Y394"/>
  <c r="AA394"/>
  <c r="AB394"/>
  <c r="AC394"/>
  <c r="AD394"/>
  <c r="AE394"/>
  <c r="AF394"/>
  <c r="AG394"/>
  <c r="AH394"/>
  <c r="AI394"/>
  <c r="AJ394"/>
  <c r="AK394"/>
  <c r="AL394"/>
  <c r="AM394"/>
  <c r="AN394"/>
  <c r="AP394"/>
  <c r="AQ394"/>
  <c r="AR394"/>
  <c r="AS394"/>
  <c r="AU394"/>
  <c r="AV394"/>
  <c r="AW394"/>
  <c r="AX394"/>
  <c r="AY394"/>
  <c r="AZ394"/>
  <c r="K395"/>
  <c r="L395"/>
  <c r="M395"/>
  <c r="O395"/>
  <c r="P395"/>
  <c r="R395"/>
  <c r="S395"/>
  <c r="U395"/>
  <c r="V395"/>
  <c r="W395"/>
  <c r="X395"/>
  <c r="Y395"/>
  <c r="Z395"/>
  <c r="AA395"/>
  <c r="AB395"/>
  <c r="AC395"/>
  <c r="AD395"/>
  <c r="AE395"/>
  <c r="E395" s="1"/>
  <c r="AF395"/>
  <c r="AG395"/>
  <c r="AH395"/>
  <c r="AI395"/>
  <c r="AJ395"/>
  <c r="AK395"/>
  <c r="AL395"/>
  <c r="AM395"/>
  <c r="AN395"/>
  <c r="AO395"/>
  <c r="AP395"/>
  <c r="AQ395"/>
  <c r="AR395"/>
  <c r="AS395"/>
  <c r="AV395"/>
  <c r="AW395"/>
  <c r="AX395"/>
  <c r="AZ395"/>
  <c r="K459"/>
  <c r="K396" s="1"/>
  <c r="L459"/>
  <c r="L396" s="1"/>
  <c r="M459"/>
  <c r="M396" s="1"/>
  <c r="N459"/>
  <c r="N396" s="1"/>
  <c r="O459"/>
  <c r="O396" s="1"/>
  <c r="P459"/>
  <c r="P396" s="1"/>
  <c r="Q459"/>
  <c r="Q396" s="1"/>
  <c r="R459"/>
  <c r="S459"/>
  <c r="S396" s="1"/>
  <c r="T459"/>
  <c r="T396" s="1"/>
  <c r="U459"/>
  <c r="U396" s="1"/>
  <c r="V459"/>
  <c r="V396" s="1"/>
  <c r="W459"/>
  <c r="W396" s="1"/>
  <c r="X459"/>
  <c r="X396" s="1"/>
  <c r="Y459"/>
  <c r="Y396" s="1"/>
  <c r="Z459"/>
  <c r="Z396" s="1"/>
  <c r="AA459"/>
  <c r="AA396" s="1"/>
  <c r="AB459"/>
  <c r="AB396" s="1"/>
  <c r="AC459"/>
  <c r="AC396" s="1"/>
  <c r="AD459"/>
  <c r="AD396" s="1"/>
  <c r="AE459"/>
  <c r="AE396" s="1"/>
  <c r="AF459"/>
  <c r="AF396" s="1"/>
  <c r="AG459"/>
  <c r="AG396" s="1"/>
  <c r="AH459"/>
  <c r="AH396" s="1"/>
  <c r="AI459"/>
  <c r="AI396" s="1"/>
  <c r="AJ459"/>
  <c r="AJ396" s="1"/>
  <c r="AK459"/>
  <c r="AK396" s="1"/>
  <c r="AL459"/>
  <c r="AL396" s="1"/>
  <c r="AM459"/>
  <c r="AM396" s="1"/>
  <c r="AN459"/>
  <c r="AN396" s="1"/>
  <c r="AO459"/>
  <c r="AO396" s="1"/>
  <c r="AP459"/>
  <c r="AP396" s="1"/>
  <c r="AQ459"/>
  <c r="AQ396" s="1"/>
  <c r="AR459"/>
  <c r="AR396" s="1"/>
  <c r="AS459"/>
  <c r="AS396" s="1"/>
  <c r="AT459"/>
  <c r="AT396" s="1"/>
  <c r="AU459"/>
  <c r="AU396" s="1"/>
  <c r="AV459"/>
  <c r="AV396" s="1"/>
  <c r="AW459"/>
  <c r="AW396" s="1"/>
  <c r="AX459"/>
  <c r="AX396" s="1"/>
  <c r="AY459"/>
  <c r="AY396" s="1"/>
  <c r="AZ459"/>
  <c r="AZ396" s="1"/>
  <c r="K460"/>
  <c r="K397" s="1"/>
  <c r="L460"/>
  <c r="L397" s="1"/>
  <c r="M460"/>
  <c r="M397" s="1"/>
  <c r="N460"/>
  <c r="N397" s="1"/>
  <c r="O460"/>
  <c r="O397" s="1"/>
  <c r="P460"/>
  <c r="P397" s="1"/>
  <c r="Q460"/>
  <c r="Q397" s="1"/>
  <c r="R460"/>
  <c r="R397" s="1"/>
  <c r="S460"/>
  <c r="S397" s="1"/>
  <c r="T460"/>
  <c r="T397" s="1"/>
  <c r="U460"/>
  <c r="U397" s="1"/>
  <c r="V460"/>
  <c r="V397" s="1"/>
  <c r="W460"/>
  <c r="W397" s="1"/>
  <c r="X460"/>
  <c r="X397" s="1"/>
  <c r="Y460"/>
  <c r="Y397" s="1"/>
  <c r="Z460"/>
  <c r="Z397" s="1"/>
  <c r="AA460"/>
  <c r="AA397" s="1"/>
  <c r="AB460"/>
  <c r="AB397" s="1"/>
  <c r="AC460"/>
  <c r="AC397" s="1"/>
  <c r="AD460"/>
  <c r="AD397" s="1"/>
  <c r="AE460"/>
  <c r="AE397" s="1"/>
  <c r="AF460"/>
  <c r="AF397" s="1"/>
  <c r="AG460"/>
  <c r="AG397" s="1"/>
  <c r="AH460"/>
  <c r="AH397" s="1"/>
  <c r="AI460"/>
  <c r="AI397" s="1"/>
  <c r="AJ460"/>
  <c r="AJ397" s="1"/>
  <c r="AK460"/>
  <c r="AK397" s="1"/>
  <c r="AL460"/>
  <c r="AL397" s="1"/>
  <c r="AM460"/>
  <c r="AM397" s="1"/>
  <c r="AN460"/>
  <c r="AN397" s="1"/>
  <c r="AO460"/>
  <c r="AO397" s="1"/>
  <c r="AP460"/>
  <c r="AP397" s="1"/>
  <c r="AQ460"/>
  <c r="AQ397" s="1"/>
  <c r="AR460"/>
  <c r="AR397" s="1"/>
  <c r="AS460"/>
  <c r="AS397" s="1"/>
  <c r="AT460"/>
  <c r="AT397" s="1"/>
  <c r="AU460"/>
  <c r="AU397" s="1"/>
  <c r="AV460"/>
  <c r="AV397" s="1"/>
  <c r="AW460"/>
  <c r="AW397" s="1"/>
  <c r="AX460"/>
  <c r="AX397" s="1"/>
  <c r="AY460"/>
  <c r="AY397" s="1"/>
  <c r="AZ460"/>
  <c r="AZ397" s="1"/>
  <c r="K461"/>
  <c r="K398" s="1"/>
  <c r="L461"/>
  <c r="L398" s="1"/>
  <c r="M461"/>
  <c r="M398" s="1"/>
  <c r="N461"/>
  <c r="N398" s="1"/>
  <c r="O461"/>
  <c r="O398" s="1"/>
  <c r="P461"/>
  <c r="P398" s="1"/>
  <c r="Q461"/>
  <c r="Q398" s="1"/>
  <c r="R461"/>
  <c r="R398" s="1"/>
  <c r="S461"/>
  <c r="S398" s="1"/>
  <c r="T461"/>
  <c r="T398" s="1"/>
  <c r="U461"/>
  <c r="U398" s="1"/>
  <c r="V461"/>
  <c r="V398" s="1"/>
  <c r="W461"/>
  <c r="W398" s="1"/>
  <c r="X461"/>
  <c r="X398" s="1"/>
  <c r="Y461"/>
  <c r="Y398" s="1"/>
  <c r="Z461"/>
  <c r="Z398" s="1"/>
  <c r="AA461"/>
  <c r="AA398" s="1"/>
  <c r="AB461"/>
  <c r="AB398" s="1"/>
  <c r="AC461"/>
  <c r="AC398" s="1"/>
  <c r="AD461"/>
  <c r="AD398" s="1"/>
  <c r="AE461"/>
  <c r="AE398" s="1"/>
  <c r="AF461"/>
  <c r="AF398" s="1"/>
  <c r="AG461"/>
  <c r="AG398" s="1"/>
  <c r="AH461"/>
  <c r="AH398" s="1"/>
  <c r="AI461"/>
  <c r="AI398" s="1"/>
  <c r="AJ461"/>
  <c r="AJ398" s="1"/>
  <c r="AK461"/>
  <c r="AK398" s="1"/>
  <c r="AL461"/>
  <c r="AL398" s="1"/>
  <c r="AM461"/>
  <c r="AM398" s="1"/>
  <c r="AN461"/>
  <c r="AN398" s="1"/>
  <c r="AO461"/>
  <c r="AO398" s="1"/>
  <c r="AP461"/>
  <c r="AP398" s="1"/>
  <c r="AQ461"/>
  <c r="AQ398" s="1"/>
  <c r="AR461"/>
  <c r="AR398" s="1"/>
  <c r="AS461"/>
  <c r="AS398" s="1"/>
  <c r="AT461"/>
  <c r="AT398" s="1"/>
  <c r="AU461"/>
  <c r="AU398" s="1"/>
  <c r="AV461"/>
  <c r="AV398" s="1"/>
  <c r="AW461"/>
  <c r="AW398" s="1"/>
  <c r="AX461"/>
  <c r="AX398" s="1"/>
  <c r="AY461"/>
  <c r="AY398" s="1"/>
  <c r="AZ461"/>
  <c r="AZ398" s="1"/>
  <c r="L393"/>
  <c r="M393"/>
  <c r="N393"/>
  <c r="O393"/>
  <c r="P393"/>
  <c r="Q393"/>
  <c r="R393"/>
  <c r="S393"/>
  <c r="T393"/>
  <c r="U393"/>
  <c r="V393"/>
  <c r="W393"/>
  <c r="X393"/>
  <c r="Y393"/>
  <c r="Z393"/>
  <c r="AA393"/>
  <c r="AB393"/>
  <c r="AC393"/>
  <c r="AD393"/>
  <c r="AE393"/>
  <c r="AF393"/>
  <c r="AG393"/>
  <c r="AH393"/>
  <c r="AI393"/>
  <c r="AJ393"/>
  <c r="AK393"/>
  <c r="AL393"/>
  <c r="AM393"/>
  <c r="AN393"/>
  <c r="AO393"/>
  <c r="AP393"/>
  <c r="AQ393"/>
  <c r="AR393"/>
  <c r="AS393"/>
  <c r="AT393"/>
  <c r="AU393"/>
  <c r="AV393"/>
  <c r="AW393"/>
  <c r="AX393"/>
  <c r="AY393"/>
  <c r="AZ393"/>
  <c r="K393"/>
  <c r="F447"/>
  <c r="E447"/>
  <c r="F446"/>
  <c r="E446"/>
  <c r="F445"/>
  <c r="E445"/>
  <c r="F444"/>
  <c r="E444"/>
  <c r="F443"/>
  <c r="E443"/>
  <c r="F442"/>
  <c r="E442"/>
  <c r="AZ441"/>
  <c r="AY441"/>
  <c r="AW441"/>
  <c r="AV441"/>
  <c r="AU441"/>
  <c r="AT441"/>
  <c r="AR441"/>
  <c r="AQ441"/>
  <c r="AP441"/>
  <c r="AO441"/>
  <c r="AM441"/>
  <c r="AL441"/>
  <c r="AK441"/>
  <c r="AJ441"/>
  <c r="AH441"/>
  <c r="AG441"/>
  <c r="AF441"/>
  <c r="AE441"/>
  <c r="AC441"/>
  <c r="AB441"/>
  <c r="AA441"/>
  <c r="Z441"/>
  <c r="X441"/>
  <c r="W441"/>
  <c r="U441"/>
  <c r="T441"/>
  <c r="R441"/>
  <c r="Q441"/>
  <c r="O441"/>
  <c r="F441" s="1"/>
  <c r="N441"/>
  <c r="AY409"/>
  <c r="AY458" s="1"/>
  <c r="T458"/>
  <c r="Q395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I18" s="1"/>
  <c r="J42"/>
  <c r="K42"/>
  <c r="K18" s="1"/>
  <c r="L42"/>
  <c r="L18" s="1"/>
  <c r="M42"/>
  <c r="M18" s="1"/>
  <c r="N42"/>
  <c r="O42"/>
  <c r="P42"/>
  <c r="P18" s="1"/>
  <c r="P25" s="1"/>
  <c r="Q42"/>
  <c r="R42"/>
  <c r="S42"/>
  <c r="S18" s="1"/>
  <c r="S25" s="1"/>
  <c r="T42"/>
  <c r="U42"/>
  <c r="U18" s="1"/>
  <c r="V42"/>
  <c r="W42"/>
  <c r="X42"/>
  <c r="Y42"/>
  <c r="Y18" s="1"/>
  <c r="Z42"/>
  <c r="AA42"/>
  <c r="AA18" s="1"/>
  <c r="AB42"/>
  <c r="AB18" s="1"/>
  <c r="AC42"/>
  <c r="AC18" s="1"/>
  <c r="AD42"/>
  <c r="AE42"/>
  <c r="AE18" s="1"/>
  <c r="AF42"/>
  <c r="AF18" s="1"/>
  <c r="AG42"/>
  <c r="AG18" s="1"/>
  <c r="AH42"/>
  <c r="AH18" s="1"/>
  <c r="AI42"/>
  <c r="AI18" s="1"/>
  <c r="AI25" s="1"/>
  <c r="AJ42"/>
  <c r="AJ18" s="1"/>
  <c r="AK42"/>
  <c r="AK18" s="1"/>
  <c r="AL42"/>
  <c r="AL18" s="1"/>
  <c r="AM42"/>
  <c r="AM18" s="1"/>
  <c r="AN42"/>
  <c r="AN18" s="1"/>
  <c r="AN25" s="1"/>
  <c r="AO42"/>
  <c r="AP42"/>
  <c r="AP18" s="1"/>
  <c r="AQ42"/>
  <c r="AQ18" s="1"/>
  <c r="AR42"/>
  <c r="AR18" s="1"/>
  <c r="AS42"/>
  <c r="AS18" s="1"/>
  <c r="AS25" s="1"/>
  <c r="AT42"/>
  <c r="AT18" s="1"/>
  <c r="AU42"/>
  <c r="AU18" s="1"/>
  <c r="AV42"/>
  <c r="AV18" s="1"/>
  <c r="AW42"/>
  <c r="AW18" s="1"/>
  <c r="AX42"/>
  <c r="AX18" s="1"/>
  <c r="AX25" s="1"/>
  <c r="AY42"/>
  <c r="AY18" s="1"/>
  <c r="AZ42"/>
  <c r="AZ18" s="1"/>
  <c r="BA42"/>
  <c r="BA18" s="1"/>
  <c r="BA25" s="1"/>
  <c r="H42"/>
  <c r="H18" s="1"/>
  <c r="I35"/>
  <c r="L35"/>
  <c r="O35"/>
  <c r="R35"/>
  <c r="U35"/>
  <c r="X35"/>
  <c r="AA35"/>
  <c r="AC35"/>
  <c r="AF35"/>
  <c r="AH35"/>
  <c r="AK35"/>
  <c r="AM35"/>
  <c r="AQ35"/>
  <c r="AT35"/>
  <c r="AV35"/>
  <c r="AY35"/>
  <c r="F403"/>
  <c r="F404"/>
  <c r="F400"/>
  <c r="F401"/>
  <c r="F402"/>
  <c r="AZ399"/>
  <c r="H658"/>
  <c r="I658"/>
  <c r="J658"/>
  <c r="K658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AO658"/>
  <c r="AP658"/>
  <c r="AQ658"/>
  <c r="AR658"/>
  <c r="AS658"/>
  <c r="AT658"/>
  <c r="AU658"/>
  <c r="AV658"/>
  <c r="AW658"/>
  <c r="AX658"/>
  <c r="AY658"/>
  <c r="AZ658"/>
  <c r="BA658"/>
  <c r="J654"/>
  <c r="M654"/>
  <c r="P654"/>
  <c r="S654"/>
  <c r="V654"/>
  <c r="Y654"/>
  <c r="AD654"/>
  <c r="AI654"/>
  <c r="AN654"/>
  <c r="AS654"/>
  <c r="AX654"/>
  <c r="BA654"/>
  <c r="H673"/>
  <c r="I673"/>
  <c r="I680" s="1"/>
  <c r="J673"/>
  <c r="J680" s="1"/>
  <c r="K673"/>
  <c r="K680" s="1"/>
  <c r="L673"/>
  <c r="L680" s="1"/>
  <c r="M673"/>
  <c r="M680" s="1"/>
  <c r="N673"/>
  <c r="O673"/>
  <c r="O680" s="1"/>
  <c r="P673"/>
  <c r="P680" s="1"/>
  <c r="Q673"/>
  <c r="Q680" s="1"/>
  <c r="R673"/>
  <c r="R680" s="1"/>
  <c r="S673"/>
  <c r="S680" s="1"/>
  <c r="T673"/>
  <c r="U673"/>
  <c r="U680" s="1"/>
  <c r="V673"/>
  <c r="V680" s="1"/>
  <c r="W673"/>
  <c r="W680" s="1"/>
  <c r="X673"/>
  <c r="X680" s="1"/>
  <c r="Y673"/>
  <c r="Y680" s="1"/>
  <c r="Z673"/>
  <c r="AA673"/>
  <c r="AA680" s="1"/>
  <c r="AB673"/>
  <c r="AC673"/>
  <c r="AC680" s="1"/>
  <c r="AD673"/>
  <c r="AD680" s="1"/>
  <c r="AE673"/>
  <c r="AE680" s="1"/>
  <c r="AF673"/>
  <c r="AF680" s="1"/>
  <c r="AG673"/>
  <c r="AG680" s="1"/>
  <c r="AH673"/>
  <c r="AH680" s="1"/>
  <c r="AI673"/>
  <c r="AI680" s="1"/>
  <c r="AJ673"/>
  <c r="AK673"/>
  <c r="AK680" s="1"/>
  <c r="AL673"/>
  <c r="AM673"/>
  <c r="AM680" s="1"/>
  <c r="AN673"/>
  <c r="AN680" s="1"/>
  <c r="AO673"/>
  <c r="AO680" s="1"/>
  <c r="AP673"/>
  <c r="AP680" s="1"/>
  <c r="AQ673"/>
  <c r="AQ680" s="1"/>
  <c r="AR673"/>
  <c r="AR680" s="1"/>
  <c r="AS673"/>
  <c r="AS680" s="1"/>
  <c r="AT673"/>
  <c r="AV673"/>
  <c r="AW673"/>
  <c r="AW680" s="1"/>
  <c r="AX673"/>
  <c r="AX680" s="1"/>
  <c r="AY673"/>
  <c r="AY680" s="1"/>
  <c r="AZ673"/>
  <c r="AZ680" s="1"/>
  <c r="BA673"/>
  <c r="BA680" s="1"/>
  <c r="H674"/>
  <c r="I674"/>
  <c r="J674"/>
  <c r="J681" s="1"/>
  <c r="K674"/>
  <c r="K681" s="1"/>
  <c r="L674"/>
  <c r="L681" s="1"/>
  <c r="M674"/>
  <c r="M681" s="1"/>
  <c r="N674"/>
  <c r="N681" s="1"/>
  <c r="O674"/>
  <c r="O681" s="1"/>
  <c r="P674"/>
  <c r="P681" s="1"/>
  <c r="Q674"/>
  <c r="Q681" s="1"/>
  <c r="R674"/>
  <c r="R681" s="1"/>
  <c r="S674"/>
  <c r="S681" s="1"/>
  <c r="T674"/>
  <c r="T681" s="1"/>
  <c r="U674"/>
  <c r="U681" s="1"/>
  <c r="V674"/>
  <c r="V681" s="1"/>
  <c r="W674"/>
  <c r="W681" s="1"/>
  <c r="X674"/>
  <c r="X681" s="1"/>
  <c r="Y674"/>
  <c r="Y681" s="1"/>
  <c r="Z674"/>
  <c r="Z681" s="1"/>
  <c r="AA674"/>
  <c r="AA681" s="1"/>
  <c r="AB674"/>
  <c r="AB681" s="1"/>
  <c r="AC674"/>
  <c r="AC681" s="1"/>
  <c r="AD674"/>
  <c r="AD681" s="1"/>
  <c r="AE674"/>
  <c r="AE681" s="1"/>
  <c r="AF674"/>
  <c r="AF681" s="1"/>
  <c r="AG674"/>
  <c r="AG681" s="1"/>
  <c r="AH674"/>
  <c r="AH681" s="1"/>
  <c r="AI674"/>
  <c r="AI681" s="1"/>
  <c r="AJ674"/>
  <c r="AJ681" s="1"/>
  <c r="AK674"/>
  <c r="AK681" s="1"/>
  <c r="AL674"/>
  <c r="AL681" s="1"/>
  <c r="AM674"/>
  <c r="AM681" s="1"/>
  <c r="AN674"/>
  <c r="AN681" s="1"/>
  <c r="AO674"/>
  <c r="AO681" s="1"/>
  <c r="AP674"/>
  <c r="AP681" s="1"/>
  <c r="AQ674"/>
  <c r="AQ681" s="1"/>
  <c r="AR674"/>
  <c r="AR681" s="1"/>
  <c r="AS674"/>
  <c r="AS681" s="1"/>
  <c r="AT674"/>
  <c r="AT681" s="1"/>
  <c r="AV674"/>
  <c r="AV681" s="1"/>
  <c r="AW674"/>
  <c r="AW681" s="1"/>
  <c r="AX674"/>
  <c r="AX681" s="1"/>
  <c r="AY674"/>
  <c r="AY681" s="1"/>
  <c r="AZ674"/>
  <c r="AZ681" s="1"/>
  <c r="BA674"/>
  <c r="BA681" s="1"/>
  <c r="H675"/>
  <c r="I675"/>
  <c r="I682" s="1"/>
  <c r="J675"/>
  <c r="J682" s="1"/>
  <c r="K675"/>
  <c r="K682" s="1"/>
  <c r="L675"/>
  <c r="L682" s="1"/>
  <c r="M675"/>
  <c r="M682" s="1"/>
  <c r="N675"/>
  <c r="N682" s="1"/>
  <c r="O675"/>
  <c r="O682" s="1"/>
  <c r="P675"/>
  <c r="P682" s="1"/>
  <c r="Q675"/>
  <c r="Q682" s="1"/>
  <c r="R675"/>
  <c r="R682" s="1"/>
  <c r="S675"/>
  <c r="S682" s="1"/>
  <c r="T675"/>
  <c r="T682" s="1"/>
  <c r="U675"/>
  <c r="U682" s="1"/>
  <c r="V675"/>
  <c r="V682" s="1"/>
  <c r="W675"/>
  <c r="W682" s="1"/>
  <c r="X675"/>
  <c r="X682" s="1"/>
  <c r="Y675"/>
  <c r="Y682" s="1"/>
  <c r="Z675"/>
  <c r="Z682" s="1"/>
  <c r="AA675"/>
  <c r="AA682" s="1"/>
  <c r="AB675"/>
  <c r="AB682" s="1"/>
  <c r="AC675"/>
  <c r="AC682" s="1"/>
  <c r="AD675"/>
  <c r="AD682" s="1"/>
  <c r="AE675"/>
  <c r="AE682" s="1"/>
  <c r="AF675"/>
  <c r="AF682" s="1"/>
  <c r="AG675"/>
  <c r="AG682" s="1"/>
  <c r="AH675"/>
  <c r="AH682" s="1"/>
  <c r="AI675"/>
  <c r="AI682" s="1"/>
  <c r="AJ675"/>
  <c r="AJ682" s="1"/>
  <c r="AK675"/>
  <c r="AK682" s="1"/>
  <c r="AL675"/>
  <c r="AL682" s="1"/>
  <c r="AM675"/>
  <c r="AM682" s="1"/>
  <c r="AN675"/>
  <c r="AN682" s="1"/>
  <c r="AO675"/>
  <c r="AO682" s="1"/>
  <c r="AP675"/>
  <c r="AP682" s="1"/>
  <c r="AQ675"/>
  <c r="AQ682" s="1"/>
  <c r="AR675"/>
  <c r="AR682" s="1"/>
  <c r="AS675"/>
  <c r="AS682" s="1"/>
  <c r="AT675"/>
  <c r="AT682" s="1"/>
  <c r="AV675"/>
  <c r="AV682" s="1"/>
  <c r="AW675"/>
  <c r="AW682" s="1"/>
  <c r="AX675"/>
  <c r="AX682" s="1"/>
  <c r="AY675"/>
  <c r="AY682" s="1"/>
  <c r="AZ675"/>
  <c r="AZ682" s="1"/>
  <c r="BA675"/>
  <c r="BA682" s="1"/>
  <c r="H676"/>
  <c r="I676"/>
  <c r="I683" s="1"/>
  <c r="J676"/>
  <c r="J683" s="1"/>
  <c r="K676"/>
  <c r="K683" s="1"/>
  <c r="L676"/>
  <c r="L683" s="1"/>
  <c r="M676"/>
  <c r="M683" s="1"/>
  <c r="N676"/>
  <c r="N683" s="1"/>
  <c r="O676"/>
  <c r="O683" s="1"/>
  <c r="P676"/>
  <c r="P683" s="1"/>
  <c r="Q676"/>
  <c r="Q683" s="1"/>
  <c r="R676"/>
  <c r="R683" s="1"/>
  <c r="S676"/>
  <c r="S683" s="1"/>
  <c r="T676"/>
  <c r="T683" s="1"/>
  <c r="U676"/>
  <c r="U683" s="1"/>
  <c r="V676"/>
  <c r="V683" s="1"/>
  <c r="W676"/>
  <c r="W683" s="1"/>
  <c r="X676"/>
  <c r="X683" s="1"/>
  <c r="Y676"/>
  <c r="Y683" s="1"/>
  <c r="Z676"/>
  <c r="Z683" s="1"/>
  <c r="AA676"/>
  <c r="AA683" s="1"/>
  <c r="AB676"/>
  <c r="AB683" s="1"/>
  <c r="AC676"/>
  <c r="AC683" s="1"/>
  <c r="AD676"/>
  <c r="AD683" s="1"/>
  <c r="AE676"/>
  <c r="AE683" s="1"/>
  <c r="AF676"/>
  <c r="AF683" s="1"/>
  <c r="AG676"/>
  <c r="AG683" s="1"/>
  <c r="AH676"/>
  <c r="AH683" s="1"/>
  <c r="AI676"/>
  <c r="AI683" s="1"/>
  <c r="AJ676"/>
  <c r="AJ683" s="1"/>
  <c r="AK676"/>
  <c r="AK683" s="1"/>
  <c r="AL676"/>
  <c r="AL683" s="1"/>
  <c r="AM676"/>
  <c r="AM683" s="1"/>
  <c r="AN676"/>
  <c r="AN683" s="1"/>
  <c r="AO676"/>
  <c r="AO683" s="1"/>
  <c r="AP676"/>
  <c r="AP683" s="1"/>
  <c r="AQ676"/>
  <c r="AQ683" s="1"/>
  <c r="AR676"/>
  <c r="AR683" s="1"/>
  <c r="AS676"/>
  <c r="AS683" s="1"/>
  <c r="AT676"/>
  <c r="AT683" s="1"/>
  <c r="AV676"/>
  <c r="AV683" s="1"/>
  <c r="AW676"/>
  <c r="AW683" s="1"/>
  <c r="AX676"/>
  <c r="AX683" s="1"/>
  <c r="AY676"/>
  <c r="AY683" s="1"/>
  <c r="AZ676"/>
  <c r="AZ683" s="1"/>
  <c r="BA676"/>
  <c r="BA683" s="1"/>
  <c r="H677"/>
  <c r="I677"/>
  <c r="I684" s="1"/>
  <c r="J677"/>
  <c r="J684" s="1"/>
  <c r="K677"/>
  <c r="K684" s="1"/>
  <c r="L677"/>
  <c r="L684" s="1"/>
  <c r="M677"/>
  <c r="M684" s="1"/>
  <c r="N677"/>
  <c r="N684" s="1"/>
  <c r="O677"/>
  <c r="O684" s="1"/>
  <c r="P677"/>
  <c r="P684" s="1"/>
  <c r="Q677"/>
  <c r="Q684" s="1"/>
  <c r="R677"/>
  <c r="R684" s="1"/>
  <c r="S677"/>
  <c r="S684" s="1"/>
  <c r="T677"/>
  <c r="T684" s="1"/>
  <c r="U677"/>
  <c r="U684" s="1"/>
  <c r="V677"/>
  <c r="V684" s="1"/>
  <c r="W677"/>
  <c r="W684" s="1"/>
  <c r="X677"/>
  <c r="X684" s="1"/>
  <c r="Y677"/>
  <c r="Y684" s="1"/>
  <c r="Z677"/>
  <c r="Z684" s="1"/>
  <c r="AA677"/>
  <c r="AA684" s="1"/>
  <c r="AB677"/>
  <c r="AB684" s="1"/>
  <c r="AC677"/>
  <c r="AC684" s="1"/>
  <c r="AD677"/>
  <c r="AD684" s="1"/>
  <c r="AE677"/>
  <c r="AE684" s="1"/>
  <c r="AF677"/>
  <c r="AF684" s="1"/>
  <c r="AG677"/>
  <c r="AG684" s="1"/>
  <c r="AH677"/>
  <c r="AH684" s="1"/>
  <c r="AI677"/>
  <c r="AI684" s="1"/>
  <c r="AJ677"/>
  <c r="AJ684" s="1"/>
  <c r="AK677"/>
  <c r="AK684" s="1"/>
  <c r="AL677"/>
  <c r="AL684" s="1"/>
  <c r="AM677"/>
  <c r="AM684" s="1"/>
  <c r="AN677"/>
  <c r="AN684" s="1"/>
  <c r="AO677"/>
  <c r="AO684" s="1"/>
  <c r="AP677"/>
  <c r="AP684" s="1"/>
  <c r="AQ677"/>
  <c r="AQ684" s="1"/>
  <c r="AR677"/>
  <c r="AR684" s="1"/>
  <c r="AS677"/>
  <c r="AS684" s="1"/>
  <c r="AT677"/>
  <c r="AT684" s="1"/>
  <c r="AV677"/>
  <c r="AV684" s="1"/>
  <c r="AW677"/>
  <c r="AW684" s="1"/>
  <c r="AX677"/>
  <c r="AX684" s="1"/>
  <c r="AY677"/>
  <c r="AY684" s="1"/>
  <c r="AZ677"/>
  <c r="AZ684" s="1"/>
  <c r="BA677"/>
  <c r="BA684" s="1"/>
  <c r="I672"/>
  <c r="I679" s="1"/>
  <c r="J672"/>
  <c r="J679" s="1"/>
  <c r="K672"/>
  <c r="L672"/>
  <c r="L679" s="1"/>
  <c r="M672"/>
  <c r="M679" s="1"/>
  <c r="N672"/>
  <c r="N679" s="1"/>
  <c r="O672"/>
  <c r="O679" s="1"/>
  <c r="P672"/>
  <c r="P679" s="1"/>
  <c r="Q672"/>
  <c r="R672"/>
  <c r="R679" s="1"/>
  <c r="S672"/>
  <c r="S679" s="1"/>
  <c r="T672"/>
  <c r="T679" s="1"/>
  <c r="U672"/>
  <c r="U679" s="1"/>
  <c r="V672"/>
  <c r="V679" s="1"/>
  <c r="W672"/>
  <c r="X672"/>
  <c r="X679" s="1"/>
  <c r="Y672"/>
  <c r="Y679" s="1"/>
  <c r="Z672"/>
  <c r="Z679" s="1"/>
  <c r="AA672"/>
  <c r="AA679" s="1"/>
  <c r="AB672"/>
  <c r="AB679" s="1"/>
  <c r="AC672"/>
  <c r="AC679" s="1"/>
  <c r="AD672"/>
  <c r="AD679" s="1"/>
  <c r="AE672"/>
  <c r="AF672"/>
  <c r="AF679" s="1"/>
  <c r="AG672"/>
  <c r="AH672"/>
  <c r="AH679" s="1"/>
  <c r="AI672"/>
  <c r="AI679" s="1"/>
  <c r="AJ672"/>
  <c r="AJ679" s="1"/>
  <c r="AK672"/>
  <c r="AK679" s="1"/>
  <c r="AL672"/>
  <c r="AL679" s="1"/>
  <c r="AM672"/>
  <c r="AM679" s="1"/>
  <c r="AN672"/>
  <c r="AN679" s="1"/>
  <c r="AO672"/>
  <c r="AP672"/>
  <c r="AP679" s="1"/>
  <c r="AQ672"/>
  <c r="AR672"/>
  <c r="AR679" s="1"/>
  <c r="AS672"/>
  <c r="AS679" s="1"/>
  <c r="AT672"/>
  <c r="AT679" s="1"/>
  <c r="AV672"/>
  <c r="AV679" s="1"/>
  <c r="AW672"/>
  <c r="AW679" s="1"/>
  <c r="AX672"/>
  <c r="AX679" s="1"/>
  <c r="AY672"/>
  <c r="AZ672"/>
  <c r="AZ679" s="1"/>
  <c r="BA672"/>
  <c r="BA679" s="1"/>
  <c r="H672"/>
  <c r="H679" s="1"/>
  <c r="F670"/>
  <c r="E670"/>
  <c r="F669"/>
  <c r="E669"/>
  <c r="F668"/>
  <c r="E668"/>
  <c r="F667"/>
  <c r="E667"/>
  <c r="F666"/>
  <c r="E666"/>
  <c r="F665"/>
  <c r="E665"/>
  <c r="AZ664"/>
  <c r="AY664"/>
  <c r="AW664"/>
  <c r="AV664"/>
  <c r="AT664"/>
  <c r="AR664"/>
  <c r="AQ664"/>
  <c r="AP664"/>
  <c r="AO664"/>
  <c r="AM664"/>
  <c r="AL664"/>
  <c r="AK664"/>
  <c r="AJ664"/>
  <c r="AH664"/>
  <c r="AG664"/>
  <c r="AF664"/>
  <c r="AE664"/>
  <c r="AC664"/>
  <c r="AB664"/>
  <c r="AA664"/>
  <c r="Z664"/>
  <c r="X664"/>
  <c r="W664"/>
  <c r="U664"/>
  <c r="T664"/>
  <c r="R664"/>
  <c r="Q664"/>
  <c r="O664"/>
  <c r="N664"/>
  <c r="L664"/>
  <c r="K664"/>
  <c r="I664"/>
  <c r="F664" s="1"/>
  <c r="H664"/>
  <c r="E664" s="1"/>
  <c r="H649"/>
  <c r="I649"/>
  <c r="I656" s="1"/>
  <c r="J649"/>
  <c r="J656" s="1"/>
  <c r="K649"/>
  <c r="K656" s="1"/>
  <c r="L649"/>
  <c r="L656" s="1"/>
  <c r="M649"/>
  <c r="M656" s="1"/>
  <c r="N649"/>
  <c r="O649"/>
  <c r="O656" s="1"/>
  <c r="O12" s="1"/>
  <c r="O27" s="1"/>
  <c r="P649"/>
  <c r="P656" s="1"/>
  <c r="P695" s="1"/>
  <c r="Q649"/>
  <c r="Q656" s="1"/>
  <c r="R649"/>
  <c r="R656" s="1"/>
  <c r="S649"/>
  <c r="S656" s="1"/>
  <c r="T649"/>
  <c r="U649"/>
  <c r="U656" s="1"/>
  <c r="V649"/>
  <c r="V656" s="1"/>
  <c r="V695" s="1"/>
  <c r="W649"/>
  <c r="W656" s="1"/>
  <c r="W12" s="1"/>
  <c r="W27" s="1"/>
  <c r="X649"/>
  <c r="X656" s="1"/>
  <c r="X695" s="1"/>
  <c r="Y649"/>
  <c r="Y656" s="1"/>
  <c r="Z649"/>
  <c r="AA649"/>
  <c r="AA656" s="1"/>
  <c r="AB649"/>
  <c r="AC649"/>
  <c r="AC656" s="1"/>
  <c r="AD649"/>
  <c r="AD656" s="1"/>
  <c r="AD695" s="1"/>
  <c r="AE649"/>
  <c r="AE656" s="1"/>
  <c r="AF649"/>
  <c r="AF656" s="1"/>
  <c r="AF695" s="1"/>
  <c r="AG649"/>
  <c r="AG656" s="1"/>
  <c r="AH649"/>
  <c r="AH656" s="1"/>
  <c r="AH695" s="1"/>
  <c r="AI649"/>
  <c r="AI656" s="1"/>
  <c r="AJ649"/>
  <c r="AK649"/>
  <c r="AK656" s="1"/>
  <c r="AL649"/>
  <c r="AM649"/>
  <c r="AM656" s="1"/>
  <c r="AN649"/>
  <c r="AN656" s="1"/>
  <c r="AN695" s="1"/>
  <c r="AO649"/>
  <c r="AO656" s="1"/>
  <c r="AP649"/>
  <c r="AP656" s="1"/>
  <c r="AP695" s="1"/>
  <c r="AQ649"/>
  <c r="AQ656" s="1"/>
  <c r="AR649"/>
  <c r="AR656" s="1"/>
  <c r="AR695" s="1"/>
  <c r="AS649"/>
  <c r="AS656" s="1"/>
  <c r="AT649"/>
  <c r="AU649"/>
  <c r="AU656" s="1"/>
  <c r="AV649"/>
  <c r="AW649"/>
  <c r="AW656" s="1"/>
  <c r="AX649"/>
  <c r="AX656" s="1"/>
  <c r="AX695" s="1"/>
  <c r="AY649"/>
  <c r="AY656" s="1"/>
  <c r="AZ649"/>
  <c r="AZ656" s="1"/>
  <c r="AZ695" s="1"/>
  <c r="BA649"/>
  <c r="BA656" s="1"/>
  <c r="H650"/>
  <c r="I650"/>
  <c r="J650"/>
  <c r="J657" s="1"/>
  <c r="K650"/>
  <c r="K657" s="1"/>
  <c r="L650"/>
  <c r="L657" s="1"/>
  <c r="L696" s="1"/>
  <c r="M650"/>
  <c r="M657" s="1"/>
  <c r="N650"/>
  <c r="N657" s="1"/>
  <c r="N696" s="1"/>
  <c r="O650"/>
  <c r="O657" s="1"/>
  <c r="O13" s="1"/>
  <c r="O28" s="1"/>
  <c r="P650"/>
  <c r="P657" s="1"/>
  <c r="P696" s="1"/>
  <c r="Q650"/>
  <c r="Q657" s="1"/>
  <c r="R650"/>
  <c r="R657" s="1"/>
  <c r="S650"/>
  <c r="S657" s="1"/>
  <c r="T650"/>
  <c r="T657" s="1"/>
  <c r="U650"/>
  <c r="U657" s="1"/>
  <c r="V650"/>
  <c r="V657" s="1"/>
  <c r="V696" s="1"/>
  <c r="W650"/>
  <c r="W657" s="1"/>
  <c r="W13" s="1"/>
  <c r="W28" s="1"/>
  <c r="X650"/>
  <c r="X657" s="1"/>
  <c r="X696" s="1"/>
  <c r="Y650"/>
  <c r="Y657" s="1"/>
  <c r="Z650"/>
  <c r="Z657" s="1"/>
  <c r="AA650"/>
  <c r="AA657" s="1"/>
  <c r="AB650"/>
  <c r="AB657" s="1"/>
  <c r="AB696" s="1"/>
  <c r="AC650"/>
  <c r="AC657" s="1"/>
  <c r="AD650"/>
  <c r="AD657" s="1"/>
  <c r="AD696" s="1"/>
  <c r="AE650"/>
  <c r="AE657" s="1"/>
  <c r="AF650"/>
  <c r="AF657" s="1"/>
  <c r="AF696" s="1"/>
  <c r="AG650"/>
  <c r="AG657" s="1"/>
  <c r="AH650"/>
  <c r="AH657" s="1"/>
  <c r="AH696" s="1"/>
  <c r="AI650"/>
  <c r="AI657" s="1"/>
  <c r="AJ650"/>
  <c r="AJ657" s="1"/>
  <c r="AJ696" s="1"/>
  <c r="AK650"/>
  <c r="AK657" s="1"/>
  <c r="AL650"/>
  <c r="AL657" s="1"/>
  <c r="AL696" s="1"/>
  <c r="AM650"/>
  <c r="AM657" s="1"/>
  <c r="AN650"/>
  <c r="AN657" s="1"/>
  <c r="AN696" s="1"/>
  <c r="AO650"/>
  <c r="AO657" s="1"/>
  <c r="AP650"/>
  <c r="AP657" s="1"/>
  <c r="AP696" s="1"/>
  <c r="AQ650"/>
  <c r="AQ657" s="1"/>
  <c r="AR650"/>
  <c r="AR657" s="1"/>
  <c r="AR696" s="1"/>
  <c r="AS650"/>
  <c r="AS657" s="1"/>
  <c r="AT650"/>
  <c r="AT657" s="1"/>
  <c r="AT696" s="1"/>
  <c r="AU650"/>
  <c r="AU657" s="1"/>
  <c r="AV650"/>
  <c r="AV657" s="1"/>
  <c r="AV696" s="1"/>
  <c r="AW650"/>
  <c r="AW657" s="1"/>
  <c r="AX650"/>
  <c r="AX657" s="1"/>
  <c r="AX696" s="1"/>
  <c r="AY650"/>
  <c r="AY657" s="1"/>
  <c r="AZ650"/>
  <c r="AZ657" s="1"/>
  <c r="BA650"/>
  <c r="BA657" s="1"/>
  <c r="H652"/>
  <c r="I652"/>
  <c r="I659" s="1"/>
  <c r="J652"/>
  <c r="J659" s="1"/>
  <c r="K652"/>
  <c r="K659" s="1"/>
  <c r="L652"/>
  <c r="L659" s="1"/>
  <c r="M652"/>
  <c r="M659" s="1"/>
  <c r="N652"/>
  <c r="N659" s="1"/>
  <c r="O652"/>
  <c r="O659" s="1"/>
  <c r="P652"/>
  <c r="P659" s="1"/>
  <c r="Q652"/>
  <c r="Q659" s="1"/>
  <c r="R652"/>
  <c r="R659" s="1"/>
  <c r="S652"/>
  <c r="S659" s="1"/>
  <c r="T652"/>
  <c r="T659" s="1"/>
  <c r="U652"/>
  <c r="U659" s="1"/>
  <c r="V652"/>
  <c r="V659" s="1"/>
  <c r="W652"/>
  <c r="W659" s="1"/>
  <c r="X652"/>
  <c r="X659" s="1"/>
  <c r="Y652"/>
  <c r="Y659" s="1"/>
  <c r="Z652"/>
  <c r="Z659" s="1"/>
  <c r="AA652"/>
  <c r="AA659" s="1"/>
  <c r="AB652"/>
  <c r="AB659" s="1"/>
  <c r="AC652"/>
  <c r="AC659" s="1"/>
  <c r="AD652"/>
  <c r="AD659" s="1"/>
  <c r="AE652"/>
  <c r="AE659" s="1"/>
  <c r="AF652"/>
  <c r="AF659" s="1"/>
  <c r="AG652"/>
  <c r="AG659" s="1"/>
  <c r="AH652"/>
  <c r="AH659" s="1"/>
  <c r="AI652"/>
  <c r="AI659" s="1"/>
  <c r="AJ652"/>
  <c r="AJ659" s="1"/>
  <c r="AK652"/>
  <c r="AK659" s="1"/>
  <c r="AL652"/>
  <c r="AL659" s="1"/>
  <c r="AM652"/>
  <c r="AM659" s="1"/>
  <c r="AN652"/>
  <c r="AN659" s="1"/>
  <c r="AO652"/>
  <c r="AO659" s="1"/>
  <c r="AP652"/>
  <c r="AP659" s="1"/>
  <c r="AQ652"/>
  <c r="AQ659" s="1"/>
  <c r="AR652"/>
  <c r="AR659" s="1"/>
  <c r="AS652"/>
  <c r="AS659" s="1"/>
  <c r="AT652"/>
  <c r="AT659" s="1"/>
  <c r="AU652"/>
  <c r="AU659" s="1"/>
  <c r="AU15" s="1"/>
  <c r="AU30" s="1"/>
  <c r="AV652"/>
  <c r="AV659" s="1"/>
  <c r="AW652"/>
  <c r="AW659" s="1"/>
  <c r="AX652"/>
  <c r="AX659" s="1"/>
  <c r="AY652"/>
  <c r="AY659" s="1"/>
  <c r="AZ652"/>
  <c r="AZ659" s="1"/>
  <c r="BA652"/>
  <c r="BA659" s="1"/>
  <c r="H653"/>
  <c r="I653"/>
  <c r="J653"/>
  <c r="J660" s="1"/>
  <c r="K653"/>
  <c r="K660" s="1"/>
  <c r="L653"/>
  <c r="L660" s="1"/>
  <c r="M653"/>
  <c r="M660" s="1"/>
  <c r="N653"/>
  <c r="N660" s="1"/>
  <c r="O653"/>
  <c r="O660" s="1"/>
  <c r="P653"/>
  <c r="P660" s="1"/>
  <c r="Q653"/>
  <c r="Q660" s="1"/>
  <c r="R653"/>
  <c r="R660" s="1"/>
  <c r="S653"/>
  <c r="S660" s="1"/>
  <c r="T653"/>
  <c r="T660" s="1"/>
  <c r="U653"/>
  <c r="U660" s="1"/>
  <c r="V653"/>
  <c r="V660" s="1"/>
  <c r="W653"/>
  <c r="W660" s="1"/>
  <c r="X653"/>
  <c r="X660" s="1"/>
  <c r="Y653"/>
  <c r="Y660" s="1"/>
  <c r="Z653"/>
  <c r="Z660" s="1"/>
  <c r="AA653"/>
  <c r="AA660" s="1"/>
  <c r="AB653"/>
  <c r="AB660" s="1"/>
  <c r="AC653"/>
  <c r="AC660" s="1"/>
  <c r="AD653"/>
  <c r="AD660" s="1"/>
  <c r="AE653"/>
  <c r="AE660" s="1"/>
  <c r="AF653"/>
  <c r="AF660" s="1"/>
  <c r="AG653"/>
  <c r="AG660" s="1"/>
  <c r="AH653"/>
  <c r="AH660" s="1"/>
  <c r="AI653"/>
  <c r="AI660" s="1"/>
  <c r="AJ653"/>
  <c r="AJ660" s="1"/>
  <c r="AK653"/>
  <c r="AK660" s="1"/>
  <c r="AL653"/>
  <c r="AL660" s="1"/>
  <c r="AM653"/>
  <c r="AM660" s="1"/>
  <c r="AN653"/>
  <c r="AN660" s="1"/>
  <c r="AO653"/>
  <c r="AO660" s="1"/>
  <c r="AP653"/>
  <c r="AP660" s="1"/>
  <c r="AQ653"/>
  <c r="AQ660" s="1"/>
  <c r="AR653"/>
  <c r="AR660" s="1"/>
  <c r="AS653"/>
  <c r="AS660" s="1"/>
  <c r="AT653"/>
  <c r="AT660" s="1"/>
  <c r="AU653"/>
  <c r="AU660" s="1"/>
  <c r="AU16" s="1"/>
  <c r="AU31" s="1"/>
  <c r="AV653"/>
  <c r="AV660" s="1"/>
  <c r="AW653"/>
  <c r="AW660" s="1"/>
  <c r="AX653"/>
  <c r="AX660" s="1"/>
  <c r="AY653"/>
  <c r="AY660" s="1"/>
  <c r="AZ653"/>
  <c r="AZ660" s="1"/>
  <c r="BA653"/>
  <c r="BA660" s="1"/>
  <c r="I648"/>
  <c r="I655" s="1"/>
  <c r="J648"/>
  <c r="J655" s="1"/>
  <c r="K648"/>
  <c r="L648"/>
  <c r="M648"/>
  <c r="M655" s="1"/>
  <c r="N648"/>
  <c r="N655" s="1"/>
  <c r="O648"/>
  <c r="O655" s="1"/>
  <c r="P648"/>
  <c r="P655" s="1"/>
  <c r="Q648"/>
  <c r="R648"/>
  <c r="R655" s="1"/>
  <c r="S648"/>
  <c r="S655" s="1"/>
  <c r="T648"/>
  <c r="T655" s="1"/>
  <c r="U648"/>
  <c r="U655" s="1"/>
  <c r="V648"/>
  <c r="V655" s="1"/>
  <c r="W648"/>
  <c r="X648"/>
  <c r="Y648"/>
  <c r="Y655" s="1"/>
  <c r="Z648"/>
  <c r="Z655" s="1"/>
  <c r="AA648"/>
  <c r="AA655" s="1"/>
  <c r="AB648"/>
  <c r="AB655" s="1"/>
  <c r="AC648"/>
  <c r="AC655" s="1"/>
  <c r="AD648"/>
  <c r="AD655" s="1"/>
  <c r="AE648"/>
  <c r="AF648"/>
  <c r="AF655" s="1"/>
  <c r="AG648"/>
  <c r="AH648"/>
  <c r="AH655" s="1"/>
  <c r="AI648"/>
  <c r="AI655" s="1"/>
  <c r="AJ648"/>
  <c r="AJ655" s="1"/>
  <c r="AK648"/>
  <c r="AK655" s="1"/>
  <c r="AL648"/>
  <c r="AL655" s="1"/>
  <c r="AM648"/>
  <c r="AM655" s="1"/>
  <c r="AN648"/>
  <c r="AN655" s="1"/>
  <c r="AO648"/>
  <c r="AP648"/>
  <c r="AP655" s="1"/>
  <c r="AQ648"/>
  <c r="AR648"/>
  <c r="AS648"/>
  <c r="AS655" s="1"/>
  <c r="AT648"/>
  <c r="AT655" s="1"/>
  <c r="AU648"/>
  <c r="AU655" s="1"/>
  <c r="AV648"/>
  <c r="AV655" s="1"/>
  <c r="AW648"/>
  <c r="AW655" s="1"/>
  <c r="AX648"/>
  <c r="AX655" s="1"/>
  <c r="AY648"/>
  <c r="AZ648"/>
  <c r="AZ655" s="1"/>
  <c r="BA648"/>
  <c r="BA655" s="1"/>
  <c r="BA694" s="1"/>
  <c r="H648"/>
  <c r="H655" s="1"/>
  <c r="F651"/>
  <c r="E651"/>
  <c r="F646"/>
  <c r="E646"/>
  <c r="F645"/>
  <c r="E645"/>
  <c r="F644"/>
  <c r="E644"/>
  <c r="F643"/>
  <c r="E643"/>
  <c r="F642"/>
  <c r="E642"/>
  <c r="F641"/>
  <c r="E641"/>
  <c r="AZ640"/>
  <c r="AY640"/>
  <c r="AW640"/>
  <c r="AV640"/>
  <c r="AU640"/>
  <c r="AT640"/>
  <c r="AR640"/>
  <c r="AQ640"/>
  <c r="AP640"/>
  <c r="AO640"/>
  <c r="AM640"/>
  <c r="AL640"/>
  <c r="AK640"/>
  <c r="AJ640"/>
  <c r="AH640"/>
  <c r="AG640"/>
  <c r="AF640"/>
  <c r="AE640"/>
  <c r="AC640"/>
  <c r="AB640"/>
  <c r="AA640"/>
  <c r="Z640"/>
  <c r="X640"/>
  <c r="W640"/>
  <c r="U640"/>
  <c r="T640"/>
  <c r="R640"/>
  <c r="Q640"/>
  <c r="O640"/>
  <c r="N640"/>
  <c r="L640"/>
  <c r="K640"/>
  <c r="I640"/>
  <c r="H640"/>
  <c r="F639"/>
  <c r="E639"/>
  <c r="F638"/>
  <c r="E638"/>
  <c r="F637"/>
  <c r="E637"/>
  <c r="F636"/>
  <c r="E636"/>
  <c r="F635"/>
  <c r="E635"/>
  <c r="F634"/>
  <c r="E634"/>
  <c r="AZ633"/>
  <c r="AY633"/>
  <c r="AW633"/>
  <c r="AV633"/>
  <c r="AU633"/>
  <c r="AT633"/>
  <c r="AR633"/>
  <c r="AQ633"/>
  <c r="AP633"/>
  <c r="AO633"/>
  <c r="AM633"/>
  <c r="AL633"/>
  <c r="AK633"/>
  <c r="AJ633"/>
  <c r="AH633"/>
  <c r="AG633"/>
  <c r="AF633"/>
  <c r="AE633"/>
  <c r="AC633"/>
  <c r="AB633"/>
  <c r="AA633"/>
  <c r="Z633"/>
  <c r="X633"/>
  <c r="W633"/>
  <c r="U633"/>
  <c r="T633"/>
  <c r="R633"/>
  <c r="Q633"/>
  <c r="O633"/>
  <c r="N633"/>
  <c r="L633"/>
  <c r="K633"/>
  <c r="I633"/>
  <c r="H633"/>
  <c r="E394" l="1"/>
  <c r="W18"/>
  <c r="X18"/>
  <c r="N18"/>
  <c r="G547"/>
  <c r="O18"/>
  <c r="Q18"/>
  <c r="AI11"/>
  <c r="AI26" s="1"/>
  <c r="S11"/>
  <c r="S26" s="1"/>
  <c r="AZ623"/>
  <c r="AZ16" s="1"/>
  <c r="AZ31" s="1"/>
  <c r="AV623"/>
  <c r="AV16" s="1"/>
  <c r="AV31" s="1"/>
  <c r="AR623"/>
  <c r="AR16" s="1"/>
  <c r="AR31" s="1"/>
  <c r="AN623"/>
  <c r="AN16" s="1"/>
  <c r="AN31" s="1"/>
  <c r="AJ623"/>
  <c r="AJ16" s="1"/>
  <c r="AJ31" s="1"/>
  <c r="AF623"/>
  <c r="AF16" s="1"/>
  <c r="AF31" s="1"/>
  <c r="AB623"/>
  <c r="AB16" s="1"/>
  <c r="AB31" s="1"/>
  <c r="X623"/>
  <c r="X16" s="1"/>
  <c r="X31" s="1"/>
  <c r="T623"/>
  <c r="T16" s="1"/>
  <c r="T31" s="1"/>
  <c r="P623"/>
  <c r="P16" s="1"/>
  <c r="P31" s="1"/>
  <c r="L623"/>
  <c r="L16" s="1"/>
  <c r="L31" s="1"/>
  <c r="AX622"/>
  <c r="AX15" s="1"/>
  <c r="AX30" s="1"/>
  <c r="AT622"/>
  <c r="AT15" s="1"/>
  <c r="AT30" s="1"/>
  <c r="AP622"/>
  <c r="AP15" s="1"/>
  <c r="AP30" s="1"/>
  <c r="AL622"/>
  <c r="AL15" s="1"/>
  <c r="AL30" s="1"/>
  <c r="AH622"/>
  <c r="AH15" s="1"/>
  <c r="AH30" s="1"/>
  <c r="AD622"/>
  <c r="AD15" s="1"/>
  <c r="AD30" s="1"/>
  <c r="Z622"/>
  <c r="Z15" s="1"/>
  <c r="Z30" s="1"/>
  <c r="V622"/>
  <c r="V15" s="1"/>
  <c r="V30" s="1"/>
  <c r="R622"/>
  <c r="R15" s="1"/>
  <c r="R30" s="1"/>
  <c r="N622"/>
  <c r="N15" s="1"/>
  <c r="N30" s="1"/>
  <c r="AZ621"/>
  <c r="AZ14" s="1"/>
  <c r="AZ29" s="1"/>
  <c r="AV621"/>
  <c r="AV14" s="1"/>
  <c r="AV29" s="1"/>
  <c r="AR621"/>
  <c r="AR14" s="1"/>
  <c r="AR29" s="1"/>
  <c r="AN621"/>
  <c r="AN14" s="1"/>
  <c r="AN29" s="1"/>
  <c r="AJ621"/>
  <c r="AJ14" s="1"/>
  <c r="AJ29" s="1"/>
  <c r="AF621"/>
  <c r="AF14" s="1"/>
  <c r="AF29" s="1"/>
  <c r="AB621"/>
  <c r="AB14" s="1"/>
  <c r="AB29" s="1"/>
  <c r="X621"/>
  <c r="X14" s="1"/>
  <c r="X29" s="1"/>
  <c r="T621"/>
  <c r="T14" s="1"/>
  <c r="T29" s="1"/>
  <c r="P621"/>
  <c r="P14" s="1"/>
  <c r="P29" s="1"/>
  <c r="L621"/>
  <c r="L14" s="1"/>
  <c r="L29" s="1"/>
  <c r="AX13"/>
  <c r="AX28" s="1"/>
  <c r="AP13"/>
  <c r="AP28" s="1"/>
  <c r="AL13"/>
  <c r="AL28" s="1"/>
  <c r="AH13"/>
  <c r="AH28" s="1"/>
  <c r="AD13"/>
  <c r="AD28" s="1"/>
  <c r="V13"/>
  <c r="V28" s="1"/>
  <c r="AZ12"/>
  <c r="AZ27" s="1"/>
  <c r="AR12"/>
  <c r="AR27" s="1"/>
  <c r="AN12"/>
  <c r="AN27" s="1"/>
  <c r="AF12"/>
  <c r="AF27" s="1"/>
  <c r="X12"/>
  <c r="X27" s="1"/>
  <c r="P12"/>
  <c r="P27" s="1"/>
  <c r="T18"/>
  <c r="AX11"/>
  <c r="AX26" s="1"/>
  <c r="AD11"/>
  <c r="AD26" s="1"/>
  <c r="V11"/>
  <c r="V26" s="1"/>
  <c r="N11"/>
  <c r="N26" s="1"/>
  <c r="AY623"/>
  <c r="AY16" s="1"/>
  <c r="AY31" s="1"/>
  <c r="AQ623"/>
  <c r="AQ16" s="1"/>
  <c r="AQ31" s="1"/>
  <c r="AM623"/>
  <c r="AM16" s="1"/>
  <c r="AM31" s="1"/>
  <c r="AI623"/>
  <c r="AI16" s="1"/>
  <c r="AI31" s="1"/>
  <c r="AE623"/>
  <c r="AE16" s="1"/>
  <c r="AE31" s="1"/>
  <c r="AA623"/>
  <c r="AA16" s="1"/>
  <c r="AA31" s="1"/>
  <c r="W623"/>
  <c r="W16" s="1"/>
  <c r="W31" s="1"/>
  <c r="S623"/>
  <c r="S16" s="1"/>
  <c r="S31" s="1"/>
  <c r="O623"/>
  <c r="O16" s="1"/>
  <c r="O31" s="1"/>
  <c r="K623"/>
  <c r="K16" s="1"/>
  <c r="K31" s="1"/>
  <c r="BA15"/>
  <c r="BA30" s="1"/>
  <c r="AW622"/>
  <c r="AW15" s="1"/>
  <c r="AW30" s="1"/>
  <c r="AS622"/>
  <c r="AS15" s="1"/>
  <c r="AS30" s="1"/>
  <c r="AO622"/>
  <c r="AO15" s="1"/>
  <c r="AO30" s="1"/>
  <c r="AK622"/>
  <c r="AK15" s="1"/>
  <c r="AK30" s="1"/>
  <c r="AG622"/>
  <c r="AG15" s="1"/>
  <c r="AG30" s="1"/>
  <c r="AC622"/>
  <c r="AC15" s="1"/>
  <c r="AC30" s="1"/>
  <c r="Y622"/>
  <c r="Y15" s="1"/>
  <c r="Y30" s="1"/>
  <c r="U622"/>
  <c r="U15" s="1"/>
  <c r="U30" s="1"/>
  <c r="Q622"/>
  <c r="Q15" s="1"/>
  <c r="Q30" s="1"/>
  <c r="M622"/>
  <c r="M15" s="1"/>
  <c r="M30" s="1"/>
  <c r="AY621"/>
  <c r="AY14" s="1"/>
  <c r="AY29" s="1"/>
  <c r="AU621"/>
  <c r="AU14" s="1"/>
  <c r="AU29" s="1"/>
  <c r="AQ621"/>
  <c r="AQ14" s="1"/>
  <c r="AQ29" s="1"/>
  <c r="AM621"/>
  <c r="AM14" s="1"/>
  <c r="AM29" s="1"/>
  <c r="AI621"/>
  <c r="AI14" s="1"/>
  <c r="AI29" s="1"/>
  <c r="AE621"/>
  <c r="AE14" s="1"/>
  <c r="AE29" s="1"/>
  <c r="AA621"/>
  <c r="AA14" s="1"/>
  <c r="AA29" s="1"/>
  <c r="W621"/>
  <c r="W14" s="1"/>
  <c r="W29" s="1"/>
  <c r="S621"/>
  <c r="S14" s="1"/>
  <c r="S29" s="1"/>
  <c r="O621"/>
  <c r="O14" s="1"/>
  <c r="O29" s="1"/>
  <c r="K621"/>
  <c r="K14" s="1"/>
  <c r="K29" s="1"/>
  <c r="BA13"/>
  <c r="BA28" s="1"/>
  <c r="AW13"/>
  <c r="AW28" s="1"/>
  <c r="AS13"/>
  <c r="AS28" s="1"/>
  <c r="AO13"/>
  <c r="AO28" s="1"/>
  <c r="AK13"/>
  <c r="AK28" s="1"/>
  <c r="AG13"/>
  <c r="AG28" s="1"/>
  <c r="AC13"/>
  <c r="AC28" s="1"/>
  <c r="Y13"/>
  <c r="Y28" s="1"/>
  <c r="U13"/>
  <c r="U28" s="1"/>
  <c r="AY12"/>
  <c r="AY27" s="1"/>
  <c r="AU12"/>
  <c r="AU27" s="1"/>
  <c r="AQ12"/>
  <c r="AQ27" s="1"/>
  <c r="AM12"/>
  <c r="AM27" s="1"/>
  <c r="AI12"/>
  <c r="AI27" s="1"/>
  <c r="AE12"/>
  <c r="AE27" s="1"/>
  <c r="AA12"/>
  <c r="AA27" s="1"/>
  <c r="S12"/>
  <c r="S27" s="1"/>
  <c r="G554"/>
  <c r="AD18"/>
  <c r="AD25" s="1"/>
  <c r="Z18"/>
  <c r="V18"/>
  <c r="V25" s="1"/>
  <c r="R18"/>
  <c r="J18"/>
  <c r="BA11"/>
  <c r="BA26" s="1"/>
  <c r="AS11"/>
  <c r="AS26" s="1"/>
  <c r="Y11"/>
  <c r="Y26" s="1"/>
  <c r="M11"/>
  <c r="M26" s="1"/>
  <c r="I11"/>
  <c r="I26" s="1"/>
  <c r="AX623"/>
  <c r="AX16" s="1"/>
  <c r="AX31" s="1"/>
  <c r="AT623"/>
  <c r="AT16" s="1"/>
  <c r="AT31" s="1"/>
  <c r="AP623"/>
  <c r="AP16" s="1"/>
  <c r="AP31" s="1"/>
  <c r="AL623"/>
  <c r="AL16" s="1"/>
  <c r="AL31" s="1"/>
  <c r="AH623"/>
  <c r="AH16" s="1"/>
  <c r="AH31" s="1"/>
  <c r="AD623"/>
  <c r="AD16" s="1"/>
  <c r="AD31" s="1"/>
  <c r="Z623"/>
  <c r="Z16" s="1"/>
  <c r="Z31" s="1"/>
  <c r="V623"/>
  <c r="V16" s="1"/>
  <c r="V31" s="1"/>
  <c r="R623"/>
  <c r="R16" s="1"/>
  <c r="R31" s="1"/>
  <c r="N623"/>
  <c r="N16" s="1"/>
  <c r="N31" s="1"/>
  <c r="AZ622"/>
  <c r="AZ15" s="1"/>
  <c r="AZ30" s="1"/>
  <c r="AV622"/>
  <c r="AV15" s="1"/>
  <c r="AV30" s="1"/>
  <c r="AR622"/>
  <c r="AR15" s="1"/>
  <c r="AR30" s="1"/>
  <c r="AN622"/>
  <c r="AN15" s="1"/>
  <c r="AN30" s="1"/>
  <c r="AJ622"/>
  <c r="AJ15" s="1"/>
  <c r="AJ30" s="1"/>
  <c r="AF622"/>
  <c r="AF15" s="1"/>
  <c r="AF30" s="1"/>
  <c r="AB622"/>
  <c r="AB15" s="1"/>
  <c r="AB30" s="1"/>
  <c r="X622"/>
  <c r="X15" s="1"/>
  <c r="X30" s="1"/>
  <c r="T622"/>
  <c r="T15" s="1"/>
  <c r="T30" s="1"/>
  <c r="P622"/>
  <c r="P15" s="1"/>
  <c r="P30" s="1"/>
  <c r="L622"/>
  <c r="L15" s="1"/>
  <c r="L30" s="1"/>
  <c r="AX621"/>
  <c r="AX14" s="1"/>
  <c r="AX29" s="1"/>
  <c r="AT621"/>
  <c r="AT14" s="1"/>
  <c r="AT29" s="1"/>
  <c r="AP621"/>
  <c r="AP14" s="1"/>
  <c r="AP29" s="1"/>
  <c r="AL621"/>
  <c r="AL14" s="1"/>
  <c r="AL29" s="1"/>
  <c r="AH621"/>
  <c r="AH14" s="1"/>
  <c r="AH29" s="1"/>
  <c r="AD621"/>
  <c r="AD14" s="1"/>
  <c r="AD29" s="1"/>
  <c r="Z621"/>
  <c r="Z14" s="1"/>
  <c r="Z29" s="1"/>
  <c r="V621"/>
  <c r="V14" s="1"/>
  <c r="V29" s="1"/>
  <c r="N621"/>
  <c r="N14" s="1"/>
  <c r="N29" s="1"/>
  <c r="AZ13"/>
  <c r="AZ28" s="1"/>
  <c r="AV13"/>
  <c r="AV28" s="1"/>
  <c r="AR13"/>
  <c r="AR28" s="1"/>
  <c r="AN13"/>
  <c r="AN28" s="1"/>
  <c r="AJ13"/>
  <c r="AJ28" s="1"/>
  <c r="AF13"/>
  <c r="AF28" s="1"/>
  <c r="AB13"/>
  <c r="AB28" s="1"/>
  <c r="X13"/>
  <c r="X28" s="1"/>
  <c r="P13"/>
  <c r="P28" s="1"/>
  <c r="AX12"/>
  <c r="AX27" s="1"/>
  <c r="AP12"/>
  <c r="AP27" s="1"/>
  <c r="AH12"/>
  <c r="AH27" s="1"/>
  <c r="AD12"/>
  <c r="AD27" s="1"/>
  <c r="V12"/>
  <c r="V27" s="1"/>
  <c r="AO18"/>
  <c r="AN11"/>
  <c r="AN26" s="1"/>
  <c r="AJ11"/>
  <c r="AJ26" s="1"/>
  <c r="P11"/>
  <c r="P26" s="1"/>
  <c r="BA16"/>
  <c r="BA31" s="1"/>
  <c r="AW623"/>
  <c r="AW16" s="1"/>
  <c r="AW31" s="1"/>
  <c r="AS623"/>
  <c r="AS16" s="1"/>
  <c r="AS31" s="1"/>
  <c r="AO623"/>
  <c r="AO16" s="1"/>
  <c r="AO31" s="1"/>
  <c r="AK623"/>
  <c r="AK16" s="1"/>
  <c r="AK31" s="1"/>
  <c r="AG623"/>
  <c r="AG16" s="1"/>
  <c r="AG31" s="1"/>
  <c r="AC623"/>
  <c r="AC16" s="1"/>
  <c r="AC31" s="1"/>
  <c r="Y623"/>
  <c r="Y16" s="1"/>
  <c r="Y31" s="1"/>
  <c r="U623"/>
  <c r="U16" s="1"/>
  <c r="U31" s="1"/>
  <c r="Q623"/>
  <c r="Q16" s="1"/>
  <c r="Q31" s="1"/>
  <c r="M623"/>
  <c r="M16" s="1"/>
  <c r="M31" s="1"/>
  <c r="AY622"/>
  <c r="AY15" s="1"/>
  <c r="AY30" s="1"/>
  <c r="AQ622"/>
  <c r="AQ15" s="1"/>
  <c r="AQ30" s="1"/>
  <c r="AM622"/>
  <c r="AM15" s="1"/>
  <c r="AM30" s="1"/>
  <c r="AI622"/>
  <c r="AI15" s="1"/>
  <c r="AI30" s="1"/>
  <c r="AE622"/>
  <c r="AE15" s="1"/>
  <c r="AE30" s="1"/>
  <c r="AA622"/>
  <c r="AA15" s="1"/>
  <c r="AA30" s="1"/>
  <c r="W622"/>
  <c r="W15" s="1"/>
  <c r="W30" s="1"/>
  <c r="S622"/>
  <c r="S15" s="1"/>
  <c r="S30" s="1"/>
  <c r="O622"/>
  <c r="O15" s="1"/>
  <c r="O30" s="1"/>
  <c r="K622"/>
  <c r="K15" s="1"/>
  <c r="K30" s="1"/>
  <c r="BA14"/>
  <c r="BA29" s="1"/>
  <c r="AW621"/>
  <c r="AW14" s="1"/>
  <c r="AW29" s="1"/>
  <c r="AS621"/>
  <c r="AS14" s="1"/>
  <c r="AS29" s="1"/>
  <c r="AO621"/>
  <c r="AO14" s="1"/>
  <c r="AO29" s="1"/>
  <c r="AK621"/>
  <c r="AK14" s="1"/>
  <c r="AK29" s="1"/>
  <c r="AG621"/>
  <c r="AG14" s="1"/>
  <c r="AG29" s="1"/>
  <c r="AC621"/>
  <c r="AC14" s="1"/>
  <c r="AC29" s="1"/>
  <c r="Y621"/>
  <c r="Y14" s="1"/>
  <c r="Y29" s="1"/>
  <c r="U621"/>
  <c r="U14" s="1"/>
  <c r="U29" s="1"/>
  <c r="Q621"/>
  <c r="Q14" s="1"/>
  <c r="Q29" s="1"/>
  <c r="M621"/>
  <c r="M14" s="1"/>
  <c r="M29" s="1"/>
  <c r="AQ13"/>
  <c r="AQ28" s="1"/>
  <c r="AM13"/>
  <c r="AM28" s="1"/>
  <c r="AI13"/>
  <c r="AI28" s="1"/>
  <c r="AE13"/>
  <c r="AE28" s="1"/>
  <c r="AA13"/>
  <c r="AA28" s="1"/>
  <c r="S13"/>
  <c r="S28" s="1"/>
  <c r="BA12"/>
  <c r="BA27" s="1"/>
  <c r="AW12"/>
  <c r="AW27" s="1"/>
  <c r="AS12"/>
  <c r="AS27" s="1"/>
  <c r="AK12"/>
  <c r="AK27" s="1"/>
  <c r="AG12"/>
  <c r="AG27" s="1"/>
  <c r="AC12"/>
  <c r="AC27" s="1"/>
  <c r="Y12"/>
  <c r="Y27" s="1"/>
  <c r="U12"/>
  <c r="U27" s="1"/>
  <c r="I12"/>
  <c r="I27" s="1"/>
  <c r="G543"/>
  <c r="G643"/>
  <c r="R13"/>
  <c r="R28" s="1"/>
  <c r="R695"/>
  <c r="R12"/>
  <c r="R27" s="1"/>
  <c r="R396"/>
  <c r="R621"/>
  <c r="R14" s="1"/>
  <c r="R29" s="1"/>
  <c r="Z696"/>
  <c r="Z13"/>
  <c r="Z28" s="1"/>
  <c r="G642"/>
  <c r="G635"/>
  <c r="T395"/>
  <c r="T620"/>
  <c r="T13" s="1"/>
  <c r="T28" s="1"/>
  <c r="T394"/>
  <c r="T619"/>
  <c r="G443"/>
  <c r="H394"/>
  <c r="H619"/>
  <c r="Q394"/>
  <c r="Q619"/>
  <c r="Q12" s="1"/>
  <c r="Q27" s="1"/>
  <c r="Z394"/>
  <c r="Z619"/>
  <c r="G154"/>
  <c r="F640"/>
  <c r="F633"/>
  <c r="E633"/>
  <c r="N395"/>
  <c r="N620"/>
  <c r="N13" s="1"/>
  <c r="N28" s="1"/>
  <c r="AO394"/>
  <c r="AO619"/>
  <c r="AO12" s="1"/>
  <c r="AO27" s="1"/>
  <c r="AT394"/>
  <c r="AT619"/>
  <c r="AT395"/>
  <c r="AT620"/>
  <c r="AT13" s="1"/>
  <c r="AT28" s="1"/>
  <c r="AY395"/>
  <c r="AY620"/>
  <c r="AY13" s="1"/>
  <c r="AY28" s="1"/>
  <c r="AU395"/>
  <c r="AU620"/>
  <c r="AU13" s="1"/>
  <c r="AU28" s="1"/>
  <c r="Q620"/>
  <c r="Q13" s="1"/>
  <c r="Q28" s="1"/>
  <c r="L620"/>
  <c r="L13" s="1"/>
  <c r="K620"/>
  <c r="K13" s="1"/>
  <c r="K28" s="1"/>
  <c r="L394"/>
  <c r="K394"/>
  <c r="K619"/>
  <c r="K12" s="1"/>
  <c r="K27" s="1"/>
  <c r="N394"/>
  <c r="N619"/>
  <c r="P161"/>
  <c r="P385" s="1"/>
  <c r="F649"/>
  <c r="F630"/>
  <c r="U626"/>
  <c r="R647"/>
  <c r="R654" s="1"/>
  <c r="AX694"/>
  <c r="AN694"/>
  <c r="AJ694"/>
  <c r="AD694"/>
  <c r="V694"/>
  <c r="P694"/>
  <c r="N694"/>
  <c r="BA699"/>
  <c r="AY699"/>
  <c r="AW699"/>
  <c r="AU699"/>
  <c r="AS699"/>
  <c r="AQ699"/>
  <c r="AO699"/>
  <c r="AM699"/>
  <c r="AK699"/>
  <c r="AI699"/>
  <c r="AG699"/>
  <c r="AE699"/>
  <c r="AC699"/>
  <c r="AA699"/>
  <c r="Y699"/>
  <c r="W699"/>
  <c r="U699"/>
  <c r="S699"/>
  <c r="Q699"/>
  <c r="O699"/>
  <c r="M699"/>
  <c r="K699"/>
  <c r="BA698"/>
  <c r="AY698"/>
  <c r="AW698"/>
  <c r="AU698"/>
  <c r="AS698"/>
  <c r="AQ698"/>
  <c r="AO698"/>
  <c r="AM698"/>
  <c r="AK698"/>
  <c r="AI698"/>
  <c r="AG698"/>
  <c r="AE698"/>
  <c r="AC698"/>
  <c r="AA698"/>
  <c r="Y698"/>
  <c r="W698"/>
  <c r="U698"/>
  <c r="S698"/>
  <c r="Q698"/>
  <c r="O698"/>
  <c r="M698"/>
  <c r="K698"/>
  <c r="BA696"/>
  <c r="AY696"/>
  <c r="S696"/>
  <c r="BA695"/>
  <c r="M695"/>
  <c r="K695"/>
  <c r="AR671"/>
  <c r="AW392"/>
  <c r="AU392"/>
  <c r="AQ392"/>
  <c r="AO392"/>
  <c r="AM392"/>
  <c r="AK392"/>
  <c r="AG392"/>
  <c r="AE392"/>
  <c r="AC392"/>
  <c r="AA392"/>
  <c r="W392"/>
  <c r="U392"/>
  <c r="O392"/>
  <c r="E465"/>
  <c r="E165"/>
  <c r="E389" s="1"/>
  <c r="L655"/>
  <c r="L647"/>
  <c r="L654" s="1"/>
  <c r="I660"/>
  <c r="F653"/>
  <c r="I657"/>
  <c r="F650"/>
  <c r="I681"/>
  <c r="F681" s="1"/>
  <c r="F674"/>
  <c r="F680"/>
  <c r="E167"/>
  <c r="E391" s="1"/>
  <c r="E540"/>
  <c r="AF647"/>
  <c r="AF654" s="1"/>
  <c r="F652"/>
  <c r="F676"/>
  <c r="I613"/>
  <c r="F466"/>
  <c r="F632"/>
  <c r="AU626"/>
  <c r="AK626"/>
  <c r="AA626"/>
  <c r="O626"/>
  <c r="F628"/>
  <c r="AR655"/>
  <c r="AR647"/>
  <c r="AR654" s="1"/>
  <c r="X655"/>
  <c r="X647"/>
  <c r="X654" s="1"/>
  <c r="AS694"/>
  <c r="AI694"/>
  <c r="Y694"/>
  <c r="S694"/>
  <c r="M694"/>
  <c r="AZ699"/>
  <c r="AX699"/>
  <c r="AV699"/>
  <c r="AT699"/>
  <c r="AR699"/>
  <c r="AP699"/>
  <c r="AN699"/>
  <c r="AL699"/>
  <c r="AJ699"/>
  <c r="AH699"/>
  <c r="AF699"/>
  <c r="AD699"/>
  <c r="AB699"/>
  <c r="Z699"/>
  <c r="X699"/>
  <c r="V699"/>
  <c r="T699"/>
  <c r="R699"/>
  <c r="P699"/>
  <c r="N699"/>
  <c r="L699"/>
  <c r="AZ698"/>
  <c r="AX698"/>
  <c r="AV698"/>
  <c r="AT698"/>
  <c r="AR698"/>
  <c r="AP698"/>
  <c r="AN698"/>
  <c r="AL698"/>
  <c r="AJ698"/>
  <c r="AH698"/>
  <c r="AF698"/>
  <c r="AD698"/>
  <c r="AB698"/>
  <c r="Z698"/>
  <c r="X698"/>
  <c r="V698"/>
  <c r="T698"/>
  <c r="R698"/>
  <c r="P698"/>
  <c r="N698"/>
  <c r="L698"/>
  <c r="AZ696"/>
  <c r="R696"/>
  <c r="BA610"/>
  <c r="AS610"/>
  <c r="AI610"/>
  <c r="Y610"/>
  <c r="S610"/>
  <c r="M610"/>
  <c r="K610"/>
  <c r="I610"/>
  <c r="AY626"/>
  <c r="AW626"/>
  <c r="AQ626"/>
  <c r="AO626"/>
  <c r="AM626"/>
  <c r="AG626"/>
  <c r="AE626"/>
  <c r="AC626"/>
  <c r="W626"/>
  <c r="Q626"/>
  <c r="I626"/>
  <c r="AV161"/>
  <c r="AV385" s="1"/>
  <c r="AN161"/>
  <c r="AN385" s="1"/>
  <c r="AF161"/>
  <c r="AF385" s="1"/>
  <c r="X161"/>
  <c r="X385" s="1"/>
  <c r="X671"/>
  <c r="F658"/>
  <c r="I647"/>
  <c r="I654" s="1"/>
  <c r="O647"/>
  <c r="O654" s="1"/>
  <c r="U647"/>
  <c r="U654" s="1"/>
  <c r="L671"/>
  <c r="AH671"/>
  <c r="AK647"/>
  <c r="AK654" s="1"/>
  <c r="AC671"/>
  <c r="F684"/>
  <c r="E63"/>
  <c r="E70"/>
  <c r="E77"/>
  <c r="E84"/>
  <c r="E91"/>
  <c r="F42"/>
  <c r="AH647"/>
  <c r="AH654" s="1"/>
  <c r="AP647"/>
  <c r="AP654" s="1"/>
  <c r="E648"/>
  <c r="R671"/>
  <c r="AM671"/>
  <c r="F672"/>
  <c r="E42"/>
  <c r="E56"/>
  <c r="F56"/>
  <c r="F63"/>
  <c r="F70"/>
  <c r="F77"/>
  <c r="F84"/>
  <c r="F91"/>
  <c r="AA647"/>
  <c r="AA654" s="1"/>
  <c r="AU647"/>
  <c r="AU654" s="1"/>
  <c r="AC647"/>
  <c r="AC654" s="1"/>
  <c r="AM647"/>
  <c r="AM654" s="1"/>
  <c r="AW647"/>
  <c r="AW654" s="1"/>
  <c r="AZ161"/>
  <c r="AZ385" s="1"/>
  <c r="AX161"/>
  <c r="AX385" s="1"/>
  <c r="AT161"/>
  <c r="AT385" s="1"/>
  <c r="E441"/>
  <c r="G441" s="1"/>
  <c r="AW671"/>
  <c r="AR161"/>
  <c r="AR385" s="1"/>
  <c r="AP161"/>
  <c r="AP385" s="1"/>
  <c r="AL161"/>
  <c r="AL385" s="1"/>
  <c r="AJ161"/>
  <c r="AJ385" s="1"/>
  <c r="AH161"/>
  <c r="AH385" s="1"/>
  <c r="AD161"/>
  <c r="AD385" s="1"/>
  <c r="AB161"/>
  <c r="AB385" s="1"/>
  <c r="Z161"/>
  <c r="Z385" s="1"/>
  <c r="V161"/>
  <c r="V385" s="1"/>
  <c r="T161"/>
  <c r="T385" s="1"/>
  <c r="R161"/>
  <c r="R385" s="1"/>
  <c r="N161"/>
  <c r="N385" s="1"/>
  <c r="J161"/>
  <c r="J385" s="1"/>
  <c r="E166"/>
  <c r="E390" s="1"/>
  <c r="F631"/>
  <c r="F629"/>
  <c r="AR626"/>
  <c r="AH626"/>
  <c r="X626"/>
  <c r="R626"/>
  <c r="L626"/>
  <c r="AY679"/>
  <c r="AY671"/>
  <c r="AQ679"/>
  <c r="AQ671"/>
  <c r="AO679"/>
  <c r="AO671"/>
  <c r="AG679"/>
  <c r="AG671"/>
  <c r="AE679"/>
  <c r="AE671"/>
  <c r="W679"/>
  <c r="W671"/>
  <c r="Q679"/>
  <c r="Q671"/>
  <c r="K679"/>
  <c r="E672"/>
  <c r="K671"/>
  <c r="H684"/>
  <c r="E684" s="1"/>
  <c r="E677"/>
  <c r="H683"/>
  <c r="E683" s="1"/>
  <c r="E676"/>
  <c r="H682"/>
  <c r="E682" s="1"/>
  <c r="E675"/>
  <c r="H681"/>
  <c r="E681" s="1"/>
  <c r="E674"/>
  <c r="AV680"/>
  <c r="AV678" s="1"/>
  <c r="AV671"/>
  <c r="AT680"/>
  <c r="AT678" s="1"/>
  <c r="AT671"/>
  <c r="AL680"/>
  <c r="AL678" s="1"/>
  <c r="AL671"/>
  <c r="AJ680"/>
  <c r="AJ678" s="1"/>
  <c r="AJ671"/>
  <c r="AB680"/>
  <c r="AB678" s="1"/>
  <c r="AB671"/>
  <c r="Z680"/>
  <c r="Z678" s="1"/>
  <c r="Z671"/>
  <c r="T680"/>
  <c r="T678" s="1"/>
  <c r="T671"/>
  <c r="N680"/>
  <c r="N678" s="1"/>
  <c r="N671"/>
  <c r="H680"/>
  <c r="E680" s="1"/>
  <c r="E673"/>
  <c r="H671"/>
  <c r="E162"/>
  <c r="E386" s="1"/>
  <c r="F162"/>
  <c r="F386" s="1"/>
  <c r="F164"/>
  <c r="F388" s="1"/>
  <c r="BA161"/>
  <c r="BA385" s="1"/>
  <c r="AY161"/>
  <c r="AY385" s="1"/>
  <c r="AW161"/>
  <c r="AW385" s="1"/>
  <c r="AY655"/>
  <c r="AY647"/>
  <c r="AY654" s="1"/>
  <c r="AQ655"/>
  <c r="AQ647"/>
  <c r="AQ654" s="1"/>
  <c r="AO655"/>
  <c r="AO647"/>
  <c r="AO654" s="1"/>
  <c r="AG655"/>
  <c r="AG647"/>
  <c r="AG654" s="1"/>
  <c r="AE655"/>
  <c r="AE647"/>
  <c r="AE654" s="1"/>
  <c r="W655"/>
  <c r="W647"/>
  <c r="W654" s="1"/>
  <c r="Q655"/>
  <c r="Q647"/>
  <c r="Q654" s="1"/>
  <c r="K655"/>
  <c r="K694" s="1"/>
  <c r="K647"/>
  <c r="K654" s="1"/>
  <c r="H660"/>
  <c r="E653"/>
  <c r="H659"/>
  <c r="E652"/>
  <c r="H657"/>
  <c r="E650"/>
  <c r="AV656"/>
  <c r="AV695" s="1"/>
  <c r="AV647"/>
  <c r="AV654" s="1"/>
  <c r="AT656"/>
  <c r="AT695" s="1"/>
  <c r="AT647"/>
  <c r="AT654" s="1"/>
  <c r="AL656"/>
  <c r="AL695" s="1"/>
  <c r="AL647"/>
  <c r="AL654" s="1"/>
  <c r="AJ656"/>
  <c r="AJ695" s="1"/>
  <c r="AJ647"/>
  <c r="AJ654" s="1"/>
  <c r="AB656"/>
  <c r="AB695" s="1"/>
  <c r="AB647"/>
  <c r="AB654" s="1"/>
  <c r="Z656"/>
  <c r="Z695" s="1"/>
  <c r="Z647"/>
  <c r="Z654" s="1"/>
  <c r="T656"/>
  <c r="T647"/>
  <c r="T654" s="1"/>
  <c r="N656"/>
  <c r="N695" s="1"/>
  <c r="N647"/>
  <c r="N654" s="1"/>
  <c r="H656"/>
  <c r="E656" s="1"/>
  <c r="E649"/>
  <c r="G649" s="1"/>
  <c r="H647"/>
  <c r="H654" s="1"/>
  <c r="I671"/>
  <c r="O671"/>
  <c r="U671"/>
  <c r="AA671"/>
  <c r="AF671"/>
  <c r="AK671"/>
  <c r="AP671"/>
  <c r="AZ671"/>
  <c r="F673"/>
  <c r="F675"/>
  <c r="F677"/>
  <c r="E658"/>
  <c r="K35"/>
  <c r="AZ35"/>
  <c r="AR35"/>
  <c r="AP35"/>
  <c r="AL35"/>
  <c r="AJ35"/>
  <c r="AB35"/>
  <c r="Z35"/>
  <c r="T35"/>
  <c r="N35"/>
  <c r="L161"/>
  <c r="L385" s="1"/>
  <c r="AU161"/>
  <c r="AU385" s="1"/>
  <c r="AS161"/>
  <c r="AS385" s="1"/>
  <c r="AQ161"/>
  <c r="AQ385" s="1"/>
  <c r="AO161"/>
  <c r="AO385" s="1"/>
  <c r="AM161"/>
  <c r="AM385" s="1"/>
  <c r="AK161"/>
  <c r="AK385" s="1"/>
  <c r="AI161"/>
  <c r="AI385" s="1"/>
  <c r="AG161"/>
  <c r="AG385" s="1"/>
  <c r="AE161"/>
  <c r="AE385" s="1"/>
  <c r="AC161"/>
  <c r="AC385" s="1"/>
  <c r="AA161"/>
  <c r="AA385" s="1"/>
  <c r="Y161"/>
  <c r="Y385" s="1"/>
  <c r="W161"/>
  <c r="W385" s="1"/>
  <c r="U161"/>
  <c r="U385" s="1"/>
  <c r="S161"/>
  <c r="S385" s="1"/>
  <c r="Q161"/>
  <c r="Q385" s="1"/>
  <c r="O161"/>
  <c r="O385" s="1"/>
  <c r="M161"/>
  <c r="M385" s="1"/>
  <c r="K161"/>
  <c r="I161"/>
  <c r="I385" s="1"/>
  <c r="F163"/>
  <c r="F167"/>
  <c r="F391" s="1"/>
  <c r="F166"/>
  <c r="F390" s="1"/>
  <c r="F165"/>
  <c r="F389" s="1"/>
  <c r="E627"/>
  <c r="E632"/>
  <c r="E631"/>
  <c r="E630"/>
  <c r="E629"/>
  <c r="G629" s="1"/>
  <c r="AV626"/>
  <c r="AT626"/>
  <c r="AL626"/>
  <c r="AJ626"/>
  <c r="AB626"/>
  <c r="Z626"/>
  <c r="T626"/>
  <c r="N626"/>
  <c r="E628"/>
  <c r="G628" s="1"/>
  <c r="AW696"/>
  <c r="AU696"/>
  <c r="AS696"/>
  <c r="AQ696"/>
  <c r="AO696"/>
  <c r="AM696"/>
  <c r="AK696"/>
  <c r="AI696"/>
  <c r="AG696"/>
  <c r="AE696"/>
  <c r="AC696"/>
  <c r="AA696"/>
  <c r="Y696"/>
  <c r="W696"/>
  <c r="U696"/>
  <c r="O696"/>
  <c r="M696"/>
  <c r="K696"/>
  <c r="AY695"/>
  <c r="AW695"/>
  <c r="AU695"/>
  <c r="AS695"/>
  <c r="AQ695"/>
  <c r="AO695"/>
  <c r="AM695"/>
  <c r="AK695"/>
  <c r="AI695"/>
  <c r="AG695"/>
  <c r="AE695"/>
  <c r="AC695"/>
  <c r="AA695"/>
  <c r="Y695"/>
  <c r="W695"/>
  <c r="U695"/>
  <c r="S695"/>
  <c r="O695"/>
  <c r="L612"/>
  <c r="L695" s="1"/>
  <c r="F465"/>
  <c r="F627"/>
  <c r="AZ392"/>
  <c r="AV392"/>
  <c r="AT392"/>
  <c r="AR392"/>
  <c r="AP392"/>
  <c r="AL392"/>
  <c r="AJ392"/>
  <c r="AH392"/>
  <c r="AF392"/>
  <c r="AB392"/>
  <c r="Z392"/>
  <c r="X392"/>
  <c r="R392"/>
  <c r="AX610"/>
  <c r="AN610"/>
  <c r="AJ610"/>
  <c r="AD610"/>
  <c r="V610"/>
  <c r="P610"/>
  <c r="N610"/>
  <c r="J610"/>
  <c r="F540"/>
  <c r="G540" s="1"/>
  <c r="AO35"/>
  <c r="AY464"/>
  <c r="AY611" s="1"/>
  <c r="AW464"/>
  <c r="AW611" s="1"/>
  <c r="AU464"/>
  <c r="AU611" s="1"/>
  <c r="AQ464"/>
  <c r="AQ611" s="1"/>
  <c r="AO464"/>
  <c r="AO611" s="1"/>
  <c r="AM464"/>
  <c r="AM611" s="1"/>
  <c r="AK464"/>
  <c r="AK611" s="1"/>
  <c r="AG464"/>
  <c r="AG611" s="1"/>
  <c r="AE464"/>
  <c r="AE611" s="1"/>
  <c r="AC464"/>
  <c r="AC611" s="1"/>
  <c r="AA464"/>
  <c r="AA611" s="1"/>
  <c r="W464"/>
  <c r="W611" s="1"/>
  <c r="U464"/>
  <c r="U611" s="1"/>
  <c r="Q464"/>
  <c r="Q611" s="1"/>
  <c r="O464"/>
  <c r="O611" s="1"/>
  <c r="K455"/>
  <c r="H464"/>
  <c r="AZ464"/>
  <c r="AZ611" s="1"/>
  <c r="AV464"/>
  <c r="AV611" s="1"/>
  <c r="AT464"/>
  <c r="AT611" s="1"/>
  <c r="AR464"/>
  <c r="AR611" s="1"/>
  <c r="AP464"/>
  <c r="AP611" s="1"/>
  <c r="AL464"/>
  <c r="AL611" s="1"/>
  <c r="AH464"/>
  <c r="AH611" s="1"/>
  <c r="AF464"/>
  <c r="AF611" s="1"/>
  <c r="AB464"/>
  <c r="AB611" s="1"/>
  <c r="Z464"/>
  <c r="Z611" s="1"/>
  <c r="X464"/>
  <c r="X611" s="1"/>
  <c r="T464"/>
  <c r="T611" s="1"/>
  <c r="R464"/>
  <c r="R611" s="1"/>
  <c r="L464"/>
  <c r="L611" s="1"/>
  <c r="L618" s="1"/>
  <c r="L11" s="1"/>
  <c r="L26" s="1"/>
  <c r="E640"/>
  <c r="G640" s="1"/>
  <c r="AZ647"/>
  <c r="F648"/>
  <c r="K463"/>
  <c r="I463"/>
  <c r="F469"/>
  <c r="E469"/>
  <c r="F468"/>
  <c r="E468"/>
  <c r="F467"/>
  <c r="E467"/>
  <c r="BA697"/>
  <c r="AZ697"/>
  <c r="AY697"/>
  <c r="AX697"/>
  <c r="AW697"/>
  <c r="AV697"/>
  <c r="AU697"/>
  <c r="AT697"/>
  <c r="AS697"/>
  <c r="AR697"/>
  <c r="AQ697"/>
  <c r="AP697"/>
  <c r="AO697"/>
  <c r="AN697"/>
  <c r="AM697"/>
  <c r="AL697"/>
  <c r="AK697"/>
  <c r="AJ697"/>
  <c r="AI697"/>
  <c r="AH697"/>
  <c r="AG697"/>
  <c r="AF697"/>
  <c r="AE697"/>
  <c r="AD697"/>
  <c r="AC697"/>
  <c r="AB697"/>
  <c r="AA697"/>
  <c r="Z697"/>
  <c r="Y697"/>
  <c r="X697"/>
  <c r="W697"/>
  <c r="V697"/>
  <c r="U697"/>
  <c r="T697"/>
  <c r="S697"/>
  <c r="R697"/>
  <c r="Q697"/>
  <c r="P697"/>
  <c r="O697"/>
  <c r="N697"/>
  <c r="M697"/>
  <c r="L697"/>
  <c r="K697"/>
  <c r="Q696"/>
  <c r="Q695"/>
  <c r="T696"/>
  <c r="T695"/>
  <c r="K392"/>
  <c r="L392"/>
  <c r="AY392"/>
  <c r="T392"/>
  <c r="Q392"/>
  <c r="F397"/>
  <c r="F396"/>
  <c r="K626"/>
  <c r="AJ463"/>
  <c r="F616"/>
  <c r="E616"/>
  <c r="F615"/>
  <c r="E615"/>
  <c r="F614"/>
  <c r="E614"/>
  <c r="E613"/>
  <c r="F612"/>
  <c r="E612"/>
  <c r="E655"/>
  <c r="F655"/>
  <c r="F660"/>
  <c r="E660"/>
  <c r="F659"/>
  <c r="E659"/>
  <c r="F657"/>
  <c r="E657"/>
  <c r="F656"/>
  <c r="AZ678"/>
  <c r="AY678"/>
  <c r="AW678"/>
  <c r="AR678"/>
  <c r="AQ678"/>
  <c r="AP678"/>
  <c r="AO678"/>
  <c r="AM678"/>
  <c r="AK678"/>
  <c r="AH678"/>
  <c r="AG678"/>
  <c r="AF678"/>
  <c r="AE678"/>
  <c r="AC678"/>
  <c r="AA678"/>
  <c r="X678"/>
  <c r="W678"/>
  <c r="U678"/>
  <c r="R678"/>
  <c r="Q678"/>
  <c r="O678"/>
  <c r="L678"/>
  <c r="K678"/>
  <c r="E679"/>
  <c r="F679"/>
  <c r="I678"/>
  <c r="F683"/>
  <c r="F682"/>
  <c r="I533"/>
  <c r="K533"/>
  <c r="L533"/>
  <c r="N533"/>
  <c r="O533"/>
  <c r="Q533"/>
  <c r="R533"/>
  <c r="T533"/>
  <c r="U533"/>
  <c r="W533"/>
  <c r="X533"/>
  <c r="Z533"/>
  <c r="AA533"/>
  <c r="AB533"/>
  <c r="AC533"/>
  <c r="AE533"/>
  <c r="AF533"/>
  <c r="AG533"/>
  <c r="AH533"/>
  <c r="AJ533"/>
  <c r="AK533"/>
  <c r="AL533"/>
  <c r="AM533"/>
  <c r="AO533"/>
  <c r="AP533"/>
  <c r="AQ533"/>
  <c r="AR533"/>
  <c r="AT533"/>
  <c r="AU533"/>
  <c r="AV533"/>
  <c r="AW533"/>
  <c r="AY533"/>
  <c r="AZ533"/>
  <c r="H533"/>
  <c r="I526"/>
  <c r="K526"/>
  <c r="L526"/>
  <c r="N526"/>
  <c r="O526"/>
  <c r="Q526"/>
  <c r="R526"/>
  <c r="T526"/>
  <c r="U526"/>
  <c r="W526"/>
  <c r="X526"/>
  <c r="Z526"/>
  <c r="AA526"/>
  <c r="AB526"/>
  <c r="AC526"/>
  <c r="AE526"/>
  <c r="AF526"/>
  <c r="AG526"/>
  <c r="AH526"/>
  <c r="AJ526"/>
  <c r="AK526"/>
  <c r="AL526"/>
  <c r="AM526"/>
  <c r="AO526"/>
  <c r="AP526"/>
  <c r="AQ526"/>
  <c r="AR526"/>
  <c r="AT526"/>
  <c r="AU526"/>
  <c r="AV526"/>
  <c r="AW526"/>
  <c r="AY526"/>
  <c r="AZ526"/>
  <c r="H526"/>
  <c r="I519"/>
  <c r="K519"/>
  <c r="L519"/>
  <c r="N519"/>
  <c r="O519"/>
  <c r="Q519"/>
  <c r="R519"/>
  <c r="T519"/>
  <c r="U519"/>
  <c r="W519"/>
  <c r="X519"/>
  <c r="Z519"/>
  <c r="AA519"/>
  <c r="AB519"/>
  <c r="AC519"/>
  <c r="AE519"/>
  <c r="AF519"/>
  <c r="AG519"/>
  <c r="AH519"/>
  <c r="AJ519"/>
  <c r="AK519"/>
  <c r="AL519"/>
  <c r="AM519"/>
  <c r="AO519"/>
  <c r="AP519"/>
  <c r="AQ519"/>
  <c r="AR519"/>
  <c r="AT519"/>
  <c r="AU519"/>
  <c r="AV519"/>
  <c r="AW519"/>
  <c r="AY519"/>
  <c r="AZ519"/>
  <c r="H519"/>
  <c r="I512"/>
  <c r="K512"/>
  <c r="L512"/>
  <c r="N512"/>
  <c r="O512"/>
  <c r="Q512"/>
  <c r="R512"/>
  <c r="T512"/>
  <c r="U512"/>
  <c r="W512"/>
  <c r="X512"/>
  <c r="Z512"/>
  <c r="AA512"/>
  <c r="AB512"/>
  <c r="AC512"/>
  <c r="AE512"/>
  <c r="AF512"/>
  <c r="AG512"/>
  <c r="AH512"/>
  <c r="AJ512"/>
  <c r="AK512"/>
  <c r="AL512"/>
  <c r="AM512"/>
  <c r="AO512"/>
  <c r="AP512"/>
  <c r="AQ512"/>
  <c r="AR512"/>
  <c r="AT512"/>
  <c r="AU512"/>
  <c r="AV512"/>
  <c r="AW512"/>
  <c r="AY512"/>
  <c r="AZ512"/>
  <c r="H512"/>
  <c r="I505"/>
  <c r="K505"/>
  <c r="L505"/>
  <c r="N505"/>
  <c r="O505"/>
  <c r="Q505"/>
  <c r="R505"/>
  <c r="T505"/>
  <c r="U505"/>
  <c r="W505"/>
  <c r="X505"/>
  <c r="Z505"/>
  <c r="AA505"/>
  <c r="AB505"/>
  <c r="AC505"/>
  <c r="AE505"/>
  <c r="AF505"/>
  <c r="AG505"/>
  <c r="AH505"/>
  <c r="AJ505"/>
  <c r="AK505"/>
  <c r="AL505"/>
  <c r="AM505"/>
  <c r="AO505"/>
  <c r="AP505"/>
  <c r="AQ505"/>
  <c r="AR505"/>
  <c r="AT505"/>
  <c r="AU505"/>
  <c r="AV505"/>
  <c r="AW505"/>
  <c r="AY505"/>
  <c r="AZ505"/>
  <c r="H505"/>
  <c r="I498"/>
  <c r="K498"/>
  <c r="L498"/>
  <c r="N498"/>
  <c r="O498"/>
  <c r="Q498"/>
  <c r="R498"/>
  <c r="T498"/>
  <c r="U498"/>
  <c r="W498"/>
  <c r="X498"/>
  <c r="Z498"/>
  <c r="AA498"/>
  <c r="AB498"/>
  <c r="AC498"/>
  <c r="AE498"/>
  <c r="AF498"/>
  <c r="AG498"/>
  <c r="AH498"/>
  <c r="AJ498"/>
  <c r="AK498"/>
  <c r="AL498"/>
  <c r="AM498"/>
  <c r="AO498"/>
  <c r="AP498"/>
  <c r="AQ498"/>
  <c r="AR498"/>
  <c r="AT498"/>
  <c r="AU498"/>
  <c r="AV498"/>
  <c r="AW498"/>
  <c r="AY498"/>
  <c r="AZ498"/>
  <c r="H498"/>
  <c r="I491"/>
  <c r="K491"/>
  <c r="L491"/>
  <c r="N491"/>
  <c r="O491"/>
  <c r="Q491"/>
  <c r="R491"/>
  <c r="T491"/>
  <c r="U491"/>
  <c r="W491"/>
  <c r="X491"/>
  <c r="Z491"/>
  <c r="AA491"/>
  <c r="AB491"/>
  <c r="AC491"/>
  <c r="AE491"/>
  <c r="AF491"/>
  <c r="AG491"/>
  <c r="AH491"/>
  <c r="AJ491"/>
  <c r="AK491"/>
  <c r="AL491"/>
  <c r="AM491"/>
  <c r="AO491"/>
  <c r="AP491"/>
  <c r="AQ491"/>
  <c r="AR491"/>
  <c r="AT491"/>
  <c r="AU491"/>
  <c r="AV491"/>
  <c r="AW491"/>
  <c r="AY491"/>
  <c r="AZ491"/>
  <c r="H491"/>
  <c r="I484"/>
  <c r="K484"/>
  <c r="L484"/>
  <c r="N484"/>
  <c r="O484"/>
  <c r="Q484"/>
  <c r="R484"/>
  <c r="T484"/>
  <c r="U484"/>
  <c r="W484"/>
  <c r="X484"/>
  <c r="Z484"/>
  <c r="AA484"/>
  <c r="AB484"/>
  <c r="AC484"/>
  <c r="AE484"/>
  <c r="AF484"/>
  <c r="AG484"/>
  <c r="AH484"/>
  <c r="AJ484"/>
  <c r="AK484"/>
  <c r="AL484"/>
  <c r="AM484"/>
  <c r="AO484"/>
  <c r="AP484"/>
  <c r="AQ484"/>
  <c r="AR484"/>
  <c r="AT484"/>
  <c r="AU484"/>
  <c r="AV484"/>
  <c r="AW484"/>
  <c r="AX484"/>
  <c r="AY484"/>
  <c r="AZ484"/>
  <c r="H484"/>
  <c r="I477"/>
  <c r="K477"/>
  <c r="L477"/>
  <c r="N477"/>
  <c r="O477"/>
  <c r="Q477"/>
  <c r="R477"/>
  <c r="S477"/>
  <c r="T477"/>
  <c r="U477"/>
  <c r="W477"/>
  <c r="X477"/>
  <c r="Z477"/>
  <c r="AA477"/>
  <c r="AB477"/>
  <c r="AC477"/>
  <c r="AE477"/>
  <c r="AF477"/>
  <c r="AG477"/>
  <c r="AH477"/>
  <c r="AJ477"/>
  <c r="AK477"/>
  <c r="AL477"/>
  <c r="AM477"/>
  <c r="AO477"/>
  <c r="AP477"/>
  <c r="AQ477"/>
  <c r="AR477"/>
  <c r="AT477"/>
  <c r="AU477"/>
  <c r="AV477"/>
  <c r="AW477"/>
  <c r="AY477"/>
  <c r="AZ477"/>
  <c r="H477"/>
  <c r="F539"/>
  <c r="E539"/>
  <c r="F538"/>
  <c r="E538"/>
  <c r="F537"/>
  <c r="E537"/>
  <c r="F536"/>
  <c r="E536"/>
  <c r="F535"/>
  <c r="E535"/>
  <c r="F534"/>
  <c r="E534"/>
  <c r="F533"/>
  <c r="E533"/>
  <c r="F532"/>
  <c r="E532"/>
  <c r="F531"/>
  <c r="E531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517"/>
  <c r="E517"/>
  <c r="F516"/>
  <c r="E516"/>
  <c r="F515"/>
  <c r="E515"/>
  <c r="F514"/>
  <c r="E514"/>
  <c r="F513"/>
  <c r="E513"/>
  <c r="F512"/>
  <c r="E512"/>
  <c r="F511"/>
  <c r="E511"/>
  <c r="F510"/>
  <c r="E510"/>
  <c r="F509"/>
  <c r="E509"/>
  <c r="F508"/>
  <c r="E508"/>
  <c r="F507"/>
  <c r="E507"/>
  <c r="F506"/>
  <c r="E506"/>
  <c r="F505"/>
  <c r="E505"/>
  <c r="F504"/>
  <c r="E504"/>
  <c r="F503"/>
  <c r="E503"/>
  <c r="F502"/>
  <c r="E502"/>
  <c r="F501"/>
  <c r="E501"/>
  <c r="F500"/>
  <c r="E500"/>
  <c r="F499"/>
  <c r="E499"/>
  <c r="F498"/>
  <c r="E498"/>
  <c r="H695"/>
  <c r="I695"/>
  <c r="J695"/>
  <c r="H696"/>
  <c r="J696"/>
  <c r="H459"/>
  <c r="H621" s="1"/>
  <c r="H14" s="1"/>
  <c r="H29" s="1"/>
  <c r="I459"/>
  <c r="J459"/>
  <c r="J697" s="1"/>
  <c r="H460"/>
  <c r="H397" s="1"/>
  <c r="E397" s="1"/>
  <c r="I460"/>
  <c r="J460"/>
  <c r="J698" s="1"/>
  <c r="H461"/>
  <c r="I461"/>
  <c r="I455" s="1"/>
  <c r="I617" s="1"/>
  <c r="J461"/>
  <c r="J699" s="1"/>
  <c r="I694"/>
  <c r="J694"/>
  <c r="L455"/>
  <c r="M455"/>
  <c r="N455"/>
  <c r="N617" s="1"/>
  <c r="O455"/>
  <c r="P455"/>
  <c r="P617" s="1"/>
  <c r="Q455"/>
  <c r="R455"/>
  <c r="S455"/>
  <c r="T455"/>
  <c r="U455"/>
  <c r="V455"/>
  <c r="W455"/>
  <c r="X455"/>
  <c r="Y455"/>
  <c r="Z455"/>
  <c r="AA455"/>
  <c r="AB455"/>
  <c r="AC455"/>
  <c r="AD455"/>
  <c r="AD617" s="1"/>
  <c r="AE455"/>
  <c r="AF455"/>
  <c r="AG455"/>
  <c r="AH455"/>
  <c r="AI455"/>
  <c r="AJ455"/>
  <c r="AJ617" s="1"/>
  <c r="AK455"/>
  <c r="AL455"/>
  <c r="AM455"/>
  <c r="AN455"/>
  <c r="AN617" s="1"/>
  <c r="AO455"/>
  <c r="AP455"/>
  <c r="AQ455"/>
  <c r="AR455"/>
  <c r="AS455"/>
  <c r="AT455"/>
  <c r="AU455"/>
  <c r="AV455"/>
  <c r="AW455"/>
  <c r="AX455"/>
  <c r="AY455"/>
  <c r="AZ455"/>
  <c r="O434"/>
  <c r="Q434"/>
  <c r="R434"/>
  <c r="T434"/>
  <c r="U434"/>
  <c r="W434"/>
  <c r="X434"/>
  <c r="Z434"/>
  <c r="AA434"/>
  <c r="AB434"/>
  <c r="AC434"/>
  <c r="AE434"/>
  <c r="AF434"/>
  <c r="AG434"/>
  <c r="AH434"/>
  <c r="AJ434"/>
  <c r="AK434"/>
  <c r="AL434"/>
  <c r="AM434"/>
  <c r="AO434"/>
  <c r="AP434"/>
  <c r="AQ434"/>
  <c r="AR434"/>
  <c r="AT434"/>
  <c r="AU434"/>
  <c r="AV434"/>
  <c r="AW434"/>
  <c r="AY434"/>
  <c r="AZ434"/>
  <c r="N434"/>
  <c r="O427"/>
  <c r="Q427"/>
  <c r="R427"/>
  <c r="T427"/>
  <c r="U427"/>
  <c r="W427"/>
  <c r="X427"/>
  <c r="Z427"/>
  <c r="AA427"/>
  <c r="AB427"/>
  <c r="AC427"/>
  <c r="AE427"/>
  <c r="AF427"/>
  <c r="AG427"/>
  <c r="AH427"/>
  <c r="AJ427"/>
  <c r="AK427"/>
  <c r="AL427"/>
  <c r="AM427"/>
  <c r="AO427"/>
  <c r="AP427"/>
  <c r="AQ427"/>
  <c r="AR427"/>
  <c r="AT427"/>
  <c r="AU427"/>
  <c r="AV427"/>
  <c r="AW427"/>
  <c r="AX427"/>
  <c r="AY427"/>
  <c r="AZ427"/>
  <c r="N427"/>
  <c r="L420"/>
  <c r="N420"/>
  <c r="O420"/>
  <c r="Q420"/>
  <c r="R420"/>
  <c r="T420"/>
  <c r="U420"/>
  <c r="W420"/>
  <c r="X420"/>
  <c r="Z420"/>
  <c r="AA420"/>
  <c r="AB420"/>
  <c r="AC420"/>
  <c r="AE420"/>
  <c r="AF420"/>
  <c r="AG420"/>
  <c r="AH420"/>
  <c r="AJ420"/>
  <c r="AK420"/>
  <c r="AL420"/>
  <c r="AM420"/>
  <c r="AO420"/>
  <c r="AP420"/>
  <c r="AQ420"/>
  <c r="AR420"/>
  <c r="AT420"/>
  <c r="AU420"/>
  <c r="AV420"/>
  <c r="AW420"/>
  <c r="AY420"/>
  <c r="AZ420"/>
  <c r="K420"/>
  <c r="L413"/>
  <c r="N413"/>
  <c r="O413"/>
  <c r="Q413"/>
  <c r="R413"/>
  <c r="T413"/>
  <c r="U413"/>
  <c r="W413"/>
  <c r="X413"/>
  <c r="Z413"/>
  <c r="AA413"/>
  <c r="AB413"/>
  <c r="AC413"/>
  <c r="AE413"/>
  <c r="AF413"/>
  <c r="AG413"/>
  <c r="AH413"/>
  <c r="AJ413"/>
  <c r="AK413"/>
  <c r="AL413"/>
  <c r="AM413"/>
  <c r="AO413"/>
  <c r="AP413"/>
  <c r="AQ413"/>
  <c r="AR413"/>
  <c r="AT413"/>
  <c r="AU413"/>
  <c r="AV413"/>
  <c r="AW413"/>
  <c r="AY413"/>
  <c r="AZ413"/>
  <c r="K413"/>
  <c r="L406"/>
  <c r="N406"/>
  <c r="O406"/>
  <c r="Q406"/>
  <c r="R406"/>
  <c r="T406"/>
  <c r="U406"/>
  <c r="W406"/>
  <c r="X406"/>
  <c r="Z406"/>
  <c r="AA406"/>
  <c r="AB406"/>
  <c r="AC406"/>
  <c r="AE406"/>
  <c r="AF406"/>
  <c r="AG406"/>
  <c r="AH406"/>
  <c r="AJ406"/>
  <c r="AK406"/>
  <c r="AL406"/>
  <c r="AM406"/>
  <c r="AO406"/>
  <c r="AP406"/>
  <c r="AQ406"/>
  <c r="AR406"/>
  <c r="AT406"/>
  <c r="AU406"/>
  <c r="AV406"/>
  <c r="AW406"/>
  <c r="AY406"/>
  <c r="AZ406"/>
  <c r="K406"/>
  <c r="E407"/>
  <c r="L399"/>
  <c r="N399"/>
  <c r="O399"/>
  <c r="Q399"/>
  <c r="R399"/>
  <c r="T399"/>
  <c r="U399"/>
  <c r="W399"/>
  <c r="X399"/>
  <c r="Z399"/>
  <c r="AA399"/>
  <c r="AB399"/>
  <c r="AC399"/>
  <c r="AE399"/>
  <c r="AF399"/>
  <c r="AG399"/>
  <c r="AH399"/>
  <c r="AJ399"/>
  <c r="AK399"/>
  <c r="AL399"/>
  <c r="AM399"/>
  <c r="AO399"/>
  <c r="AP399"/>
  <c r="AQ399"/>
  <c r="AR399"/>
  <c r="AT399"/>
  <c r="AU399"/>
  <c r="AV399"/>
  <c r="AW399"/>
  <c r="AY399"/>
  <c r="K399"/>
  <c r="K385" l="1"/>
  <c r="E161"/>
  <c r="G42"/>
  <c r="T12"/>
  <c r="T27" s="1"/>
  <c r="I697"/>
  <c r="I396"/>
  <c r="G498"/>
  <c r="G508"/>
  <c r="G512"/>
  <c r="G522"/>
  <c r="G526"/>
  <c r="X610"/>
  <c r="X693" s="1"/>
  <c r="X618"/>
  <c r="X11" s="1"/>
  <c r="X26" s="1"/>
  <c r="AH610"/>
  <c r="AH617" s="1"/>
  <c r="AH618"/>
  <c r="AH11" s="1"/>
  <c r="AH26" s="1"/>
  <c r="AT610"/>
  <c r="AT617" s="1"/>
  <c r="AT618"/>
  <c r="AT11" s="1"/>
  <c r="AT26" s="1"/>
  <c r="W610"/>
  <c r="W617" s="1"/>
  <c r="W618"/>
  <c r="W11" s="1"/>
  <c r="W26" s="1"/>
  <c r="AG610"/>
  <c r="AG618"/>
  <c r="AG11" s="1"/>
  <c r="AG26" s="1"/>
  <c r="AQ610"/>
  <c r="AQ618"/>
  <c r="AQ11" s="1"/>
  <c r="AQ26" s="1"/>
  <c r="N392"/>
  <c r="H12"/>
  <c r="H27" s="1"/>
  <c r="H622"/>
  <c r="H15" s="1"/>
  <c r="H30" s="1"/>
  <c r="J623"/>
  <c r="J16" s="1"/>
  <c r="J31" s="1"/>
  <c r="AV12"/>
  <c r="AV27" s="1"/>
  <c r="J622"/>
  <c r="J15" s="1"/>
  <c r="J30" s="1"/>
  <c r="AG617"/>
  <c r="I698"/>
  <c r="I397"/>
  <c r="H697"/>
  <c r="H396"/>
  <c r="E396" s="1"/>
  <c r="Z610"/>
  <c r="Z617" s="1"/>
  <c r="Z618"/>
  <c r="Z11" s="1"/>
  <c r="Z26" s="1"/>
  <c r="AL610"/>
  <c r="AL617" s="1"/>
  <c r="AL618"/>
  <c r="AL11" s="1"/>
  <c r="AL26" s="1"/>
  <c r="AV610"/>
  <c r="AV618"/>
  <c r="AV11" s="1"/>
  <c r="AV26" s="1"/>
  <c r="O610"/>
  <c r="O618"/>
  <c r="O11" s="1"/>
  <c r="O26" s="1"/>
  <c r="AA610"/>
  <c r="AA618"/>
  <c r="AA11" s="1"/>
  <c r="AA26" s="1"/>
  <c r="AK610"/>
  <c r="AK617" s="1"/>
  <c r="AK618"/>
  <c r="AK11" s="1"/>
  <c r="AK26" s="1"/>
  <c r="AU610"/>
  <c r="AU618"/>
  <c r="AU11" s="1"/>
  <c r="AU26" s="1"/>
  <c r="I621"/>
  <c r="I14" s="1"/>
  <c r="I29" s="1"/>
  <c r="AJ12"/>
  <c r="AJ27" s="1"/>
  <c r="AV617"/>
  <c r="X617"/>
  <c r="I699"/>
  <c r="I398"/>
  <c r="G501"/>
  <c r="G505"/>
  <c r="G515"/>
  <c r="G519"/>
  <c r="G529"/>
  <c r="R610"/>
  <c r="R617" s="1"/>
  <c r="R618"/>
  <c r="R11" s="1"/>
  <c r="R26" s="1"/>
  <c r="AB610"/>
  <c r="AB617" s="1"/>
  <c r="AB618"/>
  <c r="AB11" s="1"/>
  <c r="AB26" s="1"/>
  <c r="AP610"/>
  <c r="AP617" s="1"/>
  <c r="AP618"/>
  <c r="AP11" s="1"/>
  <c r="AP26" s="1"/>
  <c r="AZ610"/>
  <c r="AZ617" s="1"/>
  <c r="AZ618"/>
  <c r="AZ11" s="1"/>
  <c r="AZ26" s="1"/>
  <c r="Q610"/>
  <c r="Q693" s="1"/>
  <c r="Q618"/>
  <c r="Q11" s="1"/>
  <c r="Q26" s="1"/>
  <c r="AC610"/>
  <c r="AC617" s="1"/>
  <c r="AC618"/>
  <c r="AC11" s="1"/>
  <c r="AC26" s="1"/>
  <c r="AM610"/>
  <c r="AM617" s="1"/>
  <c r="AM618"/>
  <c r="AM11" s="1"/>
  <c r="AM26" s="1"/>
  <c r="AW610"/>
  <c r="AW617" s="1"/>
  <c r="AW618"/>
  <c r="AW11" s="1"/>
  <c r="AW26" s="1"/>
  <c r="F613"/>
  <c r="G613" s="1"/>
  <c r="I620"/>
  <c r="I13" s="1"/>
  <c r="I28" s="1"/>
  <c r="AT12"/>
  <c r="AT27" s="1"/>
  <c r="AL12"/>
  <c r="AL27" s="1"/>
  <c r="J621"/>
  <c r="J14" s="1"/>
  <c r="J29" s="1"/>
  <c r="I622"/>
  <c r="I15" s="1"/>
  <c r="I30" s="1"/>
  <c r="AU617"/>
  <c r="AQ617"/>
  <c r="AA617"/>
  <c r="O617"/>
  <c r="H699"/>
  <c r="H398"/>
  <c r="E398" s="1"/>
  <c r="T610"/>
  <c r="T617" s="1"/>
  <c r="T618"/>
  <c r="T11" s="1"/>
  <c r="T26" s="1"/>
  <c r="AF610"/>
  <c r="AF617" s="1"/>
  <c r="AF618"/>
  <c r="AF11" s="1"/>
  <c r="AF26" s="1"/>
  <c r="AR610"/>
  <c r="AR617" s="1"/>
  <c r="AR618"/>
  <c r="AR11" s="1"/>
  <c r="AR26" s="1"/>
  <c r="U610"/>
  <c r="U617" s="1"/>
  <c r="U618"/>
  <c r="U11" s="1"/>
  <c r="U26" s="1"/>
  <c r="AE610"/>
  <c r="AE618"/>
  <c r="AE11" s="1"/>
  <c r="AE26" s="1"/>
  <c r="AO610"/>
  <c r="AO617" s="1"/>
  <c r="AO618"/>
  <c r="AO11" s="1"/>
  <c r="AO26" s="1"/>
  <c r="AY610"/>
  <c r="AY617" s="1"/>
  <c r="AY618"/>
  <c r="AY11" s="1"/>
  <c r="AY26" s="1"/>
  <c r="L619"/>
  <c r="L12" s="1"/>
  <c r="M12" s="1"/>
  <c r="M27" s="1"/>
  <c r="I623"/>
  <c r="I16" s="1"/>
  <c r="I31" s="1"/>
  <c r="AB12"/>
  <c r="AB27" s="1"/>
  <c r="H623"/>
  <c r="H16" s="1"/>
  <c r="H31" s="1"/>
  <c r="K11"/>
  <c r="K26" s="1"/>
  <c r="BA693"/>
  <c r="BA617"/>
  <c r="G91"/>
  <c r="G63"/>
  <c r="G77"/>
  <c r="G84"/>
  <c r="G536"/>
  <c r="G533"/>
  <c r="G657"/>
  <c r="G650"/>
  <c r="Z12"/>
  <c r="Z27" s="1"/>
  <c r="G633"/>
  <c r="G656"/>
  <c r="G695" s="1"/>
  <c r="N12"/>
  <c r="N27" s="1"/>
  <c r="E406"/>
  <c r="G395"/>
  <c r="L28"/>
  <c r="M13"/>
  <c r="M28" s="1"/>
  <c r="AX693"/>
  <c r="AX617"/>
  <c r="V693"/>
  <c r="V617"/>
  <c r="AE617"/>
  <c r="AS693"/>
  <c r="AS617"/>
  <c r="AI693"/>
  <c r="AI617"/>
  <c r="Y693"/>
  <c r="Y617"/>
  <c r="S693"/>
  <c r="S617"/>
  <c r="M693"/>
  <c r="M617"/>
  <c r="F387"/>
  <c r="G387" s="1"/>
  <c r="G163"/>
  <c r="G394"/>
  <c r="G70"/>
  <c r="G56"/>
  <c r="E18"/>
  <c r="Q617"/>
  <c r="K617"/>
  <c r="I696"/>
  <c r="F611"/>
  <c r="F626"/>
  <c r="F35"/>
  <c r="E35"/>
  <c r="F49"/>
  <c r="E654"/>
  <c r="K693"/>
  <c r="E671"/>
  <c r="J455"/>
  <c r="AN693"/>
  <c r="AD693"/>
  <c r="T693"/>
  <c r="P693"/>
  <c r="H678"/>
  <c r="E678" s="1"/>
  <c r="E626"/>
  <c r="F464"/>
  <c r="E647"/>
  <c r="L610"/>
  <c r="E464"/>
  <c r="AO463"/>
  <c r="AQ463"/>
  <c r="AU463"/>
  <c r="AW463"/>
  <c r="AY463"/>
  <c r="F161"/>
  <c r="F385" s="1"/>
  <c r="F671"/>
  <c r="F678"/>
  <c r="L463"/>
  <c r="R463"/>
  <c r="T463"/>
  <c r="X463"/>
  <c r="Z463"/>
  <c r="AB463"/>
  <c r="AF463"/>
  <c r="AH463"/>
  <c r="AL463"/>
  <c r="AP463"/>
  <c r="AR463"/>
  <c r="AT463"/>
  <c r="AV463"/>
  <c r="AZ463"/>
  <c r="R694"/>
  <c r="X694"/>
  <c r="AB694"/>
  <c r="AH694"/>
  <c r="AP694"/>
  <c r="AT694"/>
  <c r="AZ694"/>
  <c r="O463"/>
  <c r="Q463"/>
  <c r="U463"/>
  <c r="W463"/>
  <c r="AA463"/>
  <c r="AC463"/>
  <c r="AE463"/>
  <c r="AG463"/>
  <c r="AK463"/>
  <c r="AM463"/>
  <c r="O694"/>
  <c r="U694"/>
  <c r="AA694"/>
  <c r="AE694"/>
  <c r="AK694"/>
  <c r="AO694"/>
  <c r="AU694"/>
  <c r="AY694"/>
  <c r="H611"/>
  <c r="H618" s="1"/>
  <c r="H11" s="1"/>
  <c r="H26" s="1"/>
  <c r="H463"/>
  <c r="L694"/>
  <c r="T694"/>
  <c r="Z694"/>
  <c r="AF694"/>
  <c r="AL694"/>
  <c r="AR694"/>
  <c r="AV694"/>
  <c r="Q694"/>
  <c r="W694"/>
  <c r="AC694"/>
  <c r="AG694"/>
  <c r="AM694"/>
  <c r="AQ694"/>
  <c r="AW694"/>
  <c r="E399"/>
  <c r="AZ654"/>
  <c r="F654" s="1"/>
  <c r="F647"/>
  <c r="H698"/>
  <c r="H455"/>
  <c r="E455" s="1"/>
  <c r="L693"/>
  <c r="N693"/>
  <c r="O693"/>
  <c r="R693"/>
  <c r="U693"/>
  <c r="Z693"/>
  <c r="AA693"/>
  <c r="AB693"/>
  <c r="AC693"/>
  <c r="AE693"/>
  <c r="AF693"/>
  <c r="AG693"/>
  <c r="AH693"/>
  <c r="AJ693"/>
  <c r="AK693"/>
  <c r="AL693"/>
  <c r="AM693"/>
  <c r="AO693"/>
  <c r="AP693"/>
  <c r="AQ693"/>
  <c r="AR693"/>
  <c r="AT693"/>
  <c r="AU693"/>
  <c r="AV693"/>
  <c r="AW693"/>
  <c r="AY693"/>
  <c r="AZ693"/>
  <c r="I693"/>
  <c r="E466"/>
  <c r="G466" s="1"/>
  <c r="N463"/>
  <c r="F399"/>
  <c r="E457"/>
  <c r="L27" l="1"/>
  <c r="W693"/>
  <c r="H392"/>
  <c r="E392" s="1"/>
  <c r="G392" s="1"/>
  <c r="I392"/>
  <c r="F398"/>
  <c r="G654"/>
  <c r="G647"/>
  <c r="G626"/>
  <c r="G399"/>
  <c r="J693"/>
  <c r="J617"/>
  <c r="F18"/>
  <c r="G18" s="1"/>
  <c r="G49"/>
  <c r="G35"/>
  <c r="E695"/>
  <c r="E619"/>
  <c r="F610"/>
  <c r="L617"/>
  <c r="E463"/>
  <c r="F463"/>
  <c r="H610"/>
  <c r="E611"/>
  <c r="H694"/>
  <c r="F497"/>
  <c r="E497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G480" s="1"/>
  <c r="E480"/>
  <c r="F479"/>
  <c r="E479"/>
  <c r="F478"/>
  <c r="E478"/>
  <c r="F477"/>
  <c r="G477" s="1"/>
  <c r="E477"/>
  <c r="F474"/>
  <c r="E474"/>
  <c r="F461"/>
  <c r="E461"/>
  <c r="F460"/>
  <c r="E460"/>
  <c r="F459"/>
  <c r="E459"/>
  <c r="F458"/>
  <c r="F620" s="1"/>
  <c r="E458"/>
  <c r="F457"/>
  <c r="F456"/>
  <c r="E456"/>
  <c r="F455"/>
  <c r="G455" s="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G430" s="1"/>
  <c r="E430"/>
  <c r="F429"/>
  <c r="E429"/>
  <c r="F428"/>
  <c r="E428"/>
  <c r="F427"/>
  <c r="G427" s="1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F407"/>
  <c r="F406"/>
  <c r="G406" s="1"/>
  <c r="F405"/>
  <c r="E405"/>
  <c r="E404"/>
  <c r="E403"/>
  <c r="E402"/>
  <c r="G402" s="1"/>
  <c r="E401"/>
  <c r="G401" s="1"/>
  <c r="E400"/>
  <c r="E213"/>
  <c r="I686"/>
  <c r="J686"/>
  <c r="K686"/>
  <c r="L686"/>
  <c r="M686"/>
  <c r="N686"/>
  <c r="O686"/>
  <c r="P686"/>
  <c r="Q686"/>
  <c r="R686"/>
  <c r="S686"/>
  <c r="T686"/>
  <c r="U686"/>
  <c r="V686"/>
  <c r="X686"/>
  <c r="Y686"/>
  <c r="AA686"/>
  <c r="AB686"/>
  <c r="AC686"/>
  <c r="AD686"/>
  <c r="AF686"/>
  <c r="AG686"/>
  <c r="AH686"/>
  <c r="AI686"/>
  <c r="AJ686"/>
  <c r="AK686"/>
  <c r="AL686"/>
  <c r="AM686"/>
  <c r="AN686"/>
  <c r="AO686"/>
  <c r="AP686"/>
  <c r="AQ686"/>
  <c r="AR686"/>
  <c r="AS686"/>
  <c r="AT686"/>
  <c r="AU686"/>
  <c r="AV686"/>
  <c r="AW686"/>
  <c r="AX686"/>
  <c r="AY686"/>
  <c r="AZ686"/>
  <c r="BA686"/>
  <c r="G687"/>
  <c r="G688"/>
  <c r="G690"/>
  <c r="G691"/>
  <c r="G692"/>
  <c r="F211"/>
  <c r="F212"/>
  <c r="F213"/>
  <c r="G213" s="1"/>
  <c r="F214"/>
  <c r="F215"/>
  <c r="F216"/>
  <c r="F210"/>
  <c r="F204"/>
  <c r="F205"/>
  <c r="F206"/>
  <c r="F207"/>
  <c r="F208"/>
  <c r="F209"/>
  <c r="F203"/>
  <c r="F197"/>
  <c r="F198"/>
  <c r="F199"/>
  <c r="F200"/>
  <c r="F201"/>
  <c r="F202"/>
  <c r="F196"/>
  <c r="F190"/>
  <c r="F191"/>
  <c r="F192"/>
  <c r="F193"/>
  <c r="F194"/>
  <c r="F195"/>
  <c r="F189"/>
  <c r="E183"/>
  <c r="F183"/>
  <c r="E184"/>
  <c r="F184"/>
  <c r="E185"/>
  <c r="F185"/>
  <c r="E186"/>
  <c r="F186"/>
  <c r="E187"/>
  <c r="F187"/>
  <c r="E188"/>
  <c r="F188"/>
  <c r="F182"/>
  <c r="F176"/>
  <c r="F177"/>
  <c r="F178"/>
  <c r="F179"/>
  <c r="F180"/>
  <c r="F175"/>
  <c r="E169"/>
  <c r="F169"/>
  <c r="E170"/>
  <c r="F170"/>
  <c r="E171"/>
  <c r="F171"/>
  <c r="E172"/>
  <c r="F172"/>
  <c r="E173"/>
  <c r="F173"/>
  <c r="E174"/>
  <c r="F174"/>
  <c r="F168"/>
  <c r="E176"/>
  <c r="E177"/>
  <c r="E178"/>
  <c r="E179"/>
  <c r="E180"/>
  <c r="E190"/>
  <c r="E191"/>
  <c r="E192"/>
  <c r="E193"/>
  <c r="E194"/>
  <c r="E195"/>
  <c r="E197"/>
  <c r="E198"/>
  <c r="E199"/>
  <c r="E200"/>
  <c r="E201"/>
  <c r="E202"/>
  <c r="E204"/>
  <c r="E205"/>
  <c r="E206"/>
  <c r="E207"/>
  <c r="E208"/>
  <c r="E209"/>
  <c r="E211"/>
  <c r="E212"/>
  <c r="E214"/>
  <c r="E215"/>
  <c r="E216"/>
  <c r="Z686"/>
  <c r="E203"/>
  <c r="E196"/>
  <c r="E189"/>
  <c r="E182"/>
  <c r="G170" l="1"/>
  <c r="G171"/>
  <c r="G491"/>
  <c r="G484"/>
  <c r="G487"/>
  <c r="E697"/>
  <c r="E621"/>
  <c r="E699"/>
  <c r="E623"/>
  <c r="F699"/>
  <c r="F623"/>
  <c r="E698"/>
  <c r="E622"/>
  <c r="G182"/>
  <c r="F698"/>
  <c r="F622"/>
  <c r="G494"/>
  <c r="F697"/>
  <c r="F621"/>
  <c r="G621" s="1"/>
  <c r="G437"/>
  <c r="G420"/>
  <c r="G423"/>
  <c r="G413"/>
  <c r="G416"/>
  <c r="F694"/>
  <c r="F618"/>
  <c r="E694"/>
  <c r="E618"/>
  <c r="G178"/>
  <c r="G185"/>
  <c r="G184"/>
  <c r="G189"/>
  <c r="G192"/>
  <c r="G198"/>
  <c r="G203"/>
  <c r="G206"/>
  <c r="G212"/>
  <c r="G408"/>
  <c r="G409"/>
  <c r="G434"/>
  <c r="G436"/>
  <c r="G177"/>
  <c r="G191"/>
  <c r="G196"/>
  <c r="G199"/>
  <c r="G205"/>
  <c r="E696"/>
  <c r="G458"/>
  <c r="G696" s="1"/>
  <c r="F617"/>
  <c r="F695"/>
  <c r="F619"/>
  <c r="G619" s="1"/>
  <c r="G463"/>
  <c r="F686"/>
  <c r="E610"/>
  <c r="G610" s="1"/>
  <c r="H693"/>
  <c r="W686"/>
  <c r="F692"/>
  <c r="F691"/>
  <c r="F690"/>
  <c r="F689"/>
  <c r="F688"/>
  <c r="F687"/>
  <c r="AE686"/>
  <c r="BA692"/>
  <c r="AZ692"/>
  <c r="AY692"/>
  <c r="AX692"/>
  <c r="AW692"/>
  <c r="AV692"/>
  <c r="AU692"/>
  <c r="AT692"/>
  <c r="AS692"/>
  <c r="AR692"/>
  <c r="AQ692"/>
  <c r="AP692"/>
  <c r="AO692"/>
  <c r="AN692"/>
  <c r="AM692"/>
  <c r="AL692"/>
  <c r="AK692"/>
  <c r="AJ692"/>
  <c r="AI692"/>
  <c r="AH692"/>
  <c r="AG692"/>
  <c r="AF692"/>
  <c r="AE692"/>
  <c r="AD692"/>
  <c r="AC692"/>
  <c r="AB692"/>
  <c r="AA692"/>
  <c r="Z692"/>
  <c r="Y692"/>
  <c r="X692"/>
  <c r="W692"/>
  <c r="V692"/>
  <c r="U692"/>
  <c r="T692"/>
  <c r="S692"/>
  <c r="R692"/>
  <c r="Q692"/>
  <c r="P692"/>
  <c r="O692"/>
  <c r="N692"/>
  <c r="M692"/>
  <c r="L692"/>
  <c r="K692"/>
  <c r="J692"/>
  <c r="I692"/>
  <c r="H692"/>
  <c r="BA691"/>
  <c r="AZ691"/>
  <c r="AY691"/>
  <c r="AX691"/>
  <c r="AW691"/>
  <c r="AV691"/>
  <c r="AU691"/>
  <c r="AT691"/>
  <c r="AS691"/>
  <c r="AR691"/>
  <c r="AQ691"/>
  <c r="AP691"/>
  <c r="AO691"/>
  <c r="AN691"/>
  <c r="AM691"/>
  <c r="AL691"/>
  <c r="AK691"/>
  <c r="AJ691"/>
  <c r="AI691"/>
  <c r="AH691"/>
  <c r="AG691"/>
  <c r="AF691"/>
  <c r="AE691"/>
  <c r="AD691"/>
  <c r="AC691"/>
  <c r="AB691"/>
  <c r="AA691"/>
  <c r="Z691"/>
  <c r="Y691"/>
  <c r="X691"/>
  <c r="W691"/>
  <c r="V691"/>
  <c r="U691"/>
  <c r="T691"/>
  <c r="S691"/>
  <c r="R691"/>
  <c r="Q691"/>
  <c r="P691"/>
  <c r="O691"/>
  <c r="N691"/>
  <c r="M691"/>
  <c r="L691"/>
  <c r="K691"/>
  <c r="J691"/>
  <c r="I691"/>
  <c r="H691"/>
  <c r="BA690"/>
  <c r="AZ690"/>
  <c r="AY690"/>
  <c r="AX690"/>
  <c r="AW690"/>
  <c r="AV690"/>
  <c r="AU690"/>
  <c r="AT690"/>
  <c r="AS690"/>
  <c r="AR690"/>
  <c r="AQ690"/>
  <c r="AP690"/>
  <c r="AO690"/>
  <c r="AN690"/>
  <c r="AM690"/>
  <c r="AL690"/>
  <c r="AK690"/>
  <c r="AJ690"/>
  <c r="AI690"/>
  <c r="AH690"/>
  <c r="AG690"/>
  <c r="AF690"/>
  <c r="AE690"/>
  <c r="AD690"/>
  <c r="AC690"/>
  <c r="AB690"/>
  <c r="AA690"/>
  <c r="Z690"/>
  <c r="Y690"/>
  <c r="X690"/>
  <c r="W690"/>
  <c r="V690"/>
  <c r="U690"/>
  <c r="T690"/>
  <c r="S690"/>
  <c r="R690"/>
  <c r="Q690"/>
  <c r="P690"/>
  <c r="O690"/>
  <c r="N690"/>
  <c r="M690"/>
  <c r="L690"/>
  <c r="K690"/>
  <c r="J690"/>
  <c r="I690"/>
  <c r="H690"/>
  <c r="BA689"/>
  <c r="AZ689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E689"/>
  <c r="AD689"/>
  <c r="AC689"/>
  <c r="AB689"/>
  <c r="AA689"/>
  <c r="Z689"/>
  <c r="Y689"/>
  <c r="X689"/>
  <c r="W689"/>
  <c r="V689"/>
  <c r="U689"/>
  <c r="T689"/>
  <c r="S689"/>
  <c r="R689"/>
  <c r="Q689"/>
  <c r="P689"/>
  <c r="O689"/>
  <c r="N689"/>
  <c r="M689"/>
  <c r="L689"/>
  <c r="K689"/>
  <c r="J689"/>
  <c r="I689"/>
  <c r="BA688"/>
  <c r="AZ688"/>
  <c r="AY688"/>
  <c r="AX688"/>
  <c r="AW688"/>
  <c r="AV688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E688"/>
  <c r="AD688"/>
  <c r="AC688"/>
  <c r="AB688"/>
  <c r="AA688"/>
  <c r="Z688"/>
  <c r="Y688"/>
  <c r="X688"/>
  <c r="W688"/>
  <c r="V688"/>
  <c r="U688"/>
  <c r="T688"/>
  <c r="S688"/>
  <c r="R688"/>
  <c r="Q688"/>
  <c r="P688"/>
  <c r="O688"/>
  <c r="N688"/>
  <c r="M688"/>
  <c r="L688"/>
  <c r="K688"/>
  <c r="J688"/>
  <c r="I688"/>
  <c r="H688"/>
  <c r="BA687"/>
  <c r="AZ687"/>
  <c r="AY687"/>
  <c r="AX687"/>
  <c r="AW687"/>
  <c r="AV687"/>
  <c r="AU687"/>
  <c r="AT687"/>
  <c r="AS687"/>
  <c r="AR687"/>
  <c r="AQ687"/>
  <c r="AP687"/>
  <c r="AO687"/>
  <c r="AN687"/>
  <c r="AM687"/>
  <c r="AL687"/>
  <c r="AK687"/>
  <c r="AJ687"/>
  <c r="AI687"/>
  <c r="AH687"/>
  <c r="AG687"/>
  <c r="AF687"/>
  <c r="AE687"/>
  <c r="AD687"/>
  <c r="AC687"/>
  <c r="AB687"/>
  <c r="AA687"/>
  <c r="Z687"/>
  <c r="Y687"/>
  <c r="X687"/>
  <c r="W687"/>
  <c r="V687"/>
  <c r="U687"/>
  <c r="T687"/>
  <c r="S687"/>
  <c r="R687"/>
  <c r="Q687"/>
  <c r="P687"/>
  <c r="O687"/>
  <c r="N687"/>
  <c r="M687"/>
  <c r="L687"/>
  <c r="K687"/>
  <c r="J687"/>
  <c r="I687"/>
  <c r="H687"/>
  <c r="E175"/>
  <c r="G175" s="1"/>
  <c r="E692"/>
  <c r="E691"/>
  <c r="E690"/>
  <c r="E688"/>
  <c r="E687"/>
  <c r="E168"/>
  <c r="G168" s="1"/>
  <c r="E210"/>
  <c r="G210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693" i="13" l="1"/>
  <c r="G693"/>
  <c r="E15"/>
  <c r="E30" s="1"/>
  <c r="E16"/>
  <c r="E31" s="1"/>
  <c r="E12"/>
  <c r="F12"/>
  <c r="F27" s="1"/>
  <c r="F13"/>
  <c r="F28" s="1"/>
  <c r="F14"/>
  <c r="F29" s="1"/>
  <c r="F15"/>
  <c r="F30" s="1"/>
  <c r="F16"/>
  <c r="F31" s="1"/>
  <c r="I10"/>
  <c r="I25" s="1"/>
  <c r="E14"/>
  <c r="C14" i="8"/>
  <c r="D14" s="1"/>
  <c r="C19"/>
  <c r="D19" s="1"/>
  <c r="C24"/>
  <c r="D5"/>
  <c r="E27" i="13" l="1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11"/>
  <c r="F26" s="1"/>
  <c r="D24" i="8"/>
  <c r="I470" i="13"/>
  <c r="W25" l="1"/>
  <c r="Y10"/>
  <c r="Y25" s="1"/>
  <c r="K25"/>
  <c r="L25"/>
  <c r="M10"/>
  <c r="M25" s="1"/>
  <c r="F10"/>
  <c r="F25" s="1"/>
  <c r="F471"/>
  <c r="AZ470"/>
  <c r="AY470"/>
  <c r="AW470"/>
  <c r="AV470"/>
  <c r="AU470"/>
  <c r="AT470"/>
  <c r="AR470"/>
  <c r="AQ470"/>
  <c r="AP470"/>
  <c r="AO470"/>
  <c r="AM470"/>
  <c r="AL470"/>
  <c r="AK470"/>
  <c r="AJ470"/>
  <c r="AH470"/>
  <c r="AG470"/>
  <c r="AF470"/>
  <c r="AE470"/>
  <c r="AC470"/>
  <c r="AB470"/>
  <c r="AA470"/>
  <c r="Z470"/>
  <c r="X470"/>
  <c r="W470"/>
  <c r="U470"/>
  <c r="T470"/>
  <c r="R470"/>
  <c r="Q470"/>
  <c r="O470"/>
  <c r="N470"/>
  <c r="L470"/>
  <c r="K470"/>
  <c r="F476"/>
  <c r="E476"/>
  <c r="F475"/>
  <c r="E475"/>
  <c r="F473"/>
  <c r="F472"/>
  <c r="E472" l="1"/>
  <c r="F470"/>
  <c r="E471" l="1"/>
  <c r="E11" l="1"/>
  <c r="E26" s="1"/>
  <c r="E473"/>
  <c r="G473" s="1"/>
  <c r="H470"/>
  <c r="E470" s="1"/>
  <c r="G470" s="1"/>
  <c r="H388" l="1"/>
  <c r="H689" s="1"/>
  <c r="E164"/>
  <c r="H385"/>
  <c r="E385" l="1"/>
  <c r="G385" s="1"/>
  <c r="E388"/>
  <c r="G388" s="1"/>
  <c r="G689" s="1"/>
  <c r="G164"/>
  <c r="H686"/>
  <c r="H617"/>
  <c r="H620"/>
  <c r="H13" s="1"/>
  <c r="J13" s="1"/>
  <c r="J28" s="1"/>
  <c r="E689" l="1"/>
  <c r="E620"/>
  <c r="G620" s="1"/>
  <c r="E686"/>
  <c r="G161"/>
  <c r="G686" s="1"/>
  <c r="E617"/>
  <c r="G617" s="1"/>
  <c r="E13"/>
  <c r="H28"/>
  <c r="H10"/>
  <c r="J10" l="1"/>
  <c r="J25" s="1"/>
  <c r="E10"/>
  <c r="H25"/>
  <c r="G13"/>
  <c r="E28"/>
  <c r="G28" s="1"/>
  <c r="G10" l="1"/>
  <c r="E25"/>
  <c r="G25" s="1"/>
</calcChain>
</file>

<file path=xl/sharedStrings.xml><?xml version="1.0" encoding="utf-8"?>
<sst xmlns="http://schemas.openxmlformats.org/spreadsheetml/2006/main" count="1657" uniqueCount="557">
  <si>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</si>
  <si>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</si>
  <si>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</si>
  <si>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</si>
  <si>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</si>
  <si>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</si>
  <si>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</si>
  <si>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</si>
  <si>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</si>
  <si>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</si>
  <si>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</si>
  <si>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</si>
  <si>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</si>
  <si>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</si>
  <si>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</si>
  <si>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</si>
  <si>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</si>
  <si>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</si>
  <si>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</si>
  <si>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</si>
  <si>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</si>
  <si>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</si>
  <si>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</si>
  <si>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</si>
  <si>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</si>
  <si>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</si>
  <si>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</si>
  <si>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</si>
  <si>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</si>
  <si>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</si>
  <si>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</si>
  <si>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</si>
  <si>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</si>
  <si>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</si>
  <si>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</si>
  <si>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</si>
  <si>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</si>
  <si>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</si>
  <si>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</si>
  <si>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</si>
  <si>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</si>
  <si>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</si>
  <si>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</si>
  <si>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</si>
  <si>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</si>
  <si>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</si>
  <si>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</si>
  <si>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</si>
  <si>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</si>
  <si>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</si>
  <si>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</si>
  <si>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</si>
  <si>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</si>
  <si>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</si>
  <si>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</si>
  <si>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</si>
  <si>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</si>
  <si>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</si>
  <si>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</si>
  <si>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</si>
  <si>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</si>
  <si>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</si>
  <si>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</si>
  <si>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</si>
  <si>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</si>
  <si>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</si>
  <si>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</si>
  <si>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</si>
  <si>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</si>
  <si>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</si>
  <si>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</si>
  <si>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</si>
  <si>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</si>
  <si>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</si>
  <si>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</si>
  <si>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</si>
  <si>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</si>
  <si>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</si>
  <si>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</si>
  <si>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</si>
  <si>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</si>
  <si>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</si>
  <si>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</si>
  <si>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</si>
  <si>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</si>
  <si>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</si>
  <si>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</si>
  <si>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</si>
  <si>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</si>
  <si>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</si>
  <si>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</si>
  <si>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</si>
  <si>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</si>
  <si>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</si>
  <si>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</si>
  <si>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</si>
  <si>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</si>
  <si>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</si>
  <si>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</si>
  <si>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</si>
  <si>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</si>
  <si>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</si>
  <si>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</si>
  <si>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</si>
  <si>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</si>
  <si>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</si>
  <si>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</si>
  <si>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</si>
  <si>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</si>
  <si>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</si>
  <si>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</si>
  <si>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</si>
  <si>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</si>
  <si>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</si>
  <si>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</si>
  <si>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</si>
  <si>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</si>
  <si>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</si>
  <si>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</si>
  <si>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</si>
  <si>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</si>
  <si>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</si>
  <si>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</si>
  <si>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</si>
  <si>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</si>
  <si>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</si>
  <si>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</si>
  <si>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</si>
  <si>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</si>
  <si>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</si>
  <si>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</si>
  <si>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</si>
  <si>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</si>
  <si>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</si>
  <si>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</si>
  <si>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</si>
  <si>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</si>
  <si>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</si>
  <si>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</si>
  <si>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</si>
  <si>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</si>
  <si>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</si>
  <si>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</si>
  <si>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</si>
  <si>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</si>
  <si>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</si>
  <si>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</si>
  <si>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</si>
  <si>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</si>
  <si>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</si>
  <si>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</si>
  <si>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</si>
  <si>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</si>
  <si>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</si>
  <si>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</si>
  <si>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</si>
  <si>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</si>
  <si>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</si>
  <si>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</si>
  <si>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</si>
  <si>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</si>
  <si>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</si>
  <si>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</si>
  <si>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</si>
  <si>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</si>
  <si>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</si>
  <si>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</si>
  <si>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</si>
  <si>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</si>
  <si>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</si>
  <si>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</si>
  <si>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</si>
  <si>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</si>
  <si>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</si>
  <si>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</si>
  <si>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</si>
  <si>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</si>
  <si>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</si>
  <si>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</si>
  <si>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</si>
  <si>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</si>
  <si>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</si>
  <si>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</si>
  <si>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</si>
  <si>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</si>
  <si>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</si>
  <si>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</si>
  <si>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</si>
  <si>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</si>
  <si>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</si>
  <si>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</si>
  <si>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</si>
  <si>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</si>
  <si>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</si>
  <si>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</si>
  <si>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</si>
  <si>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</si>
  <si>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</si>
  <si>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</si>
  <si>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</si>
  <si>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</si>
  <si>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</si>
  <si>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</si>
  <si>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</si>
  <si>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</si>
  <si>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</si>
  <si>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</si>
  <si>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</si>
  <si>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</si>
  <si>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</si>
  <si>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</si>
  <si>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</si>
  <si>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</si>
  <si>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</si>
  <si>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</si>
  <si>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</si>
  <si>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</si>
  <si>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</si>
  <si>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</si>
  <si>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</si>
  <si>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</si>
  <si>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</si>
  <si>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</si>
  <si>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</si>
  <si>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</si>
  <si>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</si>
  <si>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</si>
  <si>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</si>
  <si>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</si>
  <si>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</si>
  <si>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</si>
  <si>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</si>
  <si>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</si>
  <si>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</si>
  <si>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</si>
  <si>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</si>
  <si>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</si>
  <si>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</si>
  <si>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</si>
  <si>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</si>
  <si>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</si>
  <si>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</si>
  <si>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</si>
  <si>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</si>
  <si>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</si>
  <si>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</si>
  <si>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</si>
  <si>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</si>
  <si>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</si>
  <si>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</si>
  <si>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</si>
  <si>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</si>
  <si>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</si>
  <si>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</si>
  <si>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</si>
  <si>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</si>
  <si>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</si>
  <si>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</si>
  <si>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</si>
  <si>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</si>
  <si>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</si>
  <si>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</si>
  <si>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</si>
  <si>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</si>
  <si>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</si>
  <si>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</si>
  <si>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</si>
  <si>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</si>
  <si>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</si>
  <si>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</si>
  <si>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</si>
  <si>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</si>
  <si>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</si>
  <si>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</si>
  <si>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</si>
  <si>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</si>
  <si>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</si>
  <si>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</si>
  <si>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</si>
  <si>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</si>
  <si>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</si>
  <si>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</si>
  <si>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</si>
  <si>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</si>
  <si>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</si>
  <si>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</si>
  <si>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</si>
  <si>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>с. Покур                                                                                                                                                                    Реконструкция сетей ТВС с закольцовкой трассы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</si>
  <si>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</si>
  <si>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</si>
  <si>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</si>
  <si>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</si>
  <si>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</si>
  <si>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</si>
  <si>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</si>
  <si>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</si>
  <si>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</si>
  <si>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</si>
  <si>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</si>
  <si>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</si>
  <si>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</si>
  <si>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</si>
  <si>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</si>
  <si>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</si>
  <si>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</si>
  <si>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</si>
  <si>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</si>
  <si>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</si>
  <si>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</si>
  <si>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</si>
  <si>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</si>
  <si>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</si>
  <si>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</si>
  <si>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</si>
  <si>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</si>
  <si>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</si>
  <si>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</si>
  <si>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</si>
  <si>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</si>
  <si>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</si>
  <si>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</si>
  <si>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</si>
  <si>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</si>
  <si>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</si>
  <si>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</si>
  <si>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</si>
  <si>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</si>
  <si>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</si>
  <si>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</si>
  <si>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</si>
  <si>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</si>
  <si>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</si>
  <si>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</si>
  <si>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</si>
  <si>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</si>
  <si>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</si>
  <si>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</si>
  <si>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</si>
  <si>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</si>
  <si>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</si>
  <si>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</si>
  <si>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</si>
  <si>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</si>
  <si>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</si>
  <si>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</si>
  <si>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</si>
  <si>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</si>
  <si>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</si>
  <si>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</si>
  <si>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Субсидии на реализацию мероприятий по установке манументально-декоративнного искусства, обустройству и оборудованию спортивных и детских площадок, парков, площадей, тртуаров, ремонта фасадов зданий, культурно-исторических объектов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</si>
  <si>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</si>
  <si>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</si>
  <si>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</si>
  <si>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</si>
  <si>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</si>
  <si>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</si>
  <si>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</si>
  <si>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</si>
  <si>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</si>
  <si>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</si>
  <si>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</si>
  <si>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</si>
  <si>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</si>
  <si>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Значение показателя на 2016 год</t>
  </si>
  <si>
    <t>Значение показателя на 2015год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</si>
  <si>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</si>
  <si>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</si>
  <si>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</si>
  <si>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</si>
  <si>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</si>
  <si>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</si>
  <si>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</si>
  <si>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</si>
  <si>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</si>
  <si>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</si>
  <si>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</si>
  <si>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</si>
  <si>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</si>
  <si>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</si>
  <si>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</si>
  <si>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</si>
  <si>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</si>
  <si>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</si>
  <si>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</si>
  <si>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</si>
  <si>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</si>
  <si>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</si>
  <si>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</si>
  <si>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</si>
  <si>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</si>
  <si>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</si>
  <si>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</si>
  <si>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</si>
  <si>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</si>
  <si>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</si>
  <si>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</si>
  <si>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</si>
  <si>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</si>
  <si>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</si>
  <si>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</si>
  <si>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</si>
  <si>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</si>
  <si>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</si>
  <si>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</si>
  <si>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</si>
  <si>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</si>
  <si>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</si>
  <si>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</si>
  <si>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</si>
  <si>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</si>
  <si>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</si>
  <si>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</si>
  <si>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</si>
  <si>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</si>
  <si>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</si>
  <si>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</si>
  <si>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</si>
  <si>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</si>
  <si>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</si>
  <si>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</si>
  <si>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</si>
  <si>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</si>
  <si>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</si>
  <si>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</si>
  <si>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</si>
  <si>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</si>
  <si>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</si>
  <si>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</si>
  <si>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</si>
  <si>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</si>
  <si>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</si>
  <si>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</si>
  <si>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</si>
  <si>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</si>
  <si>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</si>
  <si>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</si>
  <si>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</si>
  <si>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</si>
  <si>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</si>
  <si>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</si>
  <si>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 xml:space="preserve">пгт. Новоаганск Капитальный ремонт КОС-600 и КОС-200. 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</si>
  <si>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</si>
  <si>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</si>
  <si>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</si>
  <si>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</si>
  <si>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</si>
  <si>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</si>
  <si>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</si>
  <si>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п. Аган Канализационные очистные сооружения 200 м3/сут. (Лукойл ЗС)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</si>
  <si>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</si>
  <si>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</si>
  <si>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</si>
  <si>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</si>
  <si>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</si>
  <si>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</si>
  <si>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с. Покур замена внутриквартальных ветхих сетей тепловодоснабжения</t>
  </si>
  <si>
    <t>с.Корлики Монтаж системы пожаротушения и оповещения людей при пожаре на объекте "Дизельная электростанция"</t>
  </si>
  <si>
    <t xml:space="preserve"> с.Покур Замена насосов на ВОК "Импульс"</t>
  </si>
  <si>
    <t>2.2.2</t>
  </si>
  <si>
    <t>Ремонт внутриквартальных сетей ТВС подземной теплотрассы от ул.Лесная 4 до ул.Лесная 12 в пгт. Новоаганск</t>
  </si>
  <si>
    <t>Ремонт внутриквартальных сетей ТВС подземной теплотрассы от ул.Мира 13 до ул.Мира 14 в пгт. Новоаганск</t>
  </si>
  <si>
    <t>Ремонт внутриквартальных сетей ТВС подземной теплотрассы от ул.Береговая 10 до ул.Береговая 18в пгт. Новоаганск</t>
  </si>
  <si>
    <t>Ремонт внутриквартальных сетей ТВС подземной теплотрассы от ул.Первомайская 12 до ул.Первомайская 101 в пгт. Новоаганск</t>
  </si>
  <si>
    <t>Ремонт внутриквартальных сетей ТВС подземной теплотрассы от ул.Транспортная 20 до ул.Транспортная 23 в пгт. Новоаганск</t>
  </si>
  <si>
    <t>Ремонт внутриквартальных сетей ТВС подземной теплотрассы от ул.Транспортная 2 до ул.Озерная 55 в пгт. Новоаганск</t>
  </si>
  <si>
    <t>Ремонт внутриквартальных сетей ТВС подземной теплотрассы от ул.ТК до ул.ГП-77 40 в пгт. Новоаганск</t>
  </si>
  <si>
    <t>Замена внутриквартальных сетей ТВС ул.Ягельная 4 до ул.Грошева 4  (трубы стальные электросварные в ППУ изоляции Т1, Т2- Д= 108,89,76,57 мм; В- трубы полиэтиленовые Д=76,57,38мм) в с. Варьеган</t>
  </si>
  <si>
    <t>Замена сетей тепловодоснабжения в с.п. Большетархово на участке ул. Новой</t>
  </si>
  <si>
    <t xml:space="preserve">Замена сетей тепловодоснабжения в с.Охтеурье  на участке котельная до распределительного узла  расположенного в  районе гаража </t>
  </si>
  <si>
    <t>Замена сетей  тепловодоснабжения в с. Охтеурье по ул. Летная, 23 - ул. Центральная, 24</t>
  </si>
  <si>
    <t>Замена сетей  тепловодоснабжения в с. Охтеурье, ул. Цветочная - пер. Кооперативный</t>
  </si>
  <si>
    <t>Замена сетей  тепловодоснабжения в с. Охтеурье ул. Цветочная, 1 - ул. Цветочная, 11</t>
  </si>
  <si>
    <t>Замена сетей  тепловодоснабжения в с. Охтеурье, пер. Кооперативный, 4 - ул. Цветочная, 29</t>
  </si>
  <si>
    <t>Замена сетей тепловодоснабжения в с.п. Ларьяк от ТК по  ул. Октябрьская до ул. Северная</t>
  </si>
  <si>
    <t>Замена сетей тепловодоснабжения в с. Большетархово на участках: ВОК -Школьная 12-Школьная 8- Школьная 11, Школьная2-Набережная 10</t>
  </si>
  <si>
    <t>Замена участка магистральной т/сети от УТ9 до узла учета т/энергии d426 мм х 8мм в ППУ изоляции в пгт. Излучинск</t>
  </si>
  <si>
    <t>Замена кожуха из оцинкованной стали на магистральных т/сетях d426, d325, d273  по утеплителю ППУ  в пгт. Излучинск</t>
  </si>
  <si>
    <t>Замена квартальной т/сети от ЦТП-1 на учатске 1УТ-8 - 1УТ-10  -1УТ-10А до вводов в ж/д по ул. Школьная, 4,6, Энергетиков,5   d114 мм х 6мм, d57 мм х 3,5мм, в ППУ изоляци   в пгт. Излучинск</t>
  </si>
  <si>
    <t>Замена квартальной т/сети от ЦТП-13 на участке от 13УТ-6 - д.Пионерная 1,3 d57 мм х 3,5 мм, в ППУ изоляции  в пгт. Излучинск</t>
  </si>
  <si>
    <t>Замена водовода  Ду200мм  на трубу ПЭ Ду100 мм от ВОС до Савкино  в пгт. Излучинск</t>
  </si>
  <si>
    <t>Замена участка водовода Ду100 на трубу ПЭ от камеры В-1 до спортзала п..Савкино в пгт. Излучинск</t>
  </si>
  <si>
    <t>Замена участка водовода Ду100 на трубу ПЭ от камеры ПГ-3 до ж/д Савкинская, 6 в пгт. Излучинск</t>
  </si>
  <si>
    <t>Замена участка трубопровода канализации  Д150 мм от КК3-24 до КК3-20 (ж.д. Набережная, 5) в пгт. Излучинск</t>
  </si>
  <si>
    <t>Замена участка трубопровода канализации Д150 мм от КК5-17 до КК5-18 (ж.д. Энергетиков, 1)  в пгт. Излучинск</t>
  </si>
  <si>
    <t>Замена участка трубопровода канализации Д150 мм от КК12-1 до КК12-7  (ж.д. Энергетиков 6а)  в пгт. Излучинск</t>
  </si>
  <si>
    <t>Замена участка трубопровода канализации Д200 мм от КК8 до КК10   в пгт. Излучинск</t>
  </si>
  <si>
    <t>Замена участка трубопровода канализацииД150 мм от КК15 до КК18 (ул. Автомобилистов)  в пгт. Излучинск</t>
  </si>
  <si>
    <t>Ремонт перемычки трубопроводов канализационных  Д150,  от КК3-49  до КК5-10 (ж.д. ул. Набережная, 2,4)  в пгт. Излучинск</t>
  </si>
  <si>
    <t>1.2.3</t>
  </si>
  <si>
    <t>2.2.4</t>
  </si>
  <si>
    <t>1.2.4</t>
  </si>
  <si>
    <t>2.2.5</t>
  </si>
  <si>
    <t>1.2.5</t>
  </si>
  <si>
    <t>2.2.6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</si>
  <si>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</si>
  <si>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</si>
  <si>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</si>
  <si>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</si>
  <si>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</si>
  <si>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</si>
  <si>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</si>
  <si>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</si>
  <si>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</si>
  <si>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</si>
  <si>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</si>
  <si>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</si>
  <si>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</si>
  <si>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</si>
  <si>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</si>
  <si>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Заместитель главы администрации района по ЖКХ и строительству  __________________________ (А.Ю. Бурылов)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</si>
  <si>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</si>
  <si>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</si>
  <si>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</si>
  <si>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</si>
  <si>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</si>
  <si>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</si>
  <si>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</si>
  <si>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</si>
  <si>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</si>
  <si>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</si>
  <si>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</si>
  <si>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</si>
  <si>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</si>
  <si>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</si>
  <si>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</si>
  <si>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</si>
  <si>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</si>
  <si>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</si>
  <si>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</si>
  <si>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</si>
  <si>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</si>
  <si>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t>Подпрограмма 1 Создание условий для обеспечения качественными коммунальными услугами: Планируется в 2016 году: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</si>
  <si>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</si>
  <si>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выполнение работ по объекту "с.Аган  Канализационные очистные сооружения 200 м3/сут. (Лукойл ЗС)" в сумме 26,5 тыс. руб.</t>
  </si>
  <si>
    <t>ИП "Клименко" выполнение работ по объекту "с. Варьеган Газовая котельная" план 65,7 тыс. руб. ( договор от 24.11.2015, срок исполнения 28.01.2016; договор от 07.12.2015срок исполнения 01.02.2016 (межевание плана,с постановкой на кадастровый учет), освоено 58,9 тыс. руб</t>
  </si>
  <si>
    <t>Главный специалист отдела расходов бюджета  департамента финансов администрации района:___________________ (С.А. Вандрей)</t>
  </si>
  <si>
    <t>4275,59 тыс. руб.</t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</si>
  <si>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185,9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27,9 тыс. руб.; 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</si>
  <si>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129,3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</si>
  <si>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705,9 тыс. руб</t>
    </r>
    <r>
      <rPr>
        <sz val="14"/>
        <color theme="1"/>
        <rFont val="Times New Roman"/>
        <family val="1"/>
        <charset val="204"/>
      </rPr>
      <t>., освоено 200,0 тыс. руб.</t>
    </r>
  </si>
  <si>
    <r>
      <t xml:space="preserve"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</t>
    </r>
    <r>
      <rPr>
        <b/>
        <sz val="14"/>
        <color theme="1"/>
        <rFont val="Times New Roman"/>
        <family val="1"/>
        <charset val="204"/>
      </rPr>
      <t>1млн.655тыс.руб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</si>
  <si>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>1.2.21</t>
  </si>
  <si>
    <t>1.2.22</t>
  </si>
  <si>
    <t>Замена котлов в котельной с. Покур</t>
  </si>
  <si>
    <t>Замена котлов в котельной с.п. Аган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</si>
  <si>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17 млн. 738,5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</t>
    </r>
    <r>
      <rPr>
        <sz val="14"/>
        <color theme="1"/>
        <rFont val="Times New Roman"/>
        <family val="1"/>
        <charset val="204"/>
      </rPr>
      <t xml:space="preserve">), освоено 898,3 тыс. руб.; </t>
    </r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</si>
  <si>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</si>
  <si>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</si>
  <si>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</si>
  <si>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61600,0 тыс. руб.</t>
  </si>
  <si>
    <t>График (сетевой график) реализации  муниципальной программы за июнь 2016год</t>
  </si>
  <si>
    <t>фй</t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</si>
  <si>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633тыс.руб</t>
    </r>
    <r>
      <rPr>
        <sz val="14"/>
        <color theme="1"/>
        <rFont val="Times New Roman"/>
        <family val="1"/>
        <charset val="204"/>
      </rPr>
      <t xml:space="preserve">.(контракт от 07.10.2013,срок исполнения </t>
    </r>
    <r>
      <rPr>
        <b/>
        <sz val="14"/>
        <color theme="1"/>
        <rFont val="Times New Roman"/>
        <family val="1"/>
        <charset val="204"/>
      </rPr>
      <t>07.06.2014</t>
    </r>
    <r>
      <rPr>
        <sz val="14"/>
        <color theme="1"/>
        <rFont val="Times New Roman"/>
        <family val="1"/>
        <charset val="204"/>
      </rPr>
      <t xml:space="preserve">), освоено 630,0 тыс. руб.; </t>
    </r>
  </si>
  <si>
    <r>
      <t xml:space="preserve">Обществом с ограниченной ответственностью «ИТ Синтез» выполнялись работы по корректировке ПСД по объекту «с. Аган Газовая котельная (ПАО «Лукойл»)»,   </t>
    </r>
    <r>
      <rPr>
        <b/>
        <sz val="14"/>
        <color theme="1"/>
        <rFont val="Times New Roman"/>
        <family val="1"/>
        <charset val="204"/>
      </rPr>
      <t xml:space="preserve">1 млн. 254 тыс. руб. </t>
    </r>
    <r>
      <rPr>
        <sz val="14"/>
        <color theme="1"/>
        <rFont val="Times New Roman"/>
        <family val="1"/>
        <charset val="204"/>
      </rPr>
      <t>(доп. соглашение к контракту от 01.07.2015, срок исполнения 01.11.2015), освоено 132,9 тыс. руб., не заключен контакт 61,5 млн. руб.;</t>
    </r>
  </si>
  <si>
    <t>Итого объем незавершенного строительства (план) – 84993,9 тыс. руб., из них местный бюджет –84993,8 тыс. руб., факт 1948 тыс. руб.</t>
  </si>
  <si>
    <t> План 80618,9 тыс. руб., освоено 1031,1 тыс. руб.</t>
  </si>
  <si>
    <t>«Развитие жилищно-коммунального комплекса и повышение энергетической эффективности в Нижневартовском районе на 2014−2020 годы»  за июнь 2016 г.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</si>
</sst>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_-* #,##0.0000_р_._-;\-* #,##0.0000_р_._-;_-* &quot;-&quot;??_р_._-;_-@_-"/>
    <numFmt numFmtId="176" formatCode="0.000000"/>
    <numFmt numFmtId="177" formatCode="_-* #,##0.00000_р_._-;\-* #,##0.00000_р_._-;_-* &quot;-&quot;?_р_._-;_-@_-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7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2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26" t="s">
        <v>39</v>
      </c>
      <c r="B1" s="227"/>
      <c r="C1" s="228" t="s">
        <v>40</v>
      </c>
      <c r="D1" s="229" t="s">
        <v>45</v>
      </c>
      <c r="E1" s="230"/>
      <c r="F1" s="231"/>
      <c r="G1" s="229" t="s">
        <v>17</v>
      </c>
      <c r="H1" s="230"/>
      <c r="I1" s="231"/>
      <c r="J1" s="229" t="s">
        <v>18</v>
      </c>
      <c r="K1" s="230"/>
      <c r="L1" s="231"/>
      <c r="M1" s="229" t="s">
        <v>22</v>
      </c>
      <c r="N1" s="230"/>
      <c r="O1" s="231"/>
      <c r="P1" s="232" t="s">
        <v>23</v>
      </c>
      <c r="Q1" s="233"/>
      <c r="R1" s="229" t="s">
        <v>24</v>
      </c>
      <c r="S1" s="230"/>
      <c r="T1" s="231"/>
      <c r="U1" s="229" t="s">
        <v>25</v>
      </c>
      <c r="V1" s="230"/>
      <c r="W1" s="231"/>
      <c r="X1" s="232" t="s">
        <v>26</v>
      </c>
      <c r="Y1" s="234"/>
      <c r="Z1" s="233"/>
      <c r="AA1" s="232" t="s">
        <v>27</v>
      </c>
      <c r="AB1" s="233"/>
      <c r="AC1" s="229" t="s">
        <v>28</v>
      </c>
      <c r="AD1" s="230"/>
      <c r="AE1" s="231"/>
      <c r="AF1" s="229" t="s">
        <v>29</v>
      </c>
      <c r="AG1" s="230"/>
      <c r="AH1" s="231"/>
      <c r="AI1" s="229" t="s">
        <v>30</v>
      </c>
      <c r="AJ1" s="230"/>
      <c r="AK1" s="231"/>
      <c r="AL1" s="232" t="s">
        <v>31</v>
      </c>
      <c r="AM1" s="233"/>
      <c r="AN1" s="229" t="s">
        <v>32</v>
      </c>
      <c r="AO1" s="230"/>
      <c r="AP1" s="231"/>
      <c r="AQ1" s="229" t="s">
        <v>33</v>
      </c>
      <c r="AR1" s="230"/>
      <c r="AS1" s="231"/>
      <c r="AT1" s="229" t="s">
        <v>34</v>
      </c>
      <c r="AU1" s="230"/>
      <c r="AV1" s="231"/>
    </row>
    <row r="2" spans="1:48" ht="39" customHeight="1">
      <c r="A2" s="227"/>
      <c r="B2" s="227"/>
      <c r="C2" s="22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28" t="s">
        <v>83</v>
      </c>
      <c r="B3" s="2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8"/>
      <c r="B4" s="2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8"/>
      <c r="B5" s="2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28"/>
      <c r="B6" s="2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8"/>
      <c r="B7" s="22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28"/>
      <c r="B8" s="2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28"/>
      <c r="B9" s="22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35" t="s">
        <v>58</v>
      </c>
      <c r="B1" s="235"/>
      <c r="C1" s="235"/>
      <c r="D1" s="235"/>
      <c r="E1" s="235"/>
    </row>
    <row r="2" spans="1:5">
      <c r="A2" s="12"/>
      <c r="B2" s="12"/>
      <c r="C2" s="12"/>
      <c r="D2" s="12"/>
      <c r="E2" s="12"/>
    </row>
    <row r="3" spans="1:5">
      <c r="A3" s="236" t="s">
        <v>130</v>
      </c>
      <c r="B3" s="236"/>
      <c r="C3" s="236"/>
      <c r="D3" s="236"/>
      <c r="E3" s="23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7" t="s">
        <v>79</v>
      </c>
      <c r="B26" s="237"/>
      <c r="C26" s="237"/>
      <c r="D26" s="237"/>
      <c r="E26" s="237"/>
    </row>
    <row r="27" spans="1:5">
      <c r="A27" s="28"/>
      <c r="B27" s="28"/>
      <c r="C27" s="28"/>
      <c r="D27" s="28"/>
      <c r="E27" s="28"/>
    </row>
    <row r="28" spans="1:5">
      <c r="A28" s="237" t="s">
        <v>80</v>
      </c>
      <c r="B28" s="237"/>
      <c r="C28" s="237"/>
      <c r="D28" s="237"/>
      <c r="E28" s="237"/>
    </row>
    <row r="29" spans="1:5">
      <c r="A29" s="237"/>
      <c r="B29" s="237"/>
      <c r="C29" s="237"/>
      <c r="D29" s="237"/>
      <c r="E29" s="23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51" t="s">
        <v>46</v>
      </c>
      <c r="C3" s="251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38" t="s">
        <v>1</v>
      </c>
      <c r="B5" s="245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38"/>
      <c r="B6" s="245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38"/>
      <c r="B7" s="245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38" t="s">
        <v>3</v>
      </c>
      <c r="B8" s="245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39" t="s">
        <v>205</v>
      </c>
      <c r="N8" s="240"/>
      <c r="O8" s="241"/>
      <c r="P8" s="59"/>
      <c r="Q8" s="59"/>
    </row>
    <row r="9" spans="1:256" ht="33.75" customHeight="1">
      <c r="A9" s="238"/>
      <c r="B9" s="245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38" t="s">
        <v>4</v>
      </c>
      <c r="B10" s="245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38"/>
      <c r="B11" s="245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38" t="s">
        <v>5</v>
      </c>
      <c r="B12" s="245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38"/>
      <c r="B13" s="245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38" t="s">
        <v>9</v>
      </c>
      <c r="B14" s="245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38"/>
      <c r="B15" s="245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56"/>
      <c r="AJ16" s="256"/>
      <c r="AK16" s="256"/>
      <c r="AZ16" s="256"/>
      <c r="BA16" s="256"/>
      <c r="BB16" s="256"/>
      <c r="BQ16" s="256"/>
      <c r="BR16" s="256"/>
      <c r="BS16" s="256"/>
      <c r="CH16" s="256"/>
      <c r="CI16" s="256"/>
      <c r="CJ16" s="256"/>
      <c r="CY16" s="256"/>
      <c r="CZ16" s="256"/>
      <c r="DA16" s="256"/>
      <c r="DP16" s="256"/>
      <c r="DQ16" s="256"/>
      <c r="DR16" s="256"/>
      <c r="EG16" s="256"/>
      <c r="EH16" s="256"/>
      <c r="EI16" s="256"/>
      <c r="EX16" s="256"/>
      <c r="EY16" s="256"/>
      <c r="EZ16" s="256"/>
      <c r="FO16" s="256"/>
      <c r="FP16" s="256"/>
      <c r="FQ16" s="256"/>
      <c r="GF16" s="256"/>
      <c r="GG16" s="256"/>
      <c r="GH16" s="256"/>
      <c r="GW16" s="256"/>
      <c r="GX16" s="256"/>
      <c r="GY16" s="256"/>
      <c r="HN16" s="256"/>
      <c r="HO16" s="256"/>
      <c r="HP16" s="256"/>
      <c r="IE16" s="256"/>
      <c r="IF16" s="256"/>
      <c r="IG16" s="256"/>
      <c r="IV16" s="256"/>
    </row>
    <row r="17" spans="1:17" ht="320.25" customHeight="1">
      <c r="A17" s="238" t="s">
        <v>6</v>
      </c>
      <c r="B17" s="245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38"/>
      <c r="B18" s="245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38" t="s">
        <v>7</v>
      </c>
      <c r="B19" s="245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38"/>
      <c r="B20" s="245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38" t="s">
        <v>8</v>
      </c>
      <c r="B21" s="245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38"/>
      <c r="B22" s="245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42" t="s">
        <v>14</v>
      </c>
      <c r="B23" s="247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44"/>
      <c r="B24" s="247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46" t="s">
        <v>15</v>
      </c>
      <c r="B25" s="247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46"/>
      <c r="B26" s="247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38" t="s">
        <v>94</v>
      </c>
      <c r="B31" s="245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38"/>
      <c r="B32" s="245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38" t="s">
        <v>96</v>
      </c>
      <c r="B34" s="245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38"/>
      <c r="B35" s="245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54" t="s">
        <v>98</v>
      </c>
      <c r="B36" s="252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55"/>
      <c r="B37" s="253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38" t="s">
        <v>100</v>
      </c>
      <c r="B39" s="245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62" t="s">
        <v>247</v>
      </c>
      <c r="I39" s="263"/>
      <c r="J39" s="263"/>
      <c r="K39" s="263"/>
      <c r="L39" s="263"/>
      <c r="M39" s="263"/>
      <c r="N39" s="263"/>
      <c r="O39" s="264"/>
      <c r="P39" s="58" t="s">
        <v>189</v>
      </c>
      <c r="Q39" s="59"/>
    </row>
    <row r="40" spans="1:17" ht="39.9" customHeight="1">
      <c r="A40" s="238" t="s">
        <v>10</v>
      </c>
      <c r="B40" s="245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38" t="s">
        <v>101</v>
      </c>
      <c r="B41" s="245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38"/>
      <c r="B42" s="245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38" t="s">
        <v>103</v>
      </c>
      <c r="B43" s="245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59" t="s">
        <v>192</v>
      </c>
      <c r="H43" s="260"/>
      <c r="I43" s="260"/>
      <c r="J43" s="260"/>
      <c r="K43" s="260"/>
      <c r="L43" s="260"/>
      <c r="M43" s="260"/>
      <c r="N43" s="260"/>
      <c r="O43" s="261"/>
      <c r="P43" s="59"/>
      <c r="Q43" s="59"/>
    </row>
    <row r="44" spans="1:17" ht="39.9" customHeight="1">
      <c r="A44" s="238"/>
      <c r="B44" s="245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38" t="s">
        <v>105</v>
      </c>
      <c r="B45" s="245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38" t="s">
        <v>12</v>
      </c>
      <c r="B46" s="245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49" t="s">
        <v>108</v>
      </c>
      <c r="B47" s="252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50"/>
      <c r="B48" s="253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49" t="s">
        <v>109</v>
      </c>
      <c r="B49" s="252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50"/>
      <c r="B50" s="253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38" t="s">
        <v>111</v>
      </c>
      <c r="B51" s="245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38"/>
      <c r="B52" s="245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38" t="s">
        <v>114</v>
      </c>
      <c r="B53" s="245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38"/>
      <c r="B54" s="245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38" t="s">
        <v>115</v>
      </c>
      <c r="B55" s="245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38"/>
      <c r="B56" s="245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38" t="s">
        <v>117</v>
      </c>
      <c r="B57" s="245" t="s">
        <v>118</v>
      </c>
      <c r="C57" s="56" t="s">
        <v>20</v>
      </c>
      <c r="D57" s="96" t="s">
        <v>235</v>
      </c>
      <c r="E57" s="95"/>
      <c r="F57" s="95" t="s">
        <v>236</v>
      </c>
      <c r="G57" s="248" t="s">
        <v>233</v>
      </c>
      <c r="H57" s="248"/>
      <c r="I57" s="95" t="s">
        <v>237</v>
      </c>
      <c r="J57" s="95" t="s">
        <v>238</v>
      </c>
      <c r="K57" s="239" t="s">
        <v>239</v>
      </c>
      <c r="L57" s="240"/>
      <c r="M57" s="240"/>
      <c r="N57" s="240"/>
      <c r="O57" s="241"/>
      <c r="P57" s="91" t="s">
        <v>199</v>
      </c>
      <c r="Q57" s="59"/>
    </row>
    <row r="58" spans="1:17" ht="39.9" customHeight="1">
      <c r="A58" s="238"/>
      <c r="B58" s="245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42" t="s">
        <v>120</v>
      </c>
      <c r="B59" s="242" t="s">
        <v>119</v>
      </c>
      <c r="C59" s="242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43"/>
      <c r="B60" s="243"/>
      <c r="C60" s="243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43"/>
      <c r="B61" s="243"/>
      <c r="C61" s="244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44"/>
      <c r="B62" s="244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38" t="s">
        <v>121</v>
      </c>
      <c r="B63" s="245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38"/>
      <c r="B64" s="245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46" t="s">
        <v>123</v>
      </c>
      <c r="B65" s="247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46"/>
      <c r="B66" s="247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38" t="s">
        <v>125</v>
      </c>
      <c r="B67" s="245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38"/>
      <c r="B68" s="245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49" t="s">
        <v>127</v>
      </c>
      <c r="B69" s="252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50"/>
      <c r="B70" s="253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57" t="s">
        <v>255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58" t="s">
        <v>216</v>
      </c>
      <c r="C79" s="258"/>
      <c r="D79" s="258"/>
      <c r="E79" s="25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755"/>
  <sheetViews>
    <sheetView tabSelected="1" view="pageBreakPreview" zoomScale="60" zoomScaleNormal="68" workbookViewId="0">
      <pane xSplit="7" ySplit="9" topLeftCell="W10" activePane="bottomRight" state="frozen"/>
      <selection pane="topRight" activeCell="H1" sqref="H1"/>
      <selection pane="bottomLeft" activeCell="A10" sqref="A10"/>
      <selection pane="bottomRight" activeCell="A2" sqref="A2:BC2"/>
    </sheetView>
  </sheetViews>
  <sheetFormatPr defaultColWidth="9.109375" defaultRowHeight="13.2"/>
  <cols>
    <col min="1" max="1" width="6.33203125" style="110" customWidth="1"/>
    <col min="2" max="2" width="19.6640625" style="110" customWidth="1"/>
    <col min="3" max="3" width="13.33203125" style="110" customWidth="1"/>
    <col min="4" max="4" width="20.6640625" style="114" customWidth="1"/>
    <col min="5" max="5" width="19.33203125" style="115" customWidth="1"/>
    <col min="6" max="6" width="19.5546875" style="115" customWidth="1"/>
    <col min="7" max="7" width="7.33203125" style="115" customWidth="1"/>
    <col min="8" max="8" width="14.109375" style="110" customWidth="1"/>
    <col min="9" max="9" width="12.6640625" style="110" customWidth="1"/>
    <col min="10" max="10" width="7" style="110" customWidth="1"/>
    <col min="11" max="11" width="14.109375" style="110" customWidth="1"/>
    <col min="12" max="12" width="11.88671875" style="110" customWidth="1"/>
    <col min="13" max="13" width="7" style="110" customWidth="1"/>
    <col min="14" max="15" width="11.44140625" style="110" customWidth="1"/>
    <col min="16" max="16" width="6.6640625" style="110" customWidth="1"/>
    <col min="17" max="17" width="11.6640625" style="110" customWidth="1"/>
    <col min="18" max="18" width="11.44140625" style="110" customWidth="1"/>
    <col min="19" max="19" width="7" style="110" customWidth="1"/>
    <col min="20" max="21" width="12.6640625" style="110" customWidth="1"/>
    <col min="22" max="22" width="6.88671875" style="110" customWidth="1"/>
    <col min="23" max="23" width="13.44140625" style="110" customWidth="1"/>
    <col min="24" max="24" width="14.5546875" style="110" customWidth="1"/>
    <col min="25" max="25" width="7.6640625" style="110" customWidth="1"/>
    <col min="26" max="26" width="11.5546875" style="110" customWidth="1"/>
    <col min="27" max="27" width="13.33203125" style="110" customWidth="1"/>
    <col min="28" max="28" width="6.88671875" style="110" customWidth="1"/>
    <col min="29" max="29" width="8.5546875" style="110" customWidth="1"/>
    <col min="30" max="30" width="6.88671875" style="110" customWidth="1"/>
    <col min="31" max="31" width="14.6640625" style="110" customWidth="1"/>
    <col min="32" max="32" width="5.5546875" style="110" customWidth="1"/>
    <col min="33" max="33" width="7.5546875" style="110" customWidth="1"/>
    <col min="34" max="34" width="9.44140625" style="110" customWidth="1"/>
    <col min="35" max="35" width="7.5546875" style="110" customWidth="1"/>
    <col min="36" max="36" width="11.88671875" style="110" customWidth="1"/>
    <col min="37" max="37" width="6" style="110" customWidth="1"/>
    <col min="38" max="40" width="7.88671875" style="110" customWidth="1"/>
    <col min="41" max="41" width="13.109375" style="110" customWidth="1"/>
    <col min="42" max="42" width="6.44140625" style="110" customWidth="1"/>
    <col min="43" max="43" width="7" style="110" customWidth="1"/>
    <col min="44" max="44" width="8.6640625" style="110" customWidth="1"/>
    <col min="45" max="45" width="6.88671875" style="110" customWidth="1"/>
    <col min="46" max="46" width="12.5546875" style="110" customWidth="1"/>
    <col min="47" max="47" width="5" style="110" customWidth="1"/>
    <col min="48" max="50" width="7.109375" style="110" customWidth="1"/>
    <col min="51" max="51" width="12.5546875" style="110" customWidth="1"/>
    <col min="52" max="52" width="7.6640625" style="110" customWidth="1"/>
    <col min="53" max="53" width="7" style="110" customWidth="1"/>
    <col min="54" max="54" width="25.6640625" style="110" customWidth="1"/>
    <col min="55" max="55" width="24.88671875" style="102" customWidth="1"/>
    <col min="56" max="16384" width="9.109375" style="102"/>
  </cols>
  <sheetData>
    <row r="1" spans="1:55" ht="18">
      <c r="BC1" s="156"/>
    </row>
    <row r="2" spans="1:55" s="117" customFormat="1" ht="24" customHeight="1">
      <c r="A2" s="291" t="s">
        <v>550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</row>
    <row r="3" spans="1:55" s="103" customFormat="1" ht="32.25" customHeight="1">
      <c r="A3" s="292" t="s">
        <v>300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</row>
    <row r="4" spans="1:55" s="104" customFormat="1" ht="24" customHeight="1">
      <c r="A4" s="293" t="s">
        <v>268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</row>
    <row r="5" spans="1:55" ht="13.8" thickBo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120"/>
      <c r="AQ5" s="120"/>
      <c r="AR5" s="120"/>
      <c r="AS5" s="120"/>
      <c r="AT5" s="102"/>
      <c r="AU5" s="102"/>
      <c r="AV5" s="102"/>
      <c r="AW5" s="102"/>
      <c r="AX5" s="102"/>
      <c r="AY5" s="105"/>
      <c r="AZ5" s="105"/>
      <c r="BA5" s="105"/>
      <c r="BB5" s="105"/>
      <c r="BC5" s="106" t="s">
        <v>260</v>
      </c>
    </row>
    <row r="6" spans="1:55" ht="15" customHeight="1">
      <c r="A6" s="295" t="s">
        <v>0</v>
      </c>
      <c r="B6" s="298" t="s">
        <v>265</v>
      </c>
      <c r="C6" s="298" t="s">
        <v>261</v>
      </c>
      <c r="D6" s="298" t="s">
        <v>40</v>
      </c>
      <c r="E6" s="301" t="s">
        <v>259</v>
      </c>
      <c r="F6" s="302"/>
      <c r="G6" s="303"/>
      <c r="H6" s="304" t="s">
        <v>256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6"/>
      <c r="BB6" s="319" t="s">
        <v>430</v>
      </c>
      <c r="BC6" s="310" t="s">
        <v>431</v>
      </c>
    </row>
    <row r="7" spans="1:55" ht="52.5" customHeight="1">
      <c r="A7" s="296"/>
      <c r="B7" s="299"/>
      <c r="C7" s="299"/>
      <c r="D7" s="299"/>
      <c r="E7" s="313" t="s">
        <v>328</v>
      </c>
      <c r="F7" s="313" t="s">
        <v>262</v>
      </c>
      <c r="G7" s="314" t="s">
        <v>19</v>
      </c>
      <c r="H7" s="316" t="s">
        <v>17</v>
      </c>
      <c r="I7" s="317"/>
      <c r="J7" s="318"/>
      <c r="K7" s="316" t="s">
        <v>18</v>
      </c>
      <c r="L7" s="317"/>
      <c r="M7" s="318"/>
      <c r="N7" s="307" t="s">
        <v>22</v>
      </c>
      <c r="O7" s="308"/>
      <c r="P7" s="309"/>
      <c r="Q7" s="307" t="s">
        <v>24</v>
      </c>
      <c r="R7" s="308"/>
      <c r="S7" s="309"/>
      <c r="T7" s="307" t="s">
        <v>25</v>
      </c>
      <c r="U7" s="308"/>
      <c r="V7" s="309"/>
      <c r="W7" s="307" t="s">
        <v>26</v>
      </c>
      <c r="X7" s="308"/>
      <c r="Y7" s="309"/>
      <c r="Z7" s="307" t="s">
        <v>28</v>
      </c>
      <c r="AA7" s="308"/>
      <c r="AB7" s="308"/>
      <c r="AC7" s="349"/>
      <c r="AD7" s="350"/>
      <c r="AE7" s="307" t="s">
        <v>29</v>
      </c>
      <c r="AF7" s="308"/>
      <c r="AG7" s="308"/>
      <c r="AH7" s="349"/>
      <c r="AI7" s="350"/>
      <c r="AJ7" s="307" t="s">
        <v>30</v>
      </c>
      <c r="AK7" s="308"/>
      <c r="AL7" s="308"/>
      <c r="AM7" s="349"/>
      <c r="AN7" s="350"/>
      <c r="AO7" s="307" t="s">
        <v>32</v>
      </c>
      <c r="AP7" s="308"/>
      <c r="AQ7" s="308"/>
      <c r="AR7" s="349"/>
      <c r="AS7" s="350"/>
      <c r="AT7" s="307" t="s">
        <v>33</v>
      </c>
      <c r="AU7" s="308"/>
      <c r="AV7" s="308"/>
      <c r="AW7" s="349"/>
      <c r="AX7" s="350"/>
      <c r="AY7" s="307" t="s">
        <v>34</v>
      </c>
      <c r="AZ7" s="308"/>
      <c r="BA7" s="309"/>
      <c r="BB7" s="320"/>
      <c r="BC7" s="311"/>
    </row>
    <row r="8" spans="1:55" ht="41.25" hidden="1" customHeight="1">
      <c r="A8" s="297"/>
      <c r="B8" s="300"/>
      <c r="C8" s="300"/>
      <c r="D8" s="300"/>
      <c r="E8" s="300"/>
      <c r="F8" s="300"/>
      <c r="G8" s="315"/>
      <c r="H8" s="213" t="s">
        <v>20</v>
      </c>
      <c r="I8" s="138" t="s">
        <v>21</v>
      </c>
      <c r="J8" s="139" t="s">
        <v>19</v>
      </c>
      <c r="K8" s="138" t="s">
        <v>20</v>
      </c>
      <c r="L8" s="138" t="s">
        <v>21</v>
      </c>
      <c r="M8" s="139" t="s">
        <v>19</v>
      </c>
      <c r="N8" s="140" t="s">
        <v>20</v>
      </c>
      <c r="O8" s="138" t="s">
        <v>21</v>
      </c>
      <c r="P8" s="141" t="s">
        <v>19</v>
      </c>
      <c r="Q8" s="142" t="s">
        <v>20</v>
      </c>
      <c r="R8" s="138" t="s">
        <v>21</v>
      </c>
      <c r="S8" s="141" t="s">
        <v>19</v>
      </c>
      <c r="T8" s="142" t="s">
        <v>20</v>
      </c>
      <c r="U8" s="138" t="s">
        <v>21</v>
      </c>
      <c r="V8" s="141" t="s">
        <v>19</v>
      </c>
      <c r="W8" s="142" t="s">
        <v>20</v>
      </c>
      <c r="X8" s="138" t="s">
        <v>21</v>
      </c>
      <c r="Y8" s="141" t="s">
        <v>19</v>
      </c>
      <c r="Z8" s="142" t="s">
        <v>20</v>
      </c>
      <c r="AA8" s="138" t="s">
        <v>21</v>
      </c>
      <c r="AB8" s="141" t="s">
        <v>19</v>
      </c>
      <c r="AC8" s="138" t="s">
        <v>21</v>
      </c>
      <c r="AD8" s="141" t="s">
        <v>19</v>
      </c>
      <c r="AE8" s="142" t="s">
        <v>20</v>
      </c>
      <c r="AF8" s="143" t="s">
        <v>21</v>
      </c>
      <c r="AG8" s="141" t="s">
        <v>19</v>
      </c>
      <c r="AH8" s="138" t="s">
        <v>21</v>
      </c>
      <c r="AI8" s="141" t="s">
        <v>19</v>
      </c>
      <c r="AJ8" s="142" t="s">
        <v>20</v>
      </c>
      <c r="AK8" s="143" t="s">
        <v>21</v>
      </c>
      <c r="AL8" s="141" t="s">
        <v>19</v>
      </c>
      <c r="AM8" s="138" t="s">
        <v>21</v>
      </c>
      <c r="AN8" s="141" t="s">
        <v>19</v>
      </c>
      <c r="AO8" s="142" t="s">
        <v>20</v>
      </c>
      <c r="AP8" s="143" t="s">
        <v>21</v>
      </c>
      <c r="AQ8" s="141" t="s">
        <v>19</v>
      </c>
      <c r="AR8" s="138" t="s">
        <v>21</v>
      </c>
      <c r="AS8" s="141" t="s">
        <v>19</v>
      </c>
      <c r="AT8" s="142" t="s">
        <v>20</v>
      </c>
      <c r="AU8" s="143" t="s">
        <v>21</v>
      </c>
      <c r="AV8" s="141" t="s">
        <v>19</v>
      </c>
      <c r="AW8" s="138" t="s">
        <v>21</v>
      </c>
      <c r="AX8" s="141" t="s">
        <v>19</v>
      </c>
      <c r="AY8" s="142" t="s">
        <v>20</v>
      </c>
      <c r="AZ8" s="138" t="s">
        <v>21</v>
      </c>
      <c r="BA8" s="141" t="s">
        <v>19</v>
      </c>
      <c r="BB8" s="321"/>
      <c r="BC8" s="312"/>
    </row>
    <row r="9" spans="1:55" s="107" customFormat="1" ht="15.6">
      <c r="A9" s="144">
        <v>1</v>
      </c>
      <c r="B9" s="145">
        <v>2</v>
      </c>
      <c r="C9" s="145">
        <v>3</v>
      </c>
      <c r="D9" s="145">
        <v>4</v>
      </c>
      <c r="E9" s="146">
        <v>5</v>
      </c>
      <c r="F9" s="145">
        <v>6</v>
      </c>
      <c r="G9" s="146">
        <v>7</v>
      </c>
      <c r="H9" s="145">
        <v>6</v>
      </c>
      <c r="I9" s="146">
        <v>9</v>
      </c>
      <c r="J9" s="145">
        <v>10</v>
      </c>
      <c r="K9" s="146">
        <v>7</v>
      </c>
      <c r="L9" s="145">
        <v>12</v>
      </c>
      <c r="M9" s="146">
        <v>13</v>
      </c>
      <c r="N9" s="145">
        <v>8</v>
      </c>
      <c r="O9" s="146">
        <v>15</v>
      </c>
      <c r="P9" s="145">
        <v>16</v>
      </c>
      <c r="Q9" s="146">
        <v>9</v>
      </c>
      <c r="R9" s="145">
        <v>18</v>
      </c>
      <c r="S9" s="146">
        <v>19</v>
      </c>
      <c r="T9" s="145">
        <v>10</v>
      </c>
      <c r="U9" s="146">
        <v>21</v>
      </c>
      <c r="V9" s="145">
        <v>22</v>
      </c>
      <c r="W9" s="146">
        <v>11</v>
      </c>
      <c r="X9" s="145">
        <v>24</v>
      </c>
      <c r="Y9" s="146">
        <v>25</v>
      </c>
      <c r="Z9" s="145">
        <v>12</v>
      </c>
      <c r="AA9" s="146">
        <v>27</v>
      </c>
      <c r="AB9" s="145">
        <v>28</v>
      </c>
      <c r="AC9" s="146">
        <v>29</v>
      </c>
      <c r="AD9" s="145">
        <v>30</v>
      </c>
      <c r="AE9" s="146">
        <v>13</v>
      </c>
      <c r="AF9" s="145">
        <v>32</v>
      </c>
      <c r="AG9" s="146">
        <v>33</v>
      </c>
      <c r="AH9" s="145">
        <v>34</v>
      </c>
      <c r="AI9" s="146">
        <v>35</v>
      </c>
      <c r="AJ9" s="145">
        <v>14</v>
      </c>
      <c r="AK9" s="146">
        <v>37</v>
      </c>
      <c r="AL9" s="145">
        <v>38</v>
      </c>
      <c r="AM9" s="146">
        <v>39</v>
      </c>
      <c r="AN9" s="145">
        <v>40</v>
      </c>
      <c r="AO9" s="146">
        <v>15</v>
      </c>
      <c r="AP9" s="145">
        <v>42</v>
      </c>
      <c r="AQ9" s="146">
        <v>43</v>
      </c>
      <c r="AR9" s="145">
        <v>44</v>
      </c>
      <c r="AS9" s="146">
        <v>45</v>
      </c>
      <c r="AT9" s="145">
        <v>16</v>
      </c>
      <c r="AU9" s="146">
        <v>47</v>
      </c>
      <c r="AV9" s="145">
        <v>48</v>
      </c>
      <c r="AW9" s="146">
        <v>49</v>
      </c>
      <c r="AX9" s="145">
        <v>50</v>
      </c>
      <c r="AY9" s="146">
        <v>17</v>
      </c>
      <c r="AZ9" s="145">
        <v>52</v>
      </c>
      <c r="BA9" s="146">
        <v>53</v>
      </c>
      <c r="BB9" s="145">
        <v>18</v>
      </c>
      <c r="BC9" s="146">
        <v>19</v>
      </c>
    </row>
    <row r="10" spans="1:55" ht="22.5" customHeight="1">
      <c r="A10" s="335" t="s">
        <v>302</v>
      </c>
      <c r="B10" s="336"/>
      <c r="C10" s="337"/>
      <c r="D10" s="154" t="s">
        <v>41</v>
      </c>
      <c r="E10" s="168">
        <f>H10+K10+N10+Q10+T10+W10+Z10+AE10+AJ10+AO10+AT10+AY10</f>
        <v>351319.588827</v>
      </c>
      <c r="F10" s="168">
        <f>I10+L10+O10+R10+U10+X10+AC10+AH10+AM10+AR10+AW10+AZ10</f>
        <v>158513.03365</v>
      </c>
      <c r="G10" s="168">
        <f>F10*100/E10</f>
        <v>45.119326872506512</v>
      </c>
      <c r="H10" s="168">
        <f>H11+H12+H13+H15+H16</f>
        <v>74490.144990000001</v>
      </c>
      <c r="I10" s="168">
        <f t="shared" ref="I10" si="0">I11+I12+I13+I15+I16</f>
        <v>74490.144990000001</v>
      </c>
      <c r="J10" s="168">
        <f>I10*100/H10</f>
        <v>100</v>
      </c>
      <c r="K10" s="168">
        <f t="shared" ref="K10:L10" si="1">K11+K12+K13+K15+K16</f>
        <v>30358.793039999997</v>
      </c>
      <c r="L10" s="168">
        <f t="shared" si="1"/>
        <v>30358.793039999997</v>
      </c>
      <c r="M10" s="168">
        <f>L10*100/K10</f>
        <v>100</v>
      </c>
      <c r="N10" s="168">
        <f t="shared" ref="N10:O10" si="2">N11+N12+N13+N15+N16</f>
        <v>8851.0769999999993</v>
      </c>
      <c r="O10" s="168">
        <f t="shared" si="2"/>
        <v>8851.0769999999993</v>
      </c>
      <c r="P10" s="168"/>
      <c r="Q10" s="168">
        <f t="shared" ref="Q10:R10" si="3">Q11+Q12+Q13+Q15+Q16</f>
        <v>14816.586379999999</v>
      </c>
      <c r="R10" s="168">
        <f t="shared" si="3"/>
        <v>14816.586379999999</v>
      </c>
      <c r="S10" s="168"/>
      <c r="T10" s="168">
        <f t="shared" ref="T10:U10" si="4">T11+T12+T13+T15+T16</f>
        <v>8469.7335700000003</v>
      </c>
      <c r="U10" s="168">
        <f t="shared" si="4"/>
        <v>8469.7335700000003</v>
      </c>
      <c r="V10" s="168"/>
      <c r="W10" s="168">
        <f t="shared" ref="W10:X10" si="5">W11+W12+W13+W15+W16</f>
        <v>21526.698669999998</v>
      </c>
      <c r="X10" s="168">
        <f t="shared" si="5"/>
        <v>21526.698669999998</v>
      </c>
      <c r="Y10" s="168">
        <f>X10*100/W10</f>
        <v>99.999999999999986</v>
      </c>
      <c r="Z10" s="168">
        <f t="shared" ref="Z10:AC10" si="6">Z11+Z12+Z13+Z15+Z16</f>
        <v>9260.6790409999994</v>
      </c>
      <c r="AA10" s="168">
        <f t="shared" si="6"/>
        <v>0</v>
      </c>
      <c r="AB10" s="168">
        <f t="shared" si="6"/>
        <v>0</v>
      </c>
      <c r="AC10" s="168">
        <f t="shared" si="6"/>
        <v>0</v>
      </c>
      <c r="AD10" s="168"/>
      <c r="AE10" s="168">
        <f t="shared" ref="AE10:AH10" si="7">AE11+AE12+AE13+AE15+AE16</f>
        <v>74039.036359999998</v>
      </c>
      <c r="AF10" s="168">
        <f t="shared" si="7"/>
        <v>0</v>
      </c>
      <c r="AG10" s="168">
        <f t="shared" si="7"/>
        <v>0</v>
      </c>
      <c r="AH10" s="168">
        <f t="shared" si="7"/>
        <v>0</v>
      </c>
      <c r="AI10" s="168"/>
      <c r="AJ10" s="168">
        <f t="shared" ref="AJ10:AM10" si="8">AJ11+AJ12+AJ13+AJ15+AJ16</f>
        <v>6807.4014310000002</v>
      </c>
      <c r="AK10" s="168">
        <f t="shared" si="8"/>
        <v>0</v>
      </c>
      <c r="AL10" s="168">
        <f t="shared" si="8"/>
        <v>0</v>
      </c>
      <c r="AM10" s="168">
        <f t="shared" si="8"/>
        <v>0</v>
      </c>
      <c r="AN10" s="168"/>
      <c r="AO10" s="168">
        <f t="shared" ref="AO10:AR10" si="9">AO11+AO12+AO13+AO15+AO16</f>
        <v>8572.7442709999996</v>
      </c>
      <c r="AP10" s="168">
        <f t="shared" si="9"/>
        <v>0</v>
      </c>
      <c r="AQ10" s="168">
        <f t="shared" si="9"/>
        <v>0</v>
      </c>
      <c r="AR10" s="168">
        <f t="shared" si="9"/>
        <v>0</v>
      </c>
      <c r="AS10" s="168"/>
      <c r="AT10" s="168">
        <f t="shared" ref="AT10:AW10" si="10">AT11+AT12+AT13+AT15+AT16</f>
        <v>43685.175680999993</v>
      </c>
      <c r="AU10" s="168">
        <f t="shared" si="10"/>
        <v>0</v>
      </c>
      <c r="AV10" s="168">
        <f t="shared" si="10"/>
        <v>0</v>
      </c>
      <c r="AW10" s="168">
        <f t="shared" si="10"/>
        <v>0</v>
      </c>
      <c r="AX10" s="168"/>
      <c r="AY10" s="168">
        <f t="shared" ref="AY10:AZ10" si="11">AY11+AY12+AY13+AY15+AY16</f>
        <v>50441.518392999998</v>
      </c>
      <c r="AZ10" s="168">
        <f t="shared" si="11"/>
        <v>0</v>
      </c>
      <c r="BA10" s="168"/>
      <c r="BB10" s="168"/>
      <c r="BC10" s="180"/>
    </row>
    <row r="11" spans="1:55" ht="32.25" customHeight="1">
      <c r="A11" s="338"/>
      <c r="B11" s="339"/>
      <c r="C11" s="340"/>
      <c r="D11" s="152" t="s">
        <v>37</v>
      </c>
      <c r="E11" s="168">
        <f t="shared" ref="E11:E12" si="12">H11+K11+N11+Q11+T11+W11+Z11+AE11+AJ11+AO11+AT11+AY11</f>
        <v>0</v>
      </c>
      <c r="F11" s="168">
        <f t="shared" ref="F11:F16" si="13">I11+L11+O11+R11+U11+X11+AC11+AH11+AM11+AR11+AW11+AZ11</f>
        <v>0</v>
      </c>
      <c r="G11" s="168"/>
      <c r="H11" s="168">
        <f>H618+H655+H679+H716</f>
        <v>0</v>
      </c>
      <c r="I11" s="168">
        <f t="shared" ref="I11:BA11" si="14">I618+I655+I679+I716</f>
        <v>0</v>
      </c>
      <c r="J11" s="168"/>
      <c r="K11" s="168">
        <f t="shared" si="14"/>
        <v>0</v>
      </c>
      <c r="L11" s="168">
        <f t="shared" si="14"/>
        <v>0</v>
      </c>
      <c r="M11" s="168">
        <f t="shared" si="14"/>
        <v>0</v>
      </c>
      <c r="N11" s="168">
        <f t="shared" si="14"/>
        <v>0</v>
      </c>
      <c r="O11" s="168">
        <f t="shared" si="14"/>
        <v>0</v>
      </c>
      <c r="P11" s="168">
        <f t="shared" si="14"/>
        <v>0</v>
      </c>
      <c r="Q11" s="168">
        <f t="shared" si="14"/>
        <v>0</v>
      </c>
      <c r="R11" s="168">
        <f t="shared" si="14"/>
        <v>0</v>
      </c>
      <c r="S11" s="168">
        <f t="shared" si="14"/>
        <v>0</v>
      </c>
      <c r="T11" s="168">
        <f t="shared" si="14"/>
        <v>0</v>
      </c>
      <c r="U11" s="168">
        <f t="shared" si="14"/>
        <v>0</v>
      </c>
      <c r="V11" s="168">
        <f t="shared" si="14"/>
        <v>0</v>
      </c>
      <c r="W11" s="168">
        <f t="shared" si="14"/>
        <v>0</v>
      </c>
      <c r="X11" s="168">
        <f t="shared" si="14"/>
        <v>0</v>
      </c>
      <c r="Y11" s="168">
        <f t="shared" si="14"/>
        <v>0</v>
      </c>
      <c r="Z11" s="168">
        <f t="shared" si="14"/>
        <v>0</v>
      </c>
      <c r="AA11" s="168">
        <f t="shared" si="14"/>
        <v>0</v>
      </c>
      <c r="AB11" s="168">
        <f t="shared" si="14"/>
        <v>0</v>
      </c>
      <c r="AC11" s="168">
        <f t="shared" si="14"/>
        <v>0</v>
      </c>
      <c r="AD11" s="168">
        <f t="shared" si="14"/>
        <v>0</v>
      </c>
      <c r="AE11" s="168">
        <f t="shared" si="14"/>
        <v>0</v>
      </c>
      <c r="AF11" s="168">
        <f t="shared" si="14"/>
        <v>0</v>
      </c>
      <c r="AG11" s="168">
        <f t="shared" si="14"/>
        <v>0</v>
      </c>
      <c r="AH11" s="168">
        <f t="shared" si="14"/>
        <v>0</v>
      </c>
      <c r="AI11" s="168">
        <f t="shared" si="14"/>
        <v>0</v>
      </c>
      <c r="AJ11" s="168">
        <f t="shared" si="14"/>
        <v>0</v>
      </c>
      <c r="AK11" s="168">
        <f t="shared" si="14"/>
        <v>0</v>
      </c>
      <c r="AL11" s="168">
        <f t="shared" si="14"/>
        <v>0</v>
      </c>
      <c r="AM11" s="168">
        <f t="shared" si="14"/>
        <v>0</v>
      </c>
      <c r="AN11" s="168">
        <f t="shared" si="14"/>
        <v>0</v>
      </c>
      <c r="AO11" s="168">
        <f t="shared" si="14"/>
        <v>0</v>
      </c>
      <c r="AP11" s="168">
        <f t="shared" si="14"/>
        <v>0</v>
      </c>
      <c r="AQ11" s="168">
        <f t="shared" si="14"/>
        <v>0</v>
      </c>
      <c r="AR11" s="168">
        <f t="shared" si="14"/>
        <v>0</v>
      </c>
      <c r="AS11" s="168">
        <f t="shared" si="14"/>
        <v>0</v>
      </c>
      <c r="AT11" s="168">
        <f t="shared" si="14"/>
        <v>0</v>
      </c>
      <c r="AU11" s="168">
        <f t="shared" si="14"/>
        <v>0</v>
      </c>
      <c r="AV11" s="168">
        <f t="shared" si="14"/>
        <v>0</v>
      </c>
      <c r="AW11" s="168">
        <f t="shared" si="14"/>
        <v>0</v>
      </c>
      <c r="AX11" s="168">
        <f t="shared" si="14"/>
        <v>0</v>
      </c>
      <c r="AY11" s="168">
        <f t="shared" si="14"/>
        <v>0</v>
      </c>
      <c r="AZ11" s="168">
        <f t="shared" si="14"/>
        <v>0</v>
      </c>
      <c r="BA11" s="168">
        <f t="shared" si="14"/>
        <v>0</v>
      </c>
      <c r="BB11" s="168"/>
      <c r="BC11" s="180"/>
    </row>
    <row r="12" spans="1:55" ht="50.25" customHeight="1">
      <c r="A12" s="338"/>
      <c r="B12" s="339"/>
      <c r="C12" s="340"/>
      <c r="D12" s="153" t="s">
        <v>2</v>
      </c>
      <c r="E12" s="168">
        <f t="shared" si="12"/>
        <v>90004.004629999996</v>
      </c>
      <c r="F12" s="168">
        <f t="shared" si="13"/>
        <v>17514.807359999999</v>
      </c>
      <c r="G12" s="168">
        <f t="shared" ref="G12:G14" si="15">F12*100/E12</f>
        <v>19.460031175281717</v>
      </c>
      <c r="H12" s="168">
        <f t="shared" ref="H12:BA12" si="16">H619+H656+H680+H717</f>
        <v>0</v>
      </c>
      <c r="I12" s="168">
        <f t="shared" si="16"/>
        <v>0</v>
      </c>
      <c r="J12" s="168"/>
      <c r="K12" s="168">
        <f t="shared" si="16"/>
        <v>5031.6618099999996</v>
      </c>
      <c r="L12" s="168">
        <f t="shared" si="16"/>
        <v>5031.6618099999996</v>
      </c>
      <c r="M12" s="168">
        <f t="shared" ref="M12:M13" si="17">L12*100/K12</f>
        <v>100</v>
      </c>
      <c r="N12" s="168">
        <f t="shared" si="16"/>
        <v>3744.5149000000001</v>
      </c>
      <c r="O12" s="168">
        <f t="shared" si="16"/>
        <v>3744.5149000000001</v>
      </c>
      <c r="P12" s="168">
        <f t="shared" si="16"/>
        <v>0</v>
      </c>
      <c r="Q12" s="168">
        <f t="shared" si="16"/>
        <v>3705.9077600000001</v>
      </c>
      <c r="R12" s="168">
        <f t="shared" si="16"/>
        <v>3705.9077600000001</v>
      </c>
      <c r="S12" s="168">
        <f t="shared" si="16"/>
        <v>0</v>
      </c>
      <c r="T12" s="168">
        <f t="shared" si="16"/>
        <v>2671.0608399999996</v>
      </c>
      <c r="U12" s="168">
        <f t="shared" si="16"/>
        <v>2671.0608399999996</v>
      </c>
      <c r="V12" s="168">
        <f t="shared" si="16"/>
        <v>0</v>
      </c>
      <c r="W12" s="168">
        <f t="shared" si="16"/>
        <v>2361.6620499999999</v>
      </c>
      <c r="X12" s="168">
        <f t="shared" si="16"/>
        <v>2361.6620499999999</v>
      </c>
      <c r="Y12" s="168">
        <f t="shared" si="16"/>
        <v>0</v>
      </c>
      <c r="Z12" s="168">
        <f t="shared" si="16"/>
        <v>1621.71596</v>
      </c>
      <c r="AA12" s="168">
        <f t="shared" si="16"/>
        <v>0</v>
      </c>
      <c r="AB12" s="168">
        <f t="shared" si="16"/>
        <v>0</v>
      </c>
      <c r="AC12" s="168">
        <f t="shared" si="16"/>
        <v>0</v>
      </c>
      <c r="AD12" s="168">
        <f t="shared" si="16"/>
        <v>0</v>
      </c>
      <c r="AE12" s="168">
        <f t="shared" si="16"/>
        <v>56258.204229999996</v>
      </c>
      <c r="AF12" s="168">
        <f t="shared" si="16"/>
        <v>0</v>
      </c>
      <c r="AG12" s="168">
        <f t="shared" si="16"/>
        <v>0</v>
      </c>
      <c r="AH12" s="168">
        <f t="shared" si="16"/>
        <v>0</v>
      </c>
      <c r="AI12" s="168">
        <f t="shared" si="16"/>
        <v>0</v>
      </c>
      <c r="AJ12" s="168">
        <f t="shared" si="16"/>
        <v>3150.2660000000001</v>
      </c>
      <c r="AK12" s="168">
        <f t="shared" si="16"/>
        <v>0</v>
      </c>
      <c r="AL12" s="168">
        <f t="shared" si="16"/>
        <v>0</v>
      </c>
      <c r="AM12" s="168">
        <f t="shared" si="16"/>
        <v>0</v>
      </c>
      <c r="AN12" s="168">
        <f t="shared" si="16"/>
        <v>0</v>
      </c>
      <c r="AO12" s="168">
        <f t="shared" si="16"/>
        <v>3036.2003</v>
      </c>
      <c r="AP12" s="168">
        <f t="shared" si="16"/>
        <v>0</v>
      </c>
      <c r="AQ12" s="168">
        <f t="shared" si="16"/>
        <v>0</v>
      </c>
      <c r="AR12" s="168">
        <f t="shared" si="16"/>
        <v>0</v>
      </c>
      <c r="AS12" s="168">
        <f t="shared" si="16"/>
        <v>0</v>
      </c>
      <c r="AT12" s="168">
        <f t="shared" si="16"/>
        <v>3006</v>
      </c>
      <c r="AU12" s="168">
        <f t="shared" si="16"/>
        <v>0</v>
      </c>
      <c r="AV12" s="168">
        <f t="shared" si="16"/>
        <v>0</v>
      </c>
      <c r="AW12" s="168">
        <f t="shared" si="16"/>
        <v>0</v>
      </c>
      <c r="AX12" s="168">
        <f t="shared" si="16"/>
        <v>0</v>
      </c>
      <c r="AY12" s="168">
        <f t="shared" si="16"/>
        <v>5416.8107799999998</v>
      </c>
      <c r="AZ12" s="168">
        <f t="shared" si="16"/>
        <v>0</v>
      </c>
      <c r="BA12" s="168">
        <f t="shared" si="16"/>
        <v>0</v>
      </c>
      <c r="BB12" s="168"/>
      <c r="BC12" s="180"/>
    </row>
    <row r="13" spans="1:55" ht="22.5" customHeight="1">
      <c r="A13" s="338"/>
      <c r="B13" s="339"/>
      <c r="C13" s="340"/>
      <c r="D13" s="163" t="s">
        <v>270</v>
      </c>
      <c r="E13" s="168">
        <f>H13+K13+N13+Q13+T13+W13+Z13+AE13+AJ13+AO13+AT13+AY13</f>
        <v>261315.58419700002</v>
      </c>
      <c r="F13" s="168">
        <f t="shared" si="13"/>
        <v>140998.22629000002</v>
      </c>
      <c r="G13" s="168">
        <f t="shared" si="15"/>
        <v>53.957067552352555</v>
      </c>
      <c r="H13" s="168">
        <f t="shared" ref="H13:BA13" si="18">H620+H657+H681+H718</f>
        <v>74490.144990000001</v>
      </c>
      <c r="I13" s="168">
        <f t="shared" si="18"/>
        <v>74490.144990000001</v>
      </c>
      <c r="J13" s="168">
        <f t="shared" ref="J13" si="19">I13*100/H13</f>
        <v>100</v>
      </c>
      <c r="K13" s="168">
        <f t="shared" si="18"/>
        <v>25327.131229999999</v>
      </c>
      <c r="L13" s="168">
        <f t="shared" si="18"/>
        <v>25327.131229999999</v>
      </c>
      <c r="M13" s="168">
        <f t="shared" si="17"/>
        <v>99.999999999999986</v>
      </c>
      <c r="N13" s="168">
        <f t="shared" si="18"/>
        <v>5106.5620999999992</v>
      </c>
      <c r="O13" s="168">
        <f t="shared" si="18"/>
        <v>5106.5620999999992</v>
      </c>
      <c r="P13" s="168">
        <f t="shared" si="18"/>
        <v>0</v>
      </c>
      <c r="Q13" s="168">
        <f t="shared" si="18"/>
        <v>11110.678619999999</v>
      </c>
      <c r="R13" s="168">
        <f t="shared" si="18"/>
        <v>11110.678619999999</v>
      </c>
      <c r="S13" s="168">
        <f t="shared" si="18"/>
        <v>0</v>
      </c>
      <c r="T13" s="168">
        <f t="shared" si="18"/>
        <v>5798.6727300000002</v>
      </c>
      <c r="U13" s="168">
        <f t="shared" si="18"/>
        <v>5798.6727300000002</v>
      </c>
      <c r="V13" s="168">
        <f t="shared" si="18"/>
        <v>0</v>
      </c>
      <c r="W13" s="168">
        <f t="shared" si="18"/>
        <v>19165.036619999999</v>
      </c>
      <c r="X13" s="168">
        <f t="shared" si="18"/>
        <v>19165.036619999999</v>
      </c>
      <c r="Y13" s="168">
        <f t="shared" si="18"/>
        <v>0</v>
      </c>
      <c r="Z13" s="168">
        <f t="shared" si="18"/>
        <v>7638.9630809999999</v>
      </c>
      <c r="AA13" s="168">
        <f t="shared" si="18"/>
        <v>0</v>
      </c>
      <c r="AB13" s="168">
        <f t="shared" si="18"/>
        <v>0</v>
      </c>
      <c r="AC13" s="168">
        <f t="shared" si="18"/>
        <v>0</v>
      </c>
      <c r="AD13" s="168">
        <f t="shared" si="18"/>
        <v>0</v>
      </c>
      <c r="AE13" s="168">
        <f t="shared" si="18"/>
        <v>17780.832129999995</v>
      </c>
      <c r="AF13" s="168">
        <f t="shared" si="18"/>
        <v>0</v>
      </c>
      <c r="AG13" s="168">
        <f t="shared" si="18"/>
        <v>0</v>
      </c>
      <c r="AH13" s="168">
        <f t="shared" si="18"/>
        <v>0</v>
      </c>
      <c r="AI13" s="168">
        <f t="shared" si="18"/>
        <v>0</v>
      </c>
      <c r="AJ13" s="168">
        <f t="shared" si="18"/>
        <v>3657.1354309999997</v>
      </c>
      <c r="AK13" s="168">
        <f t="shared" si="18"/>
        <v>0</v>
      </c>
      <c r="AL13" s="168">
        <f t="shared" si="18"/>
        <v>0</v>
      </c>
      <c r="AM13" s="168">
        <f t="shared" si="18"/>
        <v>0</v>
      </c>
      <c r="AN13" s="168">
        <f t="shared" si="18"/>
        <v>0</v>
      </c>
      <c r="AO13" s="168">
        <f t="shared" si="18"/>
        <v>5536.5439709999991</v>
      </c>
      <c r="AP13" s="168">
        <f t="shared" si="18"/>
        <v>0</v>
      </c>
      <c r="AQ13" s="168">
        <f t="shared" si="18"/>
        <v>0</v>
      </c>
      <c r="AR13" s="168">
        <f t="shared" si="18"/>
        <v>0</v>
      </c>
      <c r="AS13" s="168">
        <f t="shared" si="18"/>
        <v>0</v>
      </c>
      <c r="AT13" s="168">
        <f t="shared" si="18"/>
        <v>40679.175680999993</v>
      </c>
      <c r="AU13" s="168">
        <f t="shared" si="18"/>
        <v>0</v>
      </c>
      <c r="AV13" s="168">
        <f t="shared" si="18"/>
        <v>0</v>
      </c>
      <c r="AW13" s="168">
        <f t="shared" si="18"/>
        <v>0</v>
      </c>
      <c r="AX13" s="168">
        <f t="shared" si="18"/>
        <v>0</v>
      </c>
      <c r="AY13" s="168">
        <f t="shared" si="18"/>
        <v>45024.707612999999</v>
      </c>
      <c r="AZ13" s="168">
        <f t="shared" si="18"/>
        <v>0</v>
      </c>
      <c r="BA13" s="168">
        <f t="shared" si="18"/>
        <v>0</v>
      </c>
      <c r="BB13" s="168"/>
      <c r="BC13" s="180"/>
    </row>
    <row r="14" spans="1:55" ht="82.5" customHeight="1">
      <c r="A14" s="338"/>
      <c r="B14" s="339"/>
      <c r="C14" s="340"/>
      <c r="D14" s="163" t="s">
        <v>276</v>
      </c>
      <c r="E14" s="168">
        <f t="shared" ref="E14:E16" si="20">H14+K14+N14+Q14+T14+W14+Z14+AE14+AJ14+AO14+AT14+AY14</f>
        <v>82211.306719999993</v>
      </c>
      <c r="F14" s="168">
        <f t="shared" si="13"/>
        <v>2623.4842000000003</v>
      </c>
      <c r="G14" s="168">
        <f t="shared" si="15"/>
        <v>3.1911476713722773</v>
      </c>
      <c r="H14" s="168">
        <f t="shared" ref="H14:BA14" si="21">H621+H658+H682+H719</f>
        <v>0</v>
      </c>
      <c r="I14" s="168">
        <f t="shared" si="21"/>
        <v>0</v>
      </c>
      <c r="J14" s="168">
        <f t="shared" si="21"/>
        <v>0</v>
      </c>
      <c r="K14" s="168">
        <f t="shared" si="21"/>
        <v>0</v>
      </c>
      <c r="L14" s="168">
        <f t="shared" si="21"/>
        <v>0</v>
      </c>
      <c r="M14" s="168">
        <f t="shared" si="21"/>
        <v>0</v>
      </c>
      <c r="N14" s="168">
        <f t="shared" si="21"/>
        <v>100</v>
      </c>
      <c r="O14" s="168">
        <f t="shared" si="21"/>
        <v>100</v>
      </c>
      <c r="P14" s="168">
        <f t="shared" si="21"/>
        <v>0</v>
      </c>
      <c r="Q14" s="168">
        <f t="shared" si="21"/>
        <v>0</v>
      </c>
      <c r="R14" s="168">
        <f t="shared" si="21"/>
        <v>0</v>
      </c>
      <c r="S14" s="168">
        <f t="shared" si="21"/>
        <v>0</v>
      </c>
      <c r="T14" s="168">
        <f t="shared" si="21"/>
        <v>2122.2577000000001</v>
      </c>
      <c r="U14" s="168">
        <f t="shared" si="21"/>
        <v>2122.2577000000001</v>
      </c>
      <c r="V14" s="168">
        <f t="shared" si="21"/>
        <v>0</v>
      </c>
      <c r="W14" s="168">
        <f t="shared" si="21"/>
        <v>401.22650000000004</v>
      </c>
      <c r="X14" s="168">
        <f t="shared" si="21"/>
        <v>401.22650000000004</v>
      </c>
      <c r="Y14" s="168">
        <f t="shared" si="21"/>
        <v>0</v>
      </c>
      <c r="Z14" s="168">
        <f t="shared" si="21"/>
        <v>1121.1399800000002</v>
      </c>
      <c r="AA14" s="168">
        <f t="shared" si="21"/>
        <v>0</v>
      </c>
      <c r="AB14" s="168">
        <f t="shared" si="21"/>
        <v>0</v>
      </c>
      <c r="AC14" s="168">
        <f t="shared" si="21"/>
        <v>0</v>
      </c>
      <c r="AD14" s="168">
        <f t="shared" si="21"/>
        <v>0</v>
      </c>
      <c r="AE14" s="168">
        <f t="shared" si="21"/>
        <v>0</v>
      </c>
      <c r="AF14" s="168">
        <f t="shared" si="21"/>
        <v>0</v>
      </c>
      <c r="AG14" s="168">
        <f t="shared" si="21"/>
        <v>0</v>
      </c>
      <c r="AH14" s="168">
        <f t="shared" si="21"/>
        <v>0</v>
      </c>
      <c r="AI14" s="168">
        <f t="shared" si="21"/>
        <v>0</v>
      </c>
      <c r="AJ14" s="168">
        <f t="shared" si="21"/>
        <v>0</v>
      </c>
      <c r="AK14" s="168">
        <f t="shared" si="21"/>
        <v>0</v>
      </c>
      <c r="AL14" s="168">
        <f t="shared" si="21"/>
        <v>0</v>
      </c>
      <c r="AM14" s="168">
        <f t="shared" si="21"/>
        <v>0</v>
      </c>
      <c r="AN14" s="168">
        <f t="shared" si="21"/>
        <v>0</v>
      </c>
      <c r="AO14" s="168">
        <f t="shared" si="21"/>
        <v>0</v>
      </c>
      <c r="AP14" s="168">
        <f t="shared" si="21"/>
        <v>0</v>
      </c>
      <c r="AQ14" s="168">
        <f t="shared" si="21"/>
        <v>0</v>
      </c>
      <c r="AR14" s="168">
        <f t="shared" si="21"/>
        <v>0</v>
      </c>
      <c r="AS14" s="168">
        <f t="shared" si="21"/>
        <v>0</v>
      </c>
      <c r="AT14" s="168">
        <f t="shared" si="21"/>
        <v>36840.217409999997</v>
      </c>
      <c r="AU14" s="168">
        <f t="shared" si="21"/>
        <v>0</v>
      </c>
      <c r="AV14" s="168">
        <f t="shared" si="21"/>
        <v>0</v>
      </c>
      <c r="AW14" s="168">
        <f t="shared" si="21"/>
        <v>0</v>
      </c>
      <c r="AX14" s="168">
        <f t="shared" si="21"/>
        <v>0</v>
      </c>
      <c r="AY14" s="168">
        <f t="shared" si="21"/>
        <v>41626.465129999997</v>
      </c>
      <c r="AZ14" s="168">
        <f t="shared" si="21"/>
        <v>0</v>
      </c>
      <c r="BA14" s="168">
        <f t="shared" si="21"/>
        <v>0</v>
      </c>
      <c r="BB14" s="168"/>
      <c r="BC14" s="180"/>
    </row>
    <row r="15" spans="1:55" ht="22.5" customHeight="1">
      <c r="A15" s="338"/>
      <c r="B15" s="339"/>
      <c r="C15" s="340"/>
      <c r="D15" s="163" t="s">
        <v>271</v>
      </c>
      <c r="E15" s="168">
        <f t="shared" si="20"/>
        <v>0</v>
      </c>
      <c r="F15" s="168">
        <f t="shared" si="13"/>
        <v>0</v>
      </c>
      <c r="G15" s="168"/>
      <c r="H15" s="168">
        <f t="shared" ref="H15:BA15" si="22">H622+H659+H683+H720</f>
        <v>0</v>
      </c>
      <c r="I15" s="168">
        <f t="shared" si="22"/>
        <v>0</v>
      </c>
      <c r="J15" s="168">
        <f t="shared" si="22"/>
        <v>0</v>
      </c>
      <c r="K15" s="168">
        <f t="shared" si="22"/>
        <v>0</v>
      </c>
      <c r="L15" s="168">
        <f t="shared" si="22"/>
        <v>0</v>
      </c>
      <c r="M15" s="168">
        <f t="shared" si="22"/>
        <v>0</v>
      </c>
      <c r="N15" s="168">
        <f t="shared" si="22"/>
        <v>0</v>
      </c>
      <c r="O15" s="168">
        <f t="shared" si="22"/>
        <v>0</v>
      </c>
      <c r="P15" s="168">
        <f t="shared" si="22"/>
        <v>0</v>
      </c>
      <c r="Q15" s="168">
        <f t="shared" si="22"/>
        <v>0</v>
      </c>
      <c r="R15" s="168">
        <f t="shared" si="22"/>
        <v>0</v>
      </c>
      <c r="S15" s="168">
        <f t="shared" si="22"/>
        <v>0</v>
      </c>
      <c r="T15" s="168">
        <f t="shared" si="22"/>
        <v>0</v>
      </c>
      <c r="U15" s="168">
        <f t="shared" si="22"/>
        <v>0</v>
      </c>
      <c r="V15" s="168">
        <f t="shared" si="22"/>
        <v>0</v>
      </c>
      <c r="W15" s="168">
        <f t="shared" si="22"/>
        <v>0</v>
      </c>
      <c r="X15" s="168">
        <f t="shared" si="22"/>
        <v>0</v>
      </c>
      <c r="Y15" s="168">
        <f t="shared" si="22"/>
        <v>0</v>
      </c>
      <c r="Z15" s="168">
        <f t="shared" si="22"/>
        <v>0</v>
      </c>
      <c r="AA15" s="168">
        <f t="shared" si="22"/>
        <v>0</v>
      </c>
      <c r="AB15" s="168">
        <f t="shared" si="22"/>
        <v>0</v>
      </c>
      <c r="AC15" s="168">
        <f t="shared" si="22"/>
        <v>0</v>
      </c>
      <c r="AD15" s="168">
        <f t="shared" si="22"/>
        <v>0</v>
      </c>
      <c r="AE15" s="168">
        <f t="shared" si="22"/>
        <v>0</v>
      </c>
      <c r="AF15" s="168">
        <f t="shared" si="22"/>
        <v>0</v>
      </c>
      <c r="AG15" s="168">
        <f t="shared" si="22"/>
        <v>0</v>
      </c>
      <c r="AH15" s="168">
        <f t="shared" si="22"/>
        <v>0</v>
      </c>
      <c r="AI15" s="168">
        <f t="shared" si="22"/>
        <v>0</v>
      </c>
      <c r="AJ15" s="168">
        <f t="shared" si="22"/>
        <v>0</v>
      </c>
      <c r="AK15" s="168">
        <f t="shared" si="22"/>
        <v>0</v>
      </c>
      <c r="AL15" s="168">
        <f t="shared" si="22"/>
        <v>0</v>
      </c>
      <c r="AM15" s="168">
        <f t="shared" si="22"/>
        <v>0</v>
      </c>
      <c r="AN15" s="168">
        <f t="shared" si="22"/>
        <v>0</v>
      </c>
      <c r="AO15" s="168">
        <f t="shared" si="22"/>
        <v>0</v>
      </c>
      <c r="AP15" s="168">
        <f t="shared" si="22"/>
        <v>0</v>
      </c>
      <c r="AQ15" s="168">
        <f t="shared" si="22"/>
        <v>0</v>
      </c>
      <c r="AR15" s="168">
        <f t="shared" si="22"/>
        <v>0</v>
      </c>
      <c r="AS15" s="168">
        <f t="shared" si="22"/>
        <v>0</v>
      </c>
      <c r="AT15" s="168">
        <f t="shared" si="22"/>
        <v>0</v>
      </c>
      <c r="AU15" s="168">
        <f t="shared" si="22"/>
        <v>0</v>
      </c>
      <c r="AV15" s="168">
        <f t="shared" si="22"/>
        <v>0</v>
      </c>
      <c r="AW15" s="168">
        <f t="shared" si="22"/>
        <v>0</v>
      </c>
      <c r="AX15" s="168">
        <f t="shared" si="22"/>
        <v>0</v>
      </c>
      <c r="AY15" s="168">
        <f t="shared" si="22"/>
        <v>0</v>
      </c>
      <c r="AZ15" s="168">
        <f t="shared" si="22"/>
        <v>0</v>
      </c>
      <c r="BA15" s="168">
        <f t="shared" si="22"/>
        <v>0</v>
      </c>
      <c r="BB15" s="168"/>
      <c r="BC15" s="180"/>
    </row>
    <row r="16" spans="1:55" ht="31.2">
      <c r="A16" s="341"/>
      <c r="B16" s="342"/>
      <c r="C16" s="343"/>
      <c r="D16" s="212" t="s">
        <v>43</v>
      </c>
      <c r="E16" s="168">
        <f t="shared" si="20"/>
        <v>0</v>
      </c>
      <c r="F16" s="168">
        <f t="shared" si="13"/>
        <v>0</v>
      </c>
      <c r="G16" s="168"/>
      <c r="H16" s="168">
        <f t="shared" ref="H16:BA16" si="23">H623+H660+H684+H721</f>
        <v>0</v>
      </c>
      <c r="I16" s="168">
        <f t="shared" si="23"/>
        <v>0</v>
      </c>
      <c r="J16" s="168">
        <f t="shared" si="23"/>
        <v>0</v>
      </c>
      <c r="K16" s="168">
        <f t="shared" si="23"/>
        <v>0</v>
      </c>
      <c r="L16" s="168">
        <f t="shared" si="23"/>
        <v>0</v>
      </c>
      <c r="M16" s="168">
        <f t="shared" si="23"/>
        <v>0</v>
      </c>
      <c r="N16" s="168">
        <f t="shared" si="23"/>
        <v>0</v>
      </c>
      <c r="O16" s="168">
        <f t="shared" si="23"/>
        <v>0</v>
      </c>
      <c r="P16" s="168">
        <f t="shared" si="23"/>
        <v>0</v>
      </c>
      <c r="Q16" s="168">
        <f t="shared" si="23"/>
        <v>0</v>
      </c>
      <c r="R16" s="168">
        <f t="shared" si="23"/>
        <v>0</v>
      </c>
      <c r="S16" s="168">
        <f t="shared" si="23"/>
        <v>0</v>
      </c>
      <c r="T16" s="168">
        <f t="shared" si="23"/>
        <v>0</v>
      </c>
      <c r="U16" s="168">
        <f t="shared" si="23"/>
        <v>0</v>
      </c>
      <c r="V16" s="168">
        <f t="shared" si="23"/>
        <v>0</v>
      </c>
      <c r="W16" s="168">
        <f t="shared" si="23"/>
        <v>0</v>
      </c>
      <c r="X16" s="168">
        <f t="shared" si="23"/>
        <v>0</v>
      </c>
      <c r="Y16" s="168">
        <f t="shared" si="23"/>
        <v>0</v>
      </c>
      <c r="Z16" s="168">
        <f t="shared" si="23"/>
        <v>0</v>
      </c>
      <c r="AA16" s="168">
        <f t="shared" si="23"/>
        <v>0</v>
      </c>
      <c r="AB16" s="168">
        <f t="shared" si="23"/>
        <v>0</v>
      </c>
      <c r="AC16" s="168">
        <f t="shared" si="23"/>
        <v>0</v>
      </c>
      <c r="AD16" s="168">
        <f t="shared" si="23"/>
        <v>0</v>
      </c>
      <c r="AE16" s="168">
        <f t="shared" si="23"/>
        <v>0</v>
      </c>
      <c r="AF16" s="168">
        <f t="shared" si="23"/>
        <v>0</v>
      </c>
      <c r="AG16" s="168">
        <f t="shared" si="23"/>
        <v>0</v>
      </c>
      <c r="AH16" s="168">
        <f t="shared" si="23"/>
        <v>0</v>
      </c>
      <c r="AI16" s="168">
        <f t="shared" si="23"/>
        <v>0</v>
      </c>
      <c r="AJ16" s="168">
        <f t="shared" si="23"/>
        <v>0</v>
      </c>
      <c r="AK16" s="168">
        <f t="shared" si="23"/>
        <v>0</v>
      </c>
      <c r="AL16" s="168">
        <f t="shared" si="23"/>
        <v>0</v>
      </c>
      <c r="AM16" s="168">
        <f t="shared" si="23"/>
        <v>0</v>
      </c>
      <c r="AN16" s="168">
        <f t="shared" si="23"/>
        <v>0</v>
      </c>
      <c r="AO16" s="168">
        <f t="shared" si="23"/>
        <v>0</v>
      </c>
      <c r="AP16" s="168">
        <f t="shared" si="23"/>
        <v>0</v>
      </c>
      <c r="AQ16" s="168">
        <f t="shared" si="23"/>
        <v>0</v>
      </c>
      <c r="AR16" s="168">
        <f t="shared" si="23"/>
        <v>0</v>
      </c>
      <c r="AS16" s="168">
        <f t="shared" si="23"/>
        <v>0</v>
      </c>
      <c r="AT16" s="168">
        <f t="shared" si="23"/>
        <v>0</v>
      </c>
      <c r="AU16" s="168">
        <f t="shared" si="23"/>
        <v>0</v>
      </c>
      <c r="AV16" s="168">
        <f t="shared" si="23"/>
        <v>0</v>
      </c>
      <c r="AW16" s="168">
        <f t="shared" si="23"/>
        <v>0</v>
      </c>
      <c r="AX16" s="168">
        <f t="shared" si="23"/>
        <v>0</v>
      </c>
      <c r="AY16" s="168">
        <f t="shared" si="23"/>
        <v>0</v>
      </c>
      <c r="AZ16" s="168">
        <f t="shared" si="23"/>
        <v>0</v>
      </c>
      <c r="BA16" s="168">
        <f t="shared" si="23"/>
        <v>0</v>
      </c>
      <c r="BB16" s="168"/>
      <c r="BC16" s="180"/>
    </row>
    <row r="17" spans="1:55" ht="15.6">
      <c r="A17" s="344" t="s">
        <v>36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6"/>
      <c r="BC17" s="347"/>
    </row>
    <row r="18" spans="1:55" ht="18.75" customHeight="1">
      <c r="A18" s="322" t="s">
        <v>274</v>
      </c>
      <c r="B18" s="323"/>
      <c r="C18" s="324"/>
      <c r="D18" s="148" t="s">
        <v>41</v>
      </c>
      <c r="E18" s="149">
        <f>E42+E49+E56+E63+E91+E105+E112+E119+E126</f>
        <v>84993.91382999999</v>
      </c>
      <c r="F18" s="149">
        <f t="shared" ref="F18:BA18" si="24">F42+F49+F56+F63+F91+F105+F112+F119+F126</f>
        <v>1947.8525000000002</v>
      </c>
      <c r="G18" s="168">
        <f t="shared" ref="G18:G22" si="25">F18*100/E18</f>
        <v>2.2917552707314837</v>
      </c>
      <c r="H18" s="149">
        <f t="shared" si="24"/>
        <v>0</v>
      </c>
      <c r="I18" s="149">
        <f t="shared" si="24"/>
        <v>0</v>
      </c>
      <c r="J18" s="149">
        <f t="shared" si="24"/>
        <v>0</v>
      </c>
      <c r="K18" s="149">
        <f t="shared" si="24"/>
        <v>86.736000000000004</v>
      </c>
      <c r="L18" s="149">
        <f t="shared" si="24"/>
        <v>86.736000000000004</v>
      </c>
      <c r="M18" s="149">
        <f t="shared" si="24"/>
        <v>0</v>
      </c>
      <c r="N18" s="149">
        <f t="shared" si="24"/>
        <v>400</v>
      </c>
      <c r="O18" s="149">
        <f t="shared" si="24"/>
        <v>400</v>
      </c>
      <c r="P18" s="149">
        <f t="shared" si="24"/>
        <v>0</v>
      </c>
      <c r="Q18" s="149">
        <f t="shared" si="24"/>
        <v>0</v>
      </c>
      <c r="R18" s="149">
        <f t="shared" si="24"/>
        <v>0</v>
      </c>
      <c r="S18" s="149">
        <f t="shared" si="24"/>
        <v>0</v>
      </c>
      <c r="T18" s="149">
        <f t="shared" si="24"/>
        <v>898.25076000000001</v>
      </c>
      <c r="U18" s="149">
        <f t="shared" si="24"/>
        <v>898.25076000000001</v>
      </c>
      <c r="V18" s="149">
        <f t="shared" si="24"/>
        <v>0</v>
      </c>
      <c r="W18" s="149">
        <f t="shared" si="24"/>
        <v>562.86573999999996</v>
      </c>
      <c r="X18" s="149">
        <f t="shared" si="24"/>
        <v>562.86573999999996</v>
      </c>
      <c r="Y18" s="149">
        <f t="shared" si="24"/>
        <v>0</v>
      </c>
      <c r="Z18" s="149">
        <f t="shared" si="24"/>
        <v>2756.3961399999998</v>
      </c>
      <c r="AA18" s="149">
        <f t="shared" si="24"/>
        <v>0</v>
      </c>
      <c r="AB18" s="149">
        <f t="shared" si="24"/>
        <v>0</v>
      </c>
      <c r="AC18" s="149">
        <f t="shared" si="24"/>
        <v>0</v>
      </c>
      <c r="AD18" s="149">
        <f t="shared" si="24"/>
        <v>0</v>
      </c>
      <c r="AE18" s="149">
        <f t="shared" si="24"/>
        <v>1819.93328</v>
      </c>
      <c r="AF18" s="149">
        <f t="shared" si="24"/>
        <v>0</v>
      </c>
      <c r="AG18" s="149">
        <f t="shared" si="24"/>
        <v>0</v>
      </c>
      <c r="AH18" s="149">
        <f t="shared" si="24"/>
        <v>0</v>
      </c>
      <c r="AI18" s="149">
        <f t="shared" si="24"/>
        <v>0</v>
      </c>
      <c r="AJ18" s="149">
        <f t="shared" si="24"/>
        <v>0</v>
      </c>
      <c r="AK18" s="149">
        <f t="shared" si="24"/>
        <v>0</v>
      </c>
      <c r="AL18" s="149">
        <f t="shared" si="24"/>
        <v>0</v>
      </c>
      <c r="AM18" s="149">
        <f t="shared" si="24"/>
        <v>0</v>
      </c>
      <c r="AN18" s="149">
        <f t="shared" si="24"/>
        <v>0</v>
      </c>
      <c r="AO18" s="149">
        <f t="shared" si="24"/>
        <v>3.0493700000000001</v>
      </c>
      <c r="AP18" s="149">
        <f t="shared" si="24"/>
        <v>0</v>
      </c>
      <c r="AQ18" s="149">
        <f t="shared" si="24"/>
        <v>0</v>
      </c>
      <c r="AR18" s="149">
        <f t="shared" si="24"/>
        <v>0</v>
      </c>
      <c r="AS18" s="149">
        <f t="shared" si="24"/>
        <v>0</v>
      </c>
      <c r="AT18" s="149">
        <f t="shared" si="24"/>
        <v>36840.217409999997</v>
      </c>
      <c r="AU18" s="149">
        <f t="shared" si="24"/>
        <v>0</v>
      </c>
      <c r="AV18" s="149">
        <f t="shared" si="24"/>
        <v>0</v>
      </c>
      <c r="AW18" s="149">
        <f t="shared" si="24"/>
        <v>0</v>
      </c>
      <c r="AX18" s="149">
        <f t="shared" si="24"/>
        <v>0</v>
      </c>
      <c r="AY18" s="149">
        <f t="shared" si="24"/>
        <v>41626.465129999997</v>
      </c>
      <c r="AZ18" s="149">
        <f t="shared" si="24"/>
        <v>0</v>
      </c>
      <c r="BA18" s="149">
        <f t="shared" si="24"/>
        <v>0</v>
      </c>
      <c r="BB18" s="150"/>
      <c r="BC18" s="267"/>
    </row>
    <row r="19" spans="1:55" ht="31.2">
      <c r="A19" s="325"/>
      <c r="B19" s="326"/>
      <c r="C19" s="327"/>
      <c r="D19" s="212" t="s">
        <v>37</v>
      </c>
      <c r="E19" s="149">
        <f t="shared" ref="E19:BA19" si="26">E43+E50+E57+E64+E92+E106+E113+E120+E127</f>
        <v>0</v>
      </c>
      <c r="F19" s="149">
        <f t="shared" si="26"/>
        <v>0</v>
      </c>
      <c r="G19" s="168"/>
      <c r="H19" s="149">
        <f t="shared" si="26"/>
        <v>0</v>
      </c>
      <c r="I19" s="149">
        <f t="shared" si="26"/>
        <v>0</v>
      </c>
      <c r="J19" s="149">
        <f t="shared" si="26"/>
        <v>0</v>
      </c>
      <c r="K19" s="149">
        <f t="shared" si="26"/>
        <v>0</v>
      </c>
      <c r="L19" s="149">
        <f t="shared" si="26"/>
        <v>0</v>
      </c>
      <c r="M19" s="149">
        <f t="shared" si="26"/>
        <v>0</v>
      </c>
      <c r="N19" s="149">
        <f t="shared" si="26"/>
        <v>0</v>
      </c>
      <c r="O19" s="149">
        <f t="shared" si="26"/>
        <v>0</v>
      </c>
      <c r="P19" s="149">
        <f t="shared" si="26"/>
        <v>0</v>
      </c>
      <c r="Q19" s="149">
        <f t="shared" si="26"/>
        <v>0</v>
      </c>
      <c r="R19" s="149">
        <f t="shared" si="26"/>
        <v>0</v>
      </c>
      <c r="S19" s="149">
        <f t="shared" si="26"/>
        <v>0</v>
      </c>
      <c r="T19" s="149">
        <f t="shared" si="26"/>
        <v>0</v>
      </c>
      <c r="U19" s="149">
        <f t="shared" si="26"/>
        <v>0</v>
      </c>
      <c r="V19" s="149">
        <f t="shared" si="26"/>
        <v>0</v>
      </c>
      <c r="W19" s="149">
        <f t="shared" si="26"/>
        <v>0</v>
      </c>
      <c r="X19" s="149">
        <f t="shared" si="26"/>
        <v>0</v>
      </c>
      <c r="Y19" s="149">
        <f t="shared" si="26"/>
        <v>0</v>
      </c>
      <c r="Z19" s="149">
        <f t="shared" si="26"/>
        <v>0</v>
      </c>
      <c r="AA19" s="149">
        <f t="shared" si="26"/>
        <v>0</v>
      </c>
      <c r="AB19" s="149">
        <f t="shared" si="26"/>
        <v>0</v>
      </c>
      <c r="AC19" s="149">
        <f t="shared" si="26"/>
        <v>0</v>
      </c>
      <c r="AD19" s="149">
        <f t="shared" si="26"/>
        <v>0</v>
      </c>
      <c r="AE19" s="149">
        <f t="shared" si="26"/>
        <v>0</v>
      </c>
      <c r="AF19" s="149">
        <f t="shared" si="26"/>
        <v>0</v>
      </c>
      <c r="AG19" s="149">
        <f t="shared" si="26"/>
        <v>0</v>
      </c>
      <c r="AH19" s="149">
        <f t="shared" si="26"/>
        <v>0</v>
      </c>
      <c r="AI19" s="149">
        <f t="shared" si="26"/>
        <v>0</v>
      </c>
      <c r="AJ19" s="149">
        <f t="shared" si="26"/>
        <v>0</v>
      </c>
      <c r="AK19" s="149">
        <f t="shared" si="26"/>
        <v>0</v>
      </c>
      <c r="AL19" s="149">
        <f t="shared" si="26"/>
        <v>0</v>
      </c>
      <c r="AM19" s="149">
        <f t="shared" si="26"/>
        <v>0</v>
      </c>
      <c r="AN19" s="149">
        <f t="shared" si="26"/>
        <v>0</v>
      </c>
      <c r="AO19" s="149">
        <f t="shared" si="26"/>
        <v>0</v>
      </c>
      <c r="AP19" s="149">
        <f t="shared" si="26"/>
        <v>0</v>
      </c>
      <c r="AQ19" s="149">
        <f t="shared" si="26"/>
        <v>0</v>
      </c>
      <c r="AR19" s="149">
        <f t="shared" si="26"/>
        <v>0</v>
      </c>
      <c r="AS19" s="149">
        <f t="shared" si="26"/>
        <v>0</v>
      </c>
      <c r="AT19" s="149">
        <f t="shared" si="26"/>
        <v>0</v>
      </c>
      <c r="AU19" s="149">
        <f t="shared" si="26"/>
        <v>0</v>
      </c>
      <c r="AV19" s="149">
        <f t="shared" si="26"/>
        <v>0</v>
      </c>
      <c r="AW19" s="149">
        <f t="shared" si="26"/>
        <v>0</v>
      </c>
      <c r="AX19" s="149">
        <f t="shared" si="26"/>
        <v>0</v>
      </c>
      <c r="AY19" s="149">
        <f t="shared" si="26"/>
        <v>0</v>
      </c>
      <c r="AZ19" s="149">
        <f t="shared" si="26"/>
        <v>0</v>
      </c>
      <c r="BA19" s="149">
        <f t="shared" si="26"/>
        <v>0</v>
      </c>
      <c r="BB19" s="147"/>
      <c r="BC19" s="267"/>
    </row>
    <row r="20" spans="1:55" ht="52.5" customHeight="1">
      <c r="A20" s="325"/>
      <c r="B20" s="326"/>
      <c r="C20" s="327"/>
      <c r="D20" s="164" t="s">
        <v>2</v>
      </c>
      <c r="E20" s="149">
        <f t="shared" ref="E20:BA20" si="27">E44+E51+E58+E65+E93+E107+E114+E121+E128</f>
        <v>0</v>
      </c>
      <c r="F20" s="149">
        <f t="shared" si="27"/>
        <v>0</v>
      </c>
      <c r="G20" s="168"/>
      <c r="H20" s="149">
        <f t="shared" si="27"/>
        <v>0</v>
      </c>
      <c r="I20" s="149">
        <f t="shared" si="27"/>
        <v>0</v>
      </c>
      <c r="J20" s="149">
        <f t="shared" si="27"/>
        <v>0</v>
      </c>
      <c r="K20" s="149">
        <f t="shared" si="27"/>
        <v>0</v>
      </c>
      <c r="L20" s="149">
        <f t="shared" si="27"/>
        <v>0</v>
      </c>
      <c r="M20" s="149">
        <f t="shared" si="27"/>
        <v>0</v>
      </c>
      <c r="N20" s="149">
        <f t="shared" si="27"/>
        <v>0</v>
      </c>
      <c r="O20" s="149">
        <f t="shared" si="27"/>
        <v>0</v>
      </c>
      <c r="P20" s="149">
        <f t="shared" si="27"/>
        <v>0</v>
      </c>
      <c r="Q20" s="149">
        <f t="shared" si="27"/>
        <v>0</v>
      </c>
      <c r="R20" s="149">
        <f t="shared" si="27"/>
        <v>0</v>
      </c>
      <c r="S20" s="149">
        <f t="shared" si="27"/>
        <v>0</v>
      </c>
      <c r="T20" s="149">
        <f t="shared" si="27"/>
        <v>0</v>
      </c>
      <c r="U20" s="149">
        <f t="shared" si="27"/>
        <v>0</v>
      </c>
      <c r="V20" s="149">
        <f t="shared" si="27"/>
        <v>0</v>
      </c>
      <c r="W20" s="149">
        <f t="shared" si="27"/>
        <v>0</v>
      </c>
      <c r="X20" s="149">
        <f t="shared" si="27"/>
        <v>0</v>
      </c>
      <c r="Y20" s="149">
        <f t="shared" si="27"/>
        <v>0</v>
      </c>
      <c r="Z20" s="149">
        <f t="shared" si="27"/>
        <v>0</v>
      </c>
      <c r="AA20" s="149">
        <f t="shared" si="27"/>
        <v>0</v>
      </c>
      <c r="AB20" s="149">
        <f t="shared" si="27"/>
        <v>0</v>
      </c>
      <c r="AC20" s="149">
        <f t="shared" si="27"/>
        <v>0</v>
      </c>
      <c r="AD20" s="149">
        <f t="shared" si="27"/>
        <v>0</v>
      </c>
      <c r="AE20" s="149">
        <f t="shared" si="27"/>
        <v>0</v>
      </c>
      <c r="AF20" s="149">
        <f t="shared" si="27"/>
        <v>0</v>
      </c>
      <c r="AG20" s="149">
        <f t="shared" si="27"/>
        <v>0</v>
      </c>
      <c r="AH20" s="149">
        <f t="shared" si="27"/>
        <v>0</v>
      </c>
      <c r="AI20" s="149">
        <f t="shared" si="27"/>
        <v>0</v>
      </c>
      <c r="AJ20" s="149">
        <f t="shared" si="27"/>
        <v>0</v>
      </c>
      <c r="AK20" s="149">
        <f t="shared" si="27"/>
        <v>0</v>
      </c>
      <c r="AL20" s="149">
        <f t="shared" si="27"/>
        <v>0</v>
      </c>
      <c r="AM20" s="149">
        <f t="shared" si="27"/>
        <v>0</v>
      </c>
      <c r="AN20" s="149">
        <f t="shared" si="27"/>
        <v>0</v>
      </c>
      <c r="AO20" s="149">
        <f t="shared" si="27"/>
        <v>0</v>
      </c>
      <c r="AP20" s="149">
        <f t="shared" si="27"/>
        <v>0</v>
      </c>
      <c r="AQ20" s="149">
        <f t="shared" si="27"/>
        <v>0</v>
      </c>
      <c r="AR20" s="149">
        <f t="shared" si="27"/>
        <v>0</v>
      </c>
      <c r="AS20" s="149">
        <f t="shared" si="27"/>
        <v>0</v>
      </c>
      <c r="AT20" s="149">
        <f t="shared" si="27"/>
        <v>0</v>
      </c>
      <c r="AU20" s="149">
        <f t="shared" si="27"/>
        <v>0</v>
      </c>
      <c r="AV20" s="149">
        <f t="shared" si="27"/>
        <v>0</v>
      </c>
      <c r="AW20" s="149">
        <f t="shared" si="27"/>
        <v>0</v>
      </c>
      <c r="AX20" s="149">
        <f t="shared" si="27"/>
        <v>0</v>
      </c>
      <c r="AY20" s="149">
        <f t="shared" si="27"/>
        <v>0</v>
      </c>
      <c r="AZ20" s="149">
        <f t="shared" si="27"/>
        <v>0</v>
      </c>
      <c r="BA20" s="149">
        <f t="shared" si="27"/>
        <v>0</v>
      </c>
      <c r="BB20" s="151"/>
      <c r="BC20" s="267"/>
    </row>
    <row r="21" spans="1:55" ht="15.6">
      <c r="A21" s="325"/>
      <c r="B21" s="326"/>
      <c r="C21" s="327"/>
      <c r="D21" s="163" t="s">
        <v>270</v>
      </c>
      <c r="E21" s="149">
        <f t="shared" ref="E21:BA21" si="28">E45+E52+E59+E66+E94+E108+E115+E122+E129</f>
        <v>84993.91382999999</v>
      </c>
      <c r="F21" s="149">
        <f t="shared" si="28"/>
        <v>1947.8525000000002</v>
      </c>
      <c r="G21" s="168">
        <f t="shared" si="25"/>
        <v>2.2917552707314837</v>
      </c>
      <c r="H21" s="149">
        <f t="shared" si="28"/>
        <v>0</v>
      </c>
      <c r="I21" s="149">
        <f t="shared" si="28"/>
        <v>0</v>
      </c>
      <c r="J21" s="149">
        <f t="shared" si="28"/>
        <v>0</v>
      </c>
      <c r="K21" s="149">
        <f t="shared" si="28"/>
        <v>86.736000000000004</v>
      </c>
      <c r="L21" s="149">
        <f t="shared" si="28"/>
        <v>86.736000000000004</v>
      </c>
      <c r="M21" s="149">
        <f t="shared" si="28"/>
        <v>0</v>
      </c>
      <c r="N21" s="149">
        <f t="shared" si="28"/>
        <v>400</v>
      </c>
      <c r="O21" s="149">
        <f t="shared" si="28"/>
        <v>400</v>
      </c>
      <c r="P21" s="149">
        <f t="shared" si="28"/>
        <v>0</v>
      </c>
      <c r="Q21" s="149">
        <f t="shared" si="28"/>
        <v>0</v>
      </c>
      <c r="R21" s="149">
        <f t="shared" si="28"/>
        <v>0</v>
      </c>
      <c r="S21" s="149">
        <f t="shared" si="28"/>
        <v>0</v>
      </c>
      <c r="T21" s="149">
        <f t="shared" si="28"/>
        <v>898.25076000000001</v>
      </c>
      <c r="U21" s="149">
        <f t="shared" si="28"/>
        <v>898.25076000000001</v>
      </c>
      <c r="V21" s="149">
        <f t="shared" si="28"/>
        <v>0</v>
      </c>
      <c r="W21" s="149">
        <f t="shared" si="28"/>
        <v>562.86573999999996</v>
      </c>
      <c r="X21" s="149">
        <f t="shared" si="28"/>
        <v>562.86573999999996</v>
      </c>
      <c r="Y21" s="149">
        <f t="shared" si="28"/>
        <v>0</v>
      </c>
      <c r="Z21" s="149">
        <f t="shared" si="28"/>
        <v>2756.3961399999998</v>
      </c>
      <c r="AA21" s="149">
        <f t="shared" si="28"/>
        <v>0</v>
      </c>
      <c r="AB21" s="149">
        <f t="shared" si="28"/>
        <v>0</v>
      </c>
      <c r="AC21" s="149">
        <f t="shared" si="28"/>
        <v>0</v>
      </c>
      <c r="AD21" s="149">
        <f t="shared" si="28"/>
        <v>0</v>
      </c>
      <c r="AE21" s="149">
        <f t="shared" si="28"/>
        <v>1819.93328</v>
      </c>
      <c r="AF21" s="149">
        <f t="shared" si="28"/>
        <v>0</v>
      </c>
      <c r="AG21" s="149">
        <f t="shared" si="28"/>
        <v>0</v>
      </c>
      <c r="AH21" s="149">
        <f t="shared" si="28"/>
        <v>0</v>
      </c>
      <c r="AI21" s="149">
        <f t="shared" si="28"/>
        <v>0</v>
      </c>
      <c r="AJ21" s="149">
        <f t="shared" si="28"/>
        <v>0</v>
      </c>
      <c r="AK21" s="149">
        <f t="shared" si="28"/>
        <v>0</v>
      </c>
      <c r="AL21" s="149">
        <f t="shared" si="28"/>
        <v>0</v>
      </c>
      <c r="AM21" s="149">
        <f t="shared" si="28"/>
        <v>0</v>
      </c>
      <c r="AN21" s="149">
        <f t="shared" si="28"/>
        <v>0</v>
      </c>
      <c r="AO21" s="149">
        <f t="shared" si="28"/>
        <v>3.0493700000000001</v>
      </c>
      <c r="AP21" s="149">
        <f t="shared" si="28"/>
        <v>0</v>
      </c>
      <c r="AQ21" s="149">
        <f t="shared" si="28"/>
        <v>0</v>
      </c>
      <c r="AR21" s="149">
        <f t="shared" si="28"/>
        <v>0</v>
      </c>
      <c r="AS21" s="149">
        <f t="shared" si="28"/>
        <v>0</v>
      </c>
      <c r="AT21" s="149">
        <f t="shared" si="28"/>
        <v>36840.217409999997</v>
      </c>
      <c r="AU21" s="149">
        <f t="shared" si="28"/>
        <v>0</v>
      </c>
      <c r="AV21" s="149">
        <f t="shared" si="28"/>
        <v>0</v>
      </c>
      <c r="AW21" s="149">
        <f t="shared" si="28"/>
        <v>0</v>
      </c>
      <c r="AX21" s="149">
        <f t="shared" si="28"/>
        <v>0</v>
      </c>
      <c r="AY21" s="149">
        <f t="shared" si="28"/>
        <v>41626.465129999997</v>
      </c>
      <c r="AZ21" s="149">
        <f t="shared" si="28"/>
        <v>0</v>
      </c>
      <c r="BA21" s="149">
        <f t="shared" si="28"/>
        <v>0</v>
      </c>
      <c r="BB21" s="151"/>
      <c r="BC21" s="267"/>
    </row>
    <row r="22" spans="1:55" ht="84" customHeight="1">
      <c r="A22" s="325"/>
      <c r="B22" s="326"/>
      <c r="C22" s="327"/>
      <c r="D22" s="163" t="s">
        <v>276</v>
      </c>
      <c r="E22" s="149">
        <f t="shared" ref="E22:BA22" si="29">E46+E53+E60+E67+E95+E109+E116+E123+E130</f>
        <v>80618.939019999991</v>
      </c>
      <c r="F22" s="149">
        <f t="shared" si="29"/>
        <v>1031.1165000000001</v>
      </c>
      <c r="G22" s="168">
        <f t="shared" si="25"/>
        <v>1.2790003348272794</v>
      </c>
      <c r="H22" s="149">
        <f t="shared" si="29"/>
        <v>0</v>
      </c>
      <c r="I22" s="149">
        <f t="shared" si="29"/>
        <v>0</v>
      </c>
      <c r="J22" s="149">
        <f t="shared" si="29"/>
        <v>0</v>
      </c>
      <c r="K22" s="149">
        <f t="shared" si="29"/>
        <v>0</v>
      </c>
      <c r="L22" s="149">
        <f t="shared" si="29"/>
        <v>0</v>
      </c>
      <c r="M22" s="149">
        <f t="shared" si="29"/>
        <v>0</v>
      </c>
      <c r="N22" s="149">
        <f t="shared" si="29"/>
        <v>100</v>
      </c>
      <c r="O22" s="149">
        <f t="shared" si="29"/>
        <v>100</v>
      </c>
      <c r="P22" s="149">
        <f t="shared" si="29"/>
        <v>0</v>
      </c>
      <c r="Q22" s="149">
        <f t="shared" si="29"/>
        <v>0</v>
      </c>
      <c r="R22" s="149">
        <f t="shared" si="29"/>
        <v>0</v>
      </c>
      <c r="S22" s="149">
        <f t="shared" si="29"/>
        <v>0</v>
      </c>
      <c r="T22" s="149">
        <f t="shared" si="29"/>
        <v>898.25076000000001</v>
      </c>
      <c r="U22" s="149">
        <f t="shared" si="29"/>
        <v>898.25076000000001</v>
      </c>
      <c r="V22" s="149">
        <f t="shared" si="29"/>
        <v>0</v>
      </c>
      <c r="W22" s="149">
        <f t="shared" si="29"/>
        <v>32.865740000000002</v>
      </c>
      <c r="X22" s="149">
        <f t="shared" si="29"/>
        <v>32.865740000000002</v>
      </c>
      <c r="Y22" s="149">
        <f t="shared" si="29"/>
        <v>0</v>
      </c>
      <c r="Z22" s="149">
        <f t="shared" si="29"/>
        <v>1121.1399800000002</v>
      </c>
      <c r="AA22" s="149">
        <f t="shared" si="29"/>
        <v>0</v>
      </c>
      <c r="AB22" s="149">
        <f t="shared" si="29"/>
        <v>0</v>
      </c>
      <c r="AC22" s="149">
        <f t="shared" si="29"/>
        <v>0</v>
      </c>
      <c r="AD22" s="149">
        <f t="shared" si="29"/>
        <v>0</v>
      </c>
      <c r="AE22" s="149">
        <f t="shared" si="29"/>
        <v>0</v>
      </c>
      <c r="AF22" s="149">
        <f t="shared" si="29"/>
        <v>0</v>
      </c>
      <c r="AG22" s="149">
        <f t="shared" si="29"/>
        <v>0</v>
      </c>
      <c r="AH22" s="149">
        <f t="shared" si="29"/>
        <v>0</v>
      </c>
      <c r="AI22" s="149">
        <f t="shared" si="29"/>
        <v>0</v>
      </c>
      <c r="AJ22" s="149">
        <f t="shared" si="29"/>
        <v>0</v>
      </c>
      <c r="AK22" s="149">
        <f t="shared" si="29"/>
        <v>0</v>
      </c>
      <c r="AL22" s="149">
        <f t="shared" si="29"/>
        <v>0</v>
      </c>
      <c r="AM22" s="149">
        <f t="shared" si="29"/>
        <v>0</v>
      </c>
      <c r="AN22" s="149">
        <f t="shared" si="29"/>
        <v>0</v>
      </c>
      <c r="AO22" s="149">
        <f t="shared" si="29"/>
        <v>0</v>
      </c>
      <c r="AP22" s="149">
        <f t="shared" si="29"/>
        <v>0</v>
      </c>
      <c r="AQ22" s="149">
        <f t="shared" si="29"/>
        <v>0</v>
      </c>
      <c r="AR22" s="149">
        <f t="shared" si="29"/>
        <v>0</v>
      </c>
      <c r="AS22" s="149">
        <f t="shared" si="29"/>
        <v>0</v>
      </c>
      <c r="AT22" s="149">
        <f t="shared" si="29"/>
        <v>36840.217409999997</v>
      </c>
      <c r="AU22" s="149">
        <f t="shared" si="29"/>
        <v>0</v>
      </c>
      <c r="AV22" s="149">
        <f t="shared" si="29"/>
        <v>0</v>
      </c>
      <c r="AW22" s="149">
        <f t="shared" si="29"/>
        <v>0</v>
      </c>
      <c r="AX22" s="149">
        <f t="shared" si="29"/>
        <v>0</v>
      </c>
      <c r="AY22" s="149">
        <f t="shared" si="29"/>
        <v>41626.465129999997</v>
      </c>
      <c r="AZ22" s="149">
        <f t="shared" si="29"/>
        <v>0</v>
      </c>
      <c r="BA22" s="149">
        <f t="shared" si="29"/>
        <v>0</v>
      </c>
      <c r="BB22" s="151"/>
      <c r="BC22" s="267"/>
    </row>
    <row r="23" spans="1:55" ht="15.6">
      <c r="A23" s="325"/>
      <c r="B23" s="326"/>
      <c r="C23" s="327"/>
      <c r="D23" s="163" t="s">
        <v>271</v>
      </c>
      <c r="E23" s="149">
        <f t="shared" ref="E23:BA23" si="30">E47+E54+E61+E68+E96+E110+E117+E124+E131</f>
        <v>0</v>
      </c>
      <c r="F23" s="149">
        <f t="shared" si="30"/>
        <v>0</v>
      </c>
      <c r="G23" s="149">
        <f t="shared" si="30"/>
        <v>0</v>
      </c>
      <c r="H23" s="149">
        <f t="shared" si="30"/>
        <v>0</v>
      </c>
      <c r="I23" s="149">
        <f t="shared" si="30"/>
        <v>0</v>
      </c>
      <c r="J23" s="149">
        <f t="shared" si="30"/>
        <v>0</v>
      </c>
      <c r="K23" s="149">
        <f t="shared" si="30"/>
        <v>0</v>
      </c>
      <c r="L23" s="149">
        <f t="shared" si="30"/>
        <v>0</v>
      </c>
      <c r="M23" s="149">
        <f t="shared" si="30"/>
        <v>0</v>
      </c>
      <c r="N23" s="149">
        <f t="shared" si="30"/>
        <v>0</v>
      </c>
      <c r="O23" s="149">
        <f t="shared" si="30"/>
        <v>0</v>
      </c>
      <c r="P23" s="149">
        <f t="shared" si="30"/>
        <v>0</v>
      </c>
      <c r="Q23" s="149">
        <f t="shared" si="30"/>
        <v>0</v>
      </c>
      <c r="R23" s="149">
        <f t="shared" si="30"/>
        <v>0</v>
      </c>
      <c r="S23" s="149">
        <f t="shared" si="30"/>
        <v>0</v>
      </c>
      <c r="T23" s="149">
        <f t="shared" si="30"/>
        <v>0</v>
      </c>
      <c r="U23" s="149">
        <f t="shared" si="30"/>
        <v>0</v>
      </c>
      <c r="V23" s="149">
        <f t="shared" si="30"/>
        <v>0</v>
      </c>
      <c r="W23" s="149">
        <f t="shared" si="30"/>
        <v>0</v>
      </c>
      <c r="X23" s="149">
        <f t="shared" si="30"/>
        <v>0</v>
      </c>
      <c r="Y23" s="149">
        <f t="shared" si="30"/>
        <v>0</v>
      </c>
      <c r="Z23" s="149">
        <f t="shared" si="30"/>
        <v>0</v>
      </c>
      <c r="AA23" s="149">
        <f t="shared" si="30"/>
        <v>0</v>
      </c>
      <c r="AB23" s="149">
        <f t="shared" si="30"/>
        <v>0</v>
      </c>
      <c r="AC23" s="149">
        <f t="shared" si="30"/>
        <v>0</v>
      </c>
      <c r="AD23" s="149">
        <f t="shared" si="30"/>
        <v>0</v>
      </c>
      <c r="AE23" s="149">
        <f t="shared" si="30"/>
        <v>0</v>
      </c>
      <c r="AF23" s="149">
        <f t="shared" si="30"/>
        <v>0</v>
      </c>
      <c r="AG23" s="149">
        <f t="shared" si="30"/>
        <v>0</v>
      </c>
      <c r="AH23" s="149">
        <f t="shared" si="30"/>
        <v>0</v>
      </c>
      <c r="AI23" s="149">
        <f t="shared" si="30"/>
        <v>0</v>
      </c>
      <c r="AJ23" s="149">
        <f t="shared" si="30"/>
        <v>0</v>
      </c>
      <c r="AK23" s="149">
        <f t="shared" si="30"/>
        <v>0</v>
      </c>
      <c r="AL23" s="149">
        <f t="shared" si="30"/>
        <v>0</v>
      </c>
      <c r="AM23" s="149">
        <f t="shared" si="30"/>
        <v>0</v>
      </c>
      <c r="AN23" s="149">
        <f t="shared" si="30"/>
        <v>0</v>
      </c>
      <c r="AO23" s="149">
        <f t="shared" si="30"/>
        <v>0</v>
      </c>
      <c r="AP23" s="149">
        <f t="shared" si="30"/>
        <v>0</v>
      </c>
      <c r="AQ23" s="149">
        <f t="shared" si="30"/>
        <v>0</v>
      </c>
      <c r="AR23" s="149">
        <f t="shared" si="30"/>
        <v>0</v>
      </c>
      <c r="AS23" s="149">
        <f t="shared" si="30"/>
        <v>0</v>
      </c>
      <c r="AT23" s="149">
        <f t="shared" si="30"/>
        <v>0</v>
      </c>
      <c r="AU23" s="149">
        <f t="shared" si="30"/>
        <v>0</v>
      </c>
      <c r="AV23" s="149">
        <f t="shared" si="30"/>
        <v>0</v>
      </c>
      <c r="AW23" s="149">
        <f t="shared" si="30"/>
        <v>0</v>
      </c>
      <c r="AX23" s="149">
        <f t="shared" si="30"/>
        <v>0</v>
      </c>
      <c r="AY23" s="149">
        <f t="shared" si="30"/>
        <v>0</v>
      </c>
      <c r="AZ23" s="149">
        <f t="shared" si="30"/>
        <v>0</v>
      </c>
      <c r="BA23" s="149">
        <f t="shared" si="30"/>
        <v>0</v>
      </c>
      <c r="BB23" s="151"/>
      <c r="BC23" s="267"/>
    </row>
    <row r="24" spans="1:55" ht="31.2">
      <c r="A24" s="328"/>
      <c r="B24" s="329"/>
      <c r="C24" s="330"/>
      <c r="D24" s="212" t="s">
        <v>43</v>
      </c>
      <c r="E24" s="149">
        <f t="shared" ref="E24:BA24" si="31">E48+E55+E62+E69+E97+E111+E118+E125+E132</f>
        <v>0</v>
      </c>
      <c r="F24" s="149">
        <f t="shared" si="31"/>
        <v>0</v>
      </c>
      <c r="G24" s="149">
        <f t="shared" si="31"/>
        <v>0</v>
      </c>
      <c r="H24" s="149">
        <f t="shared" si="31"/>
        <v>0</v>
      </c>
      <c r="I24" s="149">
        <f t="shared" si="31"/>
        <v>0</v>
      </c>
      <c r="J24" s="149">
        <f t="shared" si="31"/>
        <v>0</v>
      </c>
      <c r="K24" s="149">
        <f t="shared" si="31"/>
        <v>0</v>
      </c>
      <c r="L24" s="149">
        <f t="shared" si="31"/>
        <v>0</v>
      </c>
      <c r="M24" s="149">
        <f t="shared" si="31"/>
        <v>0</v>
      </c>
      <c r="N24" s="149">
        <f t="shared" si="31"/>
        <v>0</v>
      </c>
      <c r="O24" s="149">
        <f t="shared" si="31"/>
        <v>0</v>
      </c>
      <c r="P24" s="149">
        <f t="shared" si="31"/>
        <v>0</v>
      </c>
      <c r="Q24" s="149">
        <f t="shared" si="31"/>
        <v>0</v>
      </c>
      <c r="R24" s="149">
        <f t="shared" si="31"/>
        <v>0</v>
      </c>
      <c r="S24" s="149">
        <f t="shared" si="31"/>
        <v>0</v>
      </c>
      <c r="T24" s="149">
        <f t="shared" si="31"/>
        <v>0</v>
      </c>
      <c r="U24" s="149">
        <f t="shared" si="31"/>
        <v>0</v>
      </c>
      <c r="V24" s="149">
        <f t="shared" si="31"/>
        <v>0</v>
      </c>
      <c r="W24" s="149">
        <f t="shared" si="31"/>
        <v>0</v>
      </c>
      <c r="X24" s="149">
        <f t="shared" si="31"/>
        <v>0</v>
      </c>
      <c r="Y24" s="149">
        <f t="shared" si="31"/>
        <v>0</v>
      </c>
      <c r="Z24" s="149">
        <f t="shared" si="31"/>
        <v>0</v>
      </c>
      <c r="AA24" s="149">
        <f t="shared" si="31"/>
        <v>0</v>
      </c>
      <c r="AB24" s="149">
        <f t="shared" si="31"/>
        <v>0</v>
      </c>
      <c r="AC24" s="149">
        <f t="shared" si="31"/>
        <v>0</v>
      </c>
      <c r="AD24" s="149">
        <f t="shared" si="31"/>
        <v>0</v>
      </c>
      <c r="AE24" s="149">
        <f t="shared" si="31"/>
        <v>0</v>
      </c>
      <c r="AF24" s="149">
        <f t="shared" si="31"/>
        <v>0</v>
      </c>
      <c r="AG24" s="149">
        <f t="shared" si="31"/>
        <v>0</v>
      </c>
      <c r="AH24" s="149">
        <f t="shared" si="31"/>
        <v>0</v>
      </c>
      <c r="AI24" s="149">
        <f t="shared" si="31"/>
        <v>0</v>
      </c>
      <c r="AJ24" s="149">
        <f t="shared" si="31"/>
        <v>0</v>
      </c>
      <c r="AK24" s="149">
        <f t="shared" si="31"/>
        <v>0</v>
      </c>
      <c r="AL24" s="149">
        <f t="shared" si="31"/>
        <v>0</v>
      </c>
      <c r="AM24" s="149">
        <f t="shared" si="31"/>
        <v>0</v>
      </c>
      <c r="AN24" s="149">
        <f t="shared" si="31"/>
        <v>0</v>
      </c>
      <c r="AO24" s="149">
        <f t="shared" si="31"/>
        <v>0</v>
      </c>
      <c r="AP24" s="149">
        <f t="shared" si="31"/>
        <v>0</v>
      </c>
      <c r="AQ24" s="149">
        <f t="shared" si="31"/>
        <v>0</v>
      </c>
      <c r="AR24" s="149">
        <f t="shared" si="31"/>
        <v>0</v>
      </c>
      <c r="AS24" s="149">
        <f t="shared" si="31"/>
        <v>0</v>
      </c>
      <c r="AT24" s="149">
        <f t="shared" si="31"/>
        <v>0</v>
      </c>
      <c r="AU24" s="149">
        <f t="shared" si="31"/>
        <v>0</v>
      </c>
      <c r="AV24" s="149">
        <f t="shared" si="31"/>
        <v>0</v>
      </c>
      <c r="AW24" s="149">
        <f t="shared" si="31"/>
        <v>0</v>
      </c>
      <c r="AX24" s="149">
        <f t="shared" si="31"/>
        <v>0</v>
      </c>
      <c r="AY24" s="149">
        <f t="shared" si="31"/>
        <v>0</v>
      </c>
      <c r="AZ24" s="149">
        <f t="shared" si="31"/>
        <v>0</v>
      </c>
      <c r="BA24" s="149">
        <f t="shared" si="31"/>
        <v>0</v>
      </c>
      <c r="BB24" s="147"/>
      <c r="BC24" s="267"/>
    </row>
    <row r="25" spans="1:55" ht="17.25" customHeight="1">
      <c r="A25" s="322" t="s">
        <v>275</v>
      </c>
      <c r="B25" s="323"/>
      <c r="C25" s="324"/>
      <c r="D25" s="148" t="s">
        <v>41</v>
      </c>
      <c r="E25" s="170">
        <f>E10-E18</f>
        <v>266325.67499700002</v>
      </c>
      <c r="F25" s="170">
        <f t="shared" ref="F25:BA25" si="32">F10-F18</f>
        <v>156565.18114999999</v>
      </c>
      <c r="G25" s="168">
        <f t="shared" ref="G25" si="33">F25*100/E25</f>
        <v>58.787115118271487</v>
      </c>
      <c r="H25" s="170">
        <f t="shared" si="32"/>
        <v>74490.144990000001</v>
      </c>
      <c r="I25" s="170">
        <f t="shared" si="32"/>
        <v>74490.144990000001</v>
      </c>
      <c r="J25" s="170">
        <f t="shared" si="32"/>
        <v>100</v>
      </c>
      <c r="K25" s="170">
        <f t="shared" si="32"/>
        <v>30272.057039999996</v>
      </c>
      <c r="L25" s="170">
        <f t="shared" si="32"/>
        <v>30272.057039999996</v>
      </c>
      <c r="M25" s="170">
        <f t="shared" si="32"/>
        <v>100</v>
      </c>
      <c r="N25" s="170">
        <f t="shared" si="32"/>
        <v>8451.0769999999993</v>
      </c>
      <c r="O25" s="170">
        <f t="shared" si="32"/>
        <v>8451.0769999999993</v>
      </c>
      <c r="P25" s="170">
        <f t="shared" si="32"/>
        <v>0</v>
      </c>
      <c r="Q25" s="170">
        <f t="shared" si="32"/>
        <v>14816.586379999999</v>
      </c>
      <c r="R25" s="170">
        <f t="shared" si="32"/>
        <v>14816.586379999999</v>
      </c>
      <c r="S25" s="170">
        <f t="shared" si="32"/>
        <v>0</v>
      </c>
      <c r="T25" s="170">
        <f t="shared" si="32"/>
        <v>7571.4828100000004</v>
      </c>
      <c r="U25" s="170">
        <f t="shared" si="32"/>
        <v>7571.4828100000004</v>
      </c>
      <c r="V25" s="170">
        <f t="shared" si="32"/>
        <v>0</v>
      </c>
      <c r="W25" s="170">
        <f t="shared" si="32"/>
        <v>20963.832929999997</v>
      </c>
      <c r="X25" s="170">
        <f t="shared" si="32"/>
        <v>20963.832929999997</v>
      </c>
      <c r="Y25" s="170">
        <f t="shared" si="32"/>
        <v>99.999999999999986</v>
      </c>
      <c r="Z25" s="170">
        <f t="shared" si="32"/>
        <v>6504.2829009999996</v>
      </c>
      <c r="AA25" s="170">
        <f t="shared" si="32"/>
        <v>0</v>
      </c>
      <c r="AB25" s="170">
        <f t="shared" si="32"/>
        <v>0</v>
      </c>
      <c r="AC25" s="170">
        <f t="shared" si="32"/>
        <v>0</v>
      </c>
      <c r="AD25" s="170">
        <f t="shared" si="32"/>
        <v>0</v>
      </c>
      <c r="AE25" s="170">
        <f t="shared" si="32"/>
        <v>72219.103080000001</v>
      </c>
      <c r="AF25" s="170">
        <f t="shared" si="32"/>
        <v>0</v>
      </c>
      <c r="AG25" s="170">
        <f t="shared" si="32"/>
        <v>0</v>
      </c>
      <c r="AH25" s="170">
        <f t="shared" si="32"/>
        <v>0</v>
      </c>
      <c r="AI25" s="170">
        <f t="shared" si="32"/>
        <v>0</v>
      </c>
      <c r="AJ25" s="170">
        <f t="shared" si="32"/>
        <v>6807.4014310000002</v>
      </c>
      <c r="AK25" s="170">
        <f t="shared" si="32"/>
        <v>0</v>
      </c>
      <c r="AL25" s="170">
        <f t="shared" si="32"/>
        <v>0</v>
      </c>
      <c r="AM25" s="170">
        <f t="shared" si="32"/>
        <v>0</v>
      </c>
      <c r="AN25" s="170">
        <f t="shared" si="32"/>
        <v>0</v>
      </c>
      <c r="AO25" s="170">
        <f t="shared" si="32"/>
        <v>8569.6949009999989</v>
      </c>
      <c r="AP25" s="170">
        <f t="shared" si="32"/>
        <v>0</v>
      </c>
      <c r="AQ25" s="170">
        <f t="shared" si="32"/>
        <v>0</v>
      </c>
      <c r="AR25" s="170">
        <f t="shared" si="32"/>
        <v>0</v>
      </c>
      <c r="AS25" s="170">
        <f t="shared" si="32"/>
        <v>0</v>
      </c>
      <c r="AT25" s="170">
        <f t="shared" si="32"/>
        <v>6844.9582709999959</v>
      </c>
      <c r="AU25" s="170">
        <f t="shared" si="32"/>
        <v>0</v>
      </c>
      <c r="AV25" s="170">
        <f t="shared" si="32"/>
        <v>0</v>
      </c>
      <c r="AW25" s="170">
        <f t="shared" si="32"/>
        <v>0</v>
      </c>
      <c r="AX25" s="170">
        <f t="shared" si="32"/>
        <v>0</v>
      </c>
      <c r="AY25" s="170">
        <f t="shared" si="32"/>
        <v>8815.0532630000016</v>
      </c>
      <c r="AZ25" s="170">
        <f t="shared" si="32"/>
        <v>0</v>
      </c>
      <c r="BA25" s="170">
        <f t="shared" si="32"/>
        <v>0</v>
      </c>
      <c r="BB25" s="170"/>
      <c r="BC25" s="348"/>
    </row>
    <row r="26" spans="1:55" ht="31.2">
      <c r="A26" s="325"/>
      <c r="B26" s="326"/>
      <c r="C26" s="327"/>
      <c r="D26" s="212" t="s">
        <v>37</v>
      </c>
      <c r="E26" s="170">
        <f t="shared" ref="E26:BA26" si="34">E11-E19</f>
        <v>0</v>
      </c>
      <c r="F26" s="170">
        <f t="shared" si="34"/>
        <v>0</v>
      </c>
      <c r="G26" s="170">
        <f t="shared" si="34"/>
        <v>0</v>
      </c>
      <c r="H26" s="170">
        <f t="shared" si="34"/>
        <v>0</v>
      </c>
      <c r="I26" s="170">
        <f t="shared" si="34"/>
        <v>0</v>
      </c>
      <c r="J26" s="170">
        <f t="shared" si="34"/>
        <v>0</v>
      </c>
      <c r="K26" s="170">
        <f t="shared" si="34"/>
        <v>0</v>
      </c>
      <c r="L26" s="170">
        <f t="shared" si="34"/>
        <v>0</v>
      </c>
      <c r="M26" s="170">
        <f t="shared" si="34"/>
        <v>0</v>
      </c>
      <c r="N26" s="170">
        <f t="shared" si="34"/>
        <v>0</v>
      </c>
      <c r="O26" s="170">
        <f t="shared" si="34"/>
        <v>0</v>
      </c>
      <c r="P26" s="170">
        <f t="shared" si="34"/>
        <v>0</v>
      </c>
      <c r="Q26" s="170">
        <f t="shared" si="34"/>
        <v>0</v>
      </c>
      <c r="R26" s="170">
        <f t="shared" si="34"/>
        <v>0</v>
      </c>
      <c r="S26" s="170">
        <f t="shared" si="34"/>
        <v>0</v>
      </c>
      <c r="T26" s="170">
        <f t="shared" si="34"/>
        <v>0</v>
      </c>
      <c r="U26" s="170">
        <f t="shared" si="34"/>
        <v>0</v>
      </c>
      <c r="V26" s="170">
        <f t="shared" si="34"/>
        <v>0</v>
      </c>
      <c r="W26" s="170">
        <f t="shared" si="34"/>
        <v>0</v>
      </c>
      <c r="X26" s="170">
        <f t="shared" si="34"/>
        <v>0</v>
      </c>
      <c r="Y26" s="170">
        <f t="shared" si="34"/>
        <v>0</v>
      </c>
      <c r="Z26" s="170">
        <f t="shared" si="34"/>
        <v>0</v>
      </c>
      <c r="AA26" s="170">
        <f t="shared" si="34"/>
        <v>0</v>
      </c>
      <c r="AB26" s="170">
        <f t="shared" si="34"/>
        <v>0</v>
      </c>
      <c r="AC26" s="170">
        <f t="shared" si="34"/>
        <v>0</v>
      </c>
      <c r="AD26" s="170">
        <f t="shared" si="34"/>
        <v>0</v>
      </c>
      <c r="AE26" s="170">
        <f t="shared" si="34"/>
        <v>0</v>
      </c>
      <c r="AF26" s="170">
        <f t="shared" si="34"/>
        <v>0</v>
      </c>
      <c r="AG26" s="170">
        <f t="shared" si="34"/>
        <v>0</v>
      </c>
      <c r="AH26" s="170">
        <f t="shared" si="34"/>
        <v>0</v>
      </c>
      <c r="AI26" s="170">
        <f t="shared" si="34"/>
        <v>0</v>
      </c>
      <c r="AJ26" s="170">
        <f t="shared" si="34"/>
        <v>0</v>
      </c>
      <c r="AK26" s="170">
        <f t="shared" si="34"/>
        <v>0</v>
      </c>
      <c r="AL26" s="170">
        <f t="shared" si="34"/>
        <v>0</v>
      </c>
      <c r="AM26" s="170">
        <f t="shared" si="34"/>
        <v>0</v>
      </c>
      <c r="AN26" s="170">
        <f t="shared" si="34"/>
        <v>0</v>
      </c>
      <c r="AO26" s="170">
        <f t="shared" si="34"/>
        <v>0</v>
      </c>
      <c r="AP26" s="170">
        <f t="shared" si="34"/>
        <v>0</v>
      </c>
      <c r="AQ26" s="170">
        <f t="shared" si="34"/>
        <v>0</v>
      </c>
      <c r="AR26" s="170">
        <f t="shared" si="34"/>
        <v>0</v>
      </c>
      <c r="AS26" s="170">
        <f t="shared" si="34"/>
        <v>0</v>
      </c>
      <c r="AT26" s="170">
        <f t="shared" si="34"/>
        <v>0</v>
      </c>
      <c r="AU26" s="170">
        <f t="shared" si="34"/>
        <v>0</v>
      </c>
      <c r="AV26" s="170">
        <f t="shared" si="34"/>
        <v>0</v>
      </c>
      <c r="AW26" s="170">
        <f t="shared" si="34"/>
        <v>0</v>
      </c>
      <c r="AX26" s="170">
        <f t="shared" si="34"/>
        <v>0</v>
      </c>
      <c r="AY26" s="170">
        <f t="shared" si="34"/>
        <v>0</v>
      </c>
      <c r="AZ26" s="170">
        <f t="shared" si="34"/>
        <v>0</v>
      </c>
      <c r="BA26" s="170">
        <f t="shared" si="34"/>
        <v>0</v>
      </c>
      <c r="BB26" s="170"/>
      <c r="BC26" s="348"/>
    </row>
    <row r="27" spans="1:55" ht="57.75" customHeight="1">
      <c r="A27" s="325"/>
      <c r="B27" s="326"/>
      <c r="C27" s="327"/>
      <c r="D27" s="164" t="s">
        <v>2</v>
      </c>
      <c r="E27" s="170">
        <f t="shared" ref="E27:BA27" si="35">E12-E20</f>
        <v>90004.004629999996</v>
      </c>
      <c r="F27" s="170">
        <f t="shared" si="35"/>
        <v>17514.807359999999</v>
      </c>
      <c r="G27" s="168">
        <f t="shared" ref="G27:G29" si="36">F27*100/E27</f>
        <v>19.460031175281717</v>
      </c>
      <c r="H27" s="170">
        <f t="shared" si="35"/>
        <v>0</v>
      </c>
      <c r="I27" s="170">
        <f t="shared" si="35"/>
        <v>0</v>
      </c>
      <c r="J27" s="170">
        <f t="shared" si="35"/>
        <v>0</v>
      </c>
      <c r="K27" s="170">
        <f t="shared" si="35"/>
        <v>5031.6618099999996</v>
      </c>
      <c r="L27" s="170">
        <f t="shared" si="35"/>
        <v>5031.6618099999996</v>
      </c>
      <c r="M27" s="170">
        <f t="shared" si="35"/>
        <v>100</v>
      </c>
      <c r="N27" s="170">
        <f t="shared" si="35"/>
        <v>3744.5149000000001</v>
      </c>
      <c r="O27" s="170">
        <f t="shared" si="35"/>
        <v>3744.5149000000001</v>
      </c>
      <c r="P27" s="170">
        <f t="shared" si="35"/>
        <v>0</v>
      </c>
      <c r="Q27" s="170">
        <f t="shared" si="35"/>
        <v>3705.9077600000001</v>
      </c>
      <c r="R27" s="170">
        <f t="shared" si="35"/>
        <v>3705.9077600000001</v>
      </c>
      <c r="S27" s="170">
        <f t="shared" si="35"/>
        <v>0</v>
      </c>
      <c r="T27" s="170">
        <f t="shared" si="35"/>
        <v>2671.0608399999996</v>
      </c>
      <c r="U27" s="170">
        <f t="shared" si="35"/>
        <v>2671.0608399999996</v>
      </c>
      <c r="V27" s="170">
        <f t="shared" si="35"/>
        <v>0</v>
      </c>
      <c r="W27" s="170">
        <f t="shared" si="35"/>
        <v>2361.6620499999999</v>
      </c>
      <c r="X27" s="170">
        <f t="shared" si="35"/>
        <v>2361.6620499999999</v>
      </c>
      <c r="Y27" s="170">
        <f t="shared" si="35"/>
        <v>0</v>
      </c>
      <c r="Z27" s="170">
        <f t="shared" si="35"/>
        <v>1621.71596</v>
      </c>
      <c r="AA27" s="170">
        <f t="shared" si="35"/>
        <v>0</v>
      </c>
      <c r="AB27" s="170">
        <f t="shared" si="35"/>
        <v>0</v>
      </c>
      <c r="AC27" s="170">
        <f t="shared" si="35"/>
        <v>0</v>
      </c>
      <c r="AD27" s="170">
        <f t="shared" si="35"/>
        <v>0</v>
      </c>
      <c r="AE27" s="170">
        <f t="shared" si="35"/>
        <v>56258.204229999996</v>
      </c>
      <c r="AF27" s="170">
        <f t="shared" si="35"/>
        <v>0</v>
      </c>
      <c r="AG27" s="170">
        <f t="shared" si="35"/>
        <v>0</v>
      </c>
      <c r="AH27" s="170">
        <f t="shared" si="35"/>
        <v>0</v>
      </c>
      <c r="AI27" s="170">
        <f t="shared" si="35"/>
        <v>0</v>
      </c>
      <c r="AJ27" s="170">
        <f t="shared" si="35"/>
        <v>3150.2660000000001</v>
      </c>
      <c r="AK27" s="170">
        <f t="shared" si="35"/>
        <v>0</v>
      </c>
      <c r="AL27" s="170">
        <f t="shared" si="35"/>
        <v>0</v>
      </c>
      <c r="AM27" s="170">
        <f t="shared" si="35"/>
        <v>0</v>
      </c>
      <c r="AN27" s="170">
        <f t="shared" si="35"/>
        <v>0</v>
      </c>
      <c r="AO27" s="170">
        <f t="shared" si="35"/>
        <v>3036.2003</v>
      </c>
      <c r="AP27" s="170">
        <f t="shared" si="35"/>
        <v>0</v>
      </c>
      <c r="AQ27" s="170">
        <f t="shared" si="35"/>
        <v>0</v>
      </c>
      <c r="AR27" s="170">
        <f t="shared" si="35"/>
        <v>0</v>
      </c>
      <c r="AS27" s="170">
        <f t="shared" si="35"/>
        <v>0</v>
      </c>
      <c r="AT27" s="170">
        <f t="shared" si="35"/>
        <v>3006</v>
      </c>
      <c r="AU27" s="170">
        <f t="shared" si="35"/>
        <v>0</v>
      </c>
      <c r="AV27" s="170">
        <f t="shared" si="35"/>
        <v>0</v>
      </c>
      <c r="AW27" s="170">
        <f t="shared" si="35"/>
        <v>0</v>
      </c>
      <c r="AX27" s="170">
        <f t="shared" si="35"/>
        <v>0</v>
      </c>
      <c r="AY27" s="170">
        <f t="shared" si="35"/>
        <v>5416.8107799999998</v>
      </c>
      <c r="AZ27" s="170">
        <f t="shared" si="35"/>
        <v>0</v>
      </c>
      <c r="BA27" s="170">
        <f t="shared" si="35"/>
        <v>0</v>
      </c>
      <c r="BB27" s="170"/>
      <c r="BC27" s="348"/>
    </row>
    <row r="28" spans="1:55" ht="15.6">
      <c r="A28" s="325"/>
      <c r="B28" s="326"/>
      <c r="C28" s="327"/>
      <c r="D28" s="163" t="s">
        <v>270</v>
      </c>
      <c r="E28" s="170">
        <f t="shared" ref="E28:BA28" si="37">E13-E21</f>
        <v>176321.67036700004</v>
      </c>
      <c r="F28" s="170">
        <f t="shared" si="37"/>
        <v>139050.37379000001</v>
      </c>
      <c r="G28" s="168">
        <f t="shared" si="36"/>
        <v>78.861760724349594</v>
      </c>
      <c r="H28" s="170">
        <f t="shared" si="37"/>
        <v>74490.144990000001</v>
      </c>
      <c r="I28" s="170">
        <f t="shared" si="37"/>
        <v>74490.144990000001</v>
      </c>
      <c r="J28" s="170">
        <f t="shared" si="37"/>
        <v>100</v>
      </c>
      <c r="K28" s="170">
        <f t="shared" si="37"/>
        <v>25240.395229999998</v>
      </c>
      <c r="L28" s="170">
        <f t="shared" si="37"/>
        <v>25240.395229999998</v>
      </c>
      <c r="M28" s="170">
        <f t="shared" si="37"/>
        <v>99.999999999999986</v>
      </c>
      <c r="N28" s="170">
        <f t="shared" si="37"/>
        <v>4706.5620999999992</v>
      </c>
      <c r="O28" s="170">
        <f t="shared" si="37"/>
        <v>4706.5620999999992</v>
      </c>
      <c r="P28" s="170">
        <f t="shared" si="37"/>
        <v>0</v>
      </c>
      <c r="Q28" s="170">
        <f t="shared" si="37"/>
        <v>11110.678619999999</v>
      </c>
      <c r="R28" s="170">
        <f t="shared" si="37"/>
        <v>11110.678619999999</v>
      </c>
      <c r="S28" s="170">
        <f t="shared" si="37"/>
        <v>0</v>
      </c>
      <c r="T28" s="170">
        <f t="shared" si="37"/>
        <v>4900.4219700000003</v>
      </c>
      <c r="U28" s="170">
        <f t="shared" si="37"/>
        <v>4900.4219700000003</v>
      </c>
      <c r="V28" s="170">
        <f t="shared" si="37"/>
        <v>0</v>
      </c>
      <c r="W28" s="170">
        <f t="shared" si="37"/>
        <v>18602.170879999998</v>
      </c>
      <c r="X28" s="170">
        <f t="shared" si="37"/>
        <v>18602.170879999998</v>
      </c>
      <c r="Y28" s="170">
        <f t="shared" si="37"/>
        <v>0</v>
      </c>
      <c r="Z28" s="170">
        <f t="shared" si="37"/>
        <v>4882.566941</v>
      </c>
      <c r="AA28" s="170">
        <f t="shared" si="37"/>
        <v>0</v>
      </c>
      <c r="AB28" s="170">
        <f t="shared" si="37"/>
        <v>0</v>
      </c>
      <c r="AC28" s="170">
        <f t="shared" si="37"/>
        <v>0</v>
      </c>
      <c r="AD28" s="170">
        <f t="shared" si="37"/>
        <v>0</v>
      </c>
      <c r="AE28" s="170">
        <f t="shared" si="37"/>
        <v>15960.898849999996</v>
      </c>
      <c r="AF28" s="170">
        <f t="shared" si="37"/>
        <v>0</v>
      </c>
      <c r="AG28" s="170">
        <f t="shared" si="37"/>
        <v>0</v>
      </c>
      <c r="AH28" s="170">
        <f t="shared" si="37"/>
        <v>0</v>
      </c>
      <c r="AI28" s="170">
        <f t="shared" si="37"/>
        <v>0</v>
      </c>
      <c r="AJ28" s="170">
        <f t="shared" si="37"/>
        <v>3657.1354309999997</v>
      </c>
      <c r="AK28" s="170">
        <f t="shared" si="37"/>
        <v>0</v>
      </c>
      <c r="AL28" s="170">
        <f t="shared" si="37"/>
        <v>0</v>
      </c>
      <c r="AM28" s="170">
        <f t="shared" si="37"/>
        <v>0</v>
      </c>
      <c r="AN28" s="170">
        <f t="shared" si="37"/>
        <v>0</v>
      </c>
      <c r="AO28" s="170">
        <f t="shared" si="37"/>
        <v>5533.4946009999994</v>
      </c>
      <c r="AP28" s="170">
        <f t="shared" si="37"/>
        <v>0</v>
      </c>
      <c r="AQ28" s="170">
        <f t="shared" si="37"/>
        <v>0</v>
      </c>
      <c r="AR28" s="170">
        <f t="shared" si="37"/>
        <v>0</v>
      </c>
      <c r="AS28" s="170">
        <f t="shared" si="37"/>
        <v>0</v>
      </c>
      <c r="AT28" s="170">
        <f t="shared" si="37"/>
        <v>3838.9582709999959</v>
      </c>
      <c r="AU28" s="170">
        <f t="shared" si="37"/>
        <v>0</v>
      </c>
      <c r="AV28" s="170">
        <f t="shared" si="37"/>
        <v>0</v>
      </c>
      <c r="AW28" s="170">
        <f t="shared" si="37"/>
        <v>0</v>
      </c>
      <c r="AX28" s="170">
        <f t="shared" si="37"/>
        <v>0</v>
      </c>
      <c r="AY28" s="170">
        <f t="shared" si="37"/>
        <v>3398.2424830000018</v>
      </c>
      <c r="AZ28" s="170">
        <f t="shared" si="37"/>
        <v>0</v>
      </c>
      <c r="BA28" s="170">
        <f t="shared" si="37"/>
        <v>0</v>
      </c>
      <c r="BB28" s="170"/>
      <c r="BC28" s="348"/>
    </row>
    <row r="29" spans="1:55" ht="84" customHeight="1">
      <c r="A29" s="325"/>
      <c r="B29" s="326"/>
      <c r="C29" s="327"/>
      <c r="D29" s="163" t="s">
        <v>276</v>
      </c>
      <c r="E29" s="170">
        <f t="shared" ref="E29:BA29" si="38">E14-E22</f>
        <v>1592.3677000000025</v>
      </c>
      <c r="F29" s="170">
        <f t="shared" si="38"/>
        <v>1592.3677000000002</v>
      </c>
      <c r="G29" s="168">
        <f t="shared" si="36"/>
        <v>99.999999999999858</v>
      </c>
      <c r="H29" s="170">
        <f t="shared" si="38"/>
        <v>0</v>
      </c>
      <c r="I29" s="170">
        <f t="shared" si="38"/>
        <v>0</v>
      </c>
      <c r="J29" s="170">
        <f t="shared" si="38"/>
        <v>0</v>
      </c>
      <c r="K29" s="170">
        <f t="shared" si="38"/>
        <v>0</v>
      </c>
      <c r="L29" s="170">
        <f t="shared" si="38"/>
        <v>0</v>
      </c>
      <c r="M29" s="170">
        <f t="shared" si="38"/>
        <v>0</v>
      </c>
      <c r="N29" s="170">
        <f t="shared" si="38"/>
        <v>0</v>
      </c>
      <c r="O29" s="170">
        <f t="shared" si="38"/>
        <v>0</v>
      </c>
      <c r="P29" s="170">
        <f t="shared" si="38"/>
        <v>0</v>
      </c>
      <c r="Q29" s="170">
        <f t="shared" si="38"/>
        <v>0</v>
      </c>
      <c r="R29" s="170">
        <f t="shared" si="38"/>
        <v>0</v>
      </c>
      <c r="S29" s="170">
        <f t="shared" si="38"/>
        <v>0</v>
      </c>
      <c r="T29" s="170">
        <f t="shared" si="38"/>
        <v>1224.0069400000002</v>
      </c>
      <c r="U29" s="170">
        <f t="shared" si="38"/>
        <v>1224.0069400000002</v>
      </c>
      <c r="V29" s="170">
        <f t="shared" si="38"/>
        <v>0</v>
      </c>
      <c r="W29" s="170">
        <f t="shared" si="38"/>
        <v>368.36076000000003</v>
      </c>
      <c r="X29" s="170">
        <f t="shared" si="38"/>
        <v>368.36076000000003</v>
      </c>
      <c r="Y29" s="170">
        <f t="shared" si="38"/>
        <v>0</v>
      </c>
      <c r="Z29" s="170">
        <f t="shared" si="38"/>
        <v>0</v>
      </c>
      <c r="AA29" s="170">
        <f t="shared" si="38"/>
        <v>0</v>
      </c>
      <c r="AB29" s="170">
        <f t="shared" si="38"/>
        <v>0</v>
      </c>
      <c r="AC29" s="170">
        <f t="shared" si="38"/>
        <v>0</v>
      </c>
      <c r="AD29" s="170">
        <f t="shared" si="38"/>
        <v>0</v>
      </c>
      <c r="AE29" s="170">
        <f t="shared" si="38"/>
        <v>0</v>
      </c>
      <c r="AF29" s="170">
        <f t="shared" si="38"/>
        <v>0</v>
      </c>
      <c r="AG29" s="170">
        <f t="shared" si="38"/>
        <v>0</v>
      </c>
      <c r="AH29" s="170">
        <f t="shared" si="38"/>
        <v>0</v>
      </c>
      <c r="AI29" s="170">
        <f t="shared" si="38"/>
        <v>0</v>
      </c>
      <c r="AJ29" s="170">
        <f t="shared" si="38"/>
        <v>0</v>
      </c>
      <c r="AK29" s="170">
        <f t="shared" si="38"/>
        <v>0</v>
      </c>
      <c r="AL29" s="170">
        <f t="shared" si="38"/>
        <v>0</v>
      </c>
      <c r="AM29" s="170">
        <f t="shared" si="38"/>
        <v>0</v>
      </c>
      <c r="AN29" s="170">
        <f t="shared" si="38"/>
        <v>0</v>
      </c>
      <c r="AO29" s="170">
        <f t="shared" si="38"/>
        <v>0</v>
      </c>
      <c r="AP29" s="170">
        <f t="shared" si="38"/>
        <v>0</v>
      </c>
      <c r="AQ29" s="170">
        <f t="shared" si="38"/>
        <v>0</v>
      </c>
      <c r="AR29" s="170">
        <f t="shared" si="38"/>
        <v>0</v>
      </c>
      <c r="AS29" s="170">
        <f t="shared" si="38"/>
        <v>0</v>
      </c>
      <c r="AT29" s="170">
        <f t="shared" si="38"/>
        <v>0</v>
      </c>
      <c r="AU29" s="170">
        <f t="shared" si="38"/>
        <v>0</v>
      </c>
      <c r="AV29" s="170">
        <f t="shared" si="38"/>
        <v>0</v>
      </c>
      <c r="AW29" s="170">
        <f t="shared" si="38"/>
        <v>0</v>
      </c>
      <c r="AX29" s="170">
        <f t="shared" si="38"/>
        <v>0</v>
      </c>
      <c r="AY29" s="170">
        <f t="shared" si="38"/>
        <v>0</v>
      </c>
      <c r="AZ29" s="170">
        <f t="shared" si="38"/>
        <v>0</v>
      </c>
      <c r="BA29" s="170">
        <f t="shared" si="38"/>
        <v>0</v>
      </c>
      <c r="BB29" s="170"/>
      <c r="BC29" s="348"/>
    </row>
    <row r="30" spans="1:55" ht="15.6">
      <c r="A30" s="325"/>
      <c r="B30" s="326"/>
      <c r="C30" s="327"/>
      <c r="D30" s="163" t="s">
        <v>271</v>
      </c>
      <c r="E30" s="170">
        <f t="shared" ref="E30:BA30" si="39">E15-E23</f>
        <v>0</v>
      </c>
      <c r="F30" s="170">
        <f t="shared" si="39"/>
        <v>0</v>
      </c>
      <c r="G30" s="170">
        <f t="shared" si="39"/>
        <v>0</v>
      </c>
      <c r="H30" s="170">
        <f t="shared" si="39"/>
        <v>0</v>
      </c>
      <c r="I30" s="170">
        <f t="shared" si="39"/>
        <v>0</v>
      </c>
      <c r="J30" s="170">
        <f t="shared" si="39"/>
        <v>0</v>
      </c>
      <c r="K30" s="170">
        <f t="shared" si="39"/>
        <v>0</v>
      </c>
      <c r="L30" s="170">
        <f t="shared" si="39"/>
        <v>0</v>
      </c>
      <c r="M30" s="170">
        <f t="shared" si="39"/>
        <v>0</v>
      </c>
      <c r="N30" s="170">
        <f t="shared" si="39"/>
        <v>0</v>
      </c>
      <c r="O30" s="170">
        <f t="shared" si="39"/>
        <v>0</v>
      </c>
      <c r="P30" s="170">
        <f t="shared" si="39"/>
        <v>0</v>
      </c>
      <c r="Q30" s="170">
        <f t="shared" si="39"/>
        <v>0</v>
      </c>
      <c r="R30" s="170">
        <f t="shared" si="39"/>
        <v>0</v>
      </c>
      <c r="S30" s="170">
        <f t="shared" si="39"/>
        <v>0</v>
      </c>
      <c r="T30" s="170">
        <f t="shared" si="39"/>
        <v>0</v>
      </c>
      <c r="U30" s="170">
        <f t="shared" si="39"/>
        <v>0</v>
      </c>
      <c r="V30" s="170">
        <f t="shared" si="39"/>
        <v>0</v>
      </c>
      <c r="W30" s="170">
        <f t="shared" si="39"/>
        <v>0</v>
      </c>
      <c r="X30" s="170">
        <f t="shared" si="39"/>
        <v>0</v>
      </c>
      <c r="Y30" s="170">
        <f t="shared" si="39"/>
        <v>0</v>
      </c>
      <c r="Z30" s="170">
        <f t="shared" si="39"/>
        <v>0</v>
      </c>
      <c r="AA30" s="170">
        <f t="shared" si="39"/>
        <v>0</v>
      </c>
      <c r="AB30" s="170">
        <f t="shared" si="39"/>
        <v>0</v>
      </c>
      <c r="AC30" s="170">
        <f t="shared" si="39"/>
        <v>0</v>
      </c>
      <c r="AD30" s="170">
        <f t="shared" si="39"/>
        <v>0</v>
      </c>
      <c r="AE30" s="170">
        <f t="shared" si="39"/>
        <v>0</v>
      </c>
      <c r="AF30" s="170">
        <f t="shared" si="39"/>
        <v>0</v>
      </c>
      <c r="AG30" s="170">
        <f t="shared" si="39"/>
        <v>0</v>
      </c>
      <c r="AH30" s="170">
        <f t="shared" si="39"/>
        <v>0</v>
      </c>
      <c r="AI30" s="170">
        <f t="shared" si="39"/>
        <v>0</v>
      </c>
      <c r="AJ30" s="170">
        <f t="shared" si="39"/>
        <v>0</v>
      </c>
      <c r="AK30" s="170">
        <f t="shared" si="39"/>
        <v>0</v>
      </c>
      <c r="AL30" s="170">
        <f t="shared" si="39"/>
        <v>0</v>
      </c>
      <c r="AM30" s="170">
        <f t="shared" si="39"/>
        <v>0</v>
      </c>
      <c r="AN30" s="170">
        <f t="shared" si="39"/>
        <v>0</v>
      </c>
      <c r="AO30" s="170">
        <f t="shared" si="39"/>
        <v>0</v>
      </c>
      <c r="AP30" s="170">
        <f t="shared" si="39"/>
        <v>0</v>
      </c>
      <c r="AQ30" s="170">
        <f t="shared" si="39"/>
        <v>0</v>
      </c>
      <c r="AR30" s="170">
        <f t="shared" si="39"/>
        <v>0</v>
      </c>
      <c r="AS30" s="170">
        <f t="shared" si="39"/>
        <v>0</v>
      </c>
      <c r="AT30" s="170">
        <f t="shared" si="39"/>
        <v>0</v>
      </c>
      <c r="AU30" s="170">
        <f t="shared" si="39"/>
        <v>0</v>
      </c>
      <c r="AV30" s="170">
        <f t="shared" si="39"/>
        <v>0</v>
      </c>
      <c r="AW30" s="170">
        <f t="shared" si="39"/>
        <v>0</v>
      </c>
      <c r="AX30" s="170">
        <f t="shared" si="39"/>
        <v>0</v>
      </c>
      <c r="AY30" s="170">
        <f t="shared" si="39"/>
        <v>0</v>
      </c>
      <c r="AZ30" s="170">
        <f t="shared" si="39"/>
        <v>0</v>
      </c>
      <c r="BA30" s="170">
        <f t="shared" si="39"/>
        <v>0</v>
      </c>
      <c r="BB30" s="170"/>
      <c r="BC30" s="348"/>
    </row>
    <row r="31" spans="1:55" ht="31.2">
      <c r="A31" s="328"/>
      <c r="B31" s="329"/>
      <c r="C31" s="330"/>
      <c r="D31" s="212" t="s">
        <v>43</v>
      </c>
      <c r="E31" s="170">
        <f t="shared" ref="E31:BA31" si="40">E16-E24</f>
        <v>0</v>
      </c>
      <c r="F31" s="170">
        <f t="shared" si="40"/>
        <v>0</v>
      </c>
      <c r="G31" s="170">
        <f t="shared" si="40"/>
        <v>0</v>
      </c>
      <c r="H31" s="170">
        <f t="shared" si="40"/>
        <v>0</v>
      </c>
      <c r="I31" s="170">
        <f t="shared" si="40"/>
        <v>0</v>
      </c>
      <c r="J31" s="170">
        <f t="shared" si="40"/>
        <v>0</v>
      </c>
      <c r="K31" s="170">
        <f t="shared" si="40"/>
        <v>0</v>
      </c>
      <c r="L31" s="170">
        <f t="shared" si="40"/>
        <v>0</v>
      </c>
      <c r="M31" s="170">
        <f t="shared" si="40"/>
        <v>0</v>
      </c>
      <c r="N31" s="170">
        <f t="shared" si="40"/>
        <v>0</v>
      </c>
      <c r="O31" s="170">
        <f t="shared" si="40"/>
        <v>0</v>
      </c>
      <c r="P31" s="170">
        <f t="shared" si="40"/>
        <v>0</v>
      </c>
      <c r="Q31" s="170">
        <f t="shared" si="40"/>
        <v>0</v>
      </c>
      <c r="R31" s="170">
        <f t="shared" si="40"/>
        <v>0</v>
      </c>
      <c r="S31" s="170">
        <f t="shared" si="40"/>
        <v>0</v>
      </c>
      <c r="T31" s="170">
        <f t="shared" si="40"/>
        <v>0</v>
      </c>
      <c r="U31" s="170">
        <f t="shared" si="40"/>
        <v>0</v>
      </c>
      <c r="V31" s="170">
        <f t="shared" si="40"/>
        <v>0</v>
      </c>
      <c r="W31" s="170">
        <f t="shared" si="40"/>
        <v>0</v>
      </c>
      <c r="X31" s="170">
        <f t="shared" si="40"/>
        <v>0</v>
      </c>
      <c r="Y31" s="170">
        <f t="shared" si="40"/>
        <v>0</v>
      </c>
      <c r="Z31" s="170">
        <f t="shared" si="40"/>
        <v>0</v>
      </c>
      <c r="AA31" s="170">
        <f t="shared" si="40"/>
        <v>0</v>
      </c>
      <c r="AB31" s="170">
        <f t="shared" si="40"/>
        <v>0</v>
      </c>
      <c r="AC31" s="170">
        <f t="shared" si="40"/>
        <v>0</v>
      </c>
      <c r="AD31" s="170">
        <f t="shared" si="40"/>
        <v>0</v>
      </c>
      <c r="AE31" s="170">
        <f t="shared" si="40"/>
        <v>0</v>
      </c>
      <c r="AF31" s="170">
        <f t="shared" si="40"/>
        <v>0</v>
      </c>
      <c r="AG31" s="170">
        <f t="shared" si="40"/>
        <v>0</v>
      </c>
      <c r="AH31" s="170">
        <f t="shared" si="40"/>
        <v>0</v>
      </c>
      <c r="AI31" s="170">
        <f t="shared" si="40"/>
        <v>0</v>
      </c>
      <c r="AJ31" s="170">
        <f t="shared" si="40"/>
        <v>0</v>
      </c>
      <c r="AK31" s="170">
        <f t="shared" si="40"/>
        <v>0</v>
      </c>
      <c r="AL31" s="170">
        <f t="shared" si="40"/>
        <v>0</v>
      </c>
      <c r="AM31" s="170">
        <f t="shared" si="40"/>
        <v>0</v>
      </c>
      <c r="AN31" s="170">
        <f t="shared" si="40"/>
        <v>0</v>
      </c>
      <c r="AO31" s="170">
        <f t="shared" si="40"/>
        <v>0</v>
      </c>
      <c r="AP31" s="170">
        <f t="shared" si="40"/>
        <v>0</v>
      </c>
      <c r="AQ31" s="170">
        <f t="shared" si="40"/>
        <v>0</v>
      </c>
      <c r="AR31" s="170">
        <f t="shared" si="40"/>
        <v>0</v>
      </c>
      <c r="AS31" s="170">
        <f t="shared" si="40"/>
        <v>0</v>
      </c>
      <c r="AT31" s="170">
        <f t="shared" si="40"/>
        <v>0</v>
      </c>
      <c r="AU31" s="170">
        <f t="shared" si="40"/>
        <v>0</v>
      </c>
      <c r="AV31" s="170">
        <f t="shared" si="40"/>
        <v>0</v>
      </c>
      <c r="AW31" s="170">
        <f t="shared" si="40"/>
        <v>0</v>
      </c>
      <c r="AX31" s="170">
        <f t="shared" si="40"/>
        <v>0</v>
      </c>
      <c r="AY31" s="170">
        <f t="shared" si="40"/>
        <v>0</v>
      </c>
      <c r="AZ31" s="170">
        <f t="shared" si="40"/>
        <v>0</v>
      </c>
      <c r="BA31" s="170">
        <f t="shared" si="40"/>
        <v>0</v>
      </c>
      <c r="BB31" s="170"/>
      <c r="BC31" s="348"/>
    </row>
    <row r="32" spans="1:55" s="121" customFormat="1" ht="20.25" customHeight="1">
      <c r="A32" s="331" t="s">
        <v>279</v>
      </c>
      <c r="B32" s="332"/>
      <c r="C32" s="332"/>
      <c r="D32" s="332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4"/>
    </row>
    <row r="33" spans="1:55" s="121" customFormat="1" ht="20.25" customHeight="1">
      <c r="A33" s="351" t="s">
        <v>280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52"/>
    </row>
    <row r="34" spans="1:55" s="121" customFormat="1" ht="15.6">
      <c r="A34" s="353" t="s">
        <v>281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5"/>
    </row>
    <row r="35" spans="1:55" ht="18.75" customHeight="1">
      <c r="A35" s="265" t="s">
        <v>1</v>
      </c>
      <c r="B35" s="277" t="s">
        <v>329</v>
      </c>
      <c r="C35" s="277"/>
      <c r="D35" s="154" t="s">
        <v>41</v>
      </c>
      <c r="E35" s="170">
        <f>H35+K35+N35+Q35+T35+W35+Z35+AE35+AJ35+AO35+AT35+AY35</f>
        <v>92699.694199999998</v>
      </c>
      <c r="F35" s="170">
        <f>I35+L35+O35+R35+U35+X35+AA35+AF35+AK35+AP35+AU35+AZ35</f>
        <v>6144.1555799999996</v>
      </c>
      <c r="G35" s="168">
        <f t="shared" ref="G35" si="41">F35*100/E35</f>
        <v>6.6280214115312583</v>
      </c>
      <c r="H35" s="170">
        <f>H36+H37+H38</f>
        <v>0</v>
      </c>
      <c r="I35" s="170">
        <f t="shared" ref="I35:AZ35" si="42">I36+I37+I38</f>
        <v>0</v>
      </c>
      <c r="J35" s="170"/>
      <c r="K35" s="170">
        <f t="shared" si="42"/>
        <v>694.73599999999999</v>
      </c>
      <c r="L35" s="170">
        <f t="shared" si="42"/>
        <v>694.73599999999999</v>
      </c>
      <c r="M35" s="170"/>
      <c r="N35" s="170">
        <f t="shared" si="42"/>
        <v>569</v>
      </c>
      <c r="O35" s="170">
        <f t="shared" si="42"/>
        <v>569</v>
      </c>
      <c r="P35" s="170"/>
      <c r="Q35" s="170">
        <f t="shared" si="42"/>
        <v>560</v>
      </c>
      <c r="R35" s="170">
        <f t="shared" si="42"/>
        <v>560</v>
      </c>
      <c r="S35" s="170"/>
      <c r="T35" s="170">
        <f t="shared" si="42"/>
        <v>2153.2577000000001</v>
      </c>
      <c r="U35" s="170">
        <f t="shared" si="42"/>
        <v>2153.2577000000001</v>
      </c>
      <c r="V35" s="170"/>
      <c r="W35" s="170">
        <f t="shared" si="42"/>
        <v>2167.1618799999997</v>
      </c>
      <c r="X35" s="170">
        <f t="shared" si="42"/>
        <v>2167.1618799999997</v>
      </c>
      <c r="Y35" s="170"/>
      <c r="Z35" s="170">
        <f t="shared" si="42"/>
        <v>4153.2901700000002</v>
      </c>
      <c r="AA35" s="170">
        <f t="shared" si="42"/>
        <v>0</v>
      </c>
      <c r="AB35" s="170">
        <f t="shared" si="42"/>
        <v>0</v>
      </c>
      <c r="AC35" s="170">
        <f t="shared" si="42"/>
        <v>0</v>
      </c>
      <c r="AD35" s="170"/>
      <c r="AE35" s="170">
        <f t="shared" si="42"/>
        <v>2219.9324799999999</v>
      </c>
      <c r="AF35" s="170">
        <f t="shared" si="42"/>
        <v>0</v>
      </c>
      <c r="AG35" s="170">
        <f t="shared" si="42"/>
        <v>0</v>
      </c>
      <c r="AH35" s="170">
        <f t="shared" si="42"/>
        <v>0</v>
      </c>
      <c r="AI35" s="170"/>
      <c r="AJ35" s="170">
        <f t="shared" si="42"/>
        <v>0</v>
      </c>
      <c r="AK35" s="170">
        <f t="shared" si="42"/>
        <v>0</v>
      </c>
      <c r="AL35" s="170">
        <f t="shared" si="42"/>
        <v>0</v>
      </c>
      <c r="AM35" s="170">
        <f t="shared" si="42"/>
        <v>0</v>
      </c>
      <c r="AN35" s="170"/>
      <c r="AO35" s="170">
        <f t="shared" si="42"/>
        <v>1715.6334299999996</v>
      </c>
      <c r="AP35" s="170">
        <f t="shared" si="42"/>
        <v>0</v>
      </c>
      <c r="AQ35" s="170">
        <f t="shared" si="42"/>
        <v>0</v>
      </c>
      <c r="AR35" s="170">
        <f t="shared" si="42"/>
        <v>0</v>
      </c>
      <c r="AS35" s="170"/>
      <c r="AT35" s="170">
        <f t="shared" si="42"/>
        <v>36840.217409999997</v>
      </c>
      <c r="AU35" s="170">
        <f t="shared" si="42"/>
        <v>0</v>
      </c>
      <c r="AV35" s="170">
        <f t="shared" si="42"/>
        <v>0</v>
      </c>
      <c r="AW35" s="170">
        <f t="shared" si="42"/>
        <v>0</v>
      </c>
      <c r="AX35" s="170"/>
      <c r="AY35" s="170">
        <f t="shared" si="42"/>
        <v>41626.465129999997</v>
      </c>
      <c r="AZ35" s="170">
        <f t="shared" si="42"/>
        <v>0</v>
      </c>
      <c r="BA35" s="170"/>
      <c r="BB35" s="357" t="s">
        <v>432</v>
      </c>
      <c r="BC35" s="356"/>
    </row>
    <row r="36" spans="1:55" ht="31.2">
      <c r="A36" s="265"/>
      <c r="B36" s="277"/>
      <c r="C36" s="277"/>
      <c r="D36" s="152" t="s">
        <v>37</v>
      </c>
      <c r="E36" s="170">
        <f t="shared" ref="E36:E37" si="43">H36+K36+N36+Q36+T36+W36+Z36+AE36+AJ36+AO36+AT36+AY36</f>
        <v>0</v>
      </c>
      <c r="F36" s="170">
        <f t="shared" ref="F36:F37" si="44">I36+L36+O36+R36+U36+X36+AA36+AF36+AK36+AP36+AU36+AZ36</f>
        <v>0</v>
      </c>
      <c r="G36" s="168"/>
      <c r="H36" s="168">
        <f t="shared" ref="H36:BA36" si="45">H43+H50+H57+H64+H71+H78+H85+H92+H99+H106+H113+H120+H127+H134+H141+H148</f>
        <v>0</v>
      </c>
      <c r="I36" s="168">
        <f t="shared" si="45"/>
        <v>0</v>
      </c>
      <c r="J36" s="168">
        <f t="shared" si="45"/>
        <v>0</v>
      </c>
      <c r="K36" s="168">
        <f t="shared" si="45"/>
        <v>0</v>
      </c>
      <c r="L36" s="168">
        <f t="shared" si="45"/>
        <v>0</v>
      </c>
      <c r="M36" s="168">
        <f t="shared" si="45"/>
        <v>0</v>
      </c>
      <c r="N36" s="168">
        <f t="shared" si="45"/>
        <v>0</v>
      </c>
      <c r="O36" s="168">
        <f t="shared" si="45"/>
        <v>0</v>
      </c>
      <c r="P36" s="168">
        <f t="shared" si="45"/>
        <v>0</v>
      </c>
      <c r="Q36" s="168">
        <f t="shared" si="45"/>
        <v>0</v>
      </c>
      <c r="R36" s="168">
        <f t="shared" si="45"/>
        <v>0</v>
      </c>
      <c r="S36" s="168">
        <f t="shared" si="45"/>
        <v>0</v>
      </c>
      <c r="T36" s="168">
        <f t="shared" si="45"/>
        <v>0</v>
      </c>
      <c r="U36" s="168">
        <f t="shared" si="45"/>
        <v>0</v>
      </c>
      <c r="V36" s="168">
        <f t="shared" si="45"/>
        <v>0</v>
      </c>
      <c r="W36" s="168">
        <f t="shared" si="45"/>
        <v>0</v>
      </c>
      <c r="X36" s="168">
        <f t="shared" si="45"/>
        <v>0</v>
      </c>
      <c r="Y36" s="168">
        <f t="shared" si="45"/>
        <v>0</v>
      </c>
      <c r="Z36" s="168">
        <f t="shared" si="45"/>
        <v>0</v>
      </c>
      <c r="AA36" s="168">
        <f t="shared" si="45"/>
        <v>0</v>
      </c>
      <c r="AB36" s="168">
        <f t="shared" si="45"/>
        <v>0</v>
      </c>
      <c r="AC36" s="168">
        <f t="shared" si="45"/>
        <v>0</v>
      </c>
      <c r="AD36" s="168">
        <f t="shared" si="45"/>
        <v>0</v>
      </c>
      <c r="AE36" s="168">
        <f t="shared" si="45"/>
        <v>0</v>
      </c>
      <c r="AF36" s="168">
        <f t="shared" si="45"/>
        <v>0</v>
      </c>
      <c r="AG36" s="168">
        <f t="shared" si="45"/>
        <v>0</v>
      </c>
      <c r="AH36" s="168">
        <f t="shared" si="45"/>
        <v>0</v>
      </c>
      <c r="AI36" s="168">
        <f t="shared" si="45"/>
        <v>0</v>
      </c>
      <c r="AJ36" s="168">
        <f t="shared" si="45"/>
        <v>0</v>
      </c>
      <c r="AK36" s="168">
        <f t="shared" si="45"/>
        <v>0</v>
      </c>
      <c r="AL36" s="168">
        <f t="shared" si="45"/>
        <v>0</v>
      </c>
      <c r="AM36" s="168">
        <f t="shared" si="45"/>
        <v>0</v>
      </c>
      <c r="AN36" s="168">
        <f t="shared" si="45"/>
        <v>0</v>
      </c>
      <c r="AO36" s="168">
        <f t="shared" si="45"/>
        <v>0</v>
      </c>
      <c r="AP36" s="168">
        <f t="shared" si="45"/>
        <v>0</v>
      </c>
      <c r="AQ36" s="168">
        <f t="shared" si="45"/>
        <v>0</v>
      </c>
      <c r="AR36" s="168">
        <f t="shared" si="45"/>
        <v>0</v>
      </c>
      <c r="AS36" s="168">
        <f t="shared" si="45"/>
        <v>0</v>
      </c>
      <c r="AT36" s="168">
        <f t="shared" si="45"/>
        <v>0</v>
      </c>
      <c r="AU36" s="168">
        <f t="shared" si="45"/>
        <v>0</v>
      </c>
      <c r="AV36" s="168">
        <f t="shared" si="45"/>
        <v>0</v>
      </c>
      <c r="AW36" s="168">
        <f t="shared" si="45"/>
        <v>0</v>
      </c>
      <c r="AX36" s="168">
        <f t="shared" si="45"/>
        <v>0</v>
      </c>
      <c r="AY36" s="168">
        <f t="shared" si="45"/>
        <v>0</v>
      </c>
      <c r="AZ36" s="168">
        <f t="shared" si="45"/>
        <v>0</v>
      </c>
      <c r="BA36" s="168">
        <f t="shared" si="45"/>
        <v>0</v>
      </c>
      <c r="BB36" s="358"/>
      <c r="BC36" s="356"/>
    </row>
    <row r="37" spans="1:55" ht="49.5" customHeight="1">
      <c r="A37" s="265"/>
      <c r="B37" s="277"/>
      <c r="C37" s="277"/>
      <c r="D37" s="178" t="s">
        <v>2</v>
      </c>
      <c r="E37" s="170">
        <f t="shared" si="43"/>
        <v>0</v>
      </c>
      <c r="F37" s="170">
        <f t="shared" si="44"/>
        <v>0</v>
      </c>
      <c r="G37" s="168"/>
      <c r="H37" s="168">
        <f t="shared" ref="H37:BA37" si="46">H44+H51+H58+H65+H72+H79+H86+H93+H100+H107+H114+H121+H128+H135+H142+H149</f>
        <v>0</v>
      </c>
      <c r="I37" s="168">
        <f t="shared" si="46"/>
        <v>0</v>
      </c>
      <c r="J37" s="168">
        <f t="shared" si="46"/>
        <v>0</v>
      </c>
      <c r="K37" s="168">
        <f t="shared" si="46"/>
        <v>0</v>
      </c>
      <c r="L37" s="168">
        <f t="shared" si="46"/>
        <v>0</v>
      </c>
      <c r="M37" s="168">
        <f t="shared" si="46"/>
        <v>0</v>
      </c>
      <c r="N37" s="168">
        <f t="shared" si="46"/>
        <v>0</v>
      </c>
      <c r="O37" s="168">
        <f t="shared" si="46"/>
        <v>0</v>
      </c>
      <c r="P37" s="168">
        <f t="shared" si="46"/>
        <v>0</v>
      </c>
      <c r="Q37" s="168">
        <f t="shared" si="46"/>
        <v>0</v>
      </c>
      <c r="R37" s="168">
        <f t="shared" si="46"/>
        <v>0</v>
      </c>
      <c r="S37" s="168">
        <f t="shared" si="46"/>
        <v>0</v>
      </c>
      <c r="T37" s="168">
        <f t="shared" si="46"/>
        <v>0</v>
      </c>
      <c r="U37" s="168">
        <f t="shared" si="46"/>
        <v>0</v>
      </c>
      <c r="V37" s="168">
        <f t="shared" si="46"/>
        <v>0</v>
      </c>
      <c r="W37" s="168">
        <f t="shared" si="46"/>
        <v>0</v>
      </c>
      <c r="X37" s="168">
        <f t="shared" si="46"/>
        <v>0</v>
      </c>
      <c r="Y37" s="168">
        <f t="shared" si="46"/>
        <v>0</v>
      </c>
      <c r="Z37" s="168">
        <f t="shared" si="46"/>
        <v>0</v>
      </c>
      <c r="AA37" s="168">
        <f t="shared" si="46"/>
        <v>0</v>
      </c>
      <c r="AB37" s="168">
        <f t="shared" si="46"/>
        <v>0</v>
      </c>
      <c r="AC37" s="168">
        <f t="shared" si="46"/>
        <v>0</v>
      </c>
      <c r="AD37" s="168">
        <f t="shared" si="46"/>
        <v>0</v>
      </c>
      <c r="AE37" s="168">
        <f t="shared" si="46"/>
        <v>0</v>
      </c>
      <c r="AF37" s="168">
        <f t="shared" si="46"/>
        <v>0</v>
      </c>
      <c r="AG37" s="168">
        <f t="shared" si="46"/>
        <v>0</v>
      </c>
      <c r="AH37" s="168">
        <f t="shared" si="46"/>
        <v>0</v>
      </c>
      <c r="AI37" s="168">
        <f t="shared" si="46"/>
        <v>0</v>
      </c>
      <c r="AJ37" s="168">
        <f t="shared" si="46"/>
        <v>0</v>
      </c>
      <c r="AK37" s="168">
        <f t="shared" si="46"/>
        <v>0</v>
      </c>
      <c r="AL37" s="168">
        <f t="shared" si="46"/>
        <v>0</v>
      </c>
      <c r="AM37" s="168">
        <f t="shared" si="46"/>
        <v>0</v>
      </c>
      <c r="AN37" s="168">
        <f t="shared" si="46"/>
        <v>0</v>
      </c>
      <c r="AO37" s="168">
        <f t="shared" si="46"/>
        <v>0</v>
      </c>
      <c r="AP37" s="168">
        <f t="shared" si="46"/>
        <v>0</v>
      </c>
      <c r="AQ37" s="168">
        <f t="shared" si="46"/>
        <v>0</v>
      </c>
      <c r="AR37" s="168">
        <f t="shared" si="46"/>
        <v>0</v>
      </c>
      <c r="AS37" s="168">
        <f t="shared" si="46"/>
        <v>0</v>
      </c>
      <c r="AT37" s="168">
        <f t="shared" si="46"/>
        <v>0</v>
      </c>
      <c r="AU37" s="168">
        <f t="shared" si="46"/>
        <v>0</v>
      </c>
      <c r="AV37" s="168">
        <f t="shared" si="46"/>
        <v>0</v>
      </c>
      <c r="AW37" s="168">
        <f t="shared" si="46"/>
        <v>0</v>
      </c>
      <c r="AX37" s="168">
        <f t="shared" si="46"/>
        <v>0</v>
      </c>
      <c r="AY37" s="168">
        <f t="shared" si="46"/>
        <v>0</v>
      </c>
      <c r="AZ37" s="168">
        <f t="shared" si="46"/>
        <v>0</v>
      </c>
      <c r="BA37" s="168">
        <f t="shared" si="46"/>
        <v>0</v>
      </c>
      <c r="BB37" s="358"/>
      <c r="BC37" s="356"/>
    </row>
    <row r="38" spans="1:55" ht="21.75" customHeight="1">
      <c r="A38" s="265"/>
      <c r="B38" s="277"/>
      <c r="C38" s="277"/>
      <c r="D38" s="211" t="s">
        <v>270</v>
      </c>
      <c r="E38" s="170">
        <f t="shared" ref="E38:E41" si="47">H38+K38+N38+Q38+T38+W38+Z38+AE38+AJ38+AO38+AT38+AY38</f>
        <v>92699.694199999998</v>
      </c>
      <c r="F38" s="170">
        <f t="shared" ref="F38:F41" si="48">I38+L38+O38+R38+U38+X38+AA38+AF38+AK38+AP38+AU38+AZ38</f>
        <v>6144.1555799999996</v>
      </c>
      <c r="G38" s="168">
        <f t="shared" ref="G38:G39" si="49">F38*100/E38</f>
        <v>6.6280214115312583</v>
      </c>
      <c r="H38" s="168">
        <f t="shared" ref="H38:BA38" si="50">H45+H52+H59+H66+H73+H80+H87+H94+H101+H108+H115+H122+H129+H136+H143+H150</f>
        <v>0</v>
      </c>
      <c r="I38" s="168">
        <f t="shared" si="50"/>
        <v>0</v>
      </c>
      <c r="J38" s="168">
        <f t="shared" si="50"/>
        <v>0</v>
      </c>
      <c r="K38" s="168">
        <f t="shared" si="50"/>
        <v>694.73599999999999</v>
      </c>
      <c r="L38" s="168">
        <f t="shared" si="50"/>
        <v>694.73599999999999</v>
      </c>
      <c r="M38" s="168">
        <f t="shared" si="50"/>
        <v>0</v>
      </c>
      <c r="N38" s="168">
        <f t="shared" si="50"/>
        <v>569</v>
      </c>
      <c r="O38" s="168">
        <f t="shared" si="50"/>
        <v>569</v>
      </c>
      <c r="P38" s="168">
        <f t="shared" si="50"/>
        <v>0</v>
      </c>
      <c r="Q38" s="168">
        <f t="shared" si="50"/>
        <v>560</v>
      </c>
      <c r="R38" s="168">
        <f t="shared" si="50"/>
        <v>560</v>
      </c>
      <c r="S38" s="168">
        <f t="shared" si="50"/>
        <v>0</v>
      </c>
      <c r="T38" s="168">
        <f t="shared" si="50"/>
        <v>2153.2577000000001</v>
      </c>
      <c r="U38" s="168">
        <f t="shared" si="50"/>
        <v>2153.2577000000001</v>
      </c>
      <c r="V38" s="168">
        <f t="shared" si="50"/>
        <v>0</v>
      </c>
      <c r="W38" s="168">
        <f t="shared" si="50"/>
        <v>2167.1618799999997</v>
      </c>
      <c r="X38" s="168">
        <f t="shared" si="50"/>
        <v>2167.1618799999997</v>
      </c>
      <c r="Y38" s="168">
        <f t="shared" si="50"/>
        <v>0</v>
      </c>
      <c r="Z38" s="168">
        <f t="shared" si="50"/>
        <v>4153.2901700000002</v>
      </c>
      <c r="AA38" s="168">
        <f t="shared" si="50"/>
        <v>0</v>
      </c>
      <c r="AB38" s="168">
        <f t="shared" si="50"/>
        <v>0</v>
      </c>
      <c r="AC38" s="168">
        <f t="shared" si="50"/>
        <v>0</v>
      </c>
      <c r="AD38" s="168">
        <f t="shared" si="50"/>
        <v>0</v>
      </c>
      <c r="AE38" s="168">
        <f t="shared" si="50"/>
        <v>2219.9324799999999</v>
      </c>
      <c r="AF38" s="168">
        <f t="shared" si="50"/>
        <v>0</v>
      </c>
      <c r="AG38" s="168">
        <f t="shared" si="50"/>
        <v>0</v>
      </c>
      <c r="AH38" s="168">
        <f t="shared" si="50"/>
        <v>0</v>
      </c>
      <c r="AI38" s="168">
        <f t="shared" si="50"/>
        <v>0</v>
      </c>
      <c r="AJ38" s="168">
        <f t="shared" si="50"/>
        <v>0</v>
      </c>
      <c r="AK38" s="168">
        <f t="shared" si="50"/>
        <v>0</v>
      </c>
      <c r="AL38" s="168">
        <f t="shared" si="50"/>
        <v>0</v>
      </c>
      <c r="AM38" s="168">
        <f t="shared" si="50"/>
        <v>0</v>
      </c>
      <c r="AN38" s="168">
        <f t="shared" si="50"/>
        <v>0</v>
      </c>
      <c r="AO38" s="168">
        <f t="shared" si="50"/>
        <v>1715.6334299999996</v>
      </c>
      <c r="AP38" s="168">
        <f t="shared" si="50"/>
        <v>0</v>
      </c>
      <c r="AQ38" s="168">
        <f t="shared" si="50"/>
        <v>0</v>
      </c>
      <c r="AR38" s="168">
        <f t="shared" si="50"/>
        <v>0</v>
      </c>
      <c r="AS38" s="168">
        <f t="shared" si="50"/>
        <v>0</v>
      </c>
      <c r="AT38" s="168">
        <f t="shared" si="50"/>
        <v>36840.217409999997</v>
      </c>
      <c r="AU38" s="168">
        <f t="shared" si="50"/>
        <v>0</v>
      </c>
      <c r="AV38" s="168">
        <f t="shared" si="50"/>
        <v>0</v>
      </c>
      <c r="AW38" s="168">
        <f t="shared" si="50"/>
        <v>0</v>
      </c>
      <c r="AX38" s="168">
        <f t="shared" si="50"/>
        <v>0</v>
      </c>
      <c r="AY38" s="168">
        <f t="shared" si="50"/>
        <v>41626.465129999997</v>
      </c>
      <c r="AZ38" s="168">
        <f t="shared" si="50"/>
        <v>0</v>
      </c>
      <c r="BA38" s="168">
        <f t="shared" si="50"/>
        <v>0</v>
      </c>
      <c r="BB38" s="358"/>
      <c r="BC38" s="356"/>
    </row>
    <row r="39" spans="1:55" ht="80.25" customHeight="1">
      <c r="A39" s="265"/>
      <c r="B39" s="277"/>
      <c r="C39" s="277"/>
      <c r="D39" s="211" t="s">
        <v>276</v>
      </c>
      <c r="E39" s="170">
        <f t="shared" si="47"/>
        <v>82211.306719999993</v>
      </c>
      <c r="F39" s="170">
        <f t="shared" si="48"/>
        <v>2623.4842000000003</v>
      </c>
      <c r="G39" s="168">
        <f t="shared" si="49"/>
        <v>3.1911476713722773</v>
      </c>
      <c r="H39" s="168">
        <f t="shared" ref="H39:BA39" si="51">H46+H53+H60+H67+H74+H81+H88+H95+H102+H109+H116+H123+H130+H137+H144+H151</f>
        <v>0</v>
      </c>
      <c r="I39" s="168">
        <f t="shared" si="51"/>
        <v>0</v>
      </c>
      <c r="J39" s="168">
        <f t="shared" si="51"/>
        <v>0</v>
      </c>
      <c r="K39" s="168">
        <f t="shared" si="51"/>
        <v>0</v>
      </c>
      <c r="L39" s="168">
        <f t="shared" si="51"/>
        <v>0</v>
      </c>
      <c r="M39" s="168">
        <f t="shared" si="51"/>
        <v>0</v>
      </c>
      <c r="N39" s="168">
        <f t="shared" si="51"/>
        <v>100</v>
      </c>
      <c r="O39" s="168">
        <f t="shared" si="51"/>
        <v>100</v>
      </c>
      <c r="P39" s="168">
        <f t="shared" si="51"/>
        <v>0</v>
      </c>
      <c r="Q39" s="168">
        <f t="shared" si="51"/>
        <v>0</v>
      </c>
      <c r="R39" s="168">
        <f t="shared" si="51"/>
        <v>0</v>
      </c>
      <c r="S39" s="168">
        <f t="shared" si="51"/>
        <v>0</v>
      </c>
      <c r="T39" s="168">
        <f t="shared" si="51"/>
        <v>2122.2577000000001</v>
      </c>
      <c r="U39" s="168">
        <f t="shared" si="51"/>
        <v>2122.2577000000001</v>
      </c>
      <c r="V39" s="168">
        <f t="shared" si="51"/>
        <v>0</v>
      </c>
      <c r="W39" s="168">
        <f t="shared" si="51"/>
        <v>401.22650000000004</v>
      </c>
      <c r="X39" s="168">
        <f t="shared" si="51"/>
        <v>401.22650000000004</v>
      </c>
      <c r="Y39" s="168">
        <f t="shared" si="51"/>
        <v>0</v>
      </c>
      <c r="Z39" s="168">
        <f t="shared" si="51"/>
        <v>1121.1399800000002</v>
      </c>
      <c r="AA39" s="168">
        <f t="shared" si="51"/>
        <v>0</v>
      </c>
      <c r="AB39" s="168">
        <f t="shared" si="51"/>
        <v>0</v>
      </c>
      <c r="AC39" s="168">
        <f t="shared" si="51"/>
        <v>0</v>
      </c>
      <c r="AD39" s="168">
        <f t="shared" si="51"/>
        <v>0</v>
      </c>
      <c r="AE39" s="168">
        <f t="shared" si="51"/>
        <v>0</v>
      </c>
      <c r="AF39" s="168">
        <f t="shared" si="51"/>
        <v>0</v>
      </c>
      <c r="AG39" s="168">
        <f t="shared" si="51"/>
        <v>0</v>
      </c>
      <c r="AH39" s="168">
        <f t="shared" si="51"/>
        <v>0</v>
      </c>
      <c r="AI39" s="168">
        <f t="shared" si="51"/>
        <v>0</v>
      </c>
      <c r="AJ39" s="168">
        <f t="shared" si="51"/>
        <v>0</v>
      </c>
      <c r="AK39" s="168">
        <f t="shared" si="51"/>
        <v>0</v>
      </c>
      <c r="AL39" s="168">
        <f t="shared" si="51"/>
        <v>0</v>
      </c>
      <c r="AM39" s="168">
        <f t="shared" si="51"/>
        <v>0</v>
      </c>
      <c r="AN39" s="168">
        <f t="shared" si="51"/>
        <v>0</v>
      </c>
      <c r="AO39" s="168">
        <f t="shared" si="51"/>
        <v>0</v>
      </c>
      <c r="AP39" s="168">
        <f t="shared" si="51"/>
        <v>0</v>
      </c>
      <c r="AQ39" s="168">
        <f t="shared" si="51"/>
        <v>0</v>
      </c>
      <c r="AR39" s="168">
        <f t="shared" si="51"/>
        <v>0</v>
      </c>
      <c r="AS39" s="168">
        <f t="shared" si="51"/>
        <v>0</v>
      </c>
      <c r="AT39" s="168">
        <f t="shared" si="51"/>
        <v>36840.217409999997</v>
      </c>
      <c r="AU39" s="168">
        <f t="shared" si="51"/>
        <v>0</v>
      </c>
      <c r="AV39" s="168">
        <f t="shared" si="51"/>
        <v>0</v>
      </c>
      <c r="AW39" s="168">
        <f t="shared" si="51"/>
        <v>0</v>
      </c>
      <c r="AX39" s="168">
        <f t="shared" si="51"/>
        <v>0</v>
      </c>
      <c r="AY39" s="168">
        <f t="shared" si="51"/>
        <v>41626.465129999997</v>
      </c>
      <c r="AZ39" s="168">
        <f t="shared" si="51"/>
        <v>0</v>
      </c>
      <c r="BA39" s="168">
        <f t="shared" si="51"/>
        <v>0</v>
      </c>
      <c r="BB39" s="358"/>
      <c r="BC39" s="356"/>
    </row>
    <row r="40" spans="1:55" ht="21.75" customHeight="1">
      <c r="A40" s="265"/>
      <c r="B40" s="277"/>
      <c r="C40" s="277"/>
      <c r="D40" s="211" t="s">
        <v>271</v>
      </c>
      <c r="E40" s="170">
        <f t="shared" si="47"/>
        <v>0</v>
      </c>
      <c r="F40" s="170">
        <f>I40+L40+O40+R40+U40+X40+AA40+AF40+AK40+AP40+AU40+AZ40</f>
        <v>0</v>
      </c>
      <c r="G40" s="168"/>
      <c r="H40" s="168">
        <f t="shared" ref="H40:BA40" si="52">H47+H54+H61+H68+H75+H82+H89+H96+H103+H110+H117+H124+H131+H138+H145+H152</f>
        <v>0</v>
      </c>
      <c r="I40" s="168">
        <f t="shared" si="52"/>
        <v>0</v>
      </c>
      <c r="J40" s="168">
        <f t="shared" si="52"/>
        <v>0</v>
      </c>
      <c r="K40" s="168">
        <f t="shared" si="52"/>
        <v>0</v>
      </c>
      <c r="L40" s="168">
        <f t="shared" si="52"/>
        <v>0</v>
      </c>
      <c r="M40" s="168">
        <f t="shared" si="52"/>
        <v>0</v>
      </c>
      <c r="N40" s="168">
        <f t="shared" si="52"/>
        <v>0</v>
      </c>
      <c r="O40" s="168">
        <f t="shared" si="52"/>
        <v>0</v>
      </c>
      <c r="P40" s="168">
        <f t="shared" si="52"/>
        <v>0</v>
      </c>
      <c r="Q40" s="168">
        <f t="shared" si="52"/>
        <v>0</v>
      </c>
      <c r="R40" s="168">
        <f t="shared" si="52"/>
        <v>0</v>
      </c>
      <c r="S40" s="168">
        <f t="shared" si="52"/>
        <v>0</v>
      </c>
      <c r="T40" s="168">
        <f t="shared" si="52"/>
        <v>0</v>
      </c>
      <c r="U40" s="168">
        <f t="shared" si="52"/>
        <v>0</v>
      </c>
      <c r="V40" s="168">
        <f t="shared" si="52"/>
        <v>0</v>
      </c>
      <c r="W40" s="168">
        <f t="shared" si="52"/>
        <v>0</v>
      </c>
      <c r="X40" s="168">
        <f t="shared" si="52"/>
        <v>0</v>
      </c>
      <c r="Y40" s="168">
        <f t="shared" si="52"/>
        <v>0</v>
      </c>
      <c r="Z40" s="168">
        <f t="shared" si="52"/>
        <v>0</v>
      </c>
      <c r="AA40" s="168">
        <f t="shared" si="52"/>
        <v>0</v>
      </c>
      <c r="AB40" s="168">
        <f t="shared" si="52"/>
        <v>0</v>
      </c>
      <c r="AC40" s="168">
        <f t="shared" si="52"/>
        <v>0</v>
      </c>
      <c r="AD40" s="168">
        <f t="shared" si="52"/>
        <v>0</v>
      </c>
      <c r="AE40" s="168">
        <f t="shared" si="52"/>
        <v>0</v>
      </c>
      <c r="AF40" s="168">
        <f t="shared" si="52"/>
        <v>0</v>
      </c>
      <c r="AG40" s="168">
        <f t="shared" si="52"/>
        <v>0</v>
      </c>
      <c r="AH40" s="168">
        <f t="shared" si="52"/>
        <v>0</v>
      </c>
      <c r="AI40" s="168">
        <f t="shared" si="52"/>
        <v>0</v>
      </c>
      <c r="AJ40" s="168">
        <f t="shared" si="52"/>
        <v>0</v>
      </c>
      <c r="AK40" s="168">
        <f t="shared" si="52"/>
        <v>0</v>
      </c>
      <c r="AL40" s="168">
        <f t="shared" si="52"/>
        <v>0</v>
      </c>
      <c r="AM40" s="168">
        <f t="shared" si="52"/>
        <v>0</v>
      </c>
      <c r="AN40" s="168">
        <f t="shared" si="52"/>
        <v>0</v>
      </c>
      <c r="AO40" s="168">
        <f t="shared" si="52"/>
        <v>0</v>
      </c>
      <c r="AP40" s="168">
        <f t="shared" si="52"/>
        <v>0</v>
      </c>
      <c r="AQ40" s="168">
        <f t="shared" si="52"/>
        <v>0</v>
      </c>
      <c r="AR40" s="168">
        <f t="shared" si="52"/>
        <v>0</v>
      </c>
      <c r="AS40" s="168">
        <f t="shared" si="52"/>
        <v>0</v>
      </c>
      <c r="AT40" s="168">
        <f t="shared" si="52"/>
        <v>0</v>
      </c>
      <c r="AU40" s="168">
        <f t="shared" si="52"/>
        <v>0</v>
      </c>
      <c r="AV40" s="168">
        <f t="shared" si="52"/>
        <v>0</v>
      </c>
      <c r="AW40" s="168">
        <f t="shared" si="52"/>
        <v>0</v>
      </c>
      <c r="AX40" s="168">
        <f t="shared" si="52"/>
        <v>0</v>
      </c>
      <c r="AY40" s="168">
        <f t="shared" si="52"/>
        <v>0</v>
      </c>
      <c r="AZ40" s="168">
        <f t="shared" si="52"/>
        <v>0</v>
      </c>
      <c r="BA40" s="168">
        <f t="shared" si="52"/>
        <v>0</v>
      </c>
      <c r="BB40" s="358"/>
      <c r="BC40" s="356"/>
    </row>
    <row r="41" spans="1:55" ht="33.75" customHeight="1">
      <c r="A41" s="265"/>
      <c r="B41" s="277"/>
      <c r="C41" s="277"/>
      <c r="D41" s="212" t="s">
        <v>43</v>
      </c>
      <c r="E41" s="170">
        <f t="shared" si="47"/>
        <v>0</v>
      </c>
      <c r="F41" s="170">
        <f t="shared" si="48"/>
        <v>0</v>
      </c>
      <c r="G41" s="168"/>
      <c r="H41" s="168">
        <f t="shared" ref="H41:BA41" si="53">H48+H55+H62+H69+H76+H83+H90+H97+H104+H111+H118+H125+H132+H139+H146+H153</f>
        <v>0</v>
      </c>
      <c r="I41" s="168">
        <f t="shared" si="53"/>
        <v>0</v>
      </c>
      <c r="J41" s="168">
        <f t="shared" si="53"/>
        <v>0</v>
      </c>
      <c r="K41" s="168">
        <f t="shared" si="53"/>
        <v>0</v>
      </c>
      <c r="L41" s="168">
        <f t="shared" si="53"/>
        <v>0</v>
      </c>
      <c r="M41" s="168">
        <f t="shared" si="53"/>
        <v>0</v>
      </c>
      <c r="N41" s="168">
        <f t="shared" si="53"/>
        <v>0</v>
      </c>
      <c r="O41" s="168">
        <f t="shared" si="53"/>
        <v>0</v>
      </c>
      <c r="P41" s="168">
        <f t="shared" si="53"/>
        <v>0</v>
      </c>
      <c r="Q41" s="168">
        <f t="shared" si="53"/>
        <v>0</v>
      </c>
      <c r="R41" s="168">
        <f t="shared" si="53"/>
        <v>0</v>
      </c>
      <c r="S41" s="168">
        <f t="shared" si="53"/>
        <v>0</v>
      </c>
      <c r="T41" s="168">
        <f t="shared" si="53"/>
        <v>0</v>
      </c>
      <c r="U41" s="168">
        <f t="shared" si="53"/>
        <v>0</v>
      </c>
      <c r="V41" s="168">
        <f t="shared" si="53"/>
        <v>0</v>
      </c>
      <c r="W41" s="168">
        <f t="shared" si="53"/>
        <v>0</v>
      </c>
      <c r="X41" s="168">
        <f t="shared" si="53"/>
        <v>0</v>
      </c>
      <c r="Y41" s="168">
        <f t="shared" si="53"/>
        <v>0</v>
      </c>
      <c r="Z41" s="168">
        <f t="shared" si="53"/>
        <v>0</v>
      </c>
      <c r="AA41" s="168">
        <f t="shared" si="53"/>
        <v>0</v>
      </c>
      <c r="AB41" s="168">
        <f t="shared" si="53"/>
        <v>0</v>
      </c>
      <c r="AC41" s="168">
        <f t="shared" si="53"/>
        <v>0</v>
      </c>
      <c r="AD41" s="168">
        <f t="shared" si="53"/>
        <v>0</v>
      </c>
      <c r="AE41" s="168">
        <f t="shared" si="53"/>
        <v>0</v>
      </c>
      <c r="AF41" s="168">
        <f t="shared" si="53"/>
        <v>0</v>
      </c>
      <c r="AG41" s="168">
        <f t="shared" si="53"/>
        <v>0</v>
      </c>
      <c r="AH41" s="168">
        <f t="shared" si="53"/>
        <v>0</v>
      </c>
      <c r="AI41" s="168">
        <f t="shared" si="53"/>
        <v>0</v>
      </c>
      <c r="AJ41" s="168">
        <f t="shared" si="53"/>
        <v>0</v>
      </c>
      <c r="AK41" s="168">
        <f t="shared" si="53"/>
        <v>0</v>
      </c>
      <c r="AL41" s="168">
        <f t="shared" si="53"/>
        <v>0</v>
      </c>
      <c r="AM41" s="168">
        <f t="shared" si="53"/>
        <v>0</v>
      </c>
      <c r="AN41" s="168">
        <f t="shared" si="53"/>
        <v>0</v>
      </c>
      <c r="AO41" s="168">
        <f t="shared" si="53"/>
        <v>0</v>
      </c>
      <c r="AP41" s="168">
        <f t="shared" si="53"/>
        <v>0</v>
      </c>
      <c r="AQ41" s="168">
        <f t="shared" si="53"/>
        <v>0</v>
      </c>
      <c r="AR41" s="168">
        <f t="shared" si="53"/>
        <v>0</v>
      </c>
      <c r="AS41" s="168">
        <f t="shared" si="53"/>
        <v>0</v>
      </c>
      <c r="AT41" s="168">
        <f t="shared" si="53"/>
        <v>0</v>
      </c>
      <c r="AU41" s="168">
        <f t="shared" si="53"/>
        <v>0</v>
      </c>
      <c r="AV41" s="168">
        <f t="shared" si="53"/>
        <v>0</v>
      </c>
      <c r="AW41" s="168">
        <f t="shared" si="53"/>
        <v>0</v>
      </c>
      <c r="AX41" s="168">
        <f t="shared" si="53"/>
        <v>0</v>
      </c>
      <c r="AY41" s="168">
        <f t="shared" si="53"/>
        <v>0</v>
      </c>
      <c r="AZ41" s="168">
        <f t="shared" si="53"/>
        <v>0</v>
      </c>
      <c r="BA41" s="168">
        <f t="shared" si="53"/>
        <v>0</v>
      </c>
      <c r="BB41" s="359"/>
      <c r="BC41" s="356"/>
    </row>
    <row r="42" spans="1:55" ht="18.75" customHeight="1">
      <c r="A42" s="265" t="s">
        <v>333</v>
      </c>
      <c r="B42" s="277" t="s">
        <v>282</v>
      </c>
      <c r="C42" s="277"/>
      <c r="D42" s="154" t="s">
        <v>41</v>
      </c>
      <c r="E42" s="170">
        <f t="shared" ref="E42:E97" si="54">H42+K42+N42+Q42+T42+W42+Z42+AE42+AJ42+AO42+AT42+AY42</f>
        <v>17738.46817</v>
      </c>
      <c r="F42" s="170">
        <f t="shared" ref="F42:F97" si="55">I42+L42+O42+R42+U42+X42+AA42+AF42+AK42+AP42+AU42+AZ42</f>
        <v>898.25076000000001</v>
      </c>
      <c r="G42" s="168">
        <f t="shared" ref="G42" si="56">F42*100/E42</f>
        <v>5.0638575517989617</v>
      </c>
      <c r="H42" s="170">
        <f>H43+H44+H45</f>
        <v>0</v>
      </c>
      <c r="I42" s="170">
        <f t="shared" ref="I42:BA42" si="57">I43+I44+I45</f>
        <v>0</v>
      </c>
      <c r="J42" s="170">
        <f t="shared" si="57"/>
        <v>0</v>
      </c>
      <c r="K42" s="170">
        <f t="shared" si="57"/>
        <v>0</v>
      </c>
      <c r="L42" s="170">
        <f t="shared" si="57"/>
        <v>0</v>
      </c>
      <c r="M42" s="170">
        <f t="shared" si="57"/>
        <v>0</v>
      </c>
      <c r="N42" s="170">
        <f t="shared" si="57"/>
        <v>0</v>
      </c>
      <c r="O42" s="170">
        <f t="shared" si="57"/>
        <v>0</v>
      </c>
      <c r="P42" s="170">
        <f t="shared" si="57"/>
        <v>0</v>
      </c>
      <c r="Q42" s="170">
        <f t="shared" si="57"/>
        <v>0</v>
      </c>
      <c r="R42" s="170">
        <f t="shared" si="57"/>
        <v>0</v>
      </c>
      <c r="S42" s="170">
        <f t="shared" si="57"/>
        <v>0</v>
      </c>
      <c r="T42" s="170">
        <f t="shared" si="57"/>
        <v>898.25076000000001</v>
      </c>
      <c r="U42" s="170">
        <f t="shared" si="57"/>
        <v>898.25076000000001</v>
      </c>
      <c r="V42" s="170">
        <f t="shared" si="57"/>
        <v>0</v>
      </c>
      <c r="W42" s="170">
        <f t="shared" si="57"/>
        <v>0</v>
      </c>
      <c r="X42" s="170">
        <f t="shared" si="57"/>
        <v>0</v>
      </c>
      <c r="Y42" s="170">
        <f t="shared" si="57"/>
        <v>0</v>
      </c>
      <c r="Z42" s="170">
        <f t="shared" si="57"/>
        <v>0</v>
      </c>
      <c r="AA42" s="170">
        <f t="shared" si="57"/>
        <v>0</v>
      </c>
      <c r="AB42" s="170">
        <f t="shared" si="57"/>
        <v>0</v>
      </c>
      <c r="AC42" s="170">
        <f t="shared" si="57"/>
        <v>0</v>
      </c>
      <c r="AD42" s="170">
        <f t="shared" si="57"/>
        <v>0</v>
      </c>
      <c r="AE42" s="170">
        <f t="shared" si="57"/>
        <v>0</v>
      </c>
      <c r="AF42" s="170">
        <f t="shared" si="57"/>
        <v>0</v>
      </c>
      <c r="AG42" s="170">
        <f t="shared" si="57"/>
        <v>0</v>
      </c>
      <c r="AH42" s="170">
        <f t="shared" si="57"/>
        <v>0</v>
      </c>
      <c r="AI42" s="170">
        <f t="shared" si="57"/>
        <v>0</v>
      </c>
      <c r="AJ42" s="170">
        <f t="shared" si="57"/>
        <v>0</v>
      </c>
      <c r="AK42" s="170">
        <f t="shared" si="57"/>
        <v>0</v>
      </c>
      <c r="AL42" s="170">
        <f t="shared" si="57"/>
        <v>0</v>
      </c>
      <c r="AM42" s="170">
        <f t="shared" si="57"/>
        <v>0</v>
      </c>
      <c r="AN42" s="170">
        <f t="shared" si="57"/>
        <v>0</v>
      </c>
      <c r="AO42" s="170">
        <f t="shared" si="57"/>
        <v>0</v>
      </c>
      <c r="AP42" s="170">
        <f t="shared" si="57"/>
        <v>0</v>
      </c>
      <c r="AQ42" s="170">
        <f t="shared" si="57"/>
        <v>0</v>
      </c>
      <c r="AR42" s="170">
        <f t="shared" si="57"/>
        <v>0</v>
      </c>
      <c r="AS42" s="170">
        <f t="shared" si="57"/>
        <v>0</v>
      </c>
      <c r="AT42" s="170">
        <f t="shared" si="57"/>
        <v>16840.217410000001</v>
      </c>
      <c r="AU42" s="170">
        <f t="shared" si="57"/>
        <v>0</v>
      </c>
      <c r="AV42" s="170">
        <f t="shared" si="57"/>
        <v>0</v>
      </c>
      <c r="AW42" s="170">
        <f t="shared" si="57"/>
        <v>0</v>
      </c>
      <c r="AX42" s="170">
        <f t="shared" si="57"/>
        <v>0</v>
      </c>
      <c r="AY42" s="170">
        <f t="shared" si="57"/>
        <v>0</v>
      </c>
      <c r="AZ42" s="170">
        <f t="shared" si="57"/>
        <v>0</v>
      </c>
      <c r="BA42" s="170">
        <f t="shared" si="57"/>
        <v>0</v>
      </c>
      <c r="BB42" s="170"/>
      <c r="BC42" s="356"/>
    </row>
    <row r="43" spans="1:55" ht="31.2">
      <c r="A43" s="265"/>
      <c r="B43" s="277"/>
      <c r="C43" s="277"/>
      <c r="D43" s="152" t="s">
        <v>37</v>
      </c>
      <c r="E43" s="170">
        <f t="shared" si="54"/>
        <v>0</v>
      </c>
      <c r="F43" s="170">
        <f t="shared" si="55"/>
        <v>0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356"/>
    </row>
    <row r="44" spans="1:55" ht="49.5" customHeight="1">
      <c r="A44" s="265"/>
      <c r="B44" s="277"/>
      <c r="C44" s="277"/>
      <c r="D44" s="178" t="s">
        <v>2</v>
      </c>
      <c r="E44" s="170">
        <f t="shared" si="54"/>
        <v>0</v>
      </c>
      <c r="F44" s="170">
        <f t="shared" si="55"/>
        <v>0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356"/>
    </row>
    <row r="45" spans="1:55" ht="21.75" customHeight="1">
      <c r="A45" s="265"/>
      <c r="B45" s="277"/>
      <c r="C45" s="277"/>
      <c r="D45" s="211" t="s">
        <v>270</v>
      </c>
      <c r="E45" s="170">
        <f t="shared" si="54"/>
        <v>17738.46817</v>
      </c>
      <c r="F45" s="170">
        <f t="shared" si="55"/>
        <v>898.25076000000001</v>
      </c>
      <c r="G45" s="168">
        <f t="shared" ref="G45:G46" si="58">F45*100/E45</f>
        <v>5.0638575517989617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>
        <v>898.25076000000001</v>
      </c>
      <c r="U45" s="168">
        <f>T45</f>
        <v>898.25076000000001</v>
      </c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>
        <f>17738.46817-898.25076</f>
        <v>16840.217410000001</v>
      </c>
      <c r="AU45" s="168"/>
      <c r="AV45" s="168"/>
      <c r="AW45" s="168"/>
      <c r="AX45" s="168"/>
      <c r="AY45" s="168"/>
      <c r="AZ45" s="168"/>
      <c r="BA45" s="168"/>
      <c r="BB45" s="168"/>
      <c r="BC45" s="356"/>
    </row>
    <row r="46" spans="1:55" ht="80.25" customHeight="1">
      <c r="A46" s="265"/>
      <c r="B46" s="277"/>
      <c r="C46" s="277"/>
      <c r="D46" s="211" t="s">
        <v>276</v>
      </c>
      <c r="E46" s="170">
        <f t="shared" si="54"/>
        <v>17738.46817</v>
      </c>
      <c r="F46" s="170">
        <f t="shared" si="55"/>
        <v>898.25076000000001</v>
      </c>
      <c r="G46" s="168">
        <f t="shared" si="58"/>
        <v>5.0638575517989617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>
        <f>T45</f>
        <v>898.25076000000001</v>
      </c>
      <c r="U46" s="168">
        <f>T46</f>
        <v>898.25076000000001</v>
      </c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>
        <f>17738.46817-898.25076</f>
        <v>16840.217410000001</v>
      </c>
      <c r="AU46" s="168"/>
      <c r="AV46" s="168"/>
      <c r="AW46" s="168"/>
      <c r="AX46" s="168"/>
      <c r="AY46" s="168"/>
      <c r="AZ46" s="168"/>
      <c r="BA46" s="168"/>
      <c r="BB46" s="168"/>
      <c r="BC46" s="356"/>
    </row>
    <row r="47" spans="1:55" ht="21.75" customHeight="1">
      <c r="A47" s="265"/>
      <c r="B47" s="277"/>
      <c r="C47" s="277"/>
      <c r="D47" s="211" t="s">
        <v>271</v>
      </c>
      <c r="E47" s="170">
        <f t="shared" si="54"/>
        <v>0</v>
      </c>
      <c r="F47" s="170">
        <f t="shared" si="55"/>
        <v>0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356"/>
    </row>
    <row r="48" spans="1:55" ht="33.75" customHeight="1">
      <c r="A48" s="265"/>
      <c r="B48" s="277"/>
      <c r="C48" s="277"/>
      <c r="D48" s="212" t="s">
        <v>43</v>
      </c>
      <c r="E48" s="170">
        <f t="shared" si="54"/>
        <v>0</v>
      </c>
      <c r="F48" s="170">
        <f t="shared" si="55"/>
        <v>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356"/>
    </row>
    <row r="49" spans="1:55" ht="26.25" customHeight="1">
      <c r="A49" s="265" t="s">
        <v>334</v>
      </c>
      <c r="B49" s="277" t="s">
        <v>444</v>
      </c>
      <c r="C49" s="277"/>
      <c r="D49" s="154" t="s">
        <v>41</v>
      </c>
      <c r="E49" s="170">
        <f>H49+K49+N49+Q49+T49+W49+Z49+AE49+AJ49+AO49+AT49+AY49</f>
        <v>62854.005720000001</v>
      </c>
      <c r="F49" s="170">
        <f t="shared" si="55"/>
        <v>132.86574000000002</v>
      </c>
      <c r="G49" s="168">
        <f t="shared" ref="G49" si="59">F49*100/E49</f>
        <v>0.21138786379325772</v>
      </c>
      <c r="H49" s="168">
        <f>H50+H51+H52+H54+H55</f>
        <v>0</v>
      </c>
      <c r="I49" s="168">
        <f t="shared" ref="I49:BA49" si="60">I50+I51+I52+I54+I55</f>
        <v>0</v>
      </c>
      <c r="J49" s="168">
        <f t="shared" si="60"/>
        <v>0</v>
      </c>
      <c r="K49" s="168">
        <f t="shared" si="60"/>
        <v>0</v>
      </c>
      <c r="L49" s="168">
        <f t="shared" si="60"/>
        <v>0</v>
      </c>
      <c r="M49" s="168">
        <f t="shared" si="60"/>
        <v>0</v>
      </c>
      <c r="N49" s="168">
        <f t="shared" si="60"/>
        <v>100</v>
      </c>
      <c r="O49" s="168">
        <f t="shared" si="60"/>
        <v>100</v>
      </c>
      <c r="P49" s="168">
        <f t="shared" si="60"/>
        <v>0</v>
      </c>
      <c r="Q49" s="168">
        <f t="shared" si="60"/>
        <v>0</v>
      </c>
      <c r="R49" s="168">
        <f t="shared" si="60"/>
        <v>0</v>
      </c>
      <c r="S49" s="168">
        <f t="shared" si="60"/>
        <v>0</v>
      </c>
      <c r="T49" s="168">
        <f t="shared" si="60"/>
        <v>0</v>
      </c>
      <c r="U49" s="168">
        <f t="shared" si="60"/>
        <v>0</v>
      </c>
      <c r="V49" s="168">
        <f t="shared" si="60"/>
        <v>0</v>
      </c>
      <c r="W49" s="168">
        <f t="shared" si="60"/>
        <v>32.865740000000002</v>
      </c>
      <c r="X49" s="168">
        <f t="shared" si="60"/>
        <v>32.865740000000002</v>
      </c>
      <c r="Y49" s="168">
        <f t="shared" si="60"/>
        <v>0</v>
      </c>
      <c r="Z49" s="168">
        <f t="shared" si="60"/>
        <v>1121.1399800000002</v>
      </c>
      <c r="AA49" s="168">
        <f t="shared" si="60"/>
        <v>0</v>
      </c>
      <c r="AB49" s="168">
        <f t="shared" si="60"/>
        <v>0</v>
      </c>
      <c r="AC49" s="168">
        <f t="shared" si="60"/>
        <v>0</v>
      </c>
      <c r="AD49" s="168">
        <f t="shared" si="60"/>
        <v>0</v>
      </c>
      <c r="AE49" s="168">
        <f t="shared" si="60"/>
        <v>0</v>
      </c>
      <c r="AF49" s="168">
        <f t="shared" si="60"/>
        <v>0</v>
      </c>
      <c r="AG49" s="168">
        <f t="shared" si="60"/>
        <v>0</v>
      </c>
      <c r="AH49" s="168">
        <f t="shared" si="60"/>
        <v>0</v>
      </c>
      <c r="AI49" s="168">
        <f t="shared" si="60"/>
        <v>0</v>
      </c>
      <c r="AJ49" s="168">
        <f t="shared" si="60"/>
        <v>0</v>
      </c>
      <c r="AK49" s="168">
        <f t="shared" si="60"/>
        <v>0</v>
      </c>
      <c r="AL49" s="168">
        <f t="shared" si="60"/>
        <v>0</v>
      </c>
      <c r="AM49" s="168">
        <f t="shared" si="60"/>
        <v>0</v>
      </c>
      <c r="AN49" s="168">
        <f t="shared" si="60"/>
        <v>0</v>
      </c>
      <c r="AO49" s="168">
        <f t="shared" si="60"/>
        <v>0</v>
      </c>
      <c r="AP49" s="168">
        <f t="shared" si="60"/>
        <v>0</v>
      </c>
      <c r="AQ49" s="168">
        <f t="shared" si="60"/>
        <v>0</v>
      </c>
      <c r="AR49" s="168">
        <f t="shared" si="60"/>
        <v>0</v>
      </c>
      <c r="AS49" s="168">
        <f t="shared" si="60"/>
        <v>0</v>
      </c>
      <c r="AT49" s="168">
        <f t="shared" si="60"/>
        <v>20000</v>
      </c>
      <c r="AU49" s="168">
        <f t="shared" si="60"/>
        <v>0</v>
      </c>
      <c r="AV49" s="168">
        <f t="shared" si="60"/>
        <v>0</v>
      </c>
      <c r="AW49" s="168">
        <f t="shared" si="60"/>
        <v>0</v>
      </c>
      <c r="AX49" s="168">
        <f t="shared" si="60"/>
        <v>0</v>
      </c>
      <c r="AY49" s="168">
        <f t="shared" si="60"/>
        <v>41600</v>
      </c>
      <c r="AZ49" s="168">
        <f t="shared" si="60"/>
        <v>0</v>
      </c>
      <c r="BA49" s="168">
        <f t="shared" si="60"/>
        <v>0</v>
      </c>
      <c r="BB49" s="168"/>
      <c r="BC49" s="180"/>
    </row>
    <row r="50" spans="1:55" ht="33.75" customHeight="1">
      <c r="A50" s="265"/>
      <c r="B50" s="277"/>
      <c r="C50" s="277"/>
      <c r="D50" s="152" t="s">
        <v>37</v>
      </c>
      <c r="E50" s="170">
        <f t="shared" si="54"/>
        <v>0</v>
      </c>
      <c r="F50" s="170">
        <f t="shared" si="55"/>
        <v>0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80"/>
    </row>
    <row r="51" spans="1:55" ht="33.75" customHeight="1">
      <c r="A51" s="265"/>
      <c r="B51" s="277"/>
      <c r="C51" s="277"/>
      <c r="D51" s="178" t="s">
        <v>2</v>
      </c>
      <c r="E51" s="170">
        <f t="shared" si="54"/>
        <v>0</v>
      </c>
      <c r="F51" s="170">
        <f t="shared" si="55"/>
        <v>0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80"/>
    </row>
    <row r="52" spans="1:55" ht="24" customHeight="1">
      <c r="A52" s="265"/>
      <c r="B52" s="277"/>
      <c r="C52" s="277"/>
      <c r="D52" s="211" t="s">
        <v>270</v>
      </c>
      <c r="E52" s="170">
        <f t="shared" si="54"/>
        <v>62854.005720000001</v>
      </c>
      <c r="F52" s="170">
        <f t="shared" si="55"/>
        <v>132.86574000000002</v>
      </c>
      <c r="G52" s="168">
        <f t="shared" ref="G52:G53" si="61">F52*100/E52</f>
        <v>0.21138786379325772</v>
      </c>
      <c r="H52" s="168"/>
      <c r="I52" s="168"/>
      <c r="J52" s="168"/>
      <c r="K52" s="168"/>
      <c r="L52" s="168"/>
      <c r="M52" s="168"/>
      <c r="N52" s="168">
        <v>100</v>
      </c>
      <c r="O52" s="168">
        <v>100</v>
      </c>
      <c r="P52" s="168"/>
      <c r="Q52" s="168"/>
      <c r="R52" s="168"/>
      <c r="S52" s="168"/>
      <c r="T52" s="168"/>
      <c r="U52" s="168"/>
      <c r="V52" s="168"/>
      <c r="W52" s="168">
        <v>32.865740000000002</v>
      </c>
      <c r="X52" s="168">
        <v>32.865740000000002</v>
      </c>
      <c r="Y52" s="168"/>
      <c r="Z52" s="168">
        <f>1154.00572-32.86574</f>
        <v>1121.1399800000002</v>
      </c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>
        <v>20000</v>
      </c>
      <c r="AU52" s="168"/>
      <c r="AV52" s="168"/>
      <c r="AW52" s="168"/>
      <c r="AX52" s="168"/>
      <c r="AY52" s="168">
        <v>41600</v>
      </c>
      <c r="AZ52" s="168"/>
      <c r="BA52" s="168"/>
      <c r="BB52" s="168"/>
      <c r="BC52" s="180"/>
    </row>
    <row r="53" spans="1:55" ht="33.75" customHeight="1">
      <c r="A53" s="265"/>
      <c r="B53" s="277"/>
      <c r="C53" s="277"/>
      <c r="D53" s="211" t="s">
        <v>276</v>
      </c>
      <c r="E53" s="170">
        <f t="shared" si="54"/>
        <v>62854.005720000001</v>
      </c>
      <c r="F53" s="170">
        <f t="shared" si="55"/>
        <v>132.86574000000002</v>
      </c>
      <c r="G53" s="168">
        <f t="shared" si="61"/>
        <v>0.21138786379325772</v>
      </c>
      <c r="H53" s="168"/>
      <c r="I53" s="168"/>
      <c r="J53" s="168"/>
      <c r="K53" s="168"/>
      <c r="L53" s="168"/>
      <c r="M53" s="168"/>
      <c r="N53" s="168">
        <v>100</v>
      </c>
      <c r="O53" s="168">
        <v>100</v>
      </c>
      <c r="P53" s="168"/>
      <c r="Q53" s="168"/>
      <c r="R53" s="168"/>
      <c r="S53" s="168"/>
      <c r="T53" s="168"/>
      <c r="U53" s="168"/>
      <c r="V53" s="168"/>
      <c r="W53" s="168">
        <v>32.865740000000002</v>
      </c>
      <c r="X53" s="168">
        <v>32.865740000000002</v>
      </c>
      <c r="Y53" s="168"/>
      <c r="Z53" s="168">
        <f>1154.00572-32.86574</f>
        <v>1121.1399800000002</v>
      </c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>
        <v>20000</v>
      </c>
      <c r="AU53" s="168"/>
      <c r="AV53" s="168"/>
      <c r="AW53" s="168"/>
      <c r="AX53" s="168"/>
      <c r="AY53" s="168">
        <v>41600</v>
      </c>
      <c r="AZ53" s="168"/>
      <c r="BA53" s="168"/>
      <c r="BB53" s="168"/>
      <c r="BC53" s="180"/>
    </row>
    <row r="54" spans="1:55" ht="24" customHeight="1">
      <c r="A54" s="265"/>
      <c r="B54" s="277"/>
      <c r="C54" s="277"/>
      <c r="D54" s="211" t="s">
        <v>271</v>
      </c>
      <c r="E54" s="170">
        <f t="shared" si="54"/>
        <v>0</v>
      </c>
      <c r="F54" s="170">
        <f t="shared" si="55"/>
        <v>0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80"/>
    </row>
    <row r="55" spans="1:55" ht="33.75" customHeight="1">
      <c r="A55" s="265"/>
      <c r="B55" s="277"/>
      <c r="C55" s="277"/>
      <c r="D55" s="212" t="s">
        <v>43</v>
      </c>
      <c r="E55" s="170">
        <f t="shared" si="54"/>
        <v>0</v>
      </c>
      <c r="F55" s="170">
        <f t="shared" si="55"/>
        <v>0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80"/>
    </row>
    <row r="56" spans="1:55" ht="20.25" customHeight="1">
      <c r="A56" s="265" t="s">
        <v>335</v>
      </c>
      <c r="B56" s="356" t="s">
        <v>283</v>
      </c>
      <c r="C56" s="277"/>
      <c r="D56" s="154" t="s">
        <v>41</v>
      </c>
      <c r="E56" s="170">
        <f t="shared" si="54"/>
        <v>633.04936999999995</v>
      </c>
      <c r="F56" s="170">
        <f t="shared" si="55"/>
        <v>630</v>
      </c>
      <c r="G56" s="168">
        <f t="shared" ref="G56" si="62">F56*100/E56</f>
        <v>99.518304551823505</v>
      </c>
      <c r="H56" s="170">
        <f>SUM(H57:H59)</f>
        <v>0</v>
      </c>
      <c r="I56" s="170">
        <f t="shared" ref="I56:BA56" si="63">SUM(I57:I59)</f>
        <v>0</v>
      </c>
      <c r="J56" s="170">
        <f t="shared" si="63"/>
        <v>0</v>
      </c>
      <c r="K56" s="170">
        <f t="shared" si="63"/>
        <v>0</v>
      </c>
      <c r="L56" s="170">
        <f t="shared" si="63"/>
        <v>0</v>
      </c>
      <c r="M56" s="170">
        <f t="shared" si="63"/>
        <v>0</v>
      </c>
      <c r="N56" s="170">
        <f t="shared" si="63"/>
        <v>100</v>
      </c>
      <c r="O56" s="170">
        <f t="shared" si="63"/>
        <v>100</v>
      </c>
      <c r="P56" s="170">
        <f t="shared" si="63"/>
        <v>0</v>
      </c>
      <c r="Q56" s="170">
        <f t="shared" si="63"/>
        <v>0</v>
      </c>
      <c r="R56" s="170">
        <f t="shared" si="63"/>
        <v>0</v>
      </c>
      <c r="S56" s="170">
        <f t="shared" si="63"/>
        <v>0</v>
      </c>
      <c r="T56" s="170">
        <f t="shared" si="63"/>
        <v>0</v>
      </c>
      <c r="U56" s="170">
        <f t="shared" si="63"/>
        <v>0</v>
      </c>
      <c r="V56" s="170">
        <f t="shared" si="63"/>
        <v>0</v>
      </c>
      <c r="W56" s="170">
        <f t="shared" si="63"/>
        <v>530</v>
      </c>
      <c r="X56" s="170">
        <f t="shared" si="63"/>
        <v>530</v>
      </c>
      <c r="Y56" s="170">
        <f t="shared" si="63"/>
        <v>0</v>
      </c>
      <c r="Z56" s="170">
        <f t="shared" si="63"/>
        <v>0</v>
      </c>
      <c r="AA56" s="170">
        <f t="shared" si="63"/>
        <v>0</v>
      </c>
      <c r="AB56" s="170">
        <f t="shared" si="63"/>
        <v>0</v>
      </c>
      <c r="AC56" s="170">
        <f t="shared" si="63"/>
        <v>0</v>
      </c>
      <c r="AD56" s="170">
        <f t="shared" si="63"/>
        <v>0</v>
      </c>
      <c r="AE56" s="170">
        <f>SUM(AE57:AE59)</f>
        <v>0</v>
      </c>
      <c r="AF56" s="170">
        <f t="shared" si="63"/>
        <v>0</v>
      </c>
      <c r="AG56" s="170">
        <f t="shared" si="63"/>
        <v>0</v>
      </c>
      <c r="AH56" s="170">
        <f t="shared" si="63"/>
        <v>0</v>
      </c>
      <c r="AI56" s="170">
        <f t="shared" si="63"/>
        <v>0</v>
      </c>
      <c r="AJ56" s="170">
        <f t="shared" si="63"/>
        <v>0</v>
      </c>
      <c r="AK56" s="170">
        <f t="shared" si="63"/>
        <v>0</v>
      </c>
      <c r="AL56" s="170">
        <f t="shared" si="63"/>
        <v>0</v>
      </c>
      <c r="AM56" s="170">
        <f t="shared" si="63"/>
        <v>0</v>
      </c>
      <c r="AN56" s="170">
        <f t="shared" si="63"/>
        <v>0</v>
      </c>
      <c r="AO56" s="170">
        <f t="shared" si="63"/>
        <v>3.0493700000000001</v>
      </c>
      <c r="AP56" s="170">
        <f t="shared" si="63"/>
        <v>0</v>
      </c>
      <c r="AQ56" s="170">
        <f t="shared" si="63"/>
        <v>0</v>
      </c>
      <c r="AR56" s="170">
        <f t="shared" si="63"/>
        <v>0</v>
      </c>
      <c r="AS56" s="170">
        <f t="shared" si="63"/>
        <v>0</v>
      </c>
      <c r="AT56" s="170">
        <f t="shared" si="63"/>
        <v>0</v>
      </c>
      <c r="AU56" s="170">
        <f t="shared" si="63"/>
        <v>0</v>
      </c>
      <c r="AV56" s="170">
        <f t="shared" si="63"/>
        <v>0</v>
      </c>
      <c r="AW56" s="170">
        <f t="shared" si="63"/>
        <v>0</v>
      </c>
      <c r="AX56" s="170">
        <f t="shared" si="63"/>
        <v>0</v>
      </c>
      <c r="AY56" s="170">
        <f t="shared" si="63"/>
        <v>0</v>
      </c>
      <c r="AZ56" s="170">
        <f t="shared" si="63"/>
        <v>0</v>
      </c>
      <c r="BA56" s="170">
        <f t="shared" si="63"/>
        <v>0</v>
      </c>
      <c r="BB56" s="170"/>
      <c r="BC56" s="267"/>
    </row>
    <row r="57" spans="1:55" ht="35.25" customHeight="1">
      <c r="A57" s="265"/>
      <c r="B57" s="356"/>
      <c r="C57" s="277"/>
      <c r="D57" s="152" t="s">
        <v>37</v>
      </c>
      <c r="E57" s="170">
        <f t="shared" si="54"/>
        <v>0</v>
      </c>
      <c r="F57" s="170">
        <f t="shared" si="55"/>
        <v>0</v>
      </c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267"/>
    </row>
    <row r="58" spans="1:55" ht="56.25" customHeight="1">
      <c r="A58" s="265"/>
      <c r="B58" s="356"/>
      <c r="C58" s="277"/>
      <c r="D58" s="178" t="s">
        <v>2</v>
      </c>
      <c r="E58" s="170">
        <f t="shared" si="54"/>
        <v>0</v>
      </c>
      <c r="F58" s="170">
        <f t="shared" si="55"/>
        <v>0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267"/>
    </row>
    <row r="59" spans="1:55" ht="19.5" customHeight="1">
      <c r="A59" s="265"/>
      <c r="B59" s="356"/>
      <c r="C59" s="277"/>
      <c r="D59" s="211" t="s">
        <v>270</v>
      </c>
      <c r="E59" s="170">
        <f t="shared" si="54"/>
        <v>633.04936999999995</v>
      </c>
      <c r="F59" s="170">
        <f t="shared" si="55"/>
        <v>630</v>
      </c>
      <c r="G59" s="168">
        <f t="shared" ref="G59" si="64">F59*100/E59</f>
        <v>99.518304551823505</v>
      </c>
      <c r="H59" s="168"/>
      <c r="I59" s="168"/>
      <c r="J59" s="168"/>
      <c r="K59" s="168"/>
      <c r="L59" s="168"/>
      <c r="M59" s="168"/>
      <c r="N59" s="168">
        <v>100</v>
      </c>
      <c r="O59" s="168">
        <v>100</v>
      </c>
      <c r="P59" s="168"/>
      <c r="Q59" s="168"/>
      <c r="R59" s="168"/>
      <c r="S59" s="168"/>
      <c r="T59" s="168"/>
      <c r="U59" s="168"/>
      <c r="V59" s="168"/>
      <c r="W59" s="168">
        <f>533.04937-3.04937</f>
        <v>530</v>
      </c>
      <c r="X59" s="168">
        <f>533.04937-3.04937</f>
        <v>530</v>
      </c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>
        <v>3.0493700000000001</v>
      </c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267"/>
    </row>
    <row r="60" spans="1:55" ht="84.75" customHeight="1">
      <c r="A60" s="265"/>
      <c r="B60" s="356"/>
      <c r="C60" s="277"/>
      <c r="D60" s="211" t="s">
        <v>276</v>
      </c>
      <c r="E60" s="170">
        <f t="shared" si="54"/>
        <v>0</v>
      </c>
      <c r="F60" s="170">
        <f t="shared" si="55"/>
        <v>0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267"/>
    </row>
    <row r="61" spans="1:55" ht="19.5" customHeight="1">
      <c r="A61" s="265"/>
      <c r="B61" s="356"/>
      <c r="C61" s="277"/>
      <c r="D61" s="211" t="s">
        <v>271</v>
      </c>
      <c r="E61" s="170">
        <f t="shared" si="54"/>
        <v>0</v>
      </c>
      <c r="F61" s="170">
        <f t="shared" si="55"/>
        <v>0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267"/>
    </row>
    <row r="62" spans="1:55" ht="31.2">
      <c r="A62" s="265"/>
      <c r="B62" s="356"/>
      <c r="C62" s="277"/>
      <c r="D62" s="212" t="s">
        <v>43</v>
      </c>
      <c r="E62" s="170">
        <f t="shared" si="54"/>
        <v>0</v>
      </c>
      <c r="F62" s="170">
        <f t="shared" si="55"/>
        <v>0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267"/>
    </row>
    <row r="63" spans="1:55" ht="22.5" customHeight="1">
      <c r="A63" s="265" t="s">
        <v>336</v>
      </c>
      <c r="B63" s="277" t="s">
        <v>284</v>
      </c>
      <c r="C63" s="277"/>
      <c r="D63" s="154" t="s">
        <v>41</v>
      </c>
      <c r="E63" s="170">
        <f t="shared" si="54"/>
        <v>129.32810000000001</v>
      </c>
      <c r="F63" s="170">
        <f t="shared" si="55"/>
        <v>0</v>
      </c>
      <c r="G63" s="168">
        <f t="shared" ref="G63" si="65">F63*100/E63</f>
        <v>0</v>
      </c>
      <c r="H63" s="170">
        <f>SUM(H64:H66)</f>
        <v>0</v>
      </c>
      <c r="I63" s="170">
        <f t="shared" ref="I63:BA63" si="66">SUM(I64:I66)</f>
        <v>0</v>
      </c>
      <c r="J63" s="170">
        <f t="shared" si="66"/>
        <v>0</v>
      </c>
      <c r="K63" s="170">
        <f t="shared" si="66"/>
        <v>0</v>
      </c>
      <c r="L63" s="170">
        <f t="shared" si="66"/>
        <v>0</v>
      </c>
      <c r="M63" s="170">
        <f t="shared" si="66"/>
        <v>0</v>
      </c>
      <c r="N63" s="170">
        <f t="shared" si="66"/>
        <v>0</v>
      </c>
      <c r="O63" s="170">
        <f t="shared" si="66"/>
        <v>0</v>
      </c>
      <c r="P63" s="170">
        <f t="shared" si="66"/>
        <v>0</v>
      </c>
      <c r="Q63" s="170">
        <f t="shared" si="66"/>
        <v>0</v>
      </c>
      <c r="R63" s="170">
        <f t="shared" si="66"/>
        <v>0</v>
      </c>
      <c r="S63" s="170">
        <f t="shared" si="66"/>
        <v>0</v>
      </c>
      <c r="T63" s="170">
        <f t="shared" si="66"/>
        <v>0</v>
      </c>
      <c r="U63" s="170">
        <f t="shared" si="66"/>
        <v>0</v>
      </c>
      <c r="V63" s="170">
        <f t="shared" si="66"/>
        <v>0</v>
      </c>
      <c r="W63" s="170">
        <f t="shared" si="66"/>
        <v>0</v>
      </c>
      <c r="X63" s="170">
        <f t="shared" si="66"/>
        <v>0</v>
      </c>
      <c r="Y63" s="170">
        <f t="shared" si="66"/>
        <v>0</v>
      </c>
      <c r="Z63" s="170">
        <f t="shared" si="66"/>
        <v>129.32810000000001</v>
      </c>
      <c r="AA63" s="170">
        <f t="shared" si="66"/>
        <v>0</v>
      </c>
      <c r="AB63" s="170">
        <f t="shared" si="66"/>
        <v>0</v>
      </c>
      <c r="AC63" s="170">
        <f t="shared" si="66"/>
        <v>0</v>
      </c>
      <c r="AD63" s="170">
        <f t="shared" si="66"/>
        <v>0</v>
      </c>
      <c r="AE63" s="170">
        <f t="shared" si="66"/>
        <v>0</v>
      </c>
      <c r="AF63" s="170">
        <f t="shared" si="66"/>
        <v>0</v>
      </c>
      <c r="AG63" s="170">
        <f t="shared" si="66"/>
        <v>0</v>
      </c>
      <c r="AH63" s="170">
        <f t="shared" si="66"/>
        <v>0</v>
      </c>
      <c r="AI63" s="170">
        <f t="shared" si="66"/>
        <v>0</v>
      </c>
      <c r="AJ63" s="170">
        <f t="shared" si="66"/>
        <v>0</v>
      </c>
      <c r="AK63" s="170">
        <f t="shared" si="66"/>
        <v>0</v>
      </c>
      <c r="AL63" s="170">
        <f t="shared" si="66"/>
        <v>0</v>
      </c>
      <c r="AM63" s="170">
        <f t="shared" si="66"/>
        <v>0</v>
      </c>
      <c r="AN63" s="170">
        <f t="shared" si="66"/>
        <v>0</v>
      </c>
      <c r="AO63" s="170">
        <f t="shared" si="66"/>
        <v>0</v>
      </c>
      <c r="AP63" s="170">
        <f t="shared" si="66"/>
        <v>0</v>
      </c>
      <c r="AQ63" s="170">
        <f t="shared" si="66"/>
        <v>0</v>
      </c>
      <c r="AR63" s="170">
        <f t="shared" si="66"/>
        <v>0</v>
      </c>
      <c r="AS63" s="170">
        <f t="shared" si="66"/>
        <v>0</v>
      </c>
      <c r="AT63" s="170">
        <f t="shared" si="66"/>
        <v>0</v>
      </c>
      <c r="AU63" s="170">
        <f t="shared" si="66"/>
        <v>0</v>
      </c>
      <c r="AV63" s="170">
        <f t="shared" si="66"/>
        <v>0</v>
      </c>
      <c r="AW63" s="170">
        <f t="shared" si="66"/>
        <v>0</v>
      </c>
      <c r="AX63" s="170">
        <f t="shared" si="66"/>
        <v>0</v>
      </c>
      <c r="AY63" s="170">
        <f t="shared" si="66"/>
        <v>0</v>
      </c>
      <c r="AZ63" s="170">
        <f t="shared" si="66"/>
        <v>0</v>
      </c>
      <c r="BA63" s="170">
        <f t="shared" si="66"/>
        <v>0</v>
      </c>
      <c r="BB63" s="170"/>
      <c r="BC63" s="356"/>
    </row>
    <row r="64" spans="1:55" ht="36.75" customHeight="1">
      <c r="A64" s="265"/>
      <c r="B64" s="277"/>
      <c r="C64" s="277"/>
      <c r="D64" s="152" t="s">
        <v>37</v>
      </c>
      <c r="E64" s="170">
        <f t="shared" si="54"/>
        <v>0</v>
      </c>
      <c r="F64" s="170">
        <f t="shared" si="55"/>
        <v>0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356"/>
    </row>
    <row r="65" spans="1:55" ht="52.5" customHeight="1">
      <c r="A65" s="265"/>
      <c r="B65" s="277"/>
      <c r="C65" s="277"/>
      <c r="D65" s="178" t="s">
        <v>2</v>
      </c>
      <c r="E65" s="170">
        <f t="shared" si="54"/>
        <v>0</v>
      </c>
      <c r="F65" s="170">
        <f t="shared" si="55"/>
        <v>0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356"/>
    </row>
    <row r="66" spans="1:55" ht="22.5" customHeight="1">
      <c r="A66" s="265"/>
      <c r="B66" s="277"/>
      <c r="C66" s="277"/>
      <c r="D66" s="211" t="s">
        <v>270</v>
      </c>
      <c r="E66" s="170">
        <f t="shared" si="54"/>
        <v>129.32810000000001</v>
      </c>
      <c r="F66" s="170">
        <f t="shared" si="55"/>
        <v>0</v>
      </c>
      <c r="G66" s="168">
        <f t="shared" ref="G66" si="67">F66*100/E66</f>
        <v>0</v>
      </c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>
        <v>129.32810000000001</v>
      </c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356"/>
    </row>
    <row r="67" spans="1:55" ht="81.75" customHeight="1">
      <c r="A67" s="265"/>
      <c r="B67" s="277"/>
      <c r="C67" s="277"/>
      <c r="D67" s="211" t="s">
        <v>276</v>
      </c>
      <c r="E67" s="170">
        <f t="shared" si="54"/>
        <v>0</v>
      </c>
      <c r="F67" s="170">
        <f t="shared" si="55"/>
        <v>0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356"/>
    </row>
    <row r="68" spans="1:55" ht="22.5" customHeight="1">
      <c r="A68" s="265"/>
      <c r="B68" s="277"/>
      <c r="C68" s="277"/>
      <c r="D68" s="211" t="s">
        <v>271</v>
      </c>
      <c r="E68" s="170">
        <f t="shared" si="54"/>
        <v>0</v>
      </c>
      <c r="F68" s="170">
        <f t="shared" si="55"/>
        <v>0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356"/>
    </row>
    <row r="69" spans="1:55" ht="33.75" customHeight="1">
      <c r="A69" s="265"/>
      <c r="B69" s="277"/>
      <c r="C69" s="277"/>
      <c r="D69" s="212" t="s">
        <v>43</v>
      </c>
      <c r="E69" s="170">
        <f t="shared" si="54"/>
        <v>0</v>
      </c>
      <c r="F69" s="170">
        <f t="shared" si="55"/>
        <v>0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356"/>
    </row>
    <row r="70" spans="1:55" ht="22.5" customHeight="1">
      <c r="A70" s="265" t="s">
        <v>337</v>
      </c>
      <c r="B70" s="277" t="s">
        <v>457</v>
      </c>
      <c r="C70" s="277"/>
      <c r="D70" s="154" t="s">
        <v>41</v>
      </c>
      <c r="E70" s="170">
        <f t="shared" si="54"/>
        <v>200</v>
      </c>
      <c r="F70" s="170">
        <f t="shared" si="55"/>
        <v>200</v>
      </c>
      <c r="G70" s="168">
        <f t="shared" ref="G70" si="68">F70*100/E70</f>
        <v>100</v>
      </c>
      <c r="H70" s="168">
        <f>SUM(H71:H73)</f>
        <v>0</v>
      </c>
      <c r="I70" s="168">
        <f t="shared" ref="I70:BA70" si="69">SUM(I71:I73)</f>
        <v>0</v>
      </c>
      <c r="J70" s="168">
        <f t="shared" si="69"/>
        <v>0</v>
      </c>
      <c r="K70" s="168">
        <f t="shared" si="69"/>
        <v>0</v>
      </c>
      <c r="L70" s="168">
        <f t="shared" si="69"/>
        <v>0</v>
      </c>
      <c r="M70" s="168">
        <f t="shared" si="69"/>
        <v>0</v>
      </c>
      <c r="N70" s="168">
        <f t="shared" si="69"/>
        <v>169</v>
      </c>
      <c r="O70" s="168">
        <f t="shared" si="69"/>
        <v>169</v>
      </c>
      <c r="P70" s="168">
        <f t="shared" si="69"/>
        <v>0</v>
      </c>
      <c r="Q70" s="168">
        <f t="shared" si="69"/>
        <v>0</v>
      </c>
      <c r="R70" s="168">
        <f t="shared" si="69"/>
        <v>0</v>
      </c>
      <c r="S70" s="168">
        <f t="shared" si="69"/>
        <v>0</v>
      </c>
      <c r="T70" s="168">
        <f t="shared" si="69"/>
        <v>31</v>
      </c>
      <c r="U70" s="168">
        <f t="shared" si="69"/>
        <v>31</v>
      </c>
      <c r="V70" s="168">
        <f t="shared" si="69"/>
        <v>0</v>
      </c>
      <c r="W70" s="168">
        <f t="shared" si="69"/>
        <v>0</v>
      </c>
      <c r="X70" s="168">
        <f t="shared" si="69"/>
        <v>0</v>
      </c>
      <c r="Y70" s="168">
        <f t="shared" si="69"/>
        <v>0</v>
      </c>
      <c r="Z70" s="168">
        <f t="shared" si="69"/>
        <v>0</v>
      </c>
      <c r="AA70" s="168">
        <f t="shared" si="69"/>
        <v>0</v>
      </c>
      <c r="AB70" s="168">
        <f t="shared" si="69"/>
        <v>0</v>
      </c>
      <c r="AC70" s="168">
        <f t="shared" si="69"/>
        <v>0</v>
      </c>
      <c r="AD70" s="168">
        <f t="shared" si="69"/>
        <v>0</v>
      </c>
      <c r="AE70" s="168">
        <f t="shared" si="69"/>
        <v>0</v>
      </c>
      <c r="AF70" s="168">
        <f t="shared" si="69"/>
        <v>0</v>
      </c>
      <c r="AG70" s="168">
        <f t="shared" si="69"/>
        <v>0</v>
      </c>
      <c r="AH70" s="168">
        <f t="shared" si="69"/>
        <v>0</v>
      </c>
      <c r="AI70" s="168">
        <f t="shared" si="69"/>
        <v>0</v>
      </c>
      <c r="AJ70" s="168">
        <f t="shared" si="69"/>
        <v>0</v>
      </c>
      <c r="AK70" s="168">
        <f t="shared" si="69"/>
        <v>0</v>
      </c>
      <c r="AL70" s="168">
        <f t="shared" si="69"/>
        <v>0</v>
      </c>
      <c r="AM70" s="168">
        <f t="shared" si="69"/>
        <v>0</v>
      </c>
      <c r="AN70" s="168">
        <f t="shared" si="69"/>
        <v>0</v>
      </c>
      <c r="AO70" s="168">
        <f t="shared" si="69"/>
        <v>0</v>
      </c>
      <c r="AP70" s="168">
        <f t="shared" si="69"/>
        <v>0</v>
      </c>
      <c r="AQ70" s="168">
        <f t="shared" si="69"/>
        <v>0</v>
      </c>
      <c r="AR70" s="168">
        <f t="shared" si="69"/>
        <v>0</v>
      </c>
      <c r="AS70" s="168">
        <f t="shared" si="69"/>
        <v>0</v>
      </c>
      <c r="AT70" s="168">
        <f t="shared" si="69"/>
        <v>0</v>
      </c>
      <c r="AU70" s="168">
        <f t="shared" si="69"/>
        <v>0</v>
      </c>
      <c r="AV70" s="168">
        <f t="shared" si="69"/>
        <v>0</v>
      </c>
      <c r="AW70" s="168">
        <f t="shared" si="69"/>
        <v>0</v>
      </c>
      <c r="AX70" s="168">
        <f t="shared" si="69"/>
        <v>0</v>
      </c>
      <c r="AY70" s="168">
        <f t="shared" si="69"/>
        <v>0</v>
      </c>
      <c r="AZ70" s="168">
        <f t="shared" si="69"/>
        <v>0</v>
      </c>
      <c r="BA70" s="168">
        <f t="shared" si="69"/>
        <v>0</v>
      </c>
      <c r="BB70" s="168"/>
      <c r="BC70" s="180"/>
    </row>
    <row r="71" spans="1:55" ht="22.5" customHeight="1">
      <c r="A71" s="265"/>
      <c r="B71" s="277"/>
      <c r="C71" s="277"/>
      <c r="D71" s="152" t="s">
        <v>37</v>
      </c>
      <c r="E71" s="170">
        <f t="shared" si="54"/>
        <v>0</v>
      </c>
      <c r="F71" s="170">
        <f t="shared" si="55"/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80"/>
    </row>
    <row r="72" spans="1:55" ht="22.5" customHeight="1">
      <c r="A72" s="265"/>
      <c r="B72" s="277"/>
      <c r="C72" s="277"/>
      <c r="D72" s="178" t="s">
        <v>2</v>
      </c>
      <c r="E72" s="170">
        <f t="shared" si="54"/>
        <v>0</v>
      </c>
      <c r="F72" s="170">
        <f t="shared" si="55"/>
        <v>0</v>
      </c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80"/>
    </row>
    <row r="73" spans="1:55" ht="22.5" customHeight="1">
      <c r="A73" s="265"/>
      <c r="B73" s="277"/>
      <c r="C73" s="277"/>
      <c r="D73" s="211" t="s">
        <v>270</v>
      </c>
      <c r="E73" s="170">
        <f t="shared" si="54"/>
        <v>200</v>
      </c>
      <c r="F73" s="170">
        <f t="shared" si="55"/>
        <v>200</v>
      </c>
      <c r="G73" s="168">
        <f t="shared" ref="G73" si="70">F73*100/E73</f>
        <v>100</v>
      </c>
      <c r="H73" s="168"/>
      <c r="I73" s="168"/>
      <c r="J73" s="168"/>
      <c r="K73" s="168"/>
      <c r="L73" s="168"/>
      <c r="M73" s="168"/>
      <c r="N73" s="168">
        <v>169</v>
      </c>
      <c r="O73" s="168">
        <v>169</v>
      </c>
      <c r="P73" s="168"/>
      <c r="Q73" s="168"/>
      <c r="R73" s="168"/>
      <c r="S73" s="168"/>
      <c r="T73" s="168">
        <f>200-169</f>
        <v>31</v>
      </c>
      <c r="U73" s="168">
        <f>T73</f>
        <v>31</v>
      </c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80"/>
    </row>
    <row r="74" spans="1:55" ht="22.5" customHeight="1">
      <c r="A74" s="265"/>
      <c r="B74" s="277"/>
      <c r="C74" s="277"/>
      <c r="D74" s="211" t="s">
        <v>276</v>
      </c>
      <c r="E74" s="170">
        <f t="shared" si="54"/>
        <v>0</v>
      </c>
      <c r="F74" s="170">
        <f t="shared" si="55"/>
        <v>0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80"/>
    </row>
    <row r="75" spans="1:55" ht="22.5" customHeight="1">
      <c r="A75" s="265"/>
      <c r="B75" s="277"/>
      <c r="C75" s="277"/>
      <c r="D75" s="211" t="s">
        <v>271</v>
      </c>
      <c r="E75" s="170">
        <f t="shared" si="54"/>
        <v>0</v>
      </c>
      <c r="F75" s="170">
        <f t="shared" si="55"/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80"/>
    </row>
    <row r="76" spans="1:55" ht="22.5" customHeight="1">
      <c r="A76" s="265"/>
      <c r="B76" s="277"/>
      <c r="C76" s="277"/>
      <c r="D76" s="212" t="s">
        <v>43</v>
      </c>
      <c r="E76" s="170">
        <f t="shared" si="54"/>
        <v>0</v>
      </c>
      <c r="F76" s="170">
        <f t="shared" si="55"/>
        <v>0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80"/>
    </row>
    <row r="77" spans="1:55" ht="22.5" customHeight="1">
      <c r="A77" s="265" t="s">
        <v>338</v>
      </c>
      <c r="B77" s="277" t="s">
        <v>287</v>
      </c>
      <c r="C77" s="277"/>
      <c r="D77" s="154" t="s">
        <v>41</v>
      </c>
      <c r="E77" s="170">
        <f t="shared" si="54"/>
        <v>1168</v>
      </c>
      <c r="F77" s="170">
        <f t="shared" si="55"/>
        <v>1168</v>
      </c>
      <c r="G77" s="168">
        <f t="shared" ref="G77" si="71">F77*100/E77</f>
        <v>100</v>
      </c>
      <c r="H77" s="168">
        <f>SUM(H78:H80)</f>
        <v>0</v>
      </c>
      <c r="I77" s="168">
        <f t="shared" ref="I77:BA77" si="72">SUM(I78:I80)</f>
        <v>0</v>
      </c>
      <c r="J77" s="168">
        <f t="shared" si="72"/>
        <v>0</v>
      </c>
      <c r="K77" s="168">
        <f t="shared" si="72"/>
        <v>608</v>
      </c>
      <c r="L77" s="168">
        <f t="shared" si="72"/>
        <v>608</v>
      </c>
      <c r="M77" s="168">
        <f t="shared" si="72"/>
        <v>0</v>
      </c>
      <c r="N77" s="168">
        <f t="shared" si="72"/>
        <v>0</v>
      </c>
      <c r="O77" s="168">
        <f t="shared" si="72"/>
        <v>0</v>
      </c>
      <c r="P77" s="168">
        <f t="shared" si="72"/>
        <v>0</v>
      </c>
      <c r="Q77" s="168">
        <f t="shared" si="72"/>
        <v>560</v>
      </c>
      <c r="R77" s="168">
        <f t="shared" si="72"/>
        <v>560</v>
      </c>
      <c r="S77" s="168">
        <f t="shared" si="72"/>
        <v>0</v>
      </c>
      <c r="T77" s="168">
        <f t="shared" si="72"/>
        <v>0</v>
      </c>
      <c r="U77" s="168">
        <f t="shared" si="72"/>
        <v>0</v>
      </c>
      <c r="V77" s="168">
        <f t="shared" si="72"/>
        <v>0</v>
      </c>
      <c r="W77" s="168">
        <f t="shared" si="72"/>
        <v>0</v>
      </c>
      <c r="X77" s="168">
        <f t="shared" si="72"/>
        <v>0</v>
      </c>
      <c r="Y77" s="168">
        <f t="shared" si="72"/>
        <v>0</v>
      </c>
      <c r="Z77" s="168">
        <f t="shared" si="72"/>
        <v>0</v>
      </c>
      <c r="AA77" s="168">
        <f t="shared" si="72"/>
        <v>0</v>
      </c>
      <c r="AB77" s="168">
        <f t="shared" si="72"/>
        <v>0</v>
      </c>
      <c r="AC77" s="168">
        <f t="shared" si="72"/>
        <v>0</v>
      </c>
      <c r="AD77" s="168">
        <f t="shared" si="72"/>
        <v>0</v>
      </c>
      <c r="AE77" s="168">
        <f t="shared" si="72"/>
        <v>0</v>
      </c>
      <c r="AF77" s="168">
        <f t="shared" si="72"/>
        <v>0</v>
      </c>
      <c r="AG77" s="168">
        <f t="shared" si="72"/>
        <v>0</v>
      </c>
      <c r="AH77" s="168">
        <f t="shared" si="72"/>
        <v>0</v>
      </c>
      <c r="AI77" s="168">
        <f t="shared" si="72"/>
        <v>0</v>
      </c>
      <c r="AJ77" s="168">
        <f t="shared" si="72"/>
        <v>0</v>
      </c>
      <c r="AK77" s="168">
        <f t="shared" si="72"/>
        <v>0</v>
      </c>
      <c r="AL77" s="168">
        <f t="shared" si="72"/>
        <v>0</v>
      </c>
      <c r="AM77" s="168">
        <f t="shared" si="72"/>
        <v>0</v>
      </c>
      <c r="AN77" s="168">
        <f t="shared" si="72"/>
        <v>0</v>
      </c>
      <c r="AO77" s="168">
        <f t="shared" si="72"/>
        <v>0</v>
      </c>
      <c r="AP77" s="168">
        <f t="shared" si="72"/>
        <v>0</v>
      </c>
      <c r="AQ77" s="168">
        <f t="shared" si="72"/>
        <v>0</v>
      </c>
      <c r="AR77" s="168">
        <f t="shared" si="72"/>
        <v>0</v>
      </c>
      <c r="AS77" s="168">
        <f t="shared" si="72"/>
        <v>0</v>
      </c>
      <c r="AT77" s="168">
        <f t="shared" si="72"/>
        <v>0</v>
      </c>
      <c r="AU77" s="168">
        <f t="shared" si="72"/>
        <v>0</v>
      </c>
      <c r="AV77" s="168">
        <f t="shared" si="72"/>
        <v>0</v>
      </c>
      <c r="AW77" s="168">
        <f t="shared" si="72"/>
        <v>0</v>
      </c>
      <c r="AX77" s="168">
        <f t="shared" si="72"/>
        <v>0</v>
      </c>
      <c r="AY77" s="168">
        <f t="shared" si="72"/>
        <v>0</v>
      </c>
      <c r="AZ77" s="168">
        <f t="shared" si="72"/>
        <v>0</v>
      </c>
      <c r="BA77" s="168">
        <f t="shared" si="72"/>
        <v>0</v>
      </c>
      <c r="BB77" s="168"/>
      <c r="BC77" s="180"/>
    </row>
    <row r="78" spans="1:55" ht="35.25" customHeight="1">
      <c r="A78" s="265"/>
      <c r="B78" s="277"/>
      <c r="C78" s="277"/>
      <c r="D78" s="152" t="s">
        <v>37</v>
      </c>
      <c r="E78" s="170">
        <f t="shared" si="54"/>
        <v>0</v>
      </c>
      <c r="F78" s="170">
        <f>I78+L78+O78+R78+U78+X78+AA78+AF78+AK78+AP78+AU78+AZ78</f>
        <v>0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80"/>
    </row>
    <row r="79" spans="1:55" ht="52.5" customHeight="1">
      <c r="A79" s="265"/>
      <c r="B79" s="277"/>
      <c r="C79" s="277"/>
      <c r="D79" s="178" t="s">
        <v>2</v>
      </c>
      <c r="E79" s="170">
        <f t="shared" si="54"/>
        <v>0</v>
      </c>
      <c r="F79" s="170">
        <f t="shared" si="55"/>
        <v>0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80"/>
    </row>
    <row r="80" spans="1:55" ht="22.5" customHeight="1">
      <c r="A80" s="265"/>
      <c r="B80" s="277"/>
      <c r="C80" s="277"/>
      <c r="D80" s="211" t="s">
        <v>270</v>
      </c>
      <c r="E80" s="170">
        <f t="shared" si="54"/>
        <v>1168</v>
      </c>
      <c r="F80" s="170">
        <f t="shared" si="55"/>
        <v>1168</v>
      </c>
      <c r="G80" s="168">
        <f t="shared" ref="G80" si="73">F80*100/E80</f>
        <v>100</v>
      </c>
      <c r="H80" s="168"/>
      <c r="I80" s="168"/>
      <c r="J80" s="168"/>
      <c r="K80" s="168">
        <v>608</v>
      </c>
      <c r="L80" s="168">
        <v>608</v>
      </c>
      <c r="M80" s="168"/>
      <c r="N80" s="168"/>
      <c r="O80" s="168"/>
      <c r="P80" s="168"/>
      <c r="Q80" s="168">
        <f>1168-608</f>
        <v>560</v>
      </c>
      <c r="R80" s="168">
        <f>Q80</f>
        <v>560</v>
      </c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80"/>
    </row>
    <row r="81" spans="1:55" ht="81" customHeight="1">
      <c r="A81" s="265"/>
      <c r="B81" s="277"/>
      <c r="C81" s="277"/>
      <c r="D81" s="211" t="s">
        <v>276</v>
      </c>
      <c r="E81" s="170">
        <f t="shared" si="54"/>
        <v>0</v>
      </c>
      <c r="F81" s="170">
        <f t="shared" si="55"/>
        <v>0</v>
      </c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80"/>
    </row>
    <row r="82" spans="1:55" ht="22.5" customHeight="1">
      <c r="A82" s="265"/>
      <c r="B82" s="277"/>
      <c r="C82" s="277"/>
      <c r="D82" s="211" t="s">
        <v>271</v>
      </c>
      <c r="E82" s="170">
        <f t="shared" si="54"/>
        <v>0</v>
      </c>
      <c r="F82" s="170">
        <f t="shared" si="55"/>
        <v>0</v>
      </c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80"/>
    </row>
    <row r="83" spans="1:55" ht="33.75" customHeight="1">
      <c r="A83" s="265"/>
      <c r="B83" s="277"/>
      <c r="C83" s="277"/>
      <c r="D83" s="212" t="s">
        <v>43</v>
      </c>
      <c r="E83" s="170">
        <f t="shared" si="54"/>
        <v>0</v>
      </c>
      <c r="F83" s="170">
        <f t="shared" si="55"/>
        <v>0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80"/>
    </row>
    <row r="84" spans="1:55" ht="22.5" customHeight="1">
      <c r="A84" s="265" t="s">
        <v>339</v>
      </c>
      <c r="B84" s="277" t="s">
        <v>441</v>
      </c>
      <c r="C84" s="277"/>
      <c r="D84" s="154" t="s">
        <v>41</v>
      </c>
      <c r="E84" s="170">
        <f t="shared" si="54"/>
        <v>615</v>
      </c>
      <c r="F84" s="170">
        <f t="shared" si="55"/>
        <v>0</v>
      </c>
      <c r="G84" s="168">
        <f t="shared" ref="G84" si="74">F84*100/E84</f>
        <v>0</v>
      </c>
      <c r="H84" s="168">
        <f>SUM(H85:H87)</f>
        <v>0</v>
      </c>
      <c r="I84" s="168">
        <f t="shared" ref="I84:BA84" si="75">SUM(I85:I87)</f>
        <v>0</v>
      </c>
      <c r="J84" s="168">
        <f t="shared" si="75"/>
        <v>0</v>
      </c>
      <c r="K84" s="168">
        <f t="shared" si="75"/>
        <v>0</v>
      </c>
      <c r="L84" s="168">
        <f t="shared" si="75"/>
        <v>0</v>
      </c>
      <c r="M84" s="168">
        <f t="shared" si="75"/>
        <v>0</v>
      </c>
      <c r="N84" s="168">
        <f t="shared" si="75"/>
        <v>0</v>
      </c>
      <c r="O84" s="168">
        <f t="shared" si="75"/>
        <v>0</v>
      </c>
      <c r="P84" s="168">
        <f t="shared" si="75"/>
        <v>0</v>
      </c>
      <c r="Q84" s="168">
        <f t="shared" si="75"/>
        <v>0</v>
      </c>
      <c r="R84" s="168">
        <f t="shared" si="75"/>
        <v>0</v>
      </c>
      <c r="S84" s="168">
        <f t="shared" si="75"/>
        <v>0</v>
      </c>
      <c r="T84" s="168">
        <f t="shared" si="75"/>
        <v>0</v>
      </c>
      <c r="U84" s="168">
        <f t="shared" si="75"/>
        <v>0</v>
      </c>
      <c r="V84" s="168">
        <f t="shared" si="75"/>
        <v>0</v>
      </c>
      <c r="W84" s="168">
        <f t="shared" si="75"/>
        <v>0</v>
      </c>
      <c r="X84" s="168">
        <f t="shared" si="75"/>
        <v>0</v>
      </c>
      <c r="Y84" s="168">
        <f t="shared" si="75"/>
        <v>0</v>
      </c>
      <c r="Z84" s="168">
        <f t="shared" si="75"/>
        <v>615</v>
      </c>
      <c r="AA84" s="168">
        <f t="shared" si="75"/>
        <v>0</v>
      </c>
      <c r="AB84" s="168">
        <f t="shared" si="75"/>
        <v>0</v>
      </c>
      <c r="AC84" s="168">
        <f t="shared" si="75"/>
        <v>0</v>
      </c>
      <c r="AD84" s="168">
        <f t="shared" si="75"/>
        <v>0</v>
      </c>
      <c r="AE84" s="168">
        <f t="shared" si="75"/>
        <v>0</v>
      </c>
      <c r="AF84" s="168">
        <f t="shared" si="75"/>
        <v>0</v>
      </c>
      <c r="AG84" s="168">
        <f t="shared" si="75"/>
        <v>0</v>
      </c>
      <c r="AH84" s="168">
        <f t="shared" si="75"/>
        <v>0</v>
      </c>
      <c r="AI84" s="168">
        <f t="shared" si="75"/>
        <v>0</v>
      </c>
      <c r="AJ84" s="168">
        <f t="shared" si="75"/>
        <v>0</v>
      </c>
      <c r="AK84" s="168">
        <f t="shared" si="75"/>
        <v>0</v>
      </c>
      <c r="AL84" s="168">
        <f t="shared" si="75"/>
        <v>0</v>
      </c>
      <c r="AM84" s="168">
        <f t="shared" si="75"/>
        <v>0</v>
      </c>
      <c r="AN84" s="168">
        <f t="shared" si="75"/>
        <v>0</v>
      </c>
      <c r="AO84" s="168">
        <f t="shared" si="75"/>
        <v>0</v>
      </c>
      <c r="AP84" s="168">
        <f t="shared" si="75"/>
        <v>0</v>
      </c>
      <c r="AQ84" s="168">
        <f t="shared" si="75"/>
        <v>0</v>
      </c>
      <c r="AR84" s="168">
        <f t="shared" si="75"/>
        <v>0</v>
      </c>
      <c r="AS84" s="168">
        <f t="shared" si="75"/>
        <v>0</v>
      </c>
      <c r="AT84" s="168">
        <f t="shared" si="75"/>
        <v>0</v>
      </c>
      <c r="AU84" s="168">
        <f t="shared" si="75"/>
        <v>0</v>
      </c>
      <c r="AV84" s="168">
        <f t="shared" si="75"/>
        <v>0</v>
      </c>
      <c r="AW84" s="168">
        <f t="shared" si="75"/>
        <v>0</v>
      </c>
      <c r="AX84" s="168">
        <f t="shared" si="75"/>
        <v>0</v>
      </c>
      <c r="AY84" s="168">
        <f t="shared" si="75"/>
        <v>0</v>
      </c>
      <c r="AZ84" s="168">
        <f t="shared" si="75"/>
        <v>0</v>
      </c>
      <c r="BA84" s="168">
        <f t="shared" si="75"/>
        <v>0</v>
      </c>
      <c r="BB84" s="168"/>
      <c r="BC84" s="180"/>
    </row>
    <row r="85" spans="1:55" ht="35.25" customHeight="1">
      <c r="A85" s="265"/>
      <c r="B85" s="277"/>
      <c r="C85" s="277"/>
      <c r="D85" s="152" t="s">
        <v>37</v>
      </c>
      <c r="E85" s="170">
        <f t="shared" si="54"/>
        <v>0</v>
      </c>
      <c r="F85" s="170">
        <f t="shared" si="55"/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80"/>
    </row>
    <row r="86" spans="1:55" ht="48.75" customHeight="1">
      <c r="A86" s="265"/>
      <c r="B86" s="277"/>
      <c r="C86" s="277"/>
      <c r="D86" s="178" t="s">
        <v>2</v>
      </c>
      <c r="E86" s="170">
        <f t="shared" si="54"/>
        <v>0</v>
      </c>
      <c r="F86" s="170">
        <f t="shared" si="55"/>
        <v>0</v>
      </c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80"/>
    </row>
    <row r="87" spans="1:55" ht="22.5" customHeight="1">
      <c r="A87" s="265"/>
      <c r="B87" s="277"/>
      <c r="C87" s="277"/>
      <c r="D87" s="211" t="s">
        <v>270</v>
      </c>
      <c r="E87" s="170">
        <f t="shared" si="54"/>
        <v>615</v>
      </c>
      <c r="F87" s="170">
        <f t="shared" si="55"/>
        <v>0</v>
      </c>
      <c r="G87" s="168">
        <f t="shared" ref="G87" si="76">F87*100/E87</f>
        <v>0</v>
      </c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>
        <v>615</v>
      </c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80"/>
    </row>
    <row r="88" spans="1:55" ht="83.25" customHeight="1">
      <c r="A88" s="265"/>
      <c r="B88" s="277"/>
      <c r="C88" s="277"/>
      <c r="D88" s="211" t="s">
        <v>276</v>
      </c>
      <c r="E88" s="170">
        <f t="shared" si="54"/>
        <v>0</v>
      </c>
      <c r="F88" s="170">
        <f t="shared" si="55"/>
        <v>0</v>
      </c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80"/>
    </row>
    <row r="89" spans="1:55" ht="22.5" customHeight="1">
      <c r="A89" s="265"/>
      <c r="B89" s="277"/>
      <c r="C89" s="277"/>
      <c r="D89" s="211" t="s">
        <v>271</v>
      </c>
      <c r="E89" s="170">
        <f t="shared" si="54"/>
        <v>0</v>
      </c>
      <c r="F89" s="170">
        <f t="shared" si="55"/>
        <v>0</v>
      </c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80"/>
    </row>
    <row r="90" spans="1:55" ht="32.25" customHeight="1">
      <c r="A90" s="265"/>
      <c r="B90" s="277"/>
      <c r="C90" s="277"/>
      <c r="D90" s="212" t="s">
        <v>43</v>
      </c>
      <c r="E90" s="170">
        <f t="shared" si="54"/>
        <v>0</v>
      </c>
      <c r="F90" s="170">
        <f t="shared" si="55"/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80"/>
    </row>
    <row r="91" spans="1:55" ht="22.5" customHeight="1">
      <c r="A91" s="265" t="s">
        <v>340</v>
      </c>
      <c r="B91" s="277" t="s">
        <v>288</v>
      </c>
      <c r="C91" s="277"/>
      <c r="D91" s="154" t="s">
        <v>41</v>
      </c>
      <c r="E91" s="170">
        <f t="shared" si="54"/>
        <v>1655</v>
      </c>
      <c r="F91" s="170">
        <f t="shared" si="55"/>
        <v>0</v>
      </c>
      <c r="G91" s="168">
        <f t="shared" ref="G91" si="77">F91*100/E91</f>
        <v>0</v>
      </c>
      <c r="H91" s="168">
        <f>SUM(H92:H94)</f>
        <v>0</v>
      </c>
      <c r="I91" s="168">
        <f t="shared" ref="I91:BA91" si="78">SUM(I92:I94)</f>
        <v>0</v>
      </c>
      <c r="J91" s="168">
        <f t="shared" si="78"/>
        <v>0</v>
      </c>
      <c r="K91" s="168">
        <f t="shared" si="78"/>
        <v>0</v>
      </c>
      <c r="L91" s="168">
        <f t="shared" si="78"/>
        <v>0</v>
      </c>
      <c r="M91" s="168">
        <f t="shared" si="78"/>
        <v>0</v>
      </c>
      <c r="N91" s="168">
        <f t="shared" si="78"/>
        <v>0</v>
      </c>
      <c r="O91" s="168">
        <f t="shared" si="78"/>
        <v>0</v>
      </c>
      <c r="P91" s="168">
        <f t="shared" si="78"/>
        <v>0</v>
      </c>
      <c r="Q91" s="168">
        <f t="shared" si="78"/>
        <v>0</v>
      </c>
      <c r="R91" s="168">
        <f t="shared" si="78"/>
        <v>0</v>
      </c>
      <c r="S91" s="168">
        <f t="shared" si="78"/>
        <v>0</v>
      </c>
      <c r="T91" s="168">
        <f t="shared" si="78"/>
        <v>0</v>
      </c>
      <c r="U91" s="168">
        <f t="shared" si="78"/>
        <v>0</v>
      </c>
      <c r="V91" s="168">
        <f t="shared" si="78"/>
        <v>0</v>
      </c>
      <c r="W91" s="168">
        <f t="shared" si="78"/>
        <v>0</v>
      </c>
      <c r="X91" s="168">
        <f t="shared" si="78"/>
        <v>0</v>
      </c>
      <c r="Y91" s="168">
        <f t="shared" si="78"/>
        <v>0</v>
      </c>
      <c r="Z91" s="168">
        <f t="shared" si="78"/>
        <v>0</v>
      </c>
      <c r="AA91" s="168">
        <f t="shared" si="78"/>
        <v>0</v>
      </c>
      <c r="AB91" s="168">
        <f t="shared" si="78"/>
        <v>0</v>
      </c>
      <c r="AC91" s="168">
        <f t="shared" si="78"/>
        <v>0</v>
      </c>
      <c r="AD91" s="168">
        <f t="shared" si="78"/>
        <v>0</v>
      </c>
      <c r="AE91" s="168">
        <f t="shared" si="78"/>
        <v>1655</v>
      </c>
      <c r="AF91" s="168">
        <f t="shared" si="78"/>
        <v>0</v>
      </c>
      <c r="AG91" s="168">
        <f t="shared" si="78"/>
        <v>0</v>
      </c>
      <c r="AH91" s="168">
        <f t="shared" si="78"/>
        <v>0</v>
      </c>
      <c r="AI91" s="168">
        <f t="shared" si="78"/>
        <v>0</v>
      </c>
      <c r="AJ91" s="168">
        <f t="shared" si="78"/>
        <v>0</v>
      </c>
      <c r="AK91" s="168">
        <f t="shared" si="78"/>
        <v>0</v>
      </c>
      <c r="AL91" s="168">
        <f t="shared" si="78"/>
        <v>0</v>
      </c>
      <c r="AM91" s="168">
        <f t="shared" si="78"/>
        <v>0</v>
      </c>
      <c r="AN91" s="168">
        <f t="shared" si="78"/>
        <v>0</v>
      </c>
      <c r="AO91" s="168">
        <f t="shared" si="78"/>
        <v>0</v>
      </c>
      <c r="AP91" s="168">
        <f t="shared" si="78"/>
        <v>0</v>
      </c>
      <c r="AQ91" s="168">
        <f t="shared" si="78"/>
        <v>0</v>
      </c>
      <c r="AR91" s="168">
        <f t="shared" si="78"/>
        <v>0</v>
      </c>
      <c r="AS91" s="168">
        <f t="shared" si="78"/>
        <v>0</v>
      </c>
      <c r="AT91" s="168">
        <f t="shared" si="78"/>
        <v>0</v>
      </c>
      <c r="AU91" s="168">
        <f t="shared" si="78"/>
        <v>0</v>
      </c>
      <c r="AV91" s="168">
        <f t="shared" si="78"/>
        <v>0</v>
      </c>
      <c r="AW91" s="168">
        <f t="shared" si="78"/>
        <v>0</v>
      </c>
      <c r="AX91" s="168">
        <f t="shared" si="78"/>
        <v>0</v>
      </c>
      <c r="AY91" s="168">
        <f t="shared" si="78"/>
        <v>0</v>
      </c>
      <c r="AZ91" s="168">
        <f t="shared" si="78"/>
        <v>0</v>
      </c>
      <c r="BA91" s="168">
        <f t="shared" si="78"/>
        <v>0</v>
      </c>
      <c r="BB91" s="168"/>
      <c r="BC91" s="180"/>
    </row>
    <row r="92" spans="1:55" ht="32.25" customHeight="1">
      <c r="A92" s="265"/>
      <c r="B92" s="277"/>
      <c r="C92" s="277"/>
      <c r="D92" s="152" t="s">
        <v>37</v>
      </c>
      <c r="E92" s="170">
        <f t="shared" si="54"/>
        <v>0</v>
      </c>
      <c r="F92" s="170">
        <f t="shared" si="55"/>
        <v>0</v>
      </c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80"/>
    </row>
    <row r="93" spans="1:55" ht="51.75" customHeight="1">
      <c r="A93" s="265"/>
      <c r="B93" s="277"/>
      <c r="C93" s="277"/>
      <c r="D93" s="178" t="s">
        <v>2</v>
      </c>
      <c r="E93" s="170">
        <f t="shared" si="54"/>
        <v>0</v>
      </c>
      <c r="F93" s="170">
        <f t="shared" si="55"/>
        <v>0</v>
      </c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80"/>
    </row>
    <row r="94" spans="1:55" ht="22.5" customHeight="1">
      <c r="A94" s="265"/>
      <c r="B94" s="277"/>
      <c r="C94" s="277"/>
      <c r="D94" s="211" t="s">
        <v>270</v>
      </c>
      <c r="E94" s="170">
        <f t="shared" si="54"/>
        <v>1655</v>
      </c>
      <c r="F94" s="170">
        <f t="shared" si="55"/>
        <v>0</v>
      </c>
      <c r="G94" s="168">
        <f t="shared" ref="G94" si="79">F94*100/E94</f>
        <v>0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>
        <v>1655</v>
      </c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80"/>
    </row>
    <row r="95" spans="1:55" ht="81.75" customHeight="1">
      <c r="A95" s="265"/>
      <c r="B95" s="277"/>
      <c r="C95" s="277"/>
      <c r="D95" s="211" t="s">
        <v>276</v>
      </c>
      <c r="E95" s="170">
        <f t="shared" si="54"/>
        <v>0</v>
      </c>
      <c r="F95" s="170">
        <f t="shared" si="55"/>
        <v>0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80"/>
    </row>
    <row r="96" spans="1:55" ht="22.5" customHeight="1">
      <c r="A96" s="265"/>
      <c r="B96" s="277"/>
      <c r="C96" s="277"/>
      <c r="D96" s="211" t="s">
        <v>271</v>
      </c>
      <c r="E96" s="170">
        <f t="shared" si="54"/>
        <v>0</v>
      </c>
      <c r="F96" s="170">
        <f t="shared" si="55"/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80"/>
    </row>
    <row r="97" spans="1:55" ht="31.5" customHeight="1">
      <c r="A97" s="265"/>
      <c r="B97" s="277"/>
      <c r="C97" s="277"/>
      <c r="D97" s="212" t="s">
        <v>43</v>
      </c>
      <c r="E97" s="170">
        <f t="shared" si="54"/>
        <v>0</v>
      </c>
      <c r="F97" s="170">
        <f t="shared" si="55"/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80"/>
    </row>
    <row r="98" spans="1:55" ht="22.5" customHeight="1">
      <c r="A98" s="265" t="s">
        <v>341</v>
      </c>
      <c r="B98" s="277" t="s">
        <v>440</v>
      </c>
      <c r="C98" s="277"/>
      <c r="D98" s="154" t="s">
        <v>41</v>
      </c>
      <c r="E98" s="170">
        <f t="shared" ref="E98:E148" si="80">H98+K98+N98+Q98+T98+W98+Z98+AE98+AJ98+AO98+AT98+AY98</f>
        <v>4540.8871399999989</v>
      </c>
      <c r="F98" s="170">
        <f t="shared" ref="F98:F148" si="81">I98+L98+O98+R98+U98+X98+AA98+AF98+AK98+AP98+AU98+AZ98</f>
        <v>2828.3030799999997</v>
      </c>
      <c r="G98" s="168">
        <f t="shared" ref="G98" si="82">F98*100/E98</f>
        <v>62.285253801749413</v>
      </c>
      <c r="H98" s="168">
        <f>SUM(H99:H101)</f>
        <v>0</v>
      </c>
      <c r="I98" s="168">
        <f t="shared" ref="I98:BA98" si="83">SUM(I99:I101)</f>
        <v>0</v>
      </c>
      <c r="J98" s="168">
        <f t="shared" si="83"/>
        <v>0</v>
      </c>
      <c r="K98" s="168">
        <f t="shared" si="83"/>
        <v>0</v>
      </c>
      <c r="L98" s="168">
        <f t="shared" si="83"/>
        <v>0</v>
      </c>
      <c r="M98" s="168">
        <f t="shared" si="83"/>
        <v>0</v>
      </c>
      <c r="N98" s="168">
        <f t="shared" si="83"/>
        <v>0</v>
      </c>
      <c r="O98" s="168">
        <f t="shared" si="83"/>
        <v>0</v>
      </c>
      <c r="P98" s="168">
        <f t="shared" si="83"/>
        <v>0</v>
      </c>
      <c r="Q98" s="168">
        <f t="shared" si="83"/>
        <v>0</v>
      </c>
      <c r="R98" s="168">
        <f t="shared" si="83"/>
        <v>0</v>
      </c>
      <c r="S98" s="168">
        <f t="shared" si="83"/>
        <v>0</v>
      </c>
      <c r="T98" s="168">
        <f t="shared" si="83"/>
        <v>1224.00694</v>
      </c>
      <c r="U98" s="168">
        <f t="shared" si="83"/>
        <v>1224.00694</v>
      </c>
      <c r="V98" s="168">
        <f t="shared" si="83"/>
        <v>0</v>
      </c>
      <c r="W98" s="168">
        <f t="shared" si="83"/>
        <v>1604.2961399999999</v>
      </c>
      <c r="X98" s="168">
        <f t="shared" si="83"/>
        <v>1604.2961399999999</v>
      </c>
      <c r="Y98" s="168">
        <f t="shared" si="83"/>
        <v>0</v>
      </c>
      <c r="Z98" s="168">
        <f t="shared" si="83"/>
        <v>0</v>
      </c>
      <c r="AA98" s="168">
        <f t="shared" si="83"/>
        <v>0</v>
      </c>
      <c r="AB98" s="168">
        <f t="shared" si="83"/>
        <v>0</v>
      </c>
      <c r="AC98" s="168">
        <f t="shared" si="83"/>
        <v>0</v>
      </c>
      <c r="AD98" s="168">
        <f t="shared" si="83"/>
        <v>0</v>
      </c>
      <c r="AE98" s="168">
        <f t="shared" si="83"/>
        <v>0</v>
      </c>
      <c r="AF98" s="168">
        <f t="shared" si="83"/>
        <v>0</v>
      </c>
      <c r="AG98" s="168">
        <f t="shared" si="83"/>
        <v>0</v>
      </c>
      <c r="AH98" s="168">
        <f t="shared" si="83"/>
        <v>0</v>
      </c>
      <c r="AI98" s="168">
        <f t="shared" si="83"/>
        <v>0</v>
      </c>
      <c r="AJ98" s="168">
        <f t="shared" si="83"/>
        <v>0</v>
      </c>
      <c r="AK98" s="168">
        <f t="shared" si="83"/>
        <v>0</v>
      </c>
      <c r="AL98" s="168">
        <f t="shared" si="83"/>
        <v>0</v>
      </c>
      <c r="AM98" s="168">
        <f t="shared" si="83"/>
        <v>0</v>
      </c>
      <c r="AN98" s="168">
        <f t="shared" si="83"/>
        <v>0</v>
      </c>
      <c r="AO98" s="168">
        <f t="shared" si="83"/>
        <v>1712.5840599999997</v>
      </c>
      <c r="AP98" s="168">
        <f t="shared" si="83"/>
        <v>0</v>
      </c>
      <c r="AQ98" s="168">
        <f t="shared" si="83"/>
        <v>0</v>
      </c>
      <c r="AR98" s="168">
        <f t="shared" si="83"/>
        <v>0</v>
      </c>
      <c r="AS98" s="168">
        <f t="shared" si="83"/>
        <v>0</v>
      </c>
      <c r="AT98" s="168">
        <f t="shared" si="83"/>
        <v>0</v>
      </c>
      <c r="AU98" s="168">
        <f t="shared" si="83"/>
        <v>0</v>
      </c>
      <c r="AV98" s="168">
        <f t="shared" si="83"/>
        <v>0</v>
      </c>
      <c r="AW98" s="168">
        <f t="shared" si="83"/>
        <v>0</v>
      </c>
      <c r="AX98" s="168">
        <f t="shared" si="83"/>
        <v>0</v>
      </c>
      <c r="AY98" s="168">
        <f t="shared" si="83"/>
        <v>0</v>
      </c>
      <c r="AZ98" s="168">
        <f t="shared" si="83"/>
        <v>0</v>
      </c>
      <c r="BA98" s="168">
        <f t="shared" si="83"/>
        <v>0</v>
      </c>
      <c r="BB98" s="168"/>
      <c r="BC98" s="180"/>
    </row>
    <row r="99" spans="1:55" ht="32.25" customHeight="1">
      <c r="A99" s="265"/>
      <c r="B99" s="277"/>
      <c r="C99" s="277"/>
      <c r="D99" s="152" t="s">
        <v>37</v>
      </c>
      <c r="E99" s="170">
        <f t="shared" si="80"/>
        <v>0</v>
      </c>
      <c r="F99" s="170">
        <f t="shared" si="81"/>
        <v>0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80"/>
    </row>
    <row r="100" spans="1:55" ht="51.75" customHeight="1">
      <c r="A100" s="265"/>
      <c r="B100" s="277"/>
      <c r="C100" s="277"/>
      <c r="D100" s="178" t="s">
        <v>2</v>
      </c>
      <c r="E100" s="170">
        <f t="shared" si="80"/>
        <v>0</v>
      </c>
      <c r="F100" s="170">
        <f t="shared" si="81"/>
        <v>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80"/>
    </row>
    <row r="101" spans="1:55" ht="22.5" customHeight="1">
      <c r="A101" s="265"/>
      <c r="B101" s="277"/>
      <c r="C101" s="277"/>
      <c r="D101" s="211" t="s">
        <v>270</v>
      </c>
      <c r="E101" s="170">
        <f t="shared" si="80"/>
        <v>4540.8871399999989</v>
      </c>
      <c r="F101" s="170">
        <f t="shared" si="81"/>
        <v>2828.3030799999997</v>
      </c>
      <c r="G101" s="168">
        <f t="shared" ref="G101:G102" si="84">F101*100/E101</f>
        <v>62.285253801749413</v>
      </c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>
        <v>1224.00694</v>
      </c>
      <c r="U101" s="168">
        <f>T101</f>
        <v>1224.00694</v>
      </c>
      <c r="V101" s="168"/>
      <c r="W101" s="168">
        <v>1604.2961399999999</v>
      </c>
      <c r="X101" s="168">
        <v>1604.2961399999999</v>
      </c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>
        <f>4540.88714-1224.00694-1604.29614</f>
        <v>1712.5840599999997</v>
      </c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80"/>
    </row>
    <row r="102" spans="1:55" ht="81.75" customHeight="1">
      <c r="A102" s="265"/>
      <c r="B102" s="277"/>
      <c r="C102" s="277"/>
      <c r="D102" s="211" t="s">
        <v>276</v>
      </c>
      <c r="E102" s="170">
        <f t="shared" si="80"/>
        <v>1592.3677</v>
      </c>
      <c r="F102" s="170">
        <f t="shared" si="81"/>
        <v>1592.3677</v>
      </c>
      <c r="G102" s="168">
        <f t="shared" si="84"/>
        <v>99.999999999999986</v>
      </c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>
        <f>T101</f>
        <v>1224.00694</v>
      </c>
      <c r="U102" s="168">
        <f>T102</f>
        <v>1224.00694</v>
      </c>
      <c r="V102" s="168"/>
      <c r="W102" s="168">
        <f>1592.3677-1224.00694</f>
        <v>368.36076000000003</v>
      </c>
      <c r="X102" s="168">
        <f>1592.3677-1224.00694</f>
        <v>368.36076000000003</v>
      </c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80"/>
    </row>
    <row r="103" spans="1:55" ht="22.5" customHeight="1">
      <c r="A103" s="265"/>
      <c r="B103" s="277"/>
      <c r="C103" s="277"/>
      <c r="D103" s="211" t="s">
        <v>271</v>
      </c>
      <c r="E103" s="170">
        <f t="shared" si="80"/>
        <v>0</v>
      </c>
      <c r="F103" s="170">
        <f t="shared" si="81"/>
        <v>0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80"/>
    </row>
    <row r="104" spans="1:55" ht="31.5" customHeight="1">
      <c r="A104" s="265"/>
      <c r="B104" s="277"/>
      <c r="C104" s="277"/>
      <c r="D104" s="212" t="s">
        <v>43</v>
      </c>
      <c r="E104" s="170">
        <f t="shared" si="80"/>
        <v>0</v>
      </c>
      <c r="F104" s="170">
        <f t="shared" si="81"/>
        <v>0</v>
      </c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80"/>
    </row>
    <row r="105" spans="1:55" ht="22.5" customHeight="1">
      <c r="A105" s="265" t="s">
        <v>439</v>
      </c>
      <c r="B105" s="277" t="s">
        <v>442</v>
      </c>
      <c r="C105" s="277"/>
      <c r="D105" s="154" t="s">
        <v>41</v>
      </c>
      <c r="E105" s="170">
        <f t="shared" si="80"/>
        <v>185.94227999999998</v>
      </c>
      <c r="F105" s="170">
        <f t="shared" si="81"/>
        <v>27.864999999999998</v>
      </c>
      <c r="G105" s="168">
        <f t="shared" ref="G105" si="85">F105*100/E105</f>
        <v>14.985833238142504</v>
      </c>
      <c r="H105" s="168">
        <f>SUM(H106:H108)</f>
        <v>0</v>
      </c>
      <c r="I105" s="168">
        <f t="shared" ref="I105:BA105" si="86">SUM(I106:I108)</f>
        <v>0</v>
      </c>
      <c r="J105" s="168">
        <f t="shared" si="86"/>
        <v>0</v>
      </c>
      <c r="K105" s="168">
        <f t="shared" si="86"/>
        <v>27.864999999999998</v>
      </c>
      <c r="L105" s="168">
        <f t="shared" si="86"/>
        <v>27.864999999999998</v>
      </c>
      <c r="M105" s="168">
        <f t="shared" si="86"/>
        <v>0</v>
      </c>
      <c r="N105" s="168">
        <f t="shared" si="86"/>
        <v>0</v>
      </c>
      <c r="O105" s="168">
        <f t="shared" si="86"/>
        <v>0</v>
      </c>
      <c r="P105" s="168">
        <f t="shared" si="86"/>
        <v>0</v>
      </c>
      <c r="Q105" s="168">
        <f t="shared" si="86"/>
        <v>0</v>
      </c>
      <c r="R105" s="168">
        <f t="shared" si="86"/>
        <v>0</v>
      </c>
      <c r="S105" s="168">
        <f t="shared" si="86"/>
        <v>0</v>
      </c>
      <c r="T105" s="168">
        <f t="shared" si="86"/>
        <v>0</v>
      </c>
      <c r="U105" s="168">
        <f t="shared" si="86"/>
        <v>0</v>
      </c>
      <c r="V105" s="168">
        <f t="shared" si="86"/>
        <v>0</v>
      </c>
      <c r="W105" s="168">
        <f t="shared" si="86"/>
        <v>0</v>
      </c>
      <c r="X105" s="168">
        <f t="shared" si="86"/>
        <v>0</v>
      </c>
      <c r="Y105" s="168">
        <f t="shared" si="86"/>
        <v>0</v>
      </c>
      <c r="Z105" s="168">
        <f t="shared" si="86"/>
        <v>0</v>
      </c>
      <c r="AA105" s="168">
        <f t="shared" si="86"/>
        <v>0</v>
      </c>
      <c r="AB105" s="168">
        <f t="shared" si="86"/>
        <v>0</v>
      </c>
      <c r="AC105" s="168">
        <f t="shared" si="86"/>
        <v>0</v>
      </c>
      <c r="AD105" s="168">
        <f t="shared" si="86"/>
        <v>0</v>
      </c>
      <c r="AE105" s="168">
        <f t="shared" si="86"/>
        <v>158.07727999999997</v>
      </c>
      <c r="AF105" s="168">
        <f t="shared" si="86"/>
        <v>0</v>
      </c>
      <c r="AG105" s="168">
        <f t="shared" si="86"/>
        <v>0</v>
      </c>
      <c r="AH105" s="168">
        <f t="shared" si="86"/>
        <v>0</v>
      </c>
      <c r="AI105" s="168">
        <f t="shared" si="86"/>
        <v>0</v>
      </c>
      <c r="AJ105" s="168">
        <f t="shared" si="86"/>
        <v>0</v>
      </c>
      <c r="AK105" s="168">
        <f t="shared" si="86"/>
        <v>0</v>
      </c>
      <c r="AL105" s="168">
        <f t="shared" si="86"/>
        <v>0</v>
      </c>
      <c r="AM105" s="168">
        <f t="shared" si="86"/>
        <v>0</v>
      </c>
      <c r="AN105" s="168">
        <f t="shared" si="86"/>
        <v>0</v>
      </c>
      <c r="AO105" s="168">
        <f t="shared" si="86"/>
        <v>0</v>
      </c>
      <c r="AP105" s="168">
        <f t="shared" si="86"/>
        <v>0</v>
      </c>
      <c r="AQ105" s="168">
        <f t="shared" si="86"/>
        <v>0</v>
      </c>
      <c r="AR105" s="168">
        <f t="shared" si="86"/>
        <v>0</v>
      </c>
      <c r="AS105" s="168">
        <f t="shared" si="86"/>
        <v>0</v>
      </c>
      <c r="AT105" s="168">
        <f t="shared" si="86"/>
        <v>0</v>
      </c>
      <c r="AU105" s="168">
        <f t="shared" si="86"/>
        <v>0</v>
      </c>
      <c r="AV105" s="168">
        <f t="shared" si="86"/>
        <v>0</v>
      </c>
      <c r="AW105" s="168">
        <f t="shared" si="86"/>
        <v>0</v>
      </c>
      <c r="AX105" s="168">
        <f t="shared" si="86"/>
        <v>0</v>
      </c>
      <c r="AY105" s="168">
        <f t="shared" si="86"/>
        <v>0</v>
      </c>
      <c r="AZ105" s="168">
        <f t="shared" si="86"/>
        <v>0</v>
      </c>
      <c r="BA105" s="168">
        <f t="shared" si="86"/>
        <v>0</v>
      </c>
      <c r="BB105" s="168"/>
      <c r="BC105" s="180"/>
    </row>
    <row r="106" spans="1:55" ht="32.25" customHeight="1">
      <c r="A106" s="265"/>
      <c r="B106" s="277"/>
      <c r="C106" s="277"/>
      <c r="D106" s="152" t="s">
        <v>37</v>
      </c>
      <c r="E106" s="170">
        <f t="shared" si="80"/>
        <v>0</v>
      </c>
      <c r="F106" s="170">
        <f t="shared" si="81"/>
        <v>0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80"/>
    </row>
    <row r="107" spans="1:55" ht="51.75" customHeight="1">
      <c r="A107" s="265"/>
      <c r="B107" s="277"/>
      <c r="C107" s="277"/>
      <c r="D107" s="178" t="s">
        <v>2</v>
      </c>
      <c r="E107" s="170">
        <f t="shared" si="80"/>
        <v>0</v>
      </c>
      <c r="F107" s="170">
        <f t="shared" si="81"/>
        <v>0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80"/>
    </row>
    <row r="108" spans="1:55" ht="22.5" customHeight="1">
      <c r="A108" s="265"/>
      <c r="B108" s="277"/>
      <c r="C108" s="277"/>
      <c r="D108" s="211" t="s">
        <v>270</v>
      </c>
      <c r="E108" s="170">
        <f t="shared" si="80"/>
        <v>185.94227999999998</v>
      </c>
      <c r="F108" s="170">
        <f t="shared" si="81"/>
        <v>27.864999999999998</v>
      </c>
      <c r="G108" s="168">
        <f t="shared" ref="G108" si="87">F108*100/E108</f>
        <v>14.985833238142504</v>
      </c>
      <c r="H108" s="168"/>
      <c r="I108" s="168"/>
      <c r="J108" s="168"/>
      <c r="K108" s="168">
        <v>27.864999999999998</v>
      </c>
      <c r="L108" s="168">
        <v>27.864999999999998</v>
      </c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>
        <f>285.94228-27.865-100</f>
        <v>158.07727999999997</v>
      </c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80"/>
    </row>
    <row r="109" spans="1:55" ht="81.75" customHeight="1">
      <c r="A109" s="265"/>
      <c r="B109" s="277"/>
      <c r="C109" s="277"/>
      <c r="D109" s="211" t="s">
        <v>276</v>
      </c>
      <c r="E109" s="170">
        <f t="shared" si="80"/>
        <v>0</v>
      </c>
      <c r="F109" s="170">
        <f t="shared" si="81"/>
        <v>0</v>
      </c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80"/>
    </row>
    <row r="110" spans="1:55" ht="22.5" customHeight="1">
      <c r="A110" s="265"/>
      <c r="B110" s="277"/>
      <c r="C110" s="277"/>
      <c r="D110" s="211" t="s">
        <v>271</v>
      </c>
      <c r="E110" s="170">
        <f t="shared" si="80"/>
        <v>0</v>
      </c>
      <c r="F110" s="170">
        <f t="shared" si="81"/>
        <v>0</v>
      </c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80"/>
    </row>
    <row r="111" spans="1:55" ht="31.5" customHeight="1">
      <c r="A111" s="265"/>
      <c r="B111" s="277"/>
      <c r="C111" s="277"/>
      <c r="D111" s="212" t="s">
        <v>43</v>
      </c>
      <c r="E111" s="170">
        <f t="shared" si="80"/>
        <v>0</v>
      </c>
      <c r="F111" s="170">
        <f t="shared" si="81"/>
        <v>0</v>
      </c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80"/>
    </row>
    <row r="112" spans="1:55" ht="22.5" customHeight="1">
      <c r="A112" s="265" t="s">
        <v>443</v>
      </c>
      <c r="B112" s="277" t="s">
        <v>446</v>
      </c>
      <c r="C112" s="277"/>
      <c r="D112" s="154" t="s">
        <v>41</v>
      </c>
      <c r="E112" s="170">
        <f t="shared" si="80"/>
        <v>65.727000000000004</v>
      </c>
      <c r="F112" s="170">
        <f t="shared" si="81"/>
        <v>58.871000000000002</v>
      </c>
      <c r="G112" s="168">
        <f t="shared" ref="G112" si="88">F112*100/E112</f>
        <v>89.56897469837358</v>
      </c>
      <c r="H112" s="168">
        <f>SUM(H113:H115)</f>
        <v>0</v>
      </c>
      <c r="I112" s="168">
        <f t="shared" ref="I112:BA112" si="89">SUM(I113:I115)</f>
        <v>0</v>
      </c>
      <c r="J112" s="168">
        <f t="shared" si="89"/>
        <v>0</v>
      </c>
      <c r="K112" s="168">
        <f t="shared" si="89"/>
        <v>58.871000000000002</v>
      </c>
      <c r="L112" s="168">
        <f t="shared" si="89"/>
        <v>58.871000000000002</v>
      </c>
      <c r="M112" s="168">
        <f t="shared" si="89"/>
        <v>0</v>
      </c>
      <c r="N112" s="168">
        <f t="shared" si="89"/>
        <v>0</v>
      </c>
      <c r="O112" s="168">
        <f t="shared" si="89"/>
        <v>0</v>
      </c>
      <c r="P112" s="168">
        <f t="shared" si="89"/>
        <v>0</v>
      </c>
      <c r="Q112" s="168">
        <f t="shared" si="89"/>
        <v>0</v>
      </c>
      <c r="R112" s="168">
        <f t="shared" si="89"/>
        <v>0</v>
      </c>
      <c r="S112" s="168">
        <f t="shared" si="89"/>
        <v>0</v>
      </c>
      <c r="T112" s="168">
        <f t="shared" si="89"/>
        <v>0</v>
      </c>
      <c r="U112" s="168">
        <f t="shared" si="89"/>
        <v>0</v>
      </c>
      <c r="V112" s="168">
        <f t="shared" si="89"/>
        <v>0</v>
      </c>
      <c r="W112" s="168">
        <f t="shared" si="89"/>
        <v>0</v>
      </c>
      <c r="X112" s="168">
        <f t="shared" si="89"/>
        <v>0</v>
      </c>
      <c r="Y112" s="168">
        <f t="shared" si="89"/>
        <v>0</v>
      </c>
      <c r="Z112" s="168">
        <f t="shared" si="89"/>
        <v>0</v>
      </c>
      <c r="AA112" s="168">
        <f t="shared" si="89"/>
        <v>0</v>
      </c>
      <c r="AB112" s="168">
        <f t="shared" si="89"/>
        <v>0</v>
      </c>
      <c r="AC112" s="168">
        <f t="shared" si="89"/>
        <v>0</v>
      </c>
      <c r="AD112" s="168">
        <f t="shared" si="89"/>
        <v>0</v>
      </c>
      <c r="AE112" s="168">
        <f t="shared" si="89"/>
        <v>6.8560000000000016</v>
      </c>
      <c r="AF112" s="168">
        <f t="shared" si="89"/>
        <v>0</v>
      </c>
      <c r="AG112" s="168">
        <f t="shared" si="89"/>
        <v>0</v>
      </c>
      <c r="AH112" s="168">
        <f t="shared" si="89"/>
        <v>0</v>
      </c>
      <c r="AI112" s="168">
        <f t="shared" si="89"/>
        <v>0</v>
      </c>
      <c r="AJ112" s="168">
        <f t="shared" si="89"/>
        <v>0</v>
      </c>
      <c r="AK112" s="168">
        <f t="shared" si="89"/>
        <v>0</v>
      </c>
      <c r="AL112" s="168">
        <f t="shared" si="89"/>
        <v>0</v>
      </c>
      <c r="AM112" s="168">
        <f t="shared" si="89"/>
        <v>0</v>
      </c>
      <c r="AN112" s="168">
        <f t="shared" si="89"/>
        <v>0</v>
      </c>
      <c r="AO112" s="168">
        <f t="shared" si="89"/>
        <v>0</v>
      </c>
      <c r="AP112" s="168">
        <f t="shared" si="89"/>
        <v>0</v>
      </c>
      <c r="AQ112" s="168">
        <f t="shared" si="89"/>
        <v>0</v>
      </c>
      <c r="AR112" s="168">
        <f t="shared" si="89"/>
        <v>0</v>
      </c>
      <c r="AS112" s="168">
        <f t="shared" si="89"/>
        <v>0</v>
      </c>
      <c r="AT112" s="168">
        <f t="shared" si="89"/>
        <v>0</v>
      </c>
      <c r="AU112" s="168">
        <f t="shared" si="89"/>
        <v>0</v>
      </c>
      <c r="AV112" s="168">
        <f t="shared" si="89"/>
        <v>0</v>
      </c>
      <c r="AW112" s="168">
        <f t="shared" si="89"/>
        <v>0</v>
      </c>
      <c r="AX112" s="168">
        <f t="shared" si="89"/>
        <v>0</v>
      </c>
      <c r="AY112" s="168">
        <f t="shared" si="89"/>
        <v>0</v>
      </c>
      <c r="AZ112" s="168">
        <f t="shared" si="89"/>
        <v>0</v>
      </c>
      <c r="BA112" s="168">
        <f t="shared" si="89"/>
        <v>0</v>
      </c>
      <c r="BB112" s="168"/>
      <c r="BC112" s="180"/>
    </row>
    <row r="113" spans="1:55" ht="32.25" customHeight="1">
      <c r="A113" s="265"/>
      <c r="B113" s="277"/>
      <c r="C113" s="277"/>
      <c r="D113" s="152" t="s">
        <v>37</v>
      </c>
      <c r="E113" s="170">
        <f t="shared" si="80"/>
        <v>0</v>
      </c>
      <c r="F113" s="170">
        <f t="shared" si="81"/>
        <v>0</v>
      </c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80"/>
    </row>
    <row r="114" spans="1:55" ht="51.75" customHeight="1">
      <c r="A114" s="265"/>
      <c r="B114" s="277"/>
      <c r="C114" s="277"/>
      <c r="D114" s="178" t="s">
        <v>2</v>
      </c>
      <c r="E114" s="170">
        <f t="shared" si="80"/>
        <v>0</v>
      </c>
      <c r="F114" s="170">
        <f t="shared" si="81"/>
        <v>0</v>
      </c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80"/>
    </row>
    <row r="115" spans="1:55" ht="22.5" customHeight="1">
      <c r="A115" s="265"/>
      <c r="B115" s="277"/>
      <c r="C115" s="277"/>
      <c r="D115" s="211" t="s">
        <v>270</v>
      </c>
      <c r="E115" s="170">
        <f t="shared" si="80"/>
        <v>65.727000000000004</v>
      </c>
      <c r="F115" s="170">
        <f t="shared" si="81"/>
        <v>58.871000000000002</v>
      </c>
      <c r="G115" s="168">
        <f t="shared" ref="G115" si="90">F115*100/E115</f>
        <v>89.56897469837358</v>
      </c>
      <c r="H115" s="168"/>
      <c r="I115" s="168"/>
      <c r="J115" s="168"/>
      <c r="K115" s="168">
        <v>58.871000000000002</v>
      </c>
      <c r="L115" s="168">
        <v>58.871000000000002</v>
      </c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>
        <f>65.727-58.871</f>
        <v>6.8560000000000016</v>
      </c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80"/>
    </row>
    <row r="116" spans="1:55" ht="81.75" customHeight="1">
      <c r="A116" s="265"/>
      <c r="B116" s="277"/>
      <c r="C116" s="277"/>
      <c r="D116" s="211" t="s">
        <v>276</v>
      </c>
      <c r="E116" s="170">
        <f t="shared" si="80"/>
        <v>0</v>
      </c>
      <c r="F116" s="170">
        <f t="shared" si="81"/>
        <v>0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80"/>
    </row>
    <row r="117" spans="1:55" ht="22.5" customHeight="1">
      <c r="A117" s="265"/>
      <c r="B117" s="277"/>
      <c r="C117" s="277"/>
      <c r="D117" s="211" t="s">
        <v>271</v>
      </c>
      <c r="E117" s="170">
        <f t="shared" si="80"/>
        <v>0</v>
      </c>
      <c r="F117" s="170">
        <f t="shared" si="81"/>
        <v>0</v>
      </c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80"/>
    </row>
    <row r="118" spans="1:55" ht="31.5" customHeight="1">
      <c r="A118" s="265"/>
      <c r="B118" s="277"/>
      <c r="C118" s="277"/>
      <c r="D118" s="212" t="s">
        <v>43</v>
      </c>
      <c r="E118" s="170">
        <f t="shared" si="80"/>
        <v>0</v>
      </c>
      <c r="F118" s="170">
        <f t="shared" si="81"/>
        <v>0</v>
      </c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80"/>
    </row>
    <row r="119" spans="1:55" ht="31.5" customHeight="1">
      <c r="A119" s="265" t="s">
        <v>445</v>
      </c>
      <c r="B119" s="277" t="s">
        <v>448</v>
      </c>
      <c r="C119" s="277"/>
      <c r="D119" s="154" t="s">
        <v>41</v>
      </c>
      <c r="E119" s="170">
        <f t="shared" si="80"/>
        <v>26.465129999999998</v>
      </c>
      <c r="F119" s="170">
        <f t="shared" si="81"/>
        <v>0</v>
      </c>
      <c r="G119" s="168">
        <f t="shared" ref="G119" si="91">F119*100/E119</f>
        <v>0</v>
      </c>
      <c r="H119" s="168">
        <f>SUM(H120:H122)</f>
        <v>0</v>
      </c>
      <c r="I119" s="168">
        <f t="shared" ref="I119:BA119" si="92">SUM(I120:I122)</f>
        <v>0</v>
      </c>
      <c r="J119" s="168">
        <f t="shared" si="92"/>
        <v>0</v>
      </c>
      <c r="K119" s="168">
        <f t="shared" si="92"/>
        <v>0</v>
      </c>
      <c r="L119" s="168">
        <f t="shared" si="92"/>
        <v>0</v>
      </c>
      <c r="M119" s="168">
        <f t="shared" si="92"/>
        <v>0</v>
      </c>
      <c r="N119" s="168">
        <f t="shared" si="92"/>
        <v>0</v>
      </c>
      <c r="O119" s="168">
        <f t="shared" si="92"/>
        <v>0</v>
      </c>
      <c r="P119" s="168">
        <f t="shared" si="92"/>
        <v>0</v>
      </c>
      <c r="Q119" s="168">
        <f t="shared" si="92"/>
        <v>0</v>
      </c>
      <c r="R119" s="168">
        <f t="shared" si="92"/>
        <v>0</v>
      </c>
      <c r="S119" s="168">
        <f t="shared" si="92"/>
        <v>0</v>
      </c>
      <c r="T119" s="168">
        <f t="shared" si="92"/>
        <v>0</v>
      </c>
      <c r="U119" s="168">
        <f t="shared" si="92"/>
        <v>0</v>
      </c>
      <c r="V119" s="168">
        <f t="shared" si="92"/>
        <v>0</v>
      </c>
      <c r="W119" s="168">
        <f t="shared" si="92"/>
        <v>0</v>
      </c>
      <c r="X119" s="168">
        <f t="shared" si="92"/>
        <v>0</v>
      </c>
      <c r="Y119" s="168">
        <f t="shared" si="92"/>
        <v>0</v>
      </c>
      <c r="Z119" s="168">
        <f t="shared" si="92"/>
        <v>0</v>
      </c>
      <c r="AA119" s="168">
        <f t="shared" si="92"/>
        <v>0</v>
      </c>
      <c r="AB119" s="168">
        <f t="shared" si="92"/>
        <v>0</v>
      </c>
      <c r="AC119" s="168">
        <f t="shared" si="92"/>
        <v>0</v>
      </c>
      <c r="AD119" s="168">
        <f t="shared" si="92"/>
        <v>0</v>
      </c>
      <c r="AE119" s="168">
        <f t="shared" si="92"/>
        <v>0</v>
      </c>
      <c r="AF119" s="168">
        <f t="shared" si="92"/>
        <v>0</v>
      </c>
      <c r="AG119" s="168">
        <f t="shared" si="92"/>
        <v>0</v>
      </c>
      <c r="AH119" s="168">
        <f t="shared" si="92"/>
        <v>0</v>
      </c>
      <c r="AI119" s="168">
        <f t="shared" si="92"/>
        <v>0</v>
      </c>
      <c r="AJ119" s="168">
        <f t="shared" si="92"/>
        <v>0</v>
      </c>
      <c r="AK119" s="168">
        <f t="shared" si="92"/>
        <v>0</v>
      </c>
      <c r="AL119" s="168">
        <f t="shared" si="92"/>
        <v>0</v>
      </c>
      <c r="AM119" s="168">
        <f t="shared" si="92"/>
        <v>0</v>
      </c>
      <c r="AN119" s="168">
        <f t="shared" si="92"/>
        <v>0</v>
      </c>
      <c r="AO119" s="168">
        <f t="shared" si="92"/>
        <v>0</v>
      </c>
      <c r="AP119" s="168">
        <f t="shared" si="92"/>
        <v>0</v>
      </c>
      <c r="AQ119" s="168">
        <f t="shared" si="92"/>
        <v>0</v>
      </c>
      <c r="AR119" s="168">
        <f t="shared" si="92"/>
        <v>0</v>
      </c>
      <c r="AS119" s="168">
        <f t="shared" si="92"/>
        <v>0</v>
      </c>
      <c r="AT119" s="168">
        <f t="shared" si="92"/>
        <v>0</v>
      </c>
      <c r="AU119" s="168">
        <f t="shared" si="92"/>
        <v>0</v>
      </c>
      <c r="AV119" s="168">
        <f t="shared" si="92"/>
        <v>0</v>
      </c>
      <c r="AW119" s="168">
        <f t="shared" si="92"/>
        <v>0</v>
      </c>
      <c r="AX119" s="168">
        <f t="shared" si="92"/>
        <v>0</v>
      </c>
      <c r="AY119" s="168">
        <f t="shared" si="92"/>
        <v>26.465129999999998</v>
      </c>
      <c r="AZ119" s="168">
        <f t="shared" si="92"/>
        <v>0</v>
      </c>
      <c r="BA119" s="168">
        <f t="shared" si="92"/>
        <v>0</v>
      </c>
      <c r="BB119" s="168"/>
      <c r="BC119" s="180"/>
    </row>
    <row r="120" spans="1:55" ht="32.25" customHeight="1">
      <c r="A120" s="265"/>
      <c r="B120" s="277"/>
      <c r="C120" s="277"/>
      <c r="D120" s="152" t="s">
        <v>37</v>
      </c>
      <c r="E120" s="170">
        <f t="shared" si="80"/>
        <v>0</v>
      </c>
      <c r="F120" s="170">
        <f t="shared" si="81"/>
        <v>0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80"/>
    </row>
    <row r="121" spans="1:55" ht="51.75" customHeight="1">
      <c r="A121" s="265"/>
      <c r="B121" s="277"/>
      <c r="C121" s="277"/>
      <c r="D121" s="178" t="s">
        <v>2</v>
      </c>
      <c r="E121" s="170">
        <f t="shared" si="80"/>
        <v>0</v>
      </c>
      <c r="F121" s="170">
        <f t="shared" si="81"/>
        <v>0</v>
      </c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80"/>
    </row>
    <row r="122" spans="1:55" ht="22.5" customHeight="1">
      <c r="A122" s="265"/>
      <c r="B122" s="277"/>
      <c r="C122" s="277"/>
      <c r="D122" s="211" t="s">
        <v>270</v>
      </c>
      <c r="E122" s="170">
        <f t="shared" si="80"/>
        <v>26.465129999999998</v>
      </c>
      <c r="F122" s="170">
        <f t="shared" si="81"/>
        <v>0</v>
      </c>
      <c r="G122" s="168">
        <f t="shared" ref="G122:G123" si="93">F122*100/E122</f>
        <v>0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>
        <v>26.465129999999998</v>
      </c>
      <c r="AZ122" s="168"/>
      <c r="BA122" s="168"/>
      <c r="BB122" s="168"/>
      <c r="BC122" s="180"/>
    </row>
    <row r="123" spans="1:55" ht="81.75" customHeight="1">
      <c r="A123" s="265"/>
      <c r="B123" s="277"/>
      <c r="C123" s="277"/>
      <c r="D123" s="211" t="s">
        <v>276</v>
      </c>
      <c r="E123" s="170">
        <f t="shared" si="80"/>
        <v>26.465129999999998</v>
      </c>
      <c r="F123" s="170">
        <f t="shared" si="81"/>
        <v>0</v>
      </c>
      <c r="G123" s="168">
        <f t="shared" si="93"/>
        <v>0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>
        <v>26.465129999999998</v>
      </c>
      <c r="AZ123" s="168"/>
      <c r="BA123" s="168"/>
      <c r="BB123" s="168"/>
      <c r="BC123" s="180"/>
    </row>
    <row r="124" spans="1:55" ht="22.5" customHeight="1">
      <c r="A124" s="265"/>
      <c r="B124" s="277"/>
      <c r="C124" s="277"/>
      <c r="D124" s="211" t="s">
        <v>271</v>
      </c>
      <c r="E124" s="170">
        <f t="shared" si="80"/>
        <v>0</v>
      </c>
      <c r="F124" s="170">
        <f t="shared" si="81"/>
        <v>0</v>
      </c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80"/>
    </row>
    <row r="125" spans="1:55" ht="31.5" customHeight="1">
      <c r="A125" s="265"/>
      <c r="B125" s="277"/>
      <c r="C125" s="277"/>
      <c r="D125" s="212" t="s">
        <v>43</v>
      </c>
      <c r="E125" s="170">
        <f t="shared" si="80"/>
        <v>0</v>
      </c>
      <c r="F125" s="170">
        <f t="shared" si="81"/>
        <v>0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80"/>
    </row>
    <row r="126" spans="1:55" ht="31.5" customHeight="1">
      <c r="A126" s="265" t="s">
        <v>447</v>
      </c>
      <c r="B126" s="277" t="s">
        <v>452</v>
      </c>
      <c r="C126" s="277"/>
      <c r="D126" s="154" t="s">
        <v>41</v>
      </c>
      <c r="E126" s="170">
        <f t="shared" si="80"/>
        <v>1705.92806</v>
      </c>
      <c r="F126" s="170">
        <f t="shared" si="81"/>
        <v>200</v>
      </c>
      <c r="G126" s="168">
        <f t="shared" ref="G126" si="94">F126*100/E126</f>
        <v>11.723823805325061</v>
      </c>
      <c r="H126" s="168">
        <f>SUM(H127:H129)</f>
        <v>0</v>
      </c>
      <c r="I126" s="168">
        <f t="shared" ref="I126:BA126" si="95">SUM(I127:I129)</f>
        <v>0</v>
      </c>
      <c r="J126" s="168">
        <f t="shared" si="95"/>
        <v>0</v>
      </c>
      <c r="K126" s="168">
        <f t="shared" si="95"/>
        <v>0</v>
      </c>
      <c r="L126" s="168">
        <f t="shared" si="95"/>
        <v>0</v>
      </c>
      <c r="M126" s="168">
        <f t="shared" si="95"/>
        <v>0</v>
      </c>
      <c r="N126" s="168">
        <f t="shared" si="95"/>
        <v>200</v>
      </c>
      <c r="O126" s="168">
        <f t="shared" si="95"/>
        <v>200</v>
      </c>
      <c r="P126" s="168">
        <f t="shared" si="95"/>
        <v>0</v>
      </c>
      <c r="Q126" s="168">
        <f t="shared" si="95"/>
        <v>0</v>
      </c>
      <c r="R126" s="168">
        <f t="shared" si="95"/>
        <v>0</v>
      </c>
      <c r="S126" s="168">
        <f t="shared" si="95"/>
        <v>0</v>
      </c>
      <c r="T126" s="168">
        <f t="shared" si="95"/>
        <v>0</v>
      </c>
      <c r="U126" s="168">
        <f t="shared" si="95"/>
        <v>0</v>
      </c>
      <c r="V126" s="168">
        <f t="shared" si="95"/>
        <v>0</v>
      </c>
      <c r="W126" s="168">
        <f t="shared" si="95"/>
        <v>0</v>
      </c>
      <c r="X126" s="168">
        <f t="shared" si="95"/>
        <v>0</v>
      </c>
      <c r="Y126" s="168">
        <f t="shared" si="95"/>
        <v>0</v>
      </c>
      <c r="Z126" s="168">
        <f t="shared" si="95"/>
        <v>1505.92806</v>
      </c>
      <c r="AA126" s="168">
        <f t="shared" si="95"/>
        <v>0</v>
      </c>
      <c r="AB126" s="168">
        <f t="shared" si="95"/>
        <v>0</v>
      </c>
      <c r="AC126" s="168">
        <f t="shared" si="95"/>
        <v>0</v>
      </c>
      <c r="AD126" s="168">
        <f t="shared" si="95"/>
        <v>0</v>
      </c>
      <c r="AE126" s="168">
        <f t="shared" si="95"/>
        <v>0</v>
      </c>
      <c r="AF126" s="168">
        <f t="shared" si="95"/>
        <v>0</v>
      </c>
      <c r="AG126" s="168">
        <f t="shared" si="95"/>
        <v>0</v>
      </c>
      <c r="AH126" s="168">
        <f t="shared" si="95"/>
        <v>0</v>
      </c>
      <c r="AI126" s="168">
        <f t="shared" si="95"/>
        <v>0</v>
      </c>
      <c r="AJ126" s="168">
        <f t="shared" si="95"/>
        <v>0</v>
      </c>
      <c r="AK126" s="168">
        <f t="shared" si="95"/>
        <v>0</v>
      </c>
      <c r="AL126" s="168">
        <f t="shared" si="95"/>
        <v>0</v>
      </c>
      <c r="AM126" s="168">
        <f t="shared" si="95"/>
        <v>0</v>
      </c>
      <c r="AN126" s="168">
        <f t="shared" si="95"/>
        <v>0</v>
      </c>
      <c r="AO126" s="168">
        <f t="shared" si="95"/>
        <v>0</v>
      </c>
      <c r="AP126" s="168">
        <f t="shared" si="95"/>
        <v>0</v>
      </c>
      <c r="AQ126" s="168">
        <f t="shared" si="95"/>
        <v>0</v>
      </c>
      <c r="AR126" s="168">
        <f t="shared" si="95"/>
        <v>0</v>
      </c>
      <c r="AS126" s="168">
        <f t="shared" si="95"/>
        <v>0</v>
      </c>
      <c r="AT126" s="168">
        <f t="shared" si="95"/>
        <v>0</v>
      </c>
      <c r="AU126" s="168">
        <f t="shared" si="95"/>
        <v>0</v>
      </c>
      <c r="AV126" s="168">
        <f t="shared" si="95"/>
        <v>0</v>
      </c>
      <c r="AW126" s="168">
        <f t="shared" si="95"/>
        <v>0</v>
      </c>
      <c r="AX126" s="168">
        <f t="shared" si="95"/>
        <v>0</v>
      </c>
      <c r="AY126" s="168">
        <f t="shared" si="95"/>
        <v>0</v>
      </c>
      <c r="AZ126" s="168">
        <f t="shared" si="95"/>
        <v>0</v>
      </c>
      <c r="BA126" s="168">
        <f t="shared" si="95"/>
        <v>0</v>
      </c>
      <c r="BB126" s="168"/>
      <c r="BC126" s="180"/>
    </row>
    <row r="127" spans="1:55" ht="32.25" customHeight="1">
      <c r="A127" s="265"/>
      <c r="B127" s="277"/>
      <c r="C127" s="277"/>
      <c r="D127" s="152" t="s">
        <v>37</v>
      </c>
      <c r="E127" s="170">
        <f t="shared" si="80"/>
        <v>0</v>
      </c>
      <c r="F127" s="170">
        <f t="shared" si="81"/>
        <v>0</v>
      </c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80"/>
    </row>
    <row r="128" spans="1:55" ht="51.75" customHeight="1">
      <c r="A128" s="265"/>
      <c r="B128" s="277"/>
      <c r="C128" s="277"/>
      <c r="D128" s="178" t="s">
        <v>2</v>
      </c>
      <c r="E128" s="170">
        <f t="shared" si="80"/>
        <v>0</v>
      </c>
      <c r="F128" s="170">
        <f t="shared" si="81"/>
        <v>0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80"/>
    </row>
    <row r="129" spans="1:55" ht="22.5" customHeight="1">
      <c r="A129" s="265"/>
      <c r="B129" s="277"/>
      <c r="C129" s="277"/>
      <c r="D129" s="211" t="s">
        <v>270</v>
      </c>
      <c r="E129" s="170">
        <f t="shared" si="80"/>
        <v>1705.92806</v>
      </c>
      <c r="F129" s="170">
        <f t="shared" si="81"/>
        <v>200</v>
      </c>
      <c r="G129" s="168">
        <f t="shared" ref="G129" si="96">F129*100/E129</f>
        <v>11.723823805325061</v>
      </c>
      <c r="H129" s="168"/>
      <c r="I129" s="168"/>
      <c r="J129" s="168"/>
      <c r="K129" s="168"/>
      <c r="L129" s="168"/>
      <c r="M129" s="168"/>
      <c r="N129" s="168">
        <v>200</v>
      </c>
      <c r="O129" s="168">
        <v>200</v>
      </c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>
        <v>1505.92806</v>
      </c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80"/>
    </row>
    <row r="130" spans="1:55" ht="81.75" customHeight="1">
      <c r="A130" s="265"/>
      <c r="B130" s="277"/>
      <c r="C130" s="277"/>
      <c r="D130" s="211" t="s">
        <v>276</v>
      </c>
      <c r="E130" s="170">
        <f t="shared" si="80"/>
        <v>0</v>
      </c>
      <c r="F130" s="170">
        <f t="shared" si="81"/>
        <v>0</v>
      </c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80"/>
    </row>
    <row r="131" spans="1:55" ht="22.5" customHeight="1">
      <c r="A131" s="265"/>
      <c r="B131" s="277"/>
      <c r="C131" s="277"/>
      <c r="D131" s="211" t="s">
        <v>271</v>
      </c>
      <c r="E131" s="170">
        <f t="shared" si="80"/>
        <v>0</v>
      </c>
      <c r="F131" s="170">
        <f t="shared" si="81"/>
        <v>0</v>
      </c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80"/>
    </row>
    <row r="132" spans="1:55" ht="31.5" customHeight="1">
      <c r="A132" s="265"/>
      <c r="B132" s="277"/>
      <c r="C132" s="277"/>
      <c r="D132" s="212" t="s">
        <v>43</v>
      </c>
      <c r="E132" s="170">
        <f t="shared" si="80"/>
        <v>0</v>
      </c>
      <c r="F132" s="170">
        <f t="shared" si="81"/>
        <v>0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80"/>
    </row>
    <row r="133" spans="1:55" ht="31.5" customHeight="1">
      <c r="A133" s="265" t="s">
        <v>450</v>
      </c>
      <c r="B133" s="277" t="s">
        <v>453</v>
      </c>
      <c r="C133" s="277"/>
      <c r="D133" s="154" t="s">
        <v>41</v>
      </c>
      <c r="E133" s="170">
        <f t="shared" si="80"/>
        <v>399.99919999999997</v>
      </c>
      <c r="F133" s="170">
        <f t="shared" si="81"/>
        <v>0</v>
      </c>
      <c r="G133" s="168">
        <f t="shared" ref="G133" si="97">F133*100/E133</f>
        <v>0</v>
      </c>
      <c r="H133" s="168">
        <f>SUM(H134:H136)</f>
        <v>0</v>
      </c>
      <c r="I133" s="168">
        <f t="shared" ref="I133:BA133" si="98">SUM(I134:I136)</f>
        <v>0</v>
      </c>
      <c r="J133" s="168">
        <f t="shared" si="98"/>
        <v>0</v>
      </c>
      <c r="K133" s="168">
        <f t="shared" si="98"/>
        <v>0</v>
      </c>
      <c r="L133" s="168">
        <f t="shared" si="98"/>
        <v>0</v>
      </c>
      <c r="M133" s="168">
        <f t="shared" si="98"/>
        <v>0</v>
      </c>
      <c r="N133" s="168">
        <f t="shared" si="98"/>
        <v>0</v>
      </c>
      <c r="O133" s="168">
        <f t="shared" si="98"/>
        <v>0</v>
      </c>
      <c r="P133" s="168">
        <f t="shared" si="98"/>
        <v>0</v>
      </c>
      <c r="Q133" s="168">
        <f t="shared" si="98"/>
        <v>0</v>
      </c>
      <c r="R133" s="168">
        <f t="shared" si="98"/>
        <v>0</v>
      </c>
      <c r="S133" s="168">
        <f t="shared" si="98"/>
        <v>0</v>
      </c>
      <c r="T133" s="168">
        <f t="shared" si="98"/>
        <v>0</v>
      </c>
      <c r="U133" s="168">
        <f t="shared" si="98"/>
        <v>0</v>
      </c>
      <c r="V133" s="168">
        <f t="shared" si="98"/>
        <v>0</v>
      </c>
      <c r="W133" s="168">
        <f t="shared" si="98"/>
        <v>0</v>
      </c>
      <c r="X133" s="168">
        <f t="shared" si="98"/>
        <v>0</v>
      </c>
      <c r="Y133" s="168">
        <f t="shared" si="98"/>
        <v>0</v>
      </c>
      <c r="Z133" s="168">
        <f t="shared" si="98"/>
        <v>0</v>
      </c>
      <c r="AA133" s="168">
        <f t="shared" si="98"/>
        <v>0</v>
      </c>
      <c r="AB133" s="168">
        <f t="shared" si="98"/>
        <v>0</v>
      </c>
      <c r="AC133" s="168">
        <f t="shared" si="98"/>
        <v>0</v>
      </c>
      <c r="AD133" s="168">
        <f t="shared" si="98"/>
        <v>0</v>
      </c>
      <c r="AE133" s="168">
        <f t="shared" si="98"/>
        <v>399.99919999999997</v>
      </c>
      <c r="AF133" s="168">
        <f t="shared" si="98"/>
        <v>0</v>
      </c>
      <c r="AG133" s="168">
        <f t="shared" si="98"/>
        <v>0</v>
      </c>
      <c r="AH133" s="168">
        <f t="shared" si="98"/>
        <v>0</v>
      </c>
      <c r="AI133" s="168">
        <f t="shared" si="98"/>
        <v>0</v>
      </c>
      <c r="AJ133" s="168">
        <f t="shared" si="98"/>
        <v>0</v>
      </c>
      <c r="AK133" s="168">
        <f t="shared" si="98"/>
        <v>0</v>
      </c>
      <c r="AL133" s="168">
        <f t="shared" si="98"/>
        <v>0</v>
      </c>
      <c r="AM133" s="168">
        <f t="shared" si="98"/>
        <v>0</v>
      </c>
      <c r="AN133" s="168">
        <f t="shared" si="98"/>
        <v>0</v>
      </c>
      <c r="AO133" s="168">
        <f t="shared" si="98"/>
        <v>0</v>
      </c>
      <c r="AP133" s="168">
        <f t="shared" si="98"/>
        <v>0</v>
      </c>
      <c r="AQ133" s="168">
        <f t="shared" si="98"/>
        <v>0</v>
      </c>
      <c r="AR133" s="168">
        <f t="shared" si="98"/>
        <v>0</v>
      </c>
      <c r="AS133" s="168">
        <f t="shared" si="98"/>
        <v>0</v>
      </c>
      <c r="AT133" s="168">
        <f t="shared" si="98"/>
        <v>0</v>
      </c>
      <c r="AU133" s="168">
        <f t="shared" si="98"/>
        <v>0</v>
      </c>
      <c r="AV133" s="168">
        <f t="shared" si="98"/>
        <v>0</v>
      </c>
      <c r="AW133" s="168">
        <f t="shared" si="98"/>
        <v>0</v>
      </c>
      <c r="AX133" s="168">
        <f t="shared" si="98"/>
        <v>0</v>
      </c>
      <c r="AY133" s="168">
        <f t="shared" si="98"/>
        <v>0</v>
      </c>
      <c r="AZ133" s="168">
        <f t="shared" si="98"/>
        <v>0</v>
      </c>
      <c r="BA133" s="168">
        <f t="shared" si="98"/>
        <v>0</v>
      </c>
      <c r="BB133" s="168"/>
      <c r="BC133" s="180"/>
    </row>
    <row r="134" spans="1:55" ht="32.25" customHeight="1">
      <c r="A134" s="265"/>
      <c r="B134" s="277"/>
      <c r="C134" s="277"/>
      <c r="D134" s="152" t="s">
        <v>37</v>
      </c>
      <c r="E134" s="170">
        <f t="shared" si="80"/>
        <v>0</v>
      </c>
      <c r="F134" s="170">
        <f t="shared" si="81"/>
        <v>0</v>
      </c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80"/>
    </row>
    <row r="135" spans="1:55" ht="51.75" customHeight="1">
      <c r="A135" s="265"/>
      <c r="B135" s="277"/>
      <c r="C135" s="277"/>
      <c r="D135" s="178" t="s">
        <v>2</v>
      </c>
      <c r="E135" s="170">
        <f t="shared" si="80"/>
        <v>0</v>
      </c>
      <c r="F135" s="170">
        <f t="shared" si="81"/>
        <v>0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80"/>
    </row>
    <row r="136" spans="1:55" ht="22.5" customHeight="1">
      <c r="A136" s="265"/>
      <c r="B136" s="277"/>
      <c r="C136" s="277"/>
      <c r="D136" s="211" t="s">
        <v>270</v>
      </c>
      <c r="E136" s="170">
        <f t="shared" si="80"/>
        <v>399.99919999999997</v>
      </c>
      <c r="F136" s="170">
        <f t="shared" si="81"/>
        <v>0</v>
      </c>
      <c r="G136" s="168">
        <f t="shared" ref="G136" si="99">F136*100/E136</f>
        <v>0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>
        <v>399.99919999999997</v>
      </c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80"/>
    </row>
    <row r="137" spans="1:55" ht="81.75" customHeight="1">
      <c r="A137" s="265"/>
      <c r="B137" s="277"/>
      <c r="C137" s="277"/>
      <c r="D137" s="211" t="s">
        <v>276</v>
      </c>
      <c r="E137" s="170">
        <f t="shared" si="80"/>
        <v>0</v>
      </c>
      <c r="F137" s="170">
        <f t="shared" si="81"/>
        <v>0</v>
      </c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80"/>
    </row>
    <row r="138" spans="1:55" ht="22.5" customHeight="1">
      <c r="A138" s="265"/>
      <c r="B138" s="277"/>
      <c r="C138" s="277"/>
      <c r="D138" s="211" t="s">
        <v>271</v>
      </c>
      <c r="E138" s="170">
        <f t="shared" si="80"/>
        <v>0</v>
      </c>
      <c r="F138" s="170">
        <f t="shared" si="81"/>
        <v>0</v>
      </c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80"/>
    </row>
    <row r="139" spans="1:55" ht="31.5" customHeight="1">
      <c r="A139" s="265"/>
      <c r="B139" s="277"/>
      <c r="C139" s="277"/>
      <c r="D139" s="212" t="s">
        <v>43</v>
      </c>
      <c r="E139" s="170">
        <f t="shared" si="80"/>
        <v>0</v>
      </c>
      <c r="F139" s="170">
        <f t="shared" si="81"/>
        <v>0</v>
      </c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80"/>
    </row>
    <row r="140" spans="1:55" ht="31.5" customHeight="1">
      <c r="A140" s="265" t="s">
        <v>451</v>
      </c>
      <c r="B140" s="277" t="s">
        <v>455</v>
      </c>
      <c r="C140" s="277"/>
      <c r="D140" s="154" t="s">
        <v>41</v>
      </c>
      <c r="E140" s="170">
        <f t="shared" si="80"/>
        <v>41.894030000000001</v>
      </c>
      <c r="F140" s="170">
        <f t="shared" si="81"/>
        <v>0</v>
      </c>
      <c r="G140" s="168">
        <f t="shared" ref="G140" si="100">F140*100/E140</f>
        <v>0</v>
      </c>
      <c r="H140" s="168">
        <f>SUM(H141:H143)</f>
        <v>0</v>
      </c>
      <c r="I140" s="168">
        <f t="shared" ref="I140:BA140" si="101">SUM(I141:I143)</f>
        <v>0</v>
      </c>
      <c r="J140" s="168">
        <f t="shared" si="101"/>
        <v>0</v>
      </c>
      <c r="K140" s="168">
        <f t="shared" si="101"/>
        <v>0</v>
      </c>
      <c r="L140" s="168">
        <f t="shared" si="101"/>
        <v>0</v>
      </c>
      <c r="M140" s="168">
        <f t="shared" si="101"/>
        <v>0</v>
      </c>
      <c r="N140" s="168">
        <f t="shared" si="101"/>
        <v>0</v>
      </c>
      <c r="O140" s="168">
        <f t="shared" si="101"/>
        <v>0</v>
      </c>
      <c r="P140" s="168">
        <f t="shared" si="101"/>
        <v>0</v>
      </c>
      <c r="Q140" s="168">
        <f t="shared" si="101"/>
        <v>0</v>
      </c>
      <c r="R140" s="168">
        <f t="shared" si="101"/>
        <v>0</v>
      </c>
      <c r="S140" s="168">
        <f t="shared" si="101"/>
        <v>0</v>
      </c>
      <c r="T140" s="168">
        <f t="shared" si="101"/>
        <v>0</v>
      </c>
      <c r="U140" s="168">
        <f t="shared" si="101"/>
        <v>0</v>
      </c>
      <c r="V140" s="168">
        <f t="shared" si="101"/>
        <v>0</v>
      </c>
      <c r="W140" s="168">
        <f t="shared" si="101"/>
        <v>0</v>
      </c>
      <c r="X140" s="168">
        <f t="shared" si="101"/>
        <v>0</v>
      </c>
      <c r="Y140" s="168">
        <f t="shared" si="101"/>
        <v>0</v>
      </c>
      <c r="Z140" s="168">
        <f t="shared" si="101"/>
        <v>41.894030000000001</v>
      </c>
      <c r="AA140" s="168">
        <f t="shared" si="101"/>
        <v>0</v>
      </c>
      <c r="AB140" s="168">
        <f t="shared" si="101"/>
        <v>0</v>
      </c>
      <c r="AC140" s="168">
        <f t="shared" si="101"/>
        <v>0</v>
      </c>
      <c r="AD140" s="168">
        <f t="shared" si="101"/>
        <v>0</v>
      </c>
      <c r="AE140" s="168">
        <f t="shared" si="101"/>
        <v>0</v>
      </c>
      <c r="AF140" s="168">
        <f t="shared" si="101"/>
        <v>0</v>
      </c>
      <c r="AG140" s="168">
        <f t="shared" si="101"/>
        <v>0</v>
      </c>
      <c r="AH140" s="168">
        <f t="shared" si="101"/>
        <v>0</v>
      </c>
      <c r="AI140" s="168">
        <f t="shared" si="101"/>
        <v>0</v>
      </c>
      <c r="AJ140" s="168">
        <f t="shared" si="101"/>
        <v>0</v>
      </c>
      <c r="AK140" s="168">
        <f t="shared" si="101"/>
        <v>0</v>
      </c>
      <c r="AL140" s="168">
        <f t="shared" si="101"/>
        <v>0</v>
      </c>
      <c r="AM140" s="168">
        <f t="shared" si="101"/>
        <v>0</v>
      </c>
      <c r="AN140" s="168">
        <f t="shared" si="101"/>
        <v>0</v>
      </c>
      <c r="AO140" s="168">
        <f t="shared" si="101"/>
        <v>0</v>
      </c>
      <c r="AP140" s="168">
        <f t="shared" si="101"/>
        <v>0</v>
      </c>
      <c r="AQ140" s="168">
        <f t="shared" si="101"/>
        <v>0</v>
      </c>
      <c r="AR140" s="168">
        <f t="shared" si="101"/>
        <v>0</v>
      </c>
      <c r="AS140" s="168">
        <f t="shared" si="101"/>
        <v>0</v>
      </c>
      <c r="AT140" s="168">
        <f t="shared" si="101"/>
        <v>0</v>
      </c>
      <c r="AU140" s="168">
        <f t="shared" si="101"/>
        <v>0</v>
      </c>
      <c r="AV140" s="168">
        <f t="shared" si="101"/>
        <v>0</v>
      </c>
      <c r="AW140" s="168">
        <f t="shared" si="101"/>
        <v>0</v>
      </c>
      <c r="AX140" s="168">
        <f t="shared" si="101"/>
        <v>0</v>
      </c>
      <c r="AY140" s="168">
        <f t="shared" si="101"/>
        <v>0</v>
      </c>
      <c r="AZ140" s="168">
        <f t="shared" si="101"/>
        <v>0</v>
      </c>
      <c r="BA140" s="168">
        <f t="shared" si="101"/>
        <v>0</v>
      </c>
      <c r="BB140" s="168"/>
      <c r="BC140" s="180"/>
    </row>
    <row r="141" spans="1:55" ht="32.25" customHeight="1">
      <c r="A141" s="265"/>
      <c r="B141" s="277"/>
      <c r="C141" s="277"/>
      <c r="D141" s="152" t="s">
        <v>37</v>
      </c>
      <c r="E141" s="170">
        <f t="shared" si="80"/>
        <v>0</v>
      </c>
      <c r="F141" s="170">
        <f t="shared" si="81"/>
        <v>0</v>
      </c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80"/>
    </row>
    <row r="142" spans="1:55" ht="51.75" customHeight="1">
      <c r="A142" s="265"/>
      <c r="B142" s="277"/>
      <c r="C142" s="277"/>
      <c r="D142" s="178" t="s">
        <v>2</v>
      </c>
      <c r="E142" s="170">
        <f t="shared" si="80"/>
        <v>0</v>
      </c>
      <c r="F142" s="170">
        <f t="shared" si="81"/>
        <v>0</v>
      </c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80"/>
    </row>
    <row r="143" spans="1:55" ht="22.5" customHeight="1">
      <c r="A143" s="265"/>
      <c r="B143" s="277"/>
      <c r="C143" s="277"/>
      <c r="D143" s="211" t="s">
        <v>270</v>
      </c>
      <c r="E143" s="170">
        <f t="shared" si="80"/>
        <v>41.894030000000001</v>
      </c>
      <c r="F143" s="170">
        <f t="shared" si="81"/>
        <v>0</v>
      </c>
      <c r="G143" s="168">
        <f t="shared" ref="G143" si="102">F143*100/E143</f>
        <v>0</v>
      </c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>
        <v>41.894030000000001</v>
      </c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80"/>
    </row>
    <row r="144" spans="1:55" ht="81.75" customHeight="1">
      <c r="A144" s="265"/>
      <c r="B144" s="277"/>
      <c r="C144" s="277"/>
      <c r="D144" s="211" t="s">
        <v>276</v>
      </c>
      <c r="E144" s="170">
        <f t="shared" si="80"/>
        <v>0</v>
      </c>
      <c r="F144" s="170">
        <f t="shared" si="81"/>
        <v>0</v>
      </c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80"/>
    </row>
    <row r="145" spans="1:55" ht="22.5" customHeight="1">
      <c r="A145" s="265"/>
      <c r="B145" s="277"/>
      <c r="C145" s="277"/>
      <c r="D145" s="211" t="s">
        <v>271</v>
      </c>
      <c r="E145" s="170">
        <f t="shared" si="80"/>
        <v>0</v>
      </c>
      <c r="F145" s="170">
        <f t="shared" si="81"/>
        <v>0</v>
      </c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80"/>
    </row>
    <row r="146" spans="1:55" ht="31.5" customHeight="1">
      <c r="A146" s="265"/>
      <c r="B146" s="277"/>
      <c r="C146" s="277"/>
      <c r="D146" s="212" t="s">
        <v>43</v>
      </c>
      <c r="E146" s="170">
        <f t="shared" si="80"/>
        <v>0</v>
      </c>
      <c r="F146" s="170">
        <f t="shared" si="81"/>
        <v>0</v>
      </c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80"/>
    </row>
    <row r="147" spans="1:55" ht="31.5" customHeight="1">
      <c r="A147" s="265" t="s">
        <v>454</v>
      </c>
      <c r="B147" s="277" t="s">
        <v>456</v>
      </c>
      <c r="C147" s="277"/>
      <c r="D147" s="154" t="s">
        <v>41</v>
      </c>
      <c r="E147" s="170">
        <f t="shared" si="80"/>
        <v>740</v>
      </c>
      <c r="F147" s="170">
        <f t="shared" si="81"/>
        <v>0</v>
      </c>
      <c r="G147" s="168">
        <f t="shared" ref="G147" si="103">F147*100/E147</f>
        <v>0</v>
      </c>
      <c r="H147" s="168">
        <f>SUM(H148:H150)</f>
        <v>0</v>
      </c>
      <c r="I147" s="168">
        <f t="shared" ref="I147:BA147" si="104">SUM(I148:I150)</f>
        <v>0</v>
      </c>
      <c r="J147" s="168">
        <f t="shared" si="104"/>
        <v>0</v>
      </c>
      <c r="K147" s="168">
        <f t="shared" si="104"/>
        <v>0</v>
      </c>
      <c r="L147" s="168">
        <f t="shared" si="104"/>
        <v>0</v>
      </c>
      <c r="M147" s="168">
        <f t="shared" si="104"/>
        <v>0</v>
      </c>
      <c r="N147" s="168">
        <f t="shared" si="104"/>
        <v>0</v>
      </c>
      <c r="O147" s="168">
        <f t="shared" si="104"/>
        <v>0</v>
      </c>
      <c r="P147" s="168">
        <f t="shared" si="104"/>
        <v>0</v>
      </c>
      <c r="Q147" s="168">
        <f t="shared" si="104"/>
        <v>0</v>
      </c>
      <c r="R147" s="168">
        <f t="shared" si="104"/>
        <v>0</v>
      </c>
      <c r="S147" s="168">
        <f t="shared" si="104"/>
        <v>0</v>
      </c>
      <c r="T147" s="168">
        <f t="shared" si="104"/>
        <v>0</v>
      </c>
      <c r="U147" s="168">
        <f t="shared" si="104"/>
        <v>0</v>
      </c>
      <c r="V147" s="168">
        <f t="shared" si="104"/>
        <v>0</v>
      </c>
      <c r="W147" s="168">
        <f t="shared" si="104"/>
        <v>0</v>
      </c>
      <c r="X147" s="168">
        <f t="shared" si="104"/>
        <v>0</v>
      </c>
      <c r="Y147" s="168">
        <f t="shared" si="104"/>
        <v>0</v>
      </c>
      <c r="Z147" s="168">
        <f t="shared" si="104"/>
        <v>740</v>
      </c>
      <c r="AA147" s="168">
        <f t="shared" si="104"/>
        <v>0</v>
      </c>
      <c r="AB147" s="168">
        <f t="shared" si="104"/>
        <v>0</v>
      </c>
      <c r="AC147" s="168">
        <f t="shared" si="104"/>
        <v>0</v>
      </c>
      <c r="AD147" s="168">
        <f t="shared" si="104"/>
        <v>0</v>
      </c>
      <c r="AE147" s="168">
        <f t="shared" si="104"/>
        <v>0</v>
      </c>
      <c r="AF147" s="168">
        <f t="shared" si="104"/>
        <v>0</v>
      </c>
      <c r="AG147" s="168">
        <f t="shared" si="104"/>
        <v>0</v>
      </c>
      <c r="AH147" s="168">
        <f t="shared" si="104"/>
        <v>0</v>
      </c>
      <c r="AI147" s="168">
        <f t="shared" si="104"/>
        <v>0</v>
      </c>
      <c r="AJ147" s="168">
        <f t="shared" si="104"/>
        <v>0</v>
      </c>
      <c r="AK147" s="168">
        <f t="shared" si="104"/>
        <v>0</v>
      </c>
      <c r="AL147" s="168">
        <f t="shared" si="104"/>
        <v>0</v>
      </c>
      <c r="AM147" s="168">
        <f t="shared" si="104"/>
        <v>0</v>
      </c>
      <c r="AN147" s="168">
        <f t="shared" si="104"/>
        <v>0</v>
      </c>
      <c r="AO147" s="168">
        <f t="shared" si="104"/>
        <v>0</v>
      </c>
      <c r="AP147" s="168">
        <f t="shared" si="104"/>
        <v>0</v>
      </c>
      <c r="AQ147" s="168">
        <f t="shared" si="104"/>
        <v>0</v>
      </c>
      <c r="AR147" s="168">
        <f t="shared" si="104"/>
        <v>0</v>
      </c>
      <c r="AS147" s="168">
        <f t="shared" si="104"/>
        <v>0</v>
      </c>
      <c r="AT147" s="168">
        <f t="shared" si="104"/>
        <v>0</v>
      </c>
      <c r="AU147" s="168">
        <f t="shared" si="104"/>
        <v>0</v>
      </c>
      <c r="AV147" s="168">
        <f t="shared" si="104"/>
        <v>0</v>
      </c>
      <c r="AW147" s="168">
        <f t="shared" si="104"/>
        <v>0</v>
      </c>
      <c r="AX147" s="168">
        <f t="shared" si="104"/>
        <v>0</v>
      </c>
      <c r="AY147" s="168">
        <f t="shared" si="104"/>
        <v>0</v>
      </c>
      <c r="AZ147" s="168">
        <f t="shared" si="104"/>
        <v>0</v>
      </c>
      <c r="BA147" s="168">
        <f t="shared" si="104"/>
        <v>0</v>
      </c>
      <c r="BB147" s="168"/>
      <c r="BC147" s="180"/>
    </row>
    <row r="148" spans="1:55" ht="32.25" customHeight="1">
      <c r="A148" s="265"/>
      <c r="B148" s="277"/>
      <c r="C148" s="277"/>
      <c r="D148" s="152" t="s">
        <v>37</v>
      </c>
      <c r="E148" s="170">
        <f t="shared" si="80"/>
        <v>0</v>
      </c>
      <c r="F148" s="170">
        <f t="shared" si="81"/>
        <v>0</v>
      </c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80"/>
    </row>
    <row r="149" spans="1:55" ht="51.75" customHeight="1">
      <c r="A149" s="265"/>
      <c r="B149" s="277"/>
      <c r="C149" s="277"/>
      <c r="D149" s="178" t="s">
        <v>2</v>
      </c>
      <c r="E149" s="170">
        <f t="shared" ref="E149:E153" si="105">H149+K149+N149+Q149+T149+W149+Z149+AE149+AJ149+AO149+AT149+AY149</f>
        <v>0</v>
      </c>
      <c r="F149" s="170">
        <f t="shared" ref="F149:F153" si="106">I149+L149+O149+R149+U149+X149+AA149+AF149+AK149+AP149+AU149+AZ149</f>
        <v>0</v>
      </c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80"/>
    </row>
    <row r="150" spans="1:55" ht="22.5" customHeight="1">
      <c r="A150" s="265"/>
      <c r="B150" s="277"/>
      <c r="C150" s="277"/>
      <c r="D150" s="211" t="s">
        <v>270</v>
      </c>
      <c r="E150" s="170">
        <f t="shared" si="105"/>
        <v>740</v>
      </c>
      <c r="F150" s="170">
        <f t="shared" si="106"/>
        <v>0</v>
      </c>
      <c r="G150" s="168">
        <f t="shared" ref="G150" si="107">F150*100/E150</f>
        <v>0</v>
      </c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>
        <v>740</v>
      </c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80"/>
    </row>
    <row r="151" spans="1:55" ht="81.75" customHeight="1">
      <c r="A151" s="265"/>
      <c r="B151" s="277"/>
      <c r="C151" s="277"/>
      <c r="D151" s="211" t="s">
        <v>276</v>
      </c>
      <c r="E151" s="170">
        <f t="shared" si="105"/>
        <v>0</v>
      </c>
      <c r="F151" s="170">
        <f t="shared" si="106"/>
        <v>0</v>
      </c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80"/>
    </row>
    <row r="152" spans="1:55" ht="22.5" customHeight="1">
      <c r="A152" s="265"/>
      <c r="B152" s="277"/>
      <c r="C152" s="277"/>
      <c r="D152" s="211" t="s">
        <v>271</v>
      </c>
      <c r="E152" s="170">
        <f t="shared" si="105"/>
        <v>0</v>
      </c>
      <c r="F152" s="170">
        <f t="shared" si="106"/>
        <v>0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80"/>
    </row>
    <row r="153" spans="1:55" ht="31.5" customHeight="1">
      <c r="A153" s="265"/>
      <c r="B153" s="277"/>
      <c r="C153" s="277"/>
      <c r="D153" s="212" t="s">
        <v>43</v>
      </c>
      <c r="E153" s="170">
        <f t="shared" si="105"/>
        <v>0</v>
      </c>
      <c r="F153" s="170">
        <f t="shared" si="106"/>
        <v>0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80"/>
    </row>
    <row r="154" spans="1:55" ht="15.6">
      <c r="A154" s="289" t="s">
        <v>449</v>
      </c>
      <c r="B154" s="290"/>
      <c r="C154" s="290"/>
      <c r="D154" s="154" t="s">
        <v>41</v>
      </c>
      <c r="E154" s="170">
        <f t="shared" ref="E154:E160" si="108">H154+K154+N154+Q154+T154+W154+Z154+AE154+AJ154+AO154+AT154+AY154</f>
        <v>92699.694199999998</v>
      </c>
      <c r="F154" s="170">
        <f t="shared" ref="F154:F160" si="109">I154+L154+O154+R154+U154+X154+AA154+AF154+AK154+AP154+AU154+AZ154</f>
        <v>6144.1555799999996</v>
      </c>
      <c r="G154" s="168">
        <f t="shared" ref="G154" si="110">F154*100/E154</f>
        <v>6.6280214115312583</v>
      </c>
      <c r="H154" s="168">
        <f>H155+H156+H157+H159+H160</f>
        <v>0</v>
      </c>
      <c r="I154" s="168">
        <f t="shared" ref="I154:BA154" si="111">I155+I156+I157+I159+I160</f>
        <v>0</v>
      </c>
      <c r="J154" s="168">
        <f t="shared" si="111"/>
        <v>0</v>
      </c>
      <c r="K154" s="168">
        <f t="shared" si="111"/>
        <v>694.73599999999999</v>
      </c>
      <c r="L154" s="168">
        <f t="shared" si="111"/>
        <v>694.73599999999999</v>
      </c>
      <c r="M154" s="168">
        <f t="shared" si="111"/>
        <v>0</v>
      </c>
      <c r="N154" s="168">
        <f t="shared" si="111"/>
        <v>569</v>
      </c>
      <c r="O154" s="168">
        <f t="shared" si="111"/>
        <v>569</v>
      </c>
      <c r="P154" s="168">
        <f t="shared" si="111"/>
        <v>0</v>
      </c>
      <c r="Q154" s="168">
        <f t="shared" si="111"/>
        <v>560</v>
      </c>
      <c r="R154" s="168">
        <f t="shared" si="111"/>
        <v>560</v>
      </c>
      <c r="S154" s="168">
        <f t="shared" si="111"/>
        <v>0</v>
      </c>
      <c r="T154" s="168">
        <f t="shared" si="111"/>
        <v>2153.2577000000001</v>
      </c>
      <c r="U154" s="168">
        <f t="shared" si="111"/>
        <v>2153.2577000000001</v>
      </c>
      <c r="V154" s="168">
        <f t="shared" si="111"/>
        <v>0</v>
      </c>
      <c r="W154" s="168">
        <f t="shared" si="111"/>
        <v>2167.1618799999997</v>
      </c>
      <c r="X154" s="168">
        <f t="shared" si="111"/>
        <v>2167.1618799999997</v>
      </c>
      <c r="Y154" s="168">
        <f t="shared" si="111"/>
        <v>0</v>
      </c>
      <c r="Z154" s="168">
        <f t="shared" si="111"/>
        <v>4153.2901700000002</v>
      </c>
      <c r="AA154" s="168">
        <f t="shared" si="111"/>
        <v>0</v>
      </c>
      <c r="AB154" s="168">
        <f t="shared" si="111"/>
        <v>0</v>
      </c>
      <c r="AC154" s="168">
        <f t="shared" si="111"/>
        <v>0</v>
      </c>
      <c r="AD154" s="168">
        <f t="shared" si="111"/>
        <v>0</v>
      </c>
      <c r="AE154" s="168">
        <f t="shared" si="111"/>
        <v>2219.9324799999999</v>
      </c>
      <c r="AF154" s="168">
        <f t="shared" si="111"/>
        <v>0</v>
      </c>
      <c r="AG154" s="168">
        <f t="shared" si="111"/>
        <v>0</v>
      </c>
      <c r="AH154" s="168">
        <f t="shared" si="111"/>
        <v>0</v>
      </c>
      <c r="AI154" s="168">
        <f t="shared" si="111"/>
        <v>0</v>
      </c>
      <c r="AJ154" s="168">
        <f t="shared" si="111"/>
        <v>0</v>
      </c>
      <c r="AK154" s="168">
        <f t="shared" si="111"/>
        <v>0</v>
      </c>
      <c r="AL154" s="168">
        <f t="shared" si="111"/>
        <v>0</v>
      </c>
      <c r="AM154" s="168">
        <f t="shared" si="111"/>
        <v>0</v>
      </c>
      <c r="AN154" s="168">
        <f t="shared" si="111"/>
        <v>0</v>
      </c>
      <c r="AO154" s="168">
        <f t="shared" si="111"/>
        <v>1715.6334299999996</v>
      </c>
      <c r="AP154" s="168">
        <f t="shared" si="111"/>
        <v>0</v>
      </c>
      <c r="AQ154" s="168">
        <f t="shared" si="111"/>
        <v>0</v>
      </c>
      <c r="AR154" s="168">
        <f t="shared" si="111"/>
        <v>0</v>
      </c>
      <c r="AS154" s="168">
        <f t="shared" si="111"/>
        <v>0</v>
      </c>
      <c r="AT154" s="168">
        <f t="shared" si="111"/>
        <v>36840.217409999997</v>
      </c>
      <c r="AU154" s="168">
        <f t="shared" si="111"/>
        <v>0</v>
      </c>
      <c r="AV154" s="168">
        <f t="shared" si="111"/>
        <v>0</v>
      </c>
      <c r="AW154" s="168">
        <f t="shared" si="111"/>
        <v>0</v>
      </c>
      <c r="AX154" s="168">
        <f t="shared" si="111"/>
        <v>0</v>
      </c>
      <c r="AY154" s="168">
        <f t="shared" si="111"/>
        <v>41626.465129999997</v>
      </c>
      <c r="AZ154" s="168">
        <f t="shared" si="111"/>
        <v>0</v>
      </c>
      <c r="BA154" s="168">
        <f t="shared" si="111"/>
        <v>0</v>
      </c>
      <c r="BB154" s="168"/>
      <c r="BC154" s="180"/>
    </row>
    <row r="155" spans="1:55" ht="31.2">
      <c r="A155" s="289"/>
      <c r="B155" s="290"/>
      <c r="C155" s="290"/>
      <c r="D155" s="154" t="s">
        <v>37</v>
      </c>
      <c r="E155" s="170">
        <f t="shared" si="108"/>
        <v>0</v>
      </c>
      <c r="F155" s="170">
        <f t="shared" si="109"/>
        <v>0</v>
      </c>
      <c r="G155" s="168"/>
      <c r="H155" s="168">
        <f>H36</f>
        <v>0</v>
      </c>
      <c r="I155" s="168">
        <f t="shared" ref="I155:BA155" si="112">I36</f>
        <v>0</v>
      </c>
      <c r="J155" s="168">
        <f t="shared" si="112"/>
        <v>0</v>
      </c>
      <c r="K155" s="168">
        <f t="shared" si="112"/>
        <v>0</v>
      </c>
      <c r="L155" s="168">
        <f t="shared" si="112"/>
        <v>0</v>
      </c>
      <c r="M155" s="168">
        <f t="shared" si="112"/>
        <v>0</v>
      </c>
      <c r="N155" s="168">
        <f t="shared" si="112"/>
        <v>0</v>
      </c>
      <c r="O155" s="168">
        <f t="shared" si="112"/>
        <v>0</v>
      </c>
      <c r="P155" s="168">
        <f t="shared" si="112"/>
        <v>0</v>
      </c>
      <c r="Q155" s="168">
        <f t="shared" si="112"/>
        <v>0</v>
      </c>
      <c r="R155" s="168">
        <f t="shared" si="112"/>
        <v>0</v>
      </c>
      <c r="S155" s="168">
        <f t="shared" si="112"/>
        <v>0</v>
      </c>
      <c r="T155" s="168">
        <f t="shared" si="112"/>
        <v>0</v>
      </c>
      <c r="U155" s="168">
        <f t="shared" si="112"/>
        <v>0</v>
      </c>
      <c r="V155" s="168">
        <f t="shared" si="112"/>
        <v>0</v>
      </c>
      <c r="W155" s="168">
        <f t="shared" si="112"/>
        <v>0</v>
      </c>
      <c r="X155" s="168">
        <f t="shared" si="112"/>
        <v>0</v>
      </c>
      <c r="Y155" s="168">
        <f t="shared" si="112"/>
        <v>0</v>
      </c>
      <c r="Z155" s="168">
        <f t="shared" si="112"/>
        <v>0</v>
      </c>
      <c r="AA155" s="168">
        <f t="shared" si="112"/>
        <v>0</v>
      </c>
      <c r="AB155" s="168">
        <f t="shared" si="112"/>
        <v>0</v>
      </c>
      <c r="AC155" s="168">
        <f t="shared" si="112"/>
        <v>0</v>
      </c>
      <c r="AD155" s="168">
        <f t="shared" si="112"/>
        <v>0</v>
      </c>
      <c r="AE155" s="168">
        <f t="shared" si="112"/>
        <v>0</v>
      </c>
      <c r="AF155" s="168">
        <f t="shared" si="112"/>
        <v>0</v>
      </c>
      <c r="AG155" s="168">
        <f t="shared" si="112"/>
        <v>0</v>
      </c>
      <c r="AH155" s="168">
        <f t="shared" si="112"/>
        <v>0</v>
      </c>
      <c r="AI155" s="168">
        <f t="shared" si="112"/>
        <v>0</v>
      </c>
      <c r="AJ155" s="168">
        <f t="shared" si="112"/>
        <v>0</v>
      </c>
      <c r="AK155" s="168">
        <f t="shared" si="112"/>
        <v>0</v>
      </c>
      <c r="AL155" s="168">
        <f t="shared" si="112"/>
        <v>0</v>
      </c>
      <c r="AM155" s="168">
        <f t="shared" si="112"/>
        <v>0</v>
      </c>
      <c r="AN155" s="168">
        <f t="shared" si="112"/>
        <v>0</v>
      </c>
      <c r="AO155" s="168">
        <f t="shared" si="112"/>
        <v>0</v>
      </c>
      <c r="AP155" s="168">
        <f t="shared" si="112"/>
        <v>0</v>
      </c>
      <c r="AQ155" s="168">
        <f t="shared" si="112"/>
        <v>0</v>
      </c>
      <c r="AR155" s="168">
        <f t="shared" si="112"/>
        <v>0</v>
      </c>
      <c r="AS155" s="168">
        <f t="shared" si="112"/>
        <v>0</v>
      </c>
      <c r="AT155" s="168">
        <f t="shared" si="112"/>
        <v>0</v>
      </c>
      <c r="AU155" s="168">
        <f t="shared" si="112"/>
        <v>0</v>
      </c>
      <c r="AV155" s="168">
        <f t="shared" si="112"/>
        <v>0</v>
      </c>
      <c r="AW155" s="168">
        <f t="shared" si="112"/>
        <v>0</v>
      </c>
      <c r="AX155" s="168">
        <f t="shared" si="112"/>
        <v>0</v>
      </c>
      <c r="AY155" s="168">
        <f t="shared" si="112"/>
        <v>0</v>
      </c>
      <c r="AZ155" s="168">
        <f t="shared" si="112"/>
        <v>0</v>
      </c>
      <c r="BA155" s="168">
        <f t="shared" si="112"/>
        <v>0</v>
      </c>
      <c r="BB155" s="168"/>
      <c r="BC155" s="180"/>
    </row>
    <row r="156" spans="1:55" ht="46.8">
      <c r="A156" s="289"/>
      <c r="B156" s="290"/>
      <c r="C156" s="290"/>
      <c r="D156" s="179" t="s">
        <v>2</v>
      </c>
      <c r="E156" s="170">
        <f t="shared" si="108"/>
        <v>0</v>
      </c>
      <c r="F156" s="170">
        <f t="shared" si="109"/>
        <v>0</v>
      </c>
      <c r="G156" s="168"/>
      <c r="H156" s="168">
        <f t="shared" ref="H156:BA156" si="113">H37</f>
        <v>0</v>
      </c>
      <c r="I156" s="168">
        <f t="shared" si="113"/>
        <v>0</v>
      </c>
      <c r="J156" s="168">
        <f t="shared" si="113"/>
        <v>0</v>
      </c>
      <c r="K156" s="168">
        <f t="shared" si="113"/>
        <v>0</v>
      </c>
      <c r="L156" s="168">
        <f t="shared" si="113"/>
        <v>0</v>
      </c>
      <c r="M156" s="168">
        <f t="shared" si="113"/>
        <v>0</v>
      </c>
      <c r="N156" s="168">
        <f t="shared" si="113"/>
        <v>0</v>
      </c>
      <c r="O156" s="168">
        <f t="shared" si="113"/>
        <v>0</v>
      </c>
      <c r="P156" s="168">
        <f t="shared" si="113"/>
        <v>0</v>
      </c>
      <c r="Q156" s="168">
        <f t="shared" si="113"/>
        <v>0</v>
      </c>
      <c r="R156" s="168">
        <f t="shared" si="113"/>
        <v>0</v>
      </c>
      <c r="S156" s="168">
        <f t="shared" si="113"/>
        <v>0</v>
      </c>
      <c r="T156" s="168">
        <f t="shared" si="113"/>
        <v>0</v>
      </c>
      <c r="U156" s="168">
        <f t="shared" si="113"/>
        <v>0</v>
      </c>
      <c r="V156" s="168">
        <f t="shared" si="113"/>
        <v>0</v>
      </c>
      <c r="W156" s="168">
        <f t="shared" si="113"/>
        <v>0</v>
      </c>
      <c r="X156" s="168">
        <f t="shared" si="113"/>
        <v>0</v>
      </c>
      <c r="Y156" s="168">
        <f t="shared" si="113"/>
        <v>0</v>
      </c>
      <c r="Z156" s="168">
        <f t="shared" si="113"/>
        <v>0</v>
      </c>
      <c r="AA156" s="168">
        <f t="shared" si="113"/>
        <v>0</v>
      </c>
      <c r="AB156" s="168">
        <f t="shared" si="113"/>
        <v>0</v>
      </c>
      <c r="AC156" s="168">
        <f t="shared" si="113"/>
        <v>0</v>
      </c>
      <c r="AD156" s="168">
        <f t="shared" si="113"/>
        <v>0</v>
      </c>
      <c r="AE156" s="168">
        <f t="shared" si="113"/>
        <v>0</v>
      </c>
      <c r="AF156" s="168">
        <f t="shared" si="113"/>
        <v>0</v>
      </c>
      <c r="AG156" s="168">
        <f t="shared" si="113"/>
        <v>0</v>
      </c>
      <c r="AH156" s="168">
        <f t="shared" si="113"/>
        <v>0</v>
      </c>
      <c r="AI156" s="168">
        <f t="shared" si="113"/>
        <v>0</v>
      </c>
      <c r="AJ156" s="168">
        <f t="shared" si="113"/>
        <v>0</v>
      </c>
      <c r="AK156" s="168">
        <f t="shared" si="113"/>
        <v>0</v>
      </c>
      <c r="AL156" s="168">
        <f t="shared" si="113"/>
        <v>0</v>
      </c>
      <c r="AM156" s="168">
        <f t="shared" si="113"/>
        <v>0</v>
      </c>
      <c r="AN156" s="168">
        <f t="shared" si="113"/>
        <v>0</v>
      </c>
      <c r="AO156" s="168">
        <f t="shared" si="113"/>
        <v>0</v>
      </c>
      <c r="AP156" s="168">
        <f t="shared" si="113"/>
        <v>0</v>
      </c>
      <c r="AQ156" s="168">
        <f t="shared" si="113"/>
        <v>0</v>
      </c>
      <c r="AR156" s="168">
        <f t="shared" si="113"/>
        <v>0</v>
      </c>
      <c r="AS156" s="168">
        <f t="shared" si="113"/>
        <v>0</v>
      </c>
      <c r="AT156" s="168">
        <f t="shared" si="113"/>
        <v>0</v>
      </c>
      <c r="AU156" s="168">
        <f t="shared" si="113"/>
        <v>0</v>
      </c>
      <c r="AV156" s="168">
        <f t="shared" si="113"/>
        <v>0</v>
      </c>
      <c r="AW156" s="168">
        <f t="shared" si="113"/>
        <v>0</v>
      </c>
      <c r="AX156" s="168">
        <f t="shared" si="113"/>
        <v>0</v>
      </c>
      <c r="AY156" s="168">
        <f t="shared" si="113"/>
        <v>0</v>
      </c>
      <c r="AZ156" s="168">
        <f t="shared" si="113"/>
        <v>0</v>
      </c>
      <c r="BA156" s="168">
        <f t="shared" si="113"/>
        <v>0</v>
      </c>
      <c r="BB156" s="168"/>
      <c r="BC156" s="180"/>
    </row>
    <row r="157" spans="1:55" ht="15.6">
      <c r="A157" s="289"/>
      <c r="B157" s="290"/>
      <c r="C157" s="290"/>
      <c r="D157" s="215" t="s">
        <v>270</v>
      </c>
      <c r="E157" s="170">
        <f t="shared" si="108"/>
        <v>92699.694199999998</v>
      </c>
      <c r="F157" s="170">
        <f t="shared" si="109"/>
        <v>6144.1555799999996</v>
      </c>
      <c r="G157" s="168">
        <f t="shared" ref="G157" si="114">F157*100/E157</f>
        <v>6.6280214115312583</v>
      </c>
      <c r="H157" s="168">
        <f t="shared" ref="H157:BA157" si="115">H38</f>
        <v>0</v>
      </c>
      <c r="I157" s="168">
        <f t="shared" si="115"/>
        <v>0</v>
      </c>
      <c r="J157" s="168">
        <f t="shared" si="115"/>
        <v>0</v>
      </c>
      <c r="K157" s="168">
        <f t="shared" si="115"/>
        <v>694.73599999999999</v>
      </c>
      <c r="L157" s="168">
        <f t="shared" si="115"/>
        <v>694.73599999999999</v>
      </c>
      <c r="M157" s="168">
        <f t="shared" si="115"/>
        <v>0</v>
      </c>
      <c r="N157" s="168">
        <f t="shared" si="115"/>
        <v>569</v>
      </c>
      <c r="O157" s="168">
        <f t="shared" si="115"/>
        <v>569</v>
      </c>
      <c r="P157" s="168">
        <f t="shared" si="115"/>
        <v>0</v>
      </c>
      <c r="Q157" s="168">
        <f t="shared" si="115"/>
        <v>560</v>
      </c>
      <c r="R157" s="168">
        <f t="shared" si="115"/>
        <v>560</v>
      </c>
      <c r="S157" s="168">
        <f t="shared" si="115"/>
        <v>0</v>
      </c>
      <c r="T157" s="168">
        <f t="shared" si="115"/>
        <v>2153.2577000000001</v>
      </c>
      <c r="U157" s="168">
        <f t="shared" si="115"/>
        <v>2153.2577000000001</v>
      </c>
      <c r="V157" s="168">
        <f t="shared" si="115"/>
        <v>0</v>
      </c>
      <c r="W157" s="168">
        <f t="shared" si="115"/>
        <v>2167.1618799999997</v>
      </c>
      <c r="X157" s="168">
        <f t="shared" si="115"/>
        <v>2167.1618799999997</v>
      </c>
      <c r="Y157" s="168">
        <f t="shared" si="115"/>
        <v>0</v>
      </c>
      <c r="Z157" s="168">
        <f t="shared" si="115"/>
        <v>4153.2901700000002</v>
      </c>
      <c r="AA157" s="168">
        <f t="shared" si="115"/>
        <v>0</v>
      </c>
      <c r="AB157" s="168">
        <f t="shared" si="115"/>
        <v>0</v>
      </c>
      <c r="AC157" s="168">
        <f t="shared" si="115"/>
        <v>0</v>
      </c>
      <c r="AD157" s="168">
        <f t="shared" si="115"/>
        <v>0</v>
      </c>
      <c r="AE157" s="168">
        <f t="shared" si="115"/>
        <v>2219.9324799999999</v>
      </c>
      <c r="AF157" s="168">
        <f t="shared" si="115"/>
        <v>0</v>
      </c>
      <c r="AG157" s="168">
        <f t="shared" si="115"/>
        <v>0</v>
      </c>
      <c r="AH157" s="168">
        <f t="shared" si="115"/>
        <v>0</v>
      </c>
      <c r="AI157" s="168">
        <f t="shared" si="115"/>
        <v>0</v>
      </c>
      <c r="AJ157" s="168">
        <f t="shared" si="115"/>
        <v>0</v>
      </c>
      <c r="AK157" s="168">
        <f t="shared" si="115"/>
        <v>0</v>
      </c>
      <c r="AL157" s="168">
        <f t="shared" si="115"/>
        <v>0</v>
      </c>
      <c r="AM157" s="168">
        <f t="shared" si="115"/>
        <v>0</v>
      </c>
      <c r="AN157" s="168">
        <f t="shared" si="115"/>
        <v>0</v>
      </c>
      <c r="AO157" s="168">
        <f t="shared" si="115"/>
        <v>1715.6334299999996</v>
      </c>
      <c r="AP157" s="168">
        <f t="shared" si="115"/>
        <v>0</v>
      </c>
      <c r="AQ157" s="168">
        <f t="shared" si="115"/>
        <v>0</v>
      </c>
      <c r="AR157" s="168">
        <f t="shared" si="115"/>
        <v>0</v>
      </c>
      <c r="AS157" s="168">
        <f t="shared" si="115"/>
        <v>0</v>
      </c>
      <c r="AT157" s="168">
        <f t="shared" si="115"/>
        <v>36840.217409999997</v>
      </c>
      <c r="AU157" s="168">
        <f t="shared" si="115"/>
        <v>0</v>
      </c>
      <c r="AV157" s="168">
        <f t="shared" si="115"/>
        <v>0</v>
      </c>
      <c r="AW157" s="168">
        <f t="shared" si="115"/>
        <v>0</v>
      </c>
      <c r="AX157" s="168">
        <f t="shared" si="115"/>
        <v>0</v>
      </c>
      <c r="AY157" s="168">
        <f t="shared" si="115"/>
        <v>41626.465129999997</v>
      </c>
      <c r="AZ157" s="168">
        <f t="shared" si="115"/>
        <v>0</v>
      </c>
      <c r="BA157" s="168">
        <f t="shared" si="115"/>
        <v>0</v>
      </c>
      <c r="BB157" s="168"/>
      <c r="BC157" s="180"/>
    </row>
    <row r="158" spans="1:55" ht="82.5" customHeight="1">
      <c r="A158" s="289"/>
      <c r="B158" s="290"/>
      <c r="C158" s="290"/>
      <c r="D158" s="215" t="s">
        <v>276</v>
      </c>
      <c r="E158" s="170">
        <f t="shared" si="108"/>
        <v>82211.306719999993</v>
      </c>
      <c r="F158" s="170">
        <f t="shared" si="109"/>
        <v>2623.4842000000003</v>
      </c>
      <c r="G158" s="168"/>
      <c r="H158" s="168">
        <f t="shared" ref="H158:BA158" si="116">H39</f>
        <v>0</v>
      </c>
      <c r="I158" s="168">
        <f t="shared" si="116"/>
        <v>0</v>
      </c>
      <c r="J158" s="168">
        <f t="shared" si="116"/>
        <v>0</v>
      </c>
      <c r="K158" s="168">
        <f t="shared" si="116"/>
        <v>0</v>
      </c>
      <c r="L158" s="168">
        <f t="shared" si="116"/>
        <v>0</v>
      </c>
      <c r="M158" s="168">
        <f t="shared" si="116"/>
        <v>0</v>
      </c>
      <c r="N158" s="168">
        <f t="shared" si="116"/>
        <v>100</v>
      </c>
      <c r="O158" s="168">
        <f t="shared" si="116"/>
        <v>100</v>
      </c>
      <c r="P158" s="168">
        <f t="shared" si="116"/>
        <v>0</v>
      </c>
      <c r="Q158" s="168">
        <f t="shared" si="116"/>
        <v>0</v>
      </c>
      <c r="R158" s="168">
        <f t="shared" si="116"/>
        <v>0</v>
      </c>
      <c r="S158" s="168">
        <f t="shared" si="116"/>
        <v>0</v>
      </c>
      <c r="T158" s="168">
        <f t="shared" si="116"/>
        <v>2122.2577000000001</v>
      </c>
      <c r="U158" s="168">
        <f t="shared" si="116"/>
        <v>2122.2577000000001</v>
      </c>
      <c r="V158" s="168">
        <f t="shared" si="116"/>
        <v>0</v>
      </c>
      <c r="W158" s="168">
        <f t="shared" si="116"/>
        <v>401.22650000000004</v>
      </c>
      <c r="X158" s="168">
        <f t="shared" si="116"/>
        <v>401.22650000000004</v>
      </c>
      <c r="Y158" s="168">
        <f t="shared" si="116"/>
        <v>0</v>
      </c>
      <c r="Z158" s="168">
        <f t="shared" si="116"/>
        <v>1121.1399800000002</v>
      </c>
      <c r="AA158" s="168">
        <f t="shared" si="116"/>
        <v>0</v>
      </c>
      <c r="AB158" s="168">
        <f t="shared" si="116"/>
        <v>0</v>
      </c>
      <c r="AC158" s="168">
        <f t="shared" si="116"/>
        <v>0</v>
      </c>
      <c r="AD158" s="168">
        <f t="shared" si="116"/>
        <v>0</v>
      </c>
      <c r="AE158" s="168">
        <f t="shared" si="116"/>
        <v>0</v>
      </c>
      <c r="AF158" s="168">
        <f t="shared" si="116"/>
        <v>0</v>
      </c>
      <c r="AG158" s="168">
        <f t="shared" si="116"/>
        <v>0</v>
      </c>
      <c r="AH158" s="168">
        <f t="shared" si="116"/>
        <v>0</v>
      </c>
      <c r="AI158" s="168">
        <f t="shared" si="116"/>
        <v>0</v>
      </c>
      <c r="AJ158" s="168">
        <f t="shared" si="116"/>
        <v>0</v>
      </c>
      <c r="AK158" s="168">
        <f t="shared" si="116"/>
        <v>0</v>
      </c>
      <c r="AL158" s="168">
        <f t="shared" si="116"/>
        <v>0</v>
      </c>
      <c r="AM158" s="168">
        <f t="shared" si="116"/>
        <v>0</v>
      </c>
      <c r="AN158" s="168">
        <f t="shared" si="116"/>
        <v>0</v>
      </c>
      <c r="AO158" s="168">
        <f t="shared" si="116"/>
        <v>0</v>
      </c>
      <c r="AP158" s="168">
        <f t="shared" si="116"/>
        <v>0</v>
      </c>
      <c r="AQ158" s="168">
        <f t="shared" si="116"/>
        <v>0</v>
      </c>
      <c r="AR158" s="168">
        <f t="shared" si="116"/>
        <v>0</v>
      </c>
      <c r="AS158" s="168">
        <f t="shared" si="116"/>
        <v>0</v>
      </c>
      <c r="AT158" s="168">
        <f t="shared" si="116"/>
        <v>36840.217409999997</v>
      </c>
      <c r="AU158" s="168">
        <f t="shared" si="116"/>
        <v>0</v>
      </c>
      <c r="AV158" s="168">
        <f t="shared" si="116"/>
        <v>0</v>
      </c>
      <c r="AW158" s="168">
        <f t="shared" si="116"/>
        <v>0</v>
      </c>
      <c r="AX158" s="168">
        <f t="shared" si="116"/>
        <v>0</v>
      </c>
      <c r="AY158" s="168">
        <f t="shared" si="116"/>
        <v>41626.465129999997</v>
      </c>
      <c r="AZ158" s="168">
        <f t="shared" si="116"/>
        <v>0</v>
      </c>
      <c r="BA158" s="168">
        <f t="shared" si="116"/>
        <v>0</v>
      </c>
      <c r="BB158" s="168"/>
      <c r="BC158" s="180"/>
    </row>
    <row r="159" spans="1:55" ht="15.6">
      <c r="A159" s="289"/>
      <c r="B159" s="290"/>
      <c r="C159" s="290"/>
      <c r="D159" s="215" t="s">
        <v>271</v>
      </c>
      <c r="E159" s="170">
        <f t="shared" si="108"/>
        <v>0</v>
      </c>
      <c r="F159" s="170">
        <f t="shared" si="109"/>
        <v>0</v>
      </c>
      <c r="G159" s="216"/>
      <c r="H159" s="168">
        <f t="shared" ref="H159:BA159" si="117">H40</f>
        <v>0</v>
      </c>
      <c r="I159" s="168">
        <f t="shared" si="117"/>
        <v>0</v>
      </c>
      <c r="J159" s="168">
        <f t="shared" si="117"/>
        <v>0</v>
      </c>
      <c r="K159" s="168">
        <f t="shared" si="117"/>
        <v>0</v>
      </c>
      <c r="L159" s="168">
        <f t="shared" si="117"/>
        <v>0</v>
      </c>
      <c r="M159" s="168">
        <f t="shared" si="117"/>
        <v>0</v>
      </c>
      <c r="N159" s="168">
        <f t="shared" si="117"/>
        <v>0</v>
      </c>
      <c r="O159" s="168">
        <f t="shared" si="117"/>
        <v>0</v>
      </c>
      <c r="P159" s="168">
        <f t="shared" si="117"/>
        <v>0</v>
      </c>
      <c r="Q159" s="168">
        <f t="shared" si="117"/>
        <v>0</v>
      </c>
      <c r="R159" s="168">
        <f t="shared" si="117"/>
        <v>0</v>
      </c>
      <c r="S159" s="168">
        <f t="shared" si="117"/>
        <v>0</v>
      </c>
      <c r="T159" s="168">
        <f t="shared" si="117"/>
        <v>0</v>
      </c>
      <c r="U159" s="168">
        <f t="shared" si="117"/>
        <v>0</v>
      </c>
      <c r="V159" s="168">
        <f t="shared" si="117"/>
        <v>0</v>
      </c>
      <c r="W159" s="168">
        <f t="shared" si="117"/>
        <v>0</v>
      </c>
      <c r="X159" s="168">
        <f t="shared" si="117"/>
        <v>0</v>
      </c>
      <c r="Y159" s="168">
        <f t="shared" si="117"/>
        <v>0</v>
      </c>
      <c r="Z159" s="168">
        <f t="shared" si="117"/>
        <v>0</v>
      </c>
      <c r="AA159" s="168">
        <f t="shared" si="117"/>
        <v>0</v>
      </c>
      <c r="AB159" s="168">
        <f t="shared" si="117"/>
        <v>0</v>
      </c>
      <c r="AC159" s="168">
        <f t="shared" si="117"/>
        <v>0</v>
      </c>
      <c r="AD159" s="168">
        <f t="shared" si="117"/>
        <v>0</v>
      </c>
      <c r="AE159" s="168">
        <f t="shared" si="117"/>
        <v>0</v>
      </c>
      <c r="AF159" s="168">
        <f t="shared" si="117"/>
        <v>0</v>
      </c>
      <c r="AG159" s="168">
        <f t="shared" si="117"/>
        <v>0</v>
      </c>
      <c r="AH159" s="168">
        <f t="shared" si="117"/>
        <v>0</v>
      </c>
      <c r="AI159" s="168">
        <f t="shared" si="117"/>
        <v>0</v>
      </c>
      <c r="AJ159" s="168">
        <f t="shared" si="117"/>
        <v>0</v>
      </c>
      <c r="AK159" s="168">
        <f t="shared" si="117"/>
        <v>0</v>
      </c>
      <c r="AL159" s="168">
        <f t="shared" si="117"/>
        <v>0</v>
      </c>
      <c r="AM159" s="168">
        <f t="shared" si="117"/>
        <v>0</v>
      </c>
      <c r="AN159" s="168">
        <f t="shared" si="117"/>
        <v>0</v>
      </c>
      <c r="AO159" s="168">
        <f t="shared" si="117"/>
        <v>0</v>
      </c>
      <c r="AP159" s="168">
        <f t="shared" si="117"/>
        <v>0</v>
      </c>
      <c r="AQ159" s="168">
        <f t="shared" si="117"/>
        <v>0</v>
      </c>
      <c r="AR159" s="168">
        <f t="shared" si="117"/>
        <v>0</v>
      </c>
      <c r="AS159" s="168">
        <f t="shared" si="117"/>
        <v>0</v>
      </c>
      <c r="AT159" s="168">
        <f t="shared" si="117"/>
        <v>0</v>
      </c>
      <c r="AU159" s="168">
        <f t="shared" si="117"/>
        <v>0</v>
      </c>
      <c r="AV159" s="168">
        <f t="shared" si="117"/>
        <v>0</v>
      </c>
      <c r="AW159" s="168">
        <f t="shared" si="117"/>
        <v>0</v>
      </c>
      <c r="AX159" s="168">
        <f t="shared" si="117"/>
        <v>0</v>
      </c>
      <c r="AY159" s="168">
        <f t="shared" si="117"/>
        <v>0</v>
      </c>
      <c r="AZ159" s="168">
        <f t="shared" si="117"/>
        <v>0</v>
      </c>
      <c r="BA159" s="168">
        <f t="shared" si="117"/>
        <v>0</v>
      </c>
      <c r="BB159" s="168"/>
      <c r="BC159" s="180"/>
    </row>
    <row r="160" spans="1:55" ht="31.2">
      <c r="A160" s="289"/>
      <c r="B160" s="290"/>
      <c r="C160" s="290"/>
      <c r="D160" s="148" t="s">
        <v>43</v>
      </c>
      <c r="E160" s="170">
        <f t="shared" si="108"/>
        <v>0</v>
      </c>
      <c r="F160" s="170">
        <f t="shared" si="109"/>
        <v>0</v>
      </c>
      <c r="G160" s="216"/>
      <c r="H160" s="168">
        <f t="shared" ref="H160:BA160" si="118">H41</f>
        <v>0</v>
      </c>
      <c r="I160" s="168">
        <f t="shared" si="118"/>
        <v>0</v>
      </c>
      <c r="J160" s="168">
        <f t="shared" si="118"/>
        <v>0</v>
      </c>
      <c r="K160" s="168">
        <f t="shared" si="118"/>
        <v>0</v>
      </c>
      <c r="L160" s="168">
        <f t="shared" si="118"/>
        <v>0</v>
      </c>
      <c r="M160" s="168">
        <f t="shared" si="118"/>
        <v>0</v>
      </c>
      <c r="N160" s="168">
        <f t="shared" si="118"/>
        <v>0</v>
      </c>
      <c r="O160" s="168">
        <f t="shared" si="118"/>
        <v>0</v>
      </c>
      <c r="P160" s="168">
        <f t="shared" si="118"/>
        <v>0</v>
      </c>
      <c r="Q160" s="168">
        <f t="shared" si="118"/>
        <v>0</v>
      </c>
      <c r="R160" s="168">
        <f t="shared" si="118"/>
        <v>0</v>
      </c>
      <c r="S160" s="168">
        <f t="shared" si="118"/>
        <v>0</v>
      </c>
      <c r="T160" s="168">
        <f t="shared" si="118"/>
        <v>0</v>
      </c>
      <c r="U160" s="168">
        <f t="shared" si="118"/>
        <v>0</v>
      </c>
      <c r="V160" s="168">
        <f t="shared" si="118"/>
        <v>0</v>
      </c>
      <c r="W160" s="168">
        <f t="shared" si="118"/>
        <v>0</v>
      </c>
      <c r="X160" s="168">
        <f t="shared" si="118"/>
        <v>0</v>
      </c>
      <c r="Y160" s="168">
        <f t="shared" si="118"/>
        <v>0</v>
      </c>
      <c r="Z160" s="168">
        <f t="shared" si="118"/>
        <v>0</v>
      </c>
      <c r="AA160" s="168">
        <f t="shared" si="118"/>
        <v>0</v>
      </c>
      <c r="AB160" s="168">
        <f t="shared" si="118"/>
        <v>0</v>
      </c>
      <c r="AC160" s="168">
        <f t="shared" si="118"/>
        <v>0</v>
      </c>
      <c r="AD160" s="168">
        <f t="shared" si="118"/>
        <v>0</v>
      </c>
      <c r="AE160" s="168">
        <f t="shared" si="118"/>
        <v>0</v>
      </c>
      <c r="AF160" s="168">
        <f t="shared" si="118"/>
        <v>0</v>
      </c>
      <c r="AG160" s="168">
        <f t="shared" si="118"/>
        <v>0</v>
      </c>
      <c r="AH160" s="168">
        <f t="shared" si="118"/>
        <v>0</v>
      </c>
      <c r="AI160" s="168">
        <f t="shared" si="118"/>
        <v>0</v>
      </c>
      <c r="AJ160" s="168">
        <f t="shared" si="118"/>
        <v>0</v>
      </c>
      <c r="AK160" s="168">
        <f t="shared" si="118"/>
        <v>0</v>
      </c>
      <c r="AL160" s="168">
        <f t="shared" si="118"/>
        <v>0</v>
      </c>
      <c r="AM160" s="168">
        <f t="shared" si="118"/>
        <v>0</v>
      </c>
      <c r="AN160" s="168">
        <f t="shared" si="118"/>
        <v>0</v>
      </c>
      <c r="AO160" s="168">
        <f t="shared" si="118"/>
        <v>0</v>
      </c>
      <c r="AP160" s="168">
        <f t="shared" si="118"/>
        <v>0</v>
      </c>
      <c r="AQ160" s="168">
        <f t="shared" si="118"/>
        <v>0</v>
      </c>
      <c r="AR160" s="168">
        <f t="shared" si="118"/>
        <v>0</v>
      </c>
      <c r="AS160" s="168">
        <f t="shared" si="118"/>
        <v>0</v>
      </c>
      <c r="AT160" s="168">
        <f t="shared" si="118"/>
        <v>0</v>
      </c>
      <c r="AU160" s="168">
        <f t="shared" si="118"/>
        <v>0</v>
      </c>
      <c r="AV160" s="168">
        <f t="shared" si="118"/>
        <v>0</v>
      </c>
      <c r="AW160" s="168">
        <f t="shared" si="118"/>
        <v>0</v>
      </c>
      <c r="AX160" s="168">
        <f t="shared" si="118"/>
        <v>0</v>
      </c>
      <c r="AY160" s="168">
        <f t="shared" si="118"/>
        <v>0</v>
      </c>
      <c r="AZ160" s="168">
        <f t="shared" si="118"/>
        <v>0</v>
      </c>
      <c r="BA160" s="168">
        <f t="shared" si="118"/>
        <v>0</v>
      </c>
      <c r="BB160" s="168"/>
      <c r="BC160" s="180"/>
    </row>
    <row r="161" spans="1:55" ht="22.5" customHeight="1">
      <c r="A161" s="265" t="s">
        <v>285</v>
      </c>
      <c r="B161" s="277" t="s">
        <v>330</v>
      </c>
      <c r="C161" s="277" t="s">
        <v>301</v>
      </c>
      <c r="D161" s="154" t="s">
        <v>41</v>
      </c>
      <c r="E161" s="168">
        <f>H161+K161+N161+Q161+T161+W161+Z161+AE161+AJ161+AO161+AT161+AY161</f>
        <v>64900.304229999994</v>
      </c>
      <c r="F161" s="168">
        <f t="shared" ref="F161:F167" si="119">I161+L161+O161+R161+U161+X161+AA161+AF161+AK161+AP161+AU161+AZ161</f>
        <v>158.79455000000002</v>
      </c>
      <c r="G161" s="168">
        <f t="shared" ref="G161:G164" si="120">F161*100/E161</f>
        <v>0.24467458494069377</v>
      </c>
      <c r="H161" s="168">
        <f>SUM(H162:H164)</f>
        <v>0</v>
      </c>
      <c r="I161" s="168">
        <f t="shared" ref="I161:BA161" si="121">SUM(I162:I164)</f>
        <v>0</v>
      </c>
      <c r="J161" s="168">
        <f t="shared" si="121"/>
        <v>0</v>
      </c>
      <c r="K161" s="168">
        <f t="shared" si="121"/>
        <v>0</v>
      </c>
      <c r="L161" s="168">
        <f t="shared" si="121"/>
        <v>0</v>
      </c>
      <c r="M161" s="168">
        <f t="shared" si="121"/>
        <v>0</v>
      </c>
      <c r="N161" s="168">
        <f t="shared" si="121"/>
        <v>0</v>
      </c>
      <c r="O161" s="168">
        <f t="shared" si="121"/>
        <v>0</v>
      </c>
      <c r="P161" s="168">
        <f t="shared" si="121"/>
        <v>0</v>
      </c>
      <c r="Q161" s="168">
        <f t="shared" si="121"/>
        <v>0</v>
      </c>
      <c r="R161" s="168">
        <f t="shared" si="121"/>
        <v>0</v>
      </c>
      <c r="S161" s="168">
        <f t="shared" si="121"/>
        <v>0</v>
      </c>
      <c r="T161" s="168">
        <f t="shared" si="121"/>
        <v>78.394549999999995</v>
      </c>
      <c r="U161" s="168">
        <f t="shared" si="121"/>
        <v>78.394549999999995</v>
      </c>
      <c r="V161" s="168">
        <f t="shared" si="121"/>
        <v>0</v>
      </c>
      <c r="W161" s="168">
        <f t="shared" si="121"/>
        <v>80.400000000000006</v>
      </c>
      <c r="X161" s="168">
        <f t="shared" si="121"/>
        <v>80.400000000000006</v>
      </c>
      <c r="Y161" s="168">
        <f t="shared" si="121"/>
        <v>0</v>
      </c>
      <c r="Z161" s="168">
        <f t="shared" si="121"/>
        <v>0</v>
      </c>
      <c r="AA161" s="168">
        <f t="shared" si="121"/>
        <v>0</v>
      </c>
      <c r="AB161" s="168">
        <f t="shared" si="121"/>
        <v>0</v>
      </c>
      <c r="AC161" s="168">
        <f t="shared" si="121"/>
        <v>0</v>
      </c>
      <c r="AD161" s="168">
        <f t="shared" si="121"/>
        <v>0</v>
      </c>
      <c r="AE161" s="168">
        <f t="shared" si="121"/>
        <v>64741.509679999996</v>
      </c>
      <c r="AF161" s="168">
        <f t="shared" si="121"/>
        <v>0</v>
      </c>
      <c r="AG161" s="168">
        <f t="shared" si="121"/>
        <v>0</v>
      </c>
      <c r="AH161" s="168">
        <f t="shared" si="121"/>
        <v>0</v>
      </c>
      <c r="AI161" s="168">
        <f t="shared" si="121"/>
        <v>0</v>
      </c>
      <c r="AJ161" s="168">
        <f t="shared" si="121"/>
        <v>0</v>
      </c>
      <c r="AK161" s="168">
        <f t="shared" si="121"/>
        <v>0</v>
      </c>
      <c r="AL161" s="168">
        <f t="shared" si="121"/>
        <v>0</v>
      </c>
      <c r="AM161" s="168">
        <f t="shared" si="121"/>
        <v>0</v>
      </c>
      <c r="AN161" s="168">
        <f t="shared" si="121"/>
        <v>0</v>
      </c>
      <c r="AO161" s="168">
        <f t="shared" si="121"/>
        <v>0</v>
      </c>
      <c r="AP161" s="168">
        <f t="shared" si="121"/>
        <v>0</v>
      </c>
      <c r="AQ161" s="168">
        <f t="shared" si="121"/>
        <v>0</v>
      </c>
      <c r="AR161" s="168">
        <f t="shared" si="121"/>
        <v>0</v>
      </c>
      <c r="AS161" s="168">
        <f t="shared" si="121"/>
        <v>0</v>
      </c>
      <c r="AT161" s="168">
        <f t="shared" si="121"/>
        <v>0</v>
      </c>
      <c r="AU161" s="168">
        <f t="shared" si="121"/>
        <v>0</v>
      </c>
      <c r="AV161" s="168">
        <f t="shared" si="121"/>
        <v>0</v>
      </c>
      <c r="AW161" s="168">
        <f t="shared" si="121"/>
        <v>0</v>
      </c>
      <c r="AX161" s="168">
        <f t="shared" si="121"/>
        <v>0</v>
      </c>
      <c r="AY161" s="168">
        <f t="shared" si="121"/>
        <v>0</v>
      </c>
      <c r="AZ161" s="168">
        <f t="shared" si="121"/>
        <v>0</v>
      </c>
      <c r="BA161" s="168">
        <f t="shared" si="121"/>
        <v>0</v>
      </c>
      <c r="BB161" s="271" t="s">
        <v>436</v>
      </c>
      <c r="BC161" s="180"/>
    </row>
    <row r="162" spans="1:55" ht="36" customHeight="1">
      <c r="A162" s="265"/>
      <c r="B162" s="277"/>
      <c r="C162" s="277"/>
      <c r="D162" s="152" t="s">
        <v>37</v>
      </c>
      <c r="E162" s="168">
        <f t="shared" ref="E162:E167" si="122">H162+K162+N162+Q162+T162+W162+Z162+AE162+AJ162+AO162+AT162+AY162</f>
        <v>0</v>
      </c>
      <c r="F162" s="168">
        <f t="shared" si="119"/>
        <v>0</v>
      </c>
      <c r="G162" s="168"/>
      <c r="H162" s="168">
        <f>H169+H176+H183+H190+H197+H204+H211+H218+H225+H232+H239+H246+H253+H260+H267+H274+H281+H288+H295+H302+H309+H316+H323+H330+H337+H344+H351+H358+H365+H372+H379</f>
        <v>0</v>
      </c>
      <c r="I162" s="168">
        <f t="shared" ref="I162:BA162" si="123">I169+I176+I183+I190+I197+I204+I211+I218+I225+I232+I239+I246+I253+I260+I267+I274+I281+I288+I295+I302+I309+I316+I323+I330+I337+I344+I351+I358+I365+I372+I379</f>
        <v>0</v>
      </c>
      <c r="J162" s="168">
        <f t="shared" si="123"/>
        <v>0</v>
      </c>
      <c r="K162" s="168">
        <f t="shared" si="123"/>
        <v>0</v>
      </c>
      <c r="L162" s="168">
        <f t="shared" si="123"/>
        <v>0</v>
      </c>
      <c r="M162" s="168">
        <f t="shared" si="123"/>
        <v>0</v>
      </c>
      <c r="N162" s="168">
        <f t="shared" si="123"/>
        <v>0</v>
      </c>
      <c r="O162" s="168">
        <f t="shared" si="123"/>
        <v>0</v>
      </c>
      <c r="P162" s="168">
        <f t="shared" si="123"/>
        <v>0</v>
      </c>
      <c r="Q162" s="168">
        <f t="shared" si="123"/>
        <v>0</v>
      </c>
      <c r="R162" s="168">
        <f t="shared" si="123"/>
        <v>0</v>
      </c>
      <c r="S162" s="168">
        <f t="shared" si="123"/>
        <v>0</v>
      </c>
      <c r="T162" s="168">
        <f t="shared" si="123"/>
        <v>0</v>
      </c>
      <c r="U162" s="168">
        <f t="shared" si="123"/>
        <v>0</v>
      </c>
      <c r="V162" s="168">
        <f t="shared" si="123"/>
        <v>0</v>
      </c>
      <c r="W162" s="168">
        <f t="shared" si="123"/>
        <v>0</v>
      </c>
      <c r="X162" s="168">
        <f t="shared" si="123"/>
        <v>0</v>
      </c>
      <c r="Y162" s="168">
        <f t="shared" si="123"/>
        <v>0</v>
      </c>
      <c r="Z162" s="168">
        <f t="shared" si="123"/>
        <v>0</v>
      </c>
      <c r="AA162" s="168">
        <f t="shared" si="123"/>
        <v>0</v>
      </c>
      <c r="AB162" s="168">
        <f t="shared" si="123"/>
        <v>0</v>
      </c>
      <c r="AC162" s="168">
        <f t="shared" si="123"/>
        <v>0</v>
      </c>
      <c r="AD162" s="168">
        <f t="shared" si="123"/>
        <v>0</v>
      </c>
      <c r="AE162" s="168">
        <f t="shared" si="123"/>
        <v>0</v>
      </c>
      <c r="AF162" s="168">
        <f t="shared" si="123"/>
        <v>0</v>
      </c>
      <c r="AG162" s="168">
        <f t="shared" si="123"/>
        <v>0</v>
      </c>
      <c r="AH162" s="168">
        <f t="shared" si="123"/>
        <v>0</v>
      </c>
      <c r="AI162" s="168">
        <f t="shared" si="123"/>
        <v>0</v>
      </c>
      <c r="AJ162" s="168">
        <f t="shared" si="123"/>
        <v>0</v>
      </c>
      <c r="AK162" s="168">
        <f t="shared" si="123"/>
        <v>0</v>
      </c>
      <c r="AL162" s="168">
        <f t="shared" si="123"/>
        <v>0</v>
      </c>
      <c r="AM162" s="168">
        <f t="shared" si="123"/>
        <v>0</v>
      </c>
      <c r="AN162" s="168">
        <f t="shared" si="123"/>
        <v>0</v>
      </c>
      <c r="AO162" s="168">
        <f t="shared" si="123"/>
        <v>0</v>
      </c>
      <c r="AP162" s="168">
        <f t="shared" si="123"/>
        <v>0</v>
      </c>
      <c r="AQ162" s="168">
        <f t="shared" si="123"/>
        <v>0</v>
      </c>
      <c r="AR162" s="168">
        <f t="shared" si="123"/>
        <v>0</v>
      </c>
      <c r="AS162" s="168">
        <f t="shared" si="123"/>
        <v>0</v>
      </c>
      <c r="AT162" s="168">
        <f t="shared" si="123"/>
        <v>0</v>
      </c>
      <c r="AU162" s="168">
        <f t="shared" si="123"/>
        <v>0</v>
      </c>
      <c r="AV162" s="168">
        <f t="shared" si="123"/>
        <v>0</v>
      </c>
      <c r="AW162" s="168">
        <f t="shared" si="123"/>
        <v>0</v>
      </c>
      <c r="AX162" s="168">
        <f t="shared" si="123"/>
        <v>0</v>
      </c>
      <c r="AY162" s="168">
        <f t="shared" si="123"/>
        <v>0</v>
      </c>
      <c r="AZ162" s="168">
        <f t="shared" si="123"/>
        <v>0</v>
      </c>
      <c r="BA162" s="168">
        <f t="shared" si="123"/>
        <v>0</v>
      </c>
      <c r="BB162" s="272"/>
      <c r="BC162" s="180"/>
    </row>
    <row r="163" spans="1:55" ht="48.75" customHeight="1">
      <c r="A163" s="265"/>
      <c r="B163" s="277"/>
      <c r="C163" s="277"/>
      <c r="D163" s="178" t="s">
        <v>2</v>
      </c>
      <c r="E163" s="168">
        <f>H163+K163+N163+Q163+T163+W163+Z163+AE163+AJ163+AO163+AT163+AY163</f>
        <v>52628.104229999997</v>
      </c>
      <c r="F163" s="168">
        <f t="shared" si="119"/>
        <v>0</v>
      </c>
      <c r="G163" s="168">
        <f t="shared" si="120"/>
        <v>0</v>
      </c>
      <c r="H163" s="168">
        <f t="shared" ref="H163:BA163" si="124">H170+H177+H184+H191+H198+H205+H212+H219+H226+H233+H240+H247+H254+H261+H268+H275+H282+H289+H296+H303+H310+H317+H324+H331+H338+H345+H352+H359+H366+H373+H380</f>
        <v>0</v>
      </c>
      <c r="I163" s="168">
        <f t="shared" si="124"/>
        <v>0</v>
      </c>
      <c r="J163" s="168">
        <f t="shared" si="124"/>
        <v>0</v>
      </c>
      <c r="K163" s="168">
        <f t="shared" si="124"/>
        <v>0</v>
      </c>
      <c r="L163" s="168">
        <f t="shared" si="124"/>
        <v>0</v>
      </c>
      <c r="M163" s="168">
        <f t="shared" si="124"/>
        <v>0</v>
      </c>
      <c r="N163" s="168">
        <f t="shared" si="124"/>
        <v>0</v>
      </c>
      <c r="O163" s="168">
        <f t="shared" si="124"/>
        <v>0</v>
      </c>
      <c r="P163" s="168">
        <f t="shared" si="124"/>
        <v>0</v>
      </c>
      <c r="Q163" s="168">
        <f t="shared" si="124"/>
        <v>0</v>
      </c>
      <c r="R163" s="168">
        <f t="shared" si="124"/>
        <v>0</v>
      </c>
      <c r="S163" s="168">
        <f t="shared" si="124"/>
        <v>0</v>
      </c>
      <c r="T163" s="168">
        <f t="shared" si="124"/>
        <v>0</v>
      </c>
      <c r="U163" s="168">
        <f t="shared" si="124"/>
        <v>0</v>
      </c>
      <c r="V163" s="168">
        <f t="shared" si="124"/>
        <v>0</v>
      </c>
      <c r="W163" s="168">
        <f t="shared" si="124"/>
        <v>0</v>
      </c>
      <c r="X163" s="168">
        <f t="shared" si="124"/>
        <v>0</v>
      </c>
      <c r="Y163" s="168">
        <f t="shared" si="124"/>
        <v>0</v>
      </c>
      <c r="Z163" s="168">
        <f t="shared" si="124"/>
        <v>0</v>
      </c>
      <c r="AA163" s="168">
        <f t="shared" si="124"/>
        <v>0</v>
      </c>
      <c r="AB163" s="168">
        <f t="shared" si="124"/>
        <v>0</v>
      </c>
      <c r="AC163" s="168">
        <f t="shared" si="124"/>
        <v>0</v>
      </c>
      <c r="AD163" s="168">
        <f t="shared" si="124"/>
        <v>0</v>
      </c>
      <c r="AE163" s="168">
        <f t="shared" si="124"/>
        <v>52628.104229999997</v>
      </c>
      <c r="AF163" s="168">
        <f t="shared" si="124"/>
        <v>0</v>
      </c>
      <c r="AG163" s="168">
        <f t="shared" si="124"/>
        <v>0</v>
      </c>
      <c r="AH163" s="168">
        <f t="shared" si="124"/>
        <v>0</v>
      </c>
      <c r="AI163" s="168">
        <f t="shared" si="124"/>
        <v>0</v>
      </c>
      <c r="AJ163" s="168">
        <f t="shared" si="124"/>
        <v>0</v>
      </c>
      <c r="AK163" s="168">
        <f t="shared" si="124"/>
        <v>0</v>
      </c>
      <c r="AL163" s="168">
        <f t="shared" si="124"/>
        <v>0</v>
      </c>
      <c r="AM163" s="168">
        <f t="shared" si="124"/>
        <v>0</v>
      </c>
      <c r="AN163" s="168">
        <f t="shared" si="124"/>
        <v>0</v>
      </c>
      <c r="AO163" s="168">
        <f t="shared" si="124"/>
        <v>0</v>
      </c>
      <c r="AP163" s="168">
        <f t="shared" si="124"/>
        <v>0</v>
      </c>
      <c r="AQ163" s="168">
        <f t="shared" si="124"/>
        <v>0</v>
      </c>
      <c r="AR163" s="168">
        <f t="shared" si="124"/>
        <v>0</v>
      </c>
      <c r="AS163" s="168">
        <f t="shared" si="124"/>
        <v>0</v>
      </c>
      <c r="AT163" s="168">
        <f t="shared" si="124"/>
        <v>0</v>
      </c>
      <c r="AU163" s="168">
        <f t="shared" si="124"/>
        <v>0</v>
      </c>
      <c r="AV163" s="168">
        <f t="shared" si="124"/>
        <v>0</v>
      </c>
      <c r="AW163" s="168">
        <f t="shared" si="124"/>
        <v>0</v>
      </c>
      <c r="AX163" s="168">
        <f t="shared" si="124"/>
        <v>0</v>
      </c>
      <c r="AY163" s="168">
        <f t="shared" si="124"/>
        <v>0</v>
      </c>
      <c r="AZ163" s="168">
        <f t="shared" si="124"/>
        <v>0</v>
      </c>
      <c r="BA163" s="168">
        <f t="shared" si="124"/>
        <v>0</v>
      </c>
      <c r="BB163" s="272"/>
      <c r="BC163" s="180"/>
    </row>
    <row r="164" spans="1:55" ht="22.5" customHeight="1">
      <c r="A164" s="265"/>
      <c r="B164" s="277"/>
      <c r="C164" s="277"/>
      <c r="D164" s="211" t="s">
        <v>270</v>
      </c>
      <c r="E164" s="168">
        <f t="shared" si="122"/>
        <v>12272.199999999999</v>
      </c>
      <c r="F164" s="168">
        <f t="shared" si="119"/>
        <v>158.79455000000002</v>
      </c>
      <c r="G164" s="168">
        <f t="shared" si="120"/>
        <v>1.2939371098906474</v>
      </c>
      <c r="H164" s="168">
        <f t="shared" ref="H164:BA164" si="125">H171+H178+H185+H192+H199+H206+H213+H220+H227+H234+H241+H248+H255+H262+H269+H276+H283+H290+H297+H304+H311+H318+H325+H332+H339+H346+H353+H360+H367+H374+H381</f>
        <v>0</v>
      </c>
      <c r="I164" s="168">
        <f t="shared" si="125"/>
        <v>0</v>
      </c>
      <c r="J164" s="168">
        <f t="shared" si="125"/>
        <v>0</v>
      </c>
      <c r="K164" s="168">
        <f t="shared" si="125"/>
        <v>0</v>
      </c>
      <c r="L164" s="168">
        <f t="shared" si="125"/>
        <v>0</v>
      </c>
      <c r="M164" s="168">
        <f t="shared" si="125"/>
        <v>0</v>
      </c>
      <c r="N164" s="168">
        <f t="shared" si="125"/>
        <v>0</v>
      </c>
      <c r="O164" s="168">
        <f t="shared" si="125"/>
        <v>0</v>
      </c>
      <c r="P164" s="168">
        <f t="shared" si="125"/>
        <v>0</v>
      </c>
      <c r="Q164" s="168">
        <f t="shared" si="125"/>
        <v>0</v>
      </c>
      <c r="R164" s="168">
        <f t="shared" si="125"/>
        <v>0</v>
      </c>
      <c r="S164" s="168">
        <f t="shared" si="125"/>
        <v>0</v>
      </c>
      <c r="T164" s="168">
        <f t="shared" si="125"/>
        <v>78.394549999999995</v>
      </c>
      <c r="U164" s="168">
        <f t="shared" si="125"/>
        <v>78.394549999999995</v>
      </c>
      <c r="V164" s="168">
        <f t="shared" si="125"/>
        <v>0</v>
      </c>
      <c r="W164" s="168">
        <f t="shared" si="125"/>
        <v>80.400000000000006</v>
      </c>
      <c r="X164" s="168">
        <f t="shared" si="125"/>
        <v>80.400000000000006</v>
      </c>
      <c r="Y164" s="168">
        <f t="shared" si="125"/>
        <v>0</v>
      </c>
      <c r="Z164" s="168">
        <f t="shared" si="125"/>
        <v>0</v>
      </c>
      <c r="AA164" s="168">
        <f t="shared" si="125"/>
        <v>0</v>
      </c>
      <c r="AB164" s="168">
        <f t="shared" si="125"/>
        <v>0</v>
      </c>
      <c r="AC164" s="168">
        <f t="shared" si="125"/>
        <v>0</v>
      </c>
      <c r="AD164" s="168">
        <f t="shared" si="125"/>
        <v>0</v>
      </c>
      <c r="AE164" s="168">
        <f t="shared" si="125"/>
        <v>12113.405449999998</v>
      </c>
      <c r="AF164" s="168">
        <f t="shared" si="125"/>
        <v>0</v>
      </c>
      <c r="AG164" s="168">
        <f t="shared" si="125"/>
        <v>0</v>
      </c>
      <c r="AH164" s="168">
        <f t="shared" si="125"/>
        <v>0</v>
      </c>
      <c r="AI164" s="168">
        <f t="shared" si="125"/>
        <v>0</v>
      </c>
      <c r="AJ164" s="168">
        <f t="shared" si="125"/>
        <v>0</v>
      </c>
      <c r="AK164" s="168">
        <f t="shared" si="125"/>
        <v>0</v>
      </c>
      <c r="AL164" s="168">
        <f t="shared" si="125"/>
        <v>0</v>
      </c>
      <c r="AM164" s="168">
        <f t="shared" si="125"/>
        <v>0</v>
      </c>
      <c r="AN164" s="168">
        <f t="shared" si="125"/>
        <v>0</v>
      </c>
      <c r="AO164" s="168">
        <f t="shared" si="125"/>
        <v>0</v>
      </c>
      <c r="AP164" s="168">
        <f t="shared" si="125"/>
        <v>0</v>
      </c>
      <c r="AQ164" s="168">
        <f t="shared" si="125"/>
        <v>0</v>
      </c>
      <c r="AR164" s="168">
        <f t="shared" si="125"/>
        <v>0</v>
      </c>
      <c r="AS164" s="168">
        <f t="shared" si="125"/>
        <v>0</v>
      </c>
      <c r="AT164" s="168">
        <f t="shared" si="125"/>
        <v>0</v>
      </c>
      <c r="AU164" s="168">
        <f t="shared" si="125"/>
        <v>0</v>
      </c>
      <c r="AV164" s="168">
        <f t="shared" si="125"/>
        <v>0</v>
      </c>
      <c r="AW164" s="168">
        <f t="shared" si="125"/>
        <v>0</v>
      </c>
      <c r="AX164" s="168">
        <f t="shared" si="125"/>
        <v>0</v>
      </c>
      <c r="AY164" s="168">
        <f t="shared" si="125"/>
        <v>0</v>
      </c>
      <c r="AZ164" s="168">
        <f t="shared" si="125"/>
        <v>0</v>
      </c>
      <c r="BA164" s="168">
        <f t="shared" si="125"/>
        <v>0</v>
      </c>
      <c r="BB164" s="272"/>
      <c r="BC164" s="180"/>
    </row>
    <row r="165" spans="1:55" ht="85.5" customHeight="1">
      <c r="A165" s="265"/>
      <c r="B165" s="277"/>
      <c r="C165" s="277"/>
      <c r="D165" s="211" t="s">
        <v>276</v>
      </c>
      <c r="E165" s="168">
        <f t="shared" si="122"/>
        <v>0</v>
      </c>
      <c r="F165" s="168">
        <f t="shared" si="119"/>
        <v>0</v>
      </c>
      <c r="G165" s="168"/>
      <c r="H165" s="168">
        <f t="shared" ref="H165:BA165" si="126">H172+H179+H186+H193+H200+H207+H214+H221+H228+H235+H242+H249+H256+H263+H270+H277+H284+H291+H298+H305+H312+H319+H326+H333+H340+H347+H354+H361+H368+H375+H382</f>
        <v>0</v>
      </c>
      <c r="I165" s="168">
        <f t="shared" si="126"/>
        <v>0</v>
      </c>
      <c r="J165" s="168">
        <f t="shared" si="126"/>
        <v>0</v>
      </c>
      <c r="K165" s="168">
        <f t="shared" si="126"/>
        <v>0</v>
      </c>
      <c r="L165" s="168">
        <f t="shared" si="126"/>
        <v>0</v>
      </c>
      <c r="M165" s="168">
        <f t="shared" si="126"/>
        <v>0</v>
      </c>
      <c r="N165" s="168">
        <f t="shared" si="126"/>
        <v>0</v>
      </c>
      <c r="O165" s="168">
        <f t="shared" si="126"/>
        <v>0</v>
      </c>
      <c r="P165" s="168">
        <f t="shared" si="126"/>
        <v>0</v>
      </c>
      <c r="Q165" s="168">
        <f t="shared" si="126"/>
        <v>0</v>
      </c>
      <c r="R165" s="168">
        <f t="shared" si="126"/>
        <v>0</v>
      </c>
      <c r="S165" s="168">
        <f t="shared" si="126"/>
        <v>0</v>
      </c>
      <c r="T165" s="168">
        <f t="shared" si="126"/>
        <v>0</v>
      </c>
      <c r="U165" s="168">
        <f t="shared" si="126"/>
        <v>0</v>
      </c>
      <c r="V165" s="168">
        <f t="shared" si="126"/>
        <v>0</v>
      </c>
      <c r="W165" s="168">
        <f t="shared" si="126"/>
        <v>0</v>
      </c>
      <c r="X165" s="168">
        <f t="shared" si="126"/>
        <v>0</v>
      </c>
      <c r="Y165" s="168">
        <f t="shared" si="126"/>
        <v>0</v>
      </c>
      <c r="Z165" s="168">
        <f t="shared" si="126"/>
        <v>0</v>
      </c>
      <c r="AA165" s="168">
        <f t="shared" si="126"/>
        <v>0</v>
      </c>
      <c r="AB165" s="168">
        <f t="shared" si="126"/>
        <v>0</v>
      </c>
      <c r="AC165" s="168">
        <f t="shared" si="126"/>
        <v>0</v>
      </c>
      <c r="AD165" s="168">
        <f t="shared" si="126"/>
        <v>0</v>
      </c>
      <c r="AE165" s="168">
        <f t="shared" si="126"/>
        <v>0</v>
      </c>
      <c r="AF165" s="168">
        <f t="shared" si="126"/>
        <v>0</v>
      </c>
      <c r="AG165" s="168">
        <f t="shared" si="126"/>
        <v>0</v>
      </c>
      <c r="AH165" s="168">
        <f t="shared" si="126"/>
        <v>0</v>
      </c>
      <c r="AI165" s="168">
        <f t="shared" si="126"/>
        <v>0</v>
      </c>
      <c r="AJ165" s="168">
        <f t="shared" si="126"/>
        <v>0</v>
      </c>
      <c r="AK165" s="168">
        <f t="shared" si="126"/>
        <v>0</v>
      </c>
      <c r="AL165" s="168">
        <f t="shared" si="126"/>
        <v>0</v>
      </c>
      <c r="AM165" s="168">
        <f t="shared" si="126"/>
        <v>0</v>
      </c>
      <c r="AN165" s="168">
        <f t="shared" si="126"/>
        <v>0</v>
      </c>
      <c r="AO165" s="168">
        <f t="shared" si="126"/>
        <v>0</v>
      </c>
      <c r="AP165" s="168">
        <f t="shared" si="126"/>
        <v>0</v>
      </c>
      <c r="AQ165" s="168">
        <f t="shared" si="126"/>
        <v>0</v>
      </c>
      <c r="AR165" s="168">
        <f t="shared" si="126"/>
        <v>0</v>
      </c>
      <c r="AS165" s="168">
        <f t="shared" si="126"/>
        <v>0</v>
      </c>
      <c r="AT165" s="168">
        <f t="shared" si="126"/>
        <v>0</v>
      </c>
      <c r="AU165" s="168">
        <f t="shared" si="126"/>
        <v>0</v>
      </c>
      <c r="AV165" s="168">
        <f t="shared" si="126"/>
        <v>0</v>
      </c>
      <c r="AW165" s="168">
        <f t="shared" si="126"/>
        <v>0</v>
      </c>
      <c r="AX165" s="168">
        <f t="shared" si="126"/>
        <v>0</v>
      </c>
      <c r="AY165" s="168">
        <f t="shared" si="126"/>
        <v>0</v>
      </c>
      <c r="AZ165" s="168">
        <f t="shared" si="126"/>
        <v>0</v>
      </c>
      <c r="BA165" s="168">
        <f t="shared" si="126"/>
        <v>0</v>
      </c>
      <c r="BB165" s="272"/>
      <c r="BC165" s="180"/>
    </row>
    <row r="166" spans="1:55" ht="22.5" customHeight="1">
      <c r="A166" s="265"/>
      <c r="B166" s="277"/>
      <c r="C166" s="277"/>
      <c r="D166" s="211" t="s">
        <v>271</v>
      </c>
      <c r="E166" s="168">
        <f t="shared" si="122"/>
        <v>0</v>
      </c>
      <c r="F166" s="168">
        <f t="shared" si="119"/>
        <v>0</v>
      </c>
      <c r="G166" s="168"/>
      <c r="H166" s="168">
        <f t="shared" ref="H166:BA166" si="127">H173+H180+H187+H194+H201+H208+H215+H222+H229+H236+H243+H250+H257+H264+H271+H278+H285+H292+H299+H306+H313+H320+H327+H334+H341+H348+H355+H362+H369</f>
        <v>0</v>
      </c>
      <c r="I166" s="168">
        <f t="shared" si="127"/>
        <v>0</v>
      </c>
      <c r="J166" s="168">
        <f t="shared" si="127"/>
        <v>0</v>
      </c>
      <c r="K166" s="168">
        <f t="shared" si="127"/>
        <v>0</v>
      </c>
      <c r="L166" s="168">
        <f t="shared" si="127"/>
        <v>0</v>
      </c>
      <c r="M166" s="168">
        <f t="shared" si="127"/>
        <v>0</v>
      </c>
      <c r="N166" s="168">
        <f t="shared" si="127"/>
        <v>0</v>
      </c>
      <c r="O166" s="168">
        <f t="shared" si="127"/>
        <v>0</v>
      </c>
      <c r="P166" s="168">
        <f t="shared" si="127"/>
        <v>0</v>
      </c>
      <c r="Q166" s="168">
        <f t="shared" si="127"/>
        <v>0</v>
      </c>
      <c r="R166" s="168">
        <f t="shared" si="127"/>
        <v>0</v>
      </c>
      <c r="S166" s="168">
        <f t="shared" si="127"/>
        <v>0</v>
      </c>
      <c r="T166" s="168">
        <f t="shared" si="127"/>
        <v>0</v>
      </c>
      <c r="U166" s="168">
        <f t="shared" si="127"/>
        <v>0</v>
      </c>
      <c r="V166" s="168">
        <f t="shared" si="127"/>
        <v>0</v>
      </c>
      <c r="W166" s="168">
        <f t="shared" si="127"/>
        <v>0</v>
      </c>
      <c r="X166" s="168">
        <f t="shared" si="127"/>
        <v>0</v>
      </c>
      <c r="Y166" s="168">
        <f t="shared" si="127"/>
        <v>0</v>
      </c>
      <c r="Z166" s="168">
        <f t="shared" si="127"/>
        <v>0</v>
      </c>
      <c r="AA166" s="168">
        <f t="shared" si="127"/>
        <v>0</v>
      </c>
      <c r="AB166" s="168">
        <f t="shared" si="127"/>
        <v>0</v>
      </c>
      <c r="AC166" s="168">
        <f t="shared" si="127"/>
        <v>0</v>
      </c>
      <c r="AD166" s="168">
        <f t="shared" si="127"/>
        <v>0</v>
      </c>
      <c r="AE166" s="168">
        <f t="shared" si="127"/>
        <v>0</v>
      </c>
      <c r="AF166" s="168">
        <f t="shared" si="127"/>
        <v>0</v>
      </c>
      <c r="AG166" s="168">
        <f t="shared" si="127"/>
        <v>0</v>
      </c>
      <c r="AH166" s="168">
        <f t="shared" si="127"/>
        <v>0</v>
      </c>
      <c r="AI166" s="168">
        <f t="shared" si="127"/>
        <v>0</v>
      </c>
      <c r="AJ166" s="168">
        <f t="shared" si="127"/>
        <v>0</v>
      </c>
      <c r="AK166" s="168">
        <f t="shared" si="127"/>
        <v>0</v>
      </c>
      <c r="AL166" s="168">
        <f t="shared" si="127"/>
        <v>0</v>
      </c>
      <c r="AM166" s="168">
        <f t="shared" si="127"/>
        <v>0</v>
      </c>
      <c r="AN166" s="168">
        <f t="shared" si="127"/>
        <v>0</v>
      </c>
      <c r="AO166" s="168">
        <f t="shared" si="127"/>
        <v>0</v>
      </c>
      <c r="AP166" s="168">
        <f t="shared" si="127"/>
        <v>0</v>
      </c>
      <c r="AQ166" s="168">
        <f t="shared" si="127"/>
        <v>0</v>
      </c>
      <c r="AR166" s="168">
        <f t="shared" si="127"/>
        <v>0</v>
      </c>
      <c r="AS166" s="168">
        <f t="shared" si="127"/>
        <v>0</v>
      </c>
      <c r="AT166" s="168">
        <f t="shared" si="127"/>
        <v>0</v>
      </c>
      <c r="AU166" s="168">
        <f t="shared" si="127"/>
        <v>0</v>
      </c>
      <c r="AV166" s="168">
        <f t="shared" si="127"/>
        <v>0</v>
      </c>
      <c r="AW166" s="168">
        <f t="shared" si="127"/>
        <v>0</v>
      </c>
      <c r="AX166" s="168">
        <f t="shared" si="127"/>
        <v>0</v>
      </c>
      <c r="AY166" s="168">
        <f t="shared" si="127"/>
        <v>0</v>
      </c>
      <c r="AZ166" s="168">
        <f t="shared" si="127"/>
        <v>0</v>
      </c>
      <c r="BA166" s="168">
        <f t="shared" si="127"/>
        <v>0</v>
      </c>
      <c r="BB166" s="272"/>
      <c r="BC166" s="180"/>
    </row>
    <row r="167" spans="1:55" ht="34.5" customHeight="1">
      <c r="A167" s="265"/>
      <c r="B167" s="277"/>
      <c r="C167" s="277"/>
      <c r="D167" s="212" t="s">
        <v>43</v>
      </c>
      <c r="E167" s="168">
        <f t="shared" si="122"/>
        <v>0</v>
      </c>
      <c r="F167" s="168">
        <f t="shared" si="119"/>
        <v>0</v>
      </c>
      <c r="G167" s="168"/>
      <c r="H167" s="168">
        <f t="shared" ref="H167:BA167" si="128">H174+H181+H188+H195+H202+H209+H216+H223+H230+H237+H244+H251+H258+H265+H272+H279+H286+H293+H300+H307+H314+H321+H328+H335+H342+H349+H356+H363+H370</f>
        <v>0</v>
      </c>
      <c r="I167" s="168">
        <f t="shared" si="128"/>
        <v>0</v>
      </c>
      <c r="J167" s="168">
        <f t="shared" si="128"/>
        <v>0</v>
      </c>
      <c r="K167" s="168">
        <f t="shared" si="128"/>
        <v>0</v>
      </c>
      <c r="L167" s="168">
        <f t="shared" si="128"/>
        <v>0</v>
      </c>
      <c r="M167" s="168">
        <f t="shared" si="128"/>
        <v>0</v>
      </c>
      <c r="N167" s="168">
        <f t="shared" si="128"/>
        <v>0</v>
      </c>
      <c r="O167" s="168">
        <f t="shared" si="128"/>
        <v>0</v>
      </c>
      <c r="P167" s="168">
        <f t="shared" si="128"/>
        <v>0</v>
      </c>
      <c r="Q167" s="168">
        <f t="shared" si="128"/>
        <v>0</v>
      </c>
      <c r="R167" s="168">
        <f t="shared" si="128"/>
        <v>0</v>
      </c>
      <c r="S167" s="168">
        <f t="shared" si="128"/>
        <v>0</v>
      </c>
      <c r="T167" s="168">
        <f t="shared" si="128"/>
        <v>0</v>
      </c>
      <c r="U167" s="168">
        <f t="shared" si="128"/>
        <v>0</v>
      </c>
      <c r="V167" s="168">
        <f t="shared" si="128"/>
        <v>0</v>
      </c>
      <c r="W167" s="168">
        <f t="shared" si="128"/>
        <v>0</v>
      </c>
      <c r="X167" s="168">
        <f t="shared" si="128"/>
        <v>0</v>
      </c>
      <c r="Y167" s="168">
        <f t="shared" si="128"/>
        <v>0</v>
      </c>
      <c r="Z167" s="168">
        <f t="shared" si="128"/>
        <v>0</v>
      </c>
      <c r="AA167" s="168">
        <f t="shared" si="128"/>
        <v>0</v>
      </c>
      <c r="AB167" s="168">
        <f t="shared" si="128"/>
        <v>0</v>
      </c>
      <c r="AC167" s="168">
        <f t="shared" si="128"/>
        <v>0</v>
      </c>
      <c r="AD167" s="168">
        <f t="shared" si="128"/>
        <v>0</v>
      </c>
      <c r="AE167" s="168">
        <f t="shared" si="128"/>
        <v>0</v>
      </c>
      <c r="AF167" s="168">
        <f t="shared" si="128"/>
        <v>0</v>
      </c>
      <c r="AG167" s="168">
        <f t="shared" si="128"/>
        <v>0</v>
      </c>
      <c r="AH167" s="168">
        <f t="shared" si="128"/>
        <v>0</v>
      </c>
      <c r="AI167" s="168">
        <f t="shared" si="128"/>
        <v>0</v>
      </c>
      <c r="AJ167" s="168">
        <f t="shared" si="128"/>
        <v>0</v>
      </c>
      <c r="AK167" s="168">
        <f t="shared" si="128"/>
        <v>0</v>
      </c>
      <c r="AL167" s="168">
        <f t="shared" si="128"/>
        <v>0</v>
      </c>
      <c r="AM167" s="168">
        <f t="shared" si="128"/>
        <v>0</v>
      </c>
      <c r="AN167" s="168">
        <f t="shared" si="128"/>
        <v>0</v>
      </c>
      <c r="AO167" s="168">
        <f t="shared" si="128"/>
        <v>0</v>
      </c>
      <c r="AP167" s="168">
        <f t="shared" si="128"/>
        <v>0</v>
      </c>
      <c r="AQ167" s="168">
        <f t="shared" si="128"/>
        <v>0</v>
      </c>
      <c r="AR167" s="168">
        <f t="shared" si="128"/>
        <v>0</v>
      </c>
      <c r="AS167" s="168">
        <f t="shared" si="128"/>
        <v>0</v>
      </c>
      <c r="AT167" s="168">
        <f t="shared" si="128"/>
        <v>0</v>
      </c>
      <c r="AU167" s="168">
        <f t="shared" si="128"/>
        <v>0</v>
      </c>
      <c r="AV167" s="168">
        <f t="shared" si="128"/>
        <v>0</v>
      </c>
      <c r="AW167" s="168">
        <f t="shared" si="128"/>
        <v>0</v>
      </c>
      <c r="AX167" s="168">
        <f t="shared" si="128"/>
        <v>0</v>
      </c>
      <c r="AY167" s="168">
        <f t="shared" si="128"/>
        <v>0</v>
      </c>
      <c r="AZ167" s="168">
        <f t="shared" si="128"/>
        <v>0</v>
      </c>
      <c r="BA167" s="168">
        <f t="shared" si="128"/>
        <v>0</v>
      </c>
      <c r="BB167" s="273"/>
      <c r="BC167" s="180"/>
    </row>
    <row r="168" spans="1:55" ht="22.5" customHeight="1">
      <c r="A168" s="265" t="s">
        <v>342</v>
      </c>
      <c r="B168" s="277" t="s">
        <v>459</v>
      </c>
      <c r="C168" s="277" t="s">
        <v>301</v>
      </c>
      <c r="D168" s="154" t="s">
        <v>41</v>
      </c>
      <c r="E168" s="168">
        <f t="shared" ref="E168:F168" si="129">H168+K168+N168+Q168+T168+W168+Z168+AE168+AJ168+AO168+AT168+AY168</f>
        <v>2325.5940000000001</v>
      </c>
      <c r="F168" s="168">
        <f t="shared" si="129"/>
        <v>0</v>
      </c>
      <c r="G168" s="168">
        <f t="shared" ref="G168" si="130">F168*100/E168</f>
        <v>0</v>
      </c>
      <c r="H168" s="168">
        <f>SUM(H169:H171)</f>
        <v>0</v>
      </c>
      <c r="I168" s="168">
        <f t="shared" ref="I168:BA168" si="131">SUM(I169:I171)</f>
        <v>0</v>
      </c>
      <c r="J168" s="168">
        <f t="shared" si="131"/>
        <v>0</v>
      </c>
      <c r="K168" s="168">
        <f t="shared" si="131"/>
        <v>0</v>
      </c>
      <c r="L168" s="168">
        <f t="shared" si="131"/>
        <v>0</v>
      </c>
      <c r="M168" s="168">
        <f t="shared" si="131"/>
        <v>0</v>
      </c>
      <c r="N168" s="168">
        <f t="shared" si="131"/>
        <v>0</v>
      </c>
      <c r="O168" s="168">
        <f t="shared" si="131"/>
        <v>0</v>
      </c>
      <c r="P168" s="168">
        <f t="shared" si="131"/>
        <v>0</v>
      </c>
      <c r="Q168" s="168">
        <f t="shared" si="131"/>
        <v>0</v>
      </c>
      <c r="R168" s="168">
        <f t="shared" si="131"/>
        <v>0</v>
      </c>
      <c r="S168" s="168">
        <f t="shared" si="131"/>
        <v>0</v>
      </c>
      <c r="T168" s="168">
        <f t="shared" si="131"/>
        <v>0</v>
      </c>
      <c r="U168" s="168">
        <f t="shared" si="131"/>
        <v>0</v>
      </c>
      <c r="V168" s="168">
        <f t="shared" si="131"/>
        <v>0</v>
      </c>
      <c r="W168" s="168">
        <f t="shared" si="131"/>
        <v>0</v>
      </c>
      <c r="X168" s="168">
        <f t="shared" si="131"/>
        <v>0</v>
      </c>
      <c r="Y168" s="168">
        <f t="shared" si="131"/>
        <v>0</v>
      </c>
      <c r="Z168" s="168">
        <f t="shared" si="131"/>
        <v>0</v>
      </c>
      <c r="AA168" s="168">
        <f t="shared" si="131"/>
        <v>0</v>
      </c>
      <c r="AB168" s="168">
        <f t="shared" si="131"/>
        <v>0</v>
      </c>
      <c r="AC168" s="168">
        <f t="shared" si="131"/>
        <v>0</v>
      </c>
      <c r="AD168" s="168">
        <f t="shared" si="131"/>
        <v>0</v>
      </c>
      <c r="AE168" s="168">
        <f t="shared" si="131"/>
        <v>2325.5940000000001</v>
      </c>
      <c r="AF168" s="168">
        <f t="shared" si="131"/>
        <v>0</v>
      </c>
      <c r="AG168" s="168">
        <f t="shared" si="131"/>
        <v>0</v>
      </c>
      <c r="AH168" s="168">
        <f t="shared" si="131"/>
        <v>0</v>
      </c>
      <c r="AI168" s="168">
        <f t="shared" si="131"/>
        <v>0</v>
      </c>
      <c r="AJ168" s="168">
        <f t="shared" si="131"/>
        <v>0</v>
      </c>
      <c r="AK168" s="168">
        <f t="shared" si="131"/>
        <v>0</v>
      </c>
      <c r="AL168" s="168">
        <f t="shared" si="131"/>
        <v>0</v>
      </c>
      <c r="AM168" s="168">
        <f t="shared" si="131"/>
        <v>0</v>
      </c>
      <c r="AN168" s="168">
        <f t="shared" si="131"/>
        <v>0</v>
      </c>
      <c r="AO168" s="168">
        <f t="shared" si="131"/>
        <v>0</v>
      </c>
      <c r="AP168" s="168">
        <f t="shared" si="131"/>
        <v>0</v>
      </c>
      <c r="AQ168" s="168">
        <f t="shared" si="131"/>
        <v>0</v>
      </c>
      <c r="AR168" s="168">
        <f t="shared" si="131"/>
        <v>0</v>
      </c>
      <c r="AS168" s="168">
        <f t="shared" si="131"/>
        <v>0</v>
      </c>
      <c r="AT168" s="168">
        <f t="shared" si="131"/>
        <v>0</v>
      </c>
      <c r="AU168" s="168">
        <f t="shared" si="131"/>
        <v>0</v>
      </c>
      <c r="AV168" s="168">
        <f t="shared" si="131"/>
        <v>0</v>
      </c>
      <c r="AW168" s="168">
        <f t="shared" si="131"/>
        <v>0</v>
      </c>
      <c r="AX168" s="168">
        <f t="shared" si="131"/>
        <v>0</v>
      </c>
      <c r="AY168" s="168">
        <f t="shared" si="131"/>
        <v>0</v>
      </c>
      <c r="AZ168" s="168">
        <f t="shared" si="131"/>
        <v>0</v>
      </c>
      <c r="BA168" s="168">
        <f t="shared" si="131"/>
        <v>0</v>
      </c>
      <c r="BB168" s="168"/>
      <c r="BC168" s="180"/>
    </row>
    <row r="169" spans="1:55" ht="36" customHeight="1">
      <c r="A169" s="265"/>
      <c r="B169" s="277"/>
      <c r="C169" s="277"/>
      <c r="D169" s="152" t="s">
        <v>37</v>
      </c>
      <c r="E169" s="168">
        <f t="shared" ref="E169:E174" si="132">H169+K169+N169+Q169+T169+W169+Z169+AE169+AJ169+AO169+AT169+AY169</f>
        <v>0</v>
      </c>
      <c r="F169" s="168">
        <f t="shared" ref="F169:F174" si="133">I169+L169+O169+R169+U169+X169+AA169+AF169+AK169+AP169+AU169+AZ169</f>
        <v>0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80"/>
    </row>
    <row r="170" spans="1:55" ht="48.75" customHeight="1">
      <c r="A170" s="265"/>
      <c r="B170" s="277"/>
      <c r="C170" s="277"/>
      <c r="D170" s="178" t="s">
        <v>2</v>
      </c>
      <c r="E170" s="168">
        <f t="shared" si="132"/>
        <v>2209.3143</v>
      </c>
      <c r="F170" s="168">
        <f t="shared" si="133"/>
        <v>0</v>
      </c>
      <c r="G170" s="168">
        <f t="shared" ref="G170:G171" si="134">F170*100/E170</f>
        <v>0</v>
      </c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>
        <v>2209.3143</v>
      </c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80"/>
    </row>
    <row r="171" spans="1:55" ht="22.5" customHeight="1">
      <c r="A171" s="265"/>
      <c r="B171" s="277"/>
      <c r="C171" s="277"/>
      <c r="D171" s="211" t="s">
        <v>270</v>
      </c>
      <c r="E171" s="168">
        <f t="shared" si="132"/>
        <v>116.27970000000001</v>
      </c>
      <c r="F171" s="168">
        <f t="shared" si="133"/>
        <v>0</v>
      </c>
      <c r="G171" s="168">
        <f t="shared" si="134"/>
        <v>0</v>
      </c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>
        <v>116.27970000000001</v>
      </c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80"/>
    </row>
    <row r="172" spans="1:55" ht="85.5" customHeight="1">
      <c r="A172" s="265"/>
      <c r="B172" s="277"/>
      <c r="C172" s="277"/>
      <c r="D172" s="211" t="s">
        <v>276</v>
      </c>
      <c r="E172" s="168">
        <f t="shared" si="132"/>
        <v>0</v>
      </c>
      <c r="F172" s="168">
        <f t="shared" si="133"/>
        <v>0</v>
      </c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80"/>
    </row>
    <row r="173" spans="1:55" ht="22.5" customHeight="1">
      <c r="A173" s="265"/>
      <c r="B173" s="277"/>
      <c r="C173" s="277"/>
      <c r="D173" s="211" t="s">
        <v>271</v>
      </c>
      <c r="E173" s="168">
        <f t="shared" si="132"/>
        <v>0</v>
      </c>
      <c r="F173" s="168">
        <f t="shared" si="133"/>
        <v>0</v>
      </c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80"/>
    </row>
    <row r="174" spans="1:55" ht="34.5" customHeight="1">
      <c r="A174" s="265"/>
      <c r="B174" s="277"/>
      <c r="C174" s="277"/>
      <c r="D174" s="212" t="s">
        <v>43</v>
      </c>
      <c r="E174" s="168">
        <f t="shared" si="132"/>
        <v>0</v>
      </c>
      <c r="F174" s="168">
        <f t="shared" si="133"/>
        <v>0</v>
      </c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80"/>
    </row>
    <row r="175" spans="1:55" ht="22.5" customHeight="1">
      <c r="A175" s="265" t="s">
        <v>458</v>
      </c>
      <c r="B175" s="277" t="s">
        <v>460</v>
      </c>
      <c r="C175" s="277" t="s">
        <v>301</v>
      </c>
      <c r="D175" s="154" t="s">
        <v>41</v>
      </c>
      <c r="E175" s="168">
        <f t="shared" ref="E175:F180" si="135">H175+K175+N175+Q175+T175+W175+Z175+AE175+AJ175+AO175+AT175+AY175</f>
        <v>1830.5160000000001</v>
      </c>
      <c r="F175" s="168">
        <f t="shared" si="135"/>
        <v>0</v>
      </c>
      <c r="G175" s="168">
        <f t="shared" ref="G175" si="136">F175*100/E175</f>
        <v>0</v>
      </c>
      <c r="H175" s="168">
        <f>H176+H177+H178+H180+H181</f>
        <v>0</v>
      </c>
      <c r="I175" s="168">
        <f t="shared" ref="I175:BA175" si="137">I176+I177+I178+I180+I181</f>
        <v>0</v>
      </c>
      <c r="J175" s="168">
        <f t="shared" si="137"/>
        <v>0</v>
      </c>
      <c r="K175" s="168">
        <f t="shared" si="137"/>
        <v>0</v>
      </c>
      <c r="L175" s="168">
        <f t="shared" si="137"/>
        <v>0</v>
      </c>
      <c r="M175" s="168">
        <f t="shared" si="137"/>
        <v>0</v>
      </c>
      <c r="N175" s="168">
        <f t="shared" si="137"/>
        <v>0</v>
      </c>
      <c r="O175" s="168">
        <f t="shared" si="137"/>
        <v>0</v>
      </c>
      <c r="P175" s="168">
        <f t="shared" si="137"/>
        <v>0</v>
      </c>
      <c r="Q175" s="168">
        <f t="shared" si="137"/>
        <v>0</v>
      </c>
      <c r="R175" s="168">
        <f t="shared" si="137"/>
        <v>0</v>
      </c>
      <c r="S175" s="168">
        <f t="shared" si="137"/>
        <v>0</v>
      </c>
      <c r="T175" s="168">
        <f t="shared" si="137"/>
        <v>0</v>
      </c>
      <c r="U175" s="168">
        <f t="shared" si="137"/>
        <v>0</v>
      </c>
      <c r="V175" s="168">
        <f t="shared" si="137"/>
        <v>0</v>
      </c>
      <c r="W175" s="168">
        <f t="shared" si="137"/>
        <v>0</v>
      </c>
      <c r="X175" s="168">
        <f t="shared" si="137"/>
        <v>0</v>
      </c>
      <c r="Y175" s="168">
        <f t="shared" si="137"/>
        <v>0</v>
      </c>
      <c r="Z175" s="168">
        <f t="shared" si="137"/>
        <v>0</v>
      </c>
      <c r="AA175" s="168">
        <f t="shared" si="137"/>
        <v>0</v>
      </c>
      <c r="AB175" s="168">
        <f t="shared" si="137"/>
        <v>0</v>
      </c>
      <c r="AC175" s="168">
        <f t="shared" si="137"/>
        <v>0</v>
      </c>
      <c r="AD175" s="168">
        <f t="shared" si="137"/>
        <v>0</v>
      </c>
      <c r="AE175" s="168">
        <f t="shared" si="137"/>
        <v>1830.5160000000001</v>
      </c>
      <c r="AF175" s="168">
        <f t="shared" si="137"/>
        <v>0</v>
      </c>
      <c r="AG175" s="168">
        <f t="shared" si="137"/>
        <v>0</v>
      </c>
      <c r="AH175" s="168">
        <f t="shared" si="137"/>
        <v>0</v>
      </c>
      <c r="AI175" s="168">
        <f t="shared" si="137"/>
        <v>0</v>
      </c>
      <c r="AJ175" s="168">
        <f t="shared" si="137"/>
        <v>0</v>
      </c>
      <c r="AK175" s="168">
        <f t="shared" si="137"/>
        <v>0</v>
      </c>
      <c r="AL175" s="168">
        <f t="shared" si="137"/>
        <v>0</v>
      </c>
      <c r="AM175" s="168">
        <f t="shared" si="137"/>
        <v>0</v>
      </c>
      <c r="AN175" s="168">
        <f t="shared" si="137"/>
        <v>0</v>
      </c>
      <c r="AO175" s="168">
        <f t="shared" si="137"/>
        <v>0</v>
      </c>
      <c r="AP175" s="168">
        <f t="shared" si="137"/>
        <v>0</v>
      </c>
      <c r="AQ175" s="168">
        <f t="shared" si="137"/>
        <v>0</v>
      </c>
      <c r="AR175" s="168">
        <f t="shared" si="137"/>
        <v>0</v>
      </c>
      <c r="AS175" s="168">
        <f t="shared" si="137"/>
        <v>0</v>
      </c>
      <c r="AT175" s="168">
        <f t="shared" si="137"/>
        <v>0</v>
      </c>
      <c r="AU175" s="168">
        <f t="shared" si="137"/>
        <v>0</v>
      </c>
      <c r="AV175" s="168">
        <f t="shared" si="137"/>
        <v>0</v>
      </c>
      <c r="AW175" s="168">
        <f t="shared" si="137"/>
        <v>0</v>
      </c>
      <c r="AX175" s="168">
        <f t="shared" si="137"/>
        <v>0</v>
      </c>
      <c r="AY175" s="168">
        <f t="shared" si="137"/>
        <v>0</v>
      </c>
      <c r="AZ175" s="168">
        <f t="shared" si="137"/>
        <v>0</v>
      </c>
      <c r="BA175" s="168">
        <f t="shared" si="137"/>
        <v>0</v>
      </c>
      <c r="BB175" s="168"/>
      <c r="BC175" s="180"/>
    </row>
    <row r="176" spans="1:55" ht="37.5" customHeight="1">
      <c r="A176" s="265"/>
      <c r="B176" s="277"/>
      <c r="C176" s="277"/>
      <c r="D176" s="152" t="s">
        <v>37</v>
      </c>
      <c r="E176" s="168">
        <f t="shared" si="135"/>
        <v>0</v>
      </c>
      <c r="F176" s="168">
        <f t="shared" si="135"/>
        <v>0</v>
      </c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80"/>
    </row>
    <row r="177" spans="1:55" ht="47.25" customHeight="1">
      <c r="A177" s="265"/>
      <c r="B177" s="277"/>
      <c r="C177" s="277"/>
      <c r="D177" s="178" t="s">
        <v>2</v>
      </c>
      <c r="E177" s="168">
        <f t="shared" si="135"/>
        <v>1738.9902</v>
      </c>
      <c r="F177" s="168">
        <f t="shared" si="135"/>
        <v>0</v>
      </c>
      <c r="G177" s="168">
        <f t="shared" ref="G177:G178" si="138">F177*100/E177</f>
        <v>0</v>
      </c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>
        <v>1738.9902</v>
      </c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80"/>
    </row>
    <row r="178" spans="1:55" ht="22.5" customHeight="1">
      <c r="A178" s="265"/>
      <c r="B178" s="277"/>
      <c r="C178" s="277"/>
      <c r="D178" s="211" t="s">
        <v>270</v>
      </c>
      <c r="E178" s="168">
        <f t="shared" si="135"/>
        <v>91.525800000000004</v>
      </c>
      <c r="F178" s="168">
        <f t="shared" si="135"/>
        <v>0</v>
      </c>
      <c r="G178" s="168">
        <f t="shared" si="138"/>
        <v>0</v>
      </c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>
        <v>91.525800000000004</v>
      </c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80"/>
    </row>
    <row r="179" spans="1:55" ht="82.5" customHeight="1">
      <c r="A179" s="265"/>
      <c r="B179" s="277"/>
      <c r="C179" s="277"/>
      <c r="D179" s="211" t="s">
        <v>276</v>
      </c>
      <c r="E179" s="168">
        <f t="shared" si="135"/>
        <v>0</v>
      </c>
      <c r="F179" s="168">
        <f t="shared" si="135"/>
        <v>0</v>
      </c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80"/>
    </row>
    <row r="180" spans="1:55" ht="22.5" customHeight="1">
      <c r="A180" s="265"/>
      <c r="B180" s="277"/>
      <c r="C180" s="277"/>
      <c r="D180" s="211" t="s">
        <v>271</v>
      </c>
      <c r="E180" s="168">
        <f t="shared" si="135"/>
        <v>0</v>
      </c>
      <c r="F180" s="168">
        <f t="shared" si="135"/>
        <v>0</v>
      </c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80"/>
    </row>
    <row r="181" spans="1:55" ht="37.5" customHeight="1">
      <c r="A181" s="265"/>
      <c r="B181" s="277"/>
      <c r="C181" s="277"/>
      <c r="D181" s="212" t="s">
        <v>43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80"/>
    </row>
    <row r="182" spans="1:55" ht="22.5" customHeight="1">
      <c r="A182" s="265" t="s">
        <v>488</v>
      </c>
      <c r="B182" s="277" t="s">
        <v>461</v>
      </c>
      <c r="C182" s="277" t="s">
        <v>301</v>
      </c>
      <c r="D182" s="154" t="s">
        <v>41</v>
      </c>
      <c r="E182" s="168">
        <f t="shared" ref="E182:F182" si="139">H182+K182+N182+Q182+T182+W182+Z182+AE182+AJ182+AO182+AT182+AY182</f>
        <v>1035.3630000000001</v>
      </c>
      <c r="F182" s="168">
        <f t="shared" si="139"/>
        <v>0</v>
      </c>
      <c r="G182" s="168">
        <f t="shared" ref="G182" si="140">F182*100/E182</f>
        <v>0</v>
      </c>
      <c r="H182" s="168">
        <f>H183+H184+H185+H187+H188</f>
        <v>0</v>
      </c>
      <c r="I182" s="168">
        <f t="shared" ref="I182:BA182" si="141">I183+I184+I185+I187+I188</f>
        <v>0</v>
      </c>
      <c r="J182" s="168">
        <f t="shared" si="141"/>
        <v>0</v>
      </c>
      <c r="K182" s="168">
        <f t="shared" si="141"/>
        <v>0</v>
      </c>
      <c r="L182" s="168">
        <f t="shared" si="141"/>
        <v>0</v>
      </c>
      <c r="M182" s="168">
        <f t="shared" si="141"/>
        <v>0</v>
      </c>
      <c r="N182" s="168">
        <f t="shared" si="141"/>
        <v>0</v>
      </c>
      <c r="O182" s="168">
        <f t="shared" si="141"/>
        <v>0</v>
      </c>
      <c r="P182" s="168">
        <f t="shared" si="141"/>
        <v>0</v>
      </c>
      <c r="Q182" s="168">
        <f t="shared" si="141"/>
        <v>0</v>
      </c>
      <c r="R182" s="168">
        <f t="shared" si="141"/>
        <v>0</v>
      </c>
      <c r="S182" s="168">
        <f t="shared" si="141"/>
        <v>0</v>
      </c>
      <c r="T182" s="168">
        <f t="shared" si="141"/>
        <v>0</v>
      </c>
      <c r="U182" s="168">
        <f t="shared" si="141"/>
        <v>0</v>
      </c>
      <c r="V182" s="168">
        <f t="shared" si="141"/>
        <v>0</v>
      </c>
      <c r="W182" s="168">
        <f t="shared" si="141"/>
        <v>0</v>
      </c>
      <c r="X182" s="168">
        <f t="shared" si="141"/>
        <v>0</v>
      </c>
      <c r="Y182" s="168">
        <f t="shared" si="141"/>
        <v>0</v>
      </c>
      <c r="Z182" s="168">
        <f t="shared" si="141"/>
        <v>0</v>
      </c>
      <c r="AA182" s="168">
        <f t="shared" si="141"/>
        <v>0</v>
      </c>
      <c r="AB182" s="168">
        <f t="shared" si="141"/>
        <v>0</v>
      </c>
      <c r="AC182" s="168">
        <f t="shared" si="141"/>
        <v>0</v>
      </c>
      <c r="AD182" s="168">
        <f t="shared" si="141"/>
        <v>0</v>
      </c>
      <c r="AE182" s="168">
        <f t="shared" si="141"/>
        <v>1035.3630000000001</v>
      </c>
      <c r="AF182" s="168">
        <f t="shared" si="141"/>
        <v>0</v>
      </c>
      <c r="AG182" s="168">
        <f t="shared" si="141"/>
        <v>0</v>
      </c>
      <c r="AH182" s="168">
        <f t="shared" si="141"/>
        <v>0</v>
      </c>
      <c r="AI182" s="168">
        <f t="shared" si="141"/>
        <v>0</v>
      </c>
      <c r="AJ182" s="168">
        <f t="shared" si="141"/>
        <v>0</v>
      </c>
      <c r="AK182" s="168">
        <f t="shared" si="141"/>
        <v>0</v>
      </c>
      <c r="AL182" s="168">
        <f t="shared" si="141"/>
        <v>0</v>
      </c>
      <c r="AM182" s="168">
        <f t="shared" si="141"/>
        <v>0</v>
      </c>
      <c r="AN182" s="168">
        <f t="shared" si="141"/>
        <v>0</v>
      </c>
      <c r="AO182" s="168">
        <f t="shared" si="141"/>
        <v>0</v>
      </c>
      <c r="AP182" s="168">
        <f t="shared" si="141"/>
        <v>0</v>
      </c>
      <c r="AQ182" s="168">
        <f t="shared" si="141"/>
        <v>0</v>
      </c>
      <c r="AR182" s="168">
        <f t="shared" si="141"/>
        <v>0</v>
      </c>
      <c r="AS182" s="168">
        <f t="shared" si="141"/>
        <v>0</v>
      </c>
      <c r="AT182" s="168">
        <f t="shared" si="141"/>
        <v>0</v>
      </c>
      <c r="AU182" s="168">
        <f t="shared" si="141"/>
        <v>0</v>
      </c>
      <c r="AV182" s="168">
        <f t="shared" si="141"/>
        <v>0</v>
      </c>
      <c r="AW182" s="168">
        <f t="shared" si="141"/>
        <v>0</v>
      </c>
      <c r="AX182" s="168">
        <f t="shared" si="141"/>
        <v>0</v>
      </c>
      <c r="AY182" s="168">
        <f t="shared" si="141"/>
        <v>0</v>
      </c>
      <c r="AZ182" s="168">
        <f t="shared" si="141"/>
        <v>0</v>
      </c>
      <c r="BA182" s="168">
        <f t="shared" si="141"/>
        <v>0</v>
      </c>
      <c r="BB182" s="168"/>
      <c r="BC182" s="180"/>
    </row>
    <row r="183" spans="1:55" ht="36" customHeight="1">
      <c r="A183" s="265"/>
      <c r="B183" s="277"/>
      <c r="C183" s="277"/>
      <c r="D183" s="152" t="s">
        <v>37</v>
      </c>
      <c r="E183" s="168">
        <f t="shared" ref="E183:E188" si="142">H183+K183+N183+Q183+T183+W183+Z183+AE183+AJ183+AO183+AT183+AY183</f>
        <v>0</v>
      </c>
      <c r="F183" s="168">
        <f t="shared" ref="F183:F188" si="143">I183+L183+O183+R183+U183+X183+AA183+AF183+AK183+AP183+AU183+AZ183</f>
        <v>0</v>
      </c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83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80"/>
    </row>
    <row r="184" spans="1:55" ht="51.75" customHeight="1">
      <c r="A184" s="265"/>
      <c r="B184" s="277"/>
      <c r="C184" s="277"/>
      <c r="D184" s="178" t="s">
        <v>2</v>
      </c>
      <c r="E184" s="168">
        <f t="shared" si="142"/>
        <v>983.59484999999995</v>
      </c>
      <c r="F184" s="168">
        <f t="shared" si="143"/>
        <v>0</v>
      </c>
      <c r="G184" s="168">
        <f t="shared" ref="G184:G185" si="144">F184*100/E184</f>
        <v>0</v>
      </c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83"/>
      <c r="X184" s="168"/>
      <c r="Y184" s="168"/>
      <c r="Z184" s="168"/>
      <c r="AA184" s="168"/>
      <c r="AB184" s="168"/>
      <c r="AC184" s="168"/>
      <c r="AD184" s="168"/>
      <c r="AE184" s="168">
        <v>983.59484999999995</v>
      </c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80"/>
    </row>
    <row r="185" spans="1:55" ht="22.5" customHeight="1">
      <c r="A185" s="265"/>
      <c r="B185" s="277"/>
      <c r="C185" s="277"/>
      <c r="D185" s="211" t="s">
        <v>270</v>
      </c>
      <c r="E185" s="168">
        <f t="shared" si="142"/>
        <v>51.768149999999999</v>
      </c>
      <c r="F185" s="168">
        <f t="shared" si="143"/>
        <v>0</v>
      </c>
      <c r="G185" s="168">
        <f t="shared" si="144"/>
        <v>0</v>
      </c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83"/>
      <c r="X185" s="168"/>
      <c r="Y185" s="168"/>
      <c r="Z185" s="168"/>
      <c r="AA185" s="168"/>
      <c r="AB185" s="168"/>
      <c r="AC185" s="168"/>
      <c r="AD185" s="168"/>
      <c r="AE185" s="168">
        <v>51.768149999999999</v>
      </c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68"/>
      <c r="BA185" s="168"/>
      <c r="BB185" s="168"/>
      <c r="BC185" s="180"/>
    </row>
    <row r="186" spans="1:55" ht="84" customHeight="1">
      <c r="A186" s="265"/>
      <c r="B186" s="277"/>
      <c r="C186" s="277"/>
      <c r="D186" s="211" t="s">
        <v>276</v>
      </c>
      <c r="E186" s="168">
        <f t="shared" si="142"/>
        <v>0</v>
      </c>
      <c r="F186" s="168">
        <f t="shared" si="143"/>
        <v>0</v>
      </c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83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80"/>
    </row>
    <row r="187" spans="1:55" ht="22.5" customHeight="1">
      <c r="A187" s="265"/>
      <c r="B187" s="277"/>
      <c r="C187" s="277"/>
      <c r="D187" s="211" t="s">
        <v>271</v>
      </c>
      <c r="E187" s="168">
        <f t="shared" si="142"/>
        <v>0</v>
      </c>
      <c r="F187" s="168">
        <f t="shared" si="143"/>
        <v>0</v>
      </c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83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80"/>
    </row>
    <row r="188" spans="1:55" ht="37.5" customHeight="1">
      <c r="A188" s="265"/>
      <c r="B188" s="277"/>
      <c r="C188" s="277"/>
      <c r="D188" s="212" t="s">
        <v>43</v>
      </c>
      <c r="E188" s="168">
        <f t="shared" si="142"/>
        <v>0</v>
      </c>
      <c r="F188" s="168">
        <f t="shared" si="143"/>
        <v>0</v>
      </c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83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80"/>
    </row>
    <row r="189" spans="1:55" ht="22.5" customHeight="1">
      <c r="A189" s="265" t="s">
        <v>489</v>
      </c>
      <c r="B189" s="277" t="s">
        <v>462</v>
      </c>
      <c r="C189" s="277" t="s">
        <v>301</v>
      </c>
      <c r="D189" s="154" t="s">
        <v>41</v>
      </c>
      <c r="E189" s="168">
        <f t="shared" ref="E189:F195" si="145">H189+K189+N189+Q189+T189+W189+Z189+AE189+AJ189+AO189+AT189+AY189</f>
        <v>1608</v>
      </c>
      <c r="F189" s="168">
        <f t="shared" si="145"/>
        <v>80.400000000000006</v>
      </c>
      <c r="G189" s="168">
        <f t="shared" ref="G189" si="146">F189*100/E189</f>
        <v>5.0000000000000009</v>
      </c>
      <c r="H189" s="168">
        <f>H190+H191+H192+H194+H195</f>
        <v>0</v>
      </c>
      <c r="I189" s="168">
        <f t="shared" ref="I189:BA189" si="147">I190+I191+I192+I194+I195</f>
        <v>0</v>
      </c>
      <c r="J189" s="168">
        <f t="shared" si="147"/>
        <v>0</v>
      </c>
      <c r="K189" s="168">
        <f t="shared" si="147"/>
        <v>0</v>
      </c>
      <c r="L189" s="168">
        <f t="shared" si="147"/>
        <v>0</v>
      </c>
      <c r="M189" s="168">
        <f t="shared" si="147"/>
        <v>0</v>
      </c>
      <c r="N189" s="168">
        <f t="shared" si="147"/>
        <v>0</v>
      </c>
      <c r="O189" s="168">
        <f t="shared" si="147"/>
        <v>0</v>
      </c>
      <c r="P189" s="168">
        <f t="shared" si="147"/>
        <v>0</v>
      </c>
      <c r="Q189" s="168">
        <f t="shared" si="147"/>
        <v>0</v>
      </c>
      <c r="R189" s="168">
        <f t="shared" si="147"/>
        <v>0</v>
      </c>
      <c r="S189" s="168">
        <f t="shared" si="147"/>
        <v>0</v>
      </c>
      <c r="T189" s="168">
        <f t="shared" si="147"/>
        <v>0</v>
      </c>
      <c r="U189" s="168">
        <f t="shared" si="147"/>
        <v>0</v>
      </c>
      <c r="V189" s="168">
        <f t="shared" si="147"/>
        <v>0</v>
      </c>
      <c r="W189" s="168">
        <f t="shared" si="147"/>
        <v>80.400000000000006</v>
      </c>
      <c r="X189" s="168">
        <f t="shared" si="147"/>
        <v>80.400000000000006</v>
      </c>
      <c r="Y189" s="168">
        <f t="shared" si="147"/>
        <v>0</v>
      </c>
      <c r="Z189" s="168">
        <f t="shared" si="147"/>
        <v>0</v>
      </c>
      <c r="AA189" s="168">
        <f t="shared" si="147"/>
        <v>0</v>
      </c>
      <c r="AB189" s="168">
        <f t="shared" si="147"/>
        <v>0</v>
      </c>
      <c r="AC189" s="168">
        <f t="shared" si="147"/>
        <v>0</v>
      </c>
      <c r="AD189" s="168">
        <f t="shared" si="147"/>
        <v>0</v>
      </c>
      <c r="AE189" s="168">
        <f t="shared" si="147"/>
        <v>1527.6</v>
      </c>
      <c r="AF189" s="168">
        <f t="shared" si="147"/>
        <v>0</v>
      </c>
      <c r="AG189" s="168">
        <f t="shared" si="147"/>
        <v>0</v>
      </c>
      <c r="AH189" s="168">
        <f t="shared" si="147"/>
        <v>0</v>
      </c>
      <c r="AI189" s="168">
        <f t="shared" si="147"/>
        <v>0</v>
      </c>
      <c r="AJ189" s="168">
        <f t="shared" si="147"/>
        <v>0</v>
      </c>
      <c r="AK189" s="168">
        <f t="shared" si="147"/>
        <v>0</v>
      </c>
      <c r="AL189" s="168">
        <f t="shared" si="147"/>
        <v>0</v>
      </c>
      <c r="AM189" s="168">
        <f t="shared" si="147"/>
        <v>0</v>
      </c>
      <c r="AN189" s="168">
        <f t="shared" si="147"/>
        <v>0</v>
      </c>
      <c r="AO189" s="168">
        <f t="shared" si="147"/>
        <v>0</v>
      </c>
      <c r="AP189" s="168">
        <f t="shared" si="147"/>
        <v>0</v>
      </c>
      <c r="AQ189" s="168">
        <f t="shared" si="147"/>
        <v>0</v>
      </c>
      <c r="AR189" s="168">
        <f t="shared" si="147"/>
        <v>0</v>
      </c>
      <c r="AS189" s="168">
        <f t="shared" si="147"/>
        <v>0</v>
      </c>
      <c r="AT189" s="168">
        <f t="shared" si="147"/>
        <v>0</v>
      </c>
      <c r="AU189" s="168">
        <f t="shared" si="147"/>
        <v>0</v>
      </c>
      <c r="AV189" s="168">
        <f t="shared" si="147"/>
        <v>0</v>
      </c>
      <c r="AW189" s="168">
        <f t="shared" si="147"/>
        <v>0</v>
      </c>
      <c r="AX189" s="168">
        <f t="shared" si="147"/>
        <v>0</v>
      </c>
      <c r="AY189" s="168">
        <f t="shared" si="147"/>
        <v>0</v>
      </c>
      <c r="AZ189" s="168">
        <f t="shared" si="147"/>
        <v>0</v>
      </c>
      <c r="BA189" s="168">
        <f t="shared" si="147"/>
        <v>0</v>
      </c>
      <c r="BB189" s="168"/>
      <c r="BC189" s="180"/>
    </row>
    <row r="190" spans="1:55" ht="35.25" customHeight="1">
      <c r="A190" s="265"/>
      <c r="B190" s="277"/>
      <c r="C190" s="277"/>
      <c r="D190" s="152" t="s">
        <v>37</v>
      </c>
      <c r="E190" s="168">
        <f t="shared" si="145"/>
        <v>0</v>
      </c>
      <c r="F190" s="168">
        <f t="shared" si="145"/>
        <v>0</v>
      </c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80"/>
    </row>
    <row r="191" spans="1:55" ht="52.5" customHeight="1">
      <c r="A191" s="265"/>
      <c r="B191" s="277"/>
      <c r="C191" s="277"/>
      <c r="D191" s="178" t="s">
        <v>2</v>
      </c>
      <c r="E191" s="168">
        <f t="shared" si="145"/>
        <v>1527.6</v>
      </c>
      <c r="F191" s="168">
        <f t="shared" si="145"/>
        <v>0</v>
      </c>
      <c r="G191" s="168">
        <f t="shared" ref="G191:G192" si="148">F191*100/E191</f>
        <v>0</v>
      </c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>
        <v>1527.6</v>
      </c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80"/>
    </row>
    <row r="192" spans="1:55" ht="22.5" customHeight="1">
      <c r="A192" s="265"/>
      <c r="B192" s="277"/>
      <c r="C192" s="277"/>
      <c r="D192" s="211" t="s">
        <v>270</v>
      </c>
      <c r="E192" s="168">
        <f t="shared" si="145"/>
        <v>80.400000000000006</v>
      </c>
      <c r="F192" s="168">
        <f t="shared" si="145"/>
        <v>80.400000000000006</v>
      </c>
      <c r="G192" s="168">
        <f t="shared" si="148"/>
        <v>100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>
        <v>80.400000000000006</v>
      </c>
      <c r="X192" s="168">
        <v>80.400000000000006</v>
      </c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80"/>
    </row>
    <row r="193" spans="1:55" ht="81" customHeight="1">
      <c r="A193" s="265"/>
      <c r="B193" s="277"/>
      <c r="C193" s="277"/>
      <c r="D193" s="211" t="s">
        <v>276</v>
      </c>
      <c r="E193" s="168">
        <f t="shared" si="145"/>
        <v>0</v>
      </c>
      <c r="F193" s="168">
        <f t="shared" si="145"/>
        <v>0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80"/>
    </row>
    <row r="194" spans="1:55" ht="22.5" customHeight="1">
      <c r="A194" s="265"/>
      <c r="B194" s="277"/>
      <c r="C194" s="277"/>
      <c r="D194" s="211" t="s">
        <v>271</v>
      </c>
      <c r="E194" s="168">
        <f t="shared" si="145"/>
        <v>0</v>
      </c>
      <c r="F194" s="168">
        <f t="shared" si="145"/>
        <v>0</v>
      </c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80"/>
    </row>
    <row r="195" spans="1:55" ht="35.25" customHeight="1">
      <c r="A195" s="265"/>
      <c r="B195" s="277"/>
      <c r="C195" s="277"/>
      <c r="D195" s="212" t="s">
        <v>43</v>
      </c>
      <c r="E195" s="168">
        <f t="shared" si="145"/>
        <v>0</v>
      </c>
      <c r="F195" s="168">
        <f t="shared" si="145"/>
        <v>0</v>
      </c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80"/>
    </row>
    <row r="196" spans="1:55" ht="22.5" customHeight="1">
      <c r="A196" s="265" t="s">
        <v>492</v>
      </c>
      <c r="B196" s="277" t="s">
        <v>463</v>
      </c>
      <c r="C196" s="277" t="s">
        <v>301</v>
      </c>
      <c r="D196" s="154" t="s">
        <v>41</v>
      </c>
      <c r="E196" s="168">
        <f t="shared" ref="E196:F202" si="149">H196+K196+N196+Q196+T196+W196+Z196+AE196+AJ196+AO196+AT196+AY196</f>
        <v>1567.8910000000001</v>
      </c>
      <c r="F196" s="168">
        <f t="shared" si="149"/>
        <v>78.394549999999995</v>
      </c>
      <c r="G196" s="168">
        <f t="shared" ref="G196" si="150">F196*100/E196</f>
        <v>5</v>
      </c>
      <c r="H196" s="168">
        <f>H197+H198+H199+H201+H202</f>
        <v>0</v>
      </c>
      <c r="I196" s="168">
        <f t="shared" ref="I196:BA196" si="151">I197+I198+I199+I201+I202</f>
        <v>0</v>
      </c>
      <c r="J196" s="168">
        <f t="shared" si="151"/>
        <v>0</v>
      </c>
      <c r="K196" s="168">
        <f t="shared" si="151"/>
        <v>0</v>
      </c>
      <c r="L196" s="168">
        <f t="shared" si="151"/>
        <v>0</v>
      </c>
      <c r="M196" s="168">
        <f t="shared" si="151"/>
        <v>0</v>
      </c>
      <c r="N196" s="168">
        <f t="shared" si="151"/>
        <v>0</v>
      </c>
      <c r="O196" s="168">
        <f t="shared" si="151"/>
        <v>0</v>
      </c>
      <c r="P196" s="168">
        <f t="shared" si="151"/>
        <v>0</v>
      </c>
      <c r="Q196" s="168">
        <f t="shared" si="151"/>
        <v>0</v>
      </c>
      <c r="R196" s="168">
        <f t="shared" si="151"/>
        <v>0</v>
      </c>
      <c r="S196" s="168">
        <f t="shared" si="151"/>
        <v>0</v>
      </c>
      <c r="T196" s="168">
        <f t="shared" si="151"/>
        <v>78.394549999999995</v>
      </c>
      <c r="U196" s="168">
        <f t="shared" si="151"/>
        <v>78.394549999999995</v>
      </c>
      <c r="V196" s="168">
        <f t="shared" si="151"/>
        <v>0</v>
      </c>
      <c r="W196" s="168">
        <f t="shared" si="151"/>
        <v>0</v>
      </c>
      <c r="X196" s="168">
        <f t="shared" si="151"/>
        <v>0</v>
      </c>
      <c r="Y196" s="168">
        <f t="shared" si="151"/>
        <v>0</v>
      </c>
      <c r="Z196" s="168">
        <f t="shared" si="151"/>
        <v>0</v>
      </c>
      <c r="AA196" s="168">
        <f t="shared" si="151"/>
        <v>0</v>
      </c>
      <c r="AB196" s="168">
        <f t="shared" si="151"/>
        <v>0</v>
      </c>
      <c r="AC196" s="168">
        <f t="shared" si="151"/>
        <v>0</v>
      </c>
      <c r="AD196" s="168">
        <f t="shared" si="151"/>
        <v>0</v>
      </c>
      <c r="AE196" s="168">
        <f t="shared" si="151"/>
        <v>1489.4964500000001</v>
      </c>
      <c r="AF196" s="168">
        <f t="shared" si="151"/>
        <v>0</v>
      </c>
      <c r="AG196" s="168">
        <f t="shared" si="151"/>
        <v>0</v>
      </c>
      <c r="AH196" s="168">
        <f t="shared" si="151"/>
        <v>0</v>
      </c>
      <c r="AI196" s="168">
        <f t="shared" si="151"/>
        <v>0</v>
      </c>
      <c r="AJ196" s="168">
        <f t="shared" si="151"/>
        <v>0</v>
      </c>
      <c r="AK196" s="168">
        <f t="shared" si="151"/>
        <v>0</v>
      </c>
      <c r="AL196" s="168">
        <f t="shared" si="151"/>
        <v>0</v>
      </c>
      <c r="AM196" s="168">
        <f t="shared" si="151"/>
        <v>0</v>
      </c>
      <c r="AN196" s="168">
        <f t="shared" si="151"/>
        <v>0</v>
      </c>
      <c r="AO196" s="168">
        <f t="shared" si="151"/>
        <v>0</v>
      </c>
      <c r="AP196" s="168">
        <f t="shared" si="151"/>
        <v>0</v>
      </c>
      <c r="AQ196" s="168">
        <f t="shared" si="151"/>
        <v>0</v>
      </c>
      <c r="AR196" s="168">
        <f t="shared" si="151"/>
        <v>0</v>
      </c>
      <c r="AS196" s="168">
        <f t="shared" si="151"/>
        <v>0</v>
      </c>
      <c r="AT196" s="168">
        <f t="shared" si="151"/>
        <v>0</v>
      </c>
      <c r="AU196" s="168">
        <f t="shared" si="151"/>
        <v>0</v>
      </c>
      <c r="AV196" s="168">
        <f t="shared" si="151"/>
        <v>0</v>
      </c>
      <c r="AW196" s="168">
        <f t="shared" si="151"/>
        <v>0</v>
      </c>
      <c r="AX196" s="168">
        <f t="shared" si="151"/>
        <v>0</v>
      </c>
      <c r="AY196" s="168">
        <f t="shared" si="151"/>
        <v>0</v>
      </c>
      <c r="AZ196" s="168">
        <f t="shared" si="151"/>
        <v>0</v>
      </c>
      <c r="BA196" s="168">
        <f t="shared" si="151"/>
        <v>0</v>
      </c>
      <c r="BB196" s="168"/>
      <c r="BC196" s="180"/>
    </row>
    <row r="197" spans="1:55" ht="35.25" customHeight="1">
      <c r="A197" s="265"/>
      <c r="B197" s="277"/>
      <c r="C197" s="277"/>
      <c r="D197" s="152" t="s">
        <v>37</v>
      </c>
      <c r="E197" s="168">
        <f t="shared" si="149"/>
        <v>0</v>
      </c>
      <c r="F197" s="168">
        <f t="shared" si="149"/>
        <v>0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80"/>
    </row>
    <row r="198" spans="1:55" ht="53.25" customHeight="1">
      <c r="A198" s="265"/>
      <c r="B198" s="277"/>
      <c r="C198" s="277"/>
      <c r="D198" s="178" t="s">
        <v>2</v>
      </c>
      <c r="E198" s="168">
        <f t="shared" si="149"/>
        <v>1489.4964500000001</v>
      </c>
      <c r="F198" s="168">
        <f t="shared" si="149"/>
        <v>0</v>
      </c>
      <c r="G198" s="168">
        <f t="shared" ref="G198:G199" si="152">F198*100/E198</f>
        <v>0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>
        <v>1489.4964500000001</v>
      </c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80"/>
    </row>
    <row r="199" spans="1:55" ht="22.5" customHeight="1">
      <c r="A199" s="265"/>
      <c r="B199" s="277"/>
      <c r="C199" s="277"/>
      <c r="D199" s="211" t="s">
        <v>270</v>
      </c>
      <c r="E199" s="168">
        <f t="shared" si="149"/>
        <v>78.394549999999995</v>
      </c>
      <c r="F199" s="168">
        <f t="shared" si="149"/>
        <v>78.394549999999995</v>
      </c>
      <c r="G199" s="168">
        <f t="shared" si="152"/>
        <v>100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>
        <f>U199</f>
        <v>78.394549999999995</v>
      </c>
      <c r="U199" s="168">
        <v>78.394549999999995</v>
      </c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80"/>
    </row>
    <row r="200" spans="1:55" ht="80.25" customHeight="1">
      <c r="A200" s="265"/>
      <c r="B200" s="277"/>
      <c r="C200" s="277"/>
      <c r="D200" s="211" t="s">
        <v>276</v>
      </c>
      <c r="E200" s="168">
        <f t="shared" si="149"/>
        <v>0</v>
      </c>
      <c r="F200" s="168">
        <f t="shared" si="149"/>
        <v>0</v>
      </c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80"/>
    </row>
    <row r="201" spans="1:55" ht="22.5" customHeight="1">
      <c r="A201" s="265"/>
      <c r="B201" s="277"/>
      <c r="C201" s="277"/>
      <c r="D201" s="211" t="s">
        <v>271</v>
      </c>
      <c r="E201" s="168">
        <f t="shared" si="149"/>
        <v>0</v>
      </c>
      <c r="F201" s="168">
        <f t="shared" si="149"/>
        <v>0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80"/>
    </row>
    <row r="202" spans="1:55" ht="33.75" customHeight="1">
      <c r="A202" s="265"/>
      <c r="B202" s="277"/>
      <c r="C202" s="277"/>
      <c r="D202" s="212" t="s">
        <v>43</v>
      </c>
      <c r="E202" s="168">
        <f t="shared" si="149"/>
        <v>0</v>
      </c>
      <c r="F202" s="168">
        <f t="shared" si="149"/>
        <v>0</v>
      </c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80"/>
    </row>
    <row r="203" spans="1:55" ht="22.5" customHeight="1">
      <c r="A203" s="265" t="s">
        <v>494</v>
      </c>
      <c r="B203" s="277" t="s">
        <v>464</v>
      </c>
      <c r="C203" s="277" t="s">
        <v>301</v>
      </c>
      <c r="D203" s="154" t="s">
        <v>41</v>
      </c>
      <c r="E203" s="168">
        <f t="shared" ref="E203:F209" si="153">H203+K203+N203+Q203+T203+W203+Z203+AE203+AJ203+AO203+AT203+AY203</f>
        <v>1056.412</v>
      </c>
      <c r="F203" s="168">
        <f t="shared" si="153"/>
        <v>0</v>
      </c>
      <c r="G203" s="168">
        <f t="shared" ref="G203" si="154">F203*100/E203</f>
        <v>0</v>
      </c>
      <c r="H203" s="168">
        <f>H204+H205+H206+H208+H209</f>
        <v>0</v>
      </c>
      <c r="I203" s="168">
        <f t="shared" ref="I203:BA203" si="155">I204+I205+I206+I208+I209</f>
        <v>0</v>
      </c>
      <c r="J203" s="168">
        <f t="shared" si="155"/>
        <v>0</v>
      </c>
      <c r="K203" s="168">
        <f t="shared" si="155"/>
        <v>0</v>
      </c>
      <c r="L203" s="168">
        <f t="shared" si="155"/>
        <v>0</v>
      </c>
      <c r="M203" s="168">
        <f t="shared" si="155"/>
        <v>0</v>
      </c>
      <c r="N203" s="168">
        <f t="shared" si="155"/>
        <v>0</v>
      </c>
      <c r="O203" s="168">
        <f t="shared" si="155"/>
        <v>0</v>
      </c>
      <c r="P203" s="168">
        <f t="shared" si="155"/>
        <v>0</v>
      </c>
      <c r="Q203" s="168">
        <f t="shared" si="155"/>
        <v>0</v>
      </c>
      <c r="R203" s="168">
        <f t="shared" si="155"/>
        <v>0</v>
      </c>
      <c r="S203" s="168">
        <f t="shared" si="155"/>
        <v>0</v>
      </c>
      <c r="T203" s="168">
        <f t="shared" si="155"/>
        <v>0</v>
      </c>
      <c r="U203" s="168">
        <f t="shared" si="155"/>
        <v>0</v>
      </c>
      <c r="V203" s="168">
        <f t="shared" si="155"/>
        <v>0</v>
      </c>
      <c r="W203" s="168">
        <f t="shared" si="155"/>
        <v>0</v>
      </c>
      <c r="X203" s="168">
        <f t="shared" si="155"/>
        <v>0</v>
      </c>
      <c r="Y203" s="168">
        <f t="shared" si="155"/>
        <v>0</v>
      </c>
      <c r="Z203" s="168">
        <f t="shared" si="155"/>
        <v>0</v>
      </c>
      <c r="AA203" s="168">
        <f t="shared" si="155"/>
        <v>0</v>
      </c>
      <c r="AB203" s="168">
        <f t="shared" si="155"/>
        <v>0</v>
      </c>
      <c r="AC203" s="168">
        <f t="shared" si="155"/>
        <v>0</v>
      </c>
      <c r="AD203" s="168">
        <f t="shared" si="155"/>
        <v>0</v>
      </c>
      <c r="AE203" s="168">
        <f t="shared" si="155"/>
        <v>1056.412</v>
      </c>
      <c r="AF203" s="168">
        <f t="shared" si="155"/>
        <v>0</v>
      </c>
      <c r="AG203" s="168">
        <f t="shared" si="155"/>
        <v>0</v>
      </c>
      <c r="AH203" s="168">
        <f t="shared" si="155"/>
        <v>0</v>
      </c>
      <c r="AI203" s="168">
        <f t="shared" si="155"/>
        <v>0</v>
      </c>
      <c r="AJ203" s="168">
        <f t="shared" si="155"/>
        <v>0</v>
      </c>
      <c r="AK203" s="168">
        <f t="shared" si="155"/>
        <v>0</v>
      </c>
      <c r="AL203" s="168">
        <f t="shared" si="155"/>
        <v>0</v>
      </c>
      <c r="AM203" s="168">
        <f t="shared" si="155"/>
        <v>0</v>
      </c>
      <c r="AN203" s="168">
        <f t="shared" si="155"/>
        <v>0</v>
      </c>
      <c r="AO203" s="168">
        <f t="shared" si="155"/>
        <v>0</v>
      </c>
      <c r="AP203" s="168">
        <f t="shared" si="155"/>
        <v>0</v>
      </c>
      <c r="AQ203" s="168">
        <f t="shared" si="155"/>
        <v>0</v>
      </c>
      <c r="AR203" s="168">
        <f t="shared" si="155"/>
        <v>0</v>
      </c>
      <c r="AS203" s="168">
        <f t="shared" si="155"/>
        <v>0</v>
      </c>
      <c r="AT203" s="168">
        <f t="shared" si="155"/>
        <v>0</v>
      </c>
      <c r="AU203" s="168">
        <f t="shared" si="155"/>
        <v>0</v>
      </c>
      <c r="AV203" s="168">
        <f t="shared" si="155"/>
        <v>0</v>
      </c>
      <c r="AW203" s="168">
        <f t="shared" si="155"/>
        <v>0</v>
      </c>
      <c r="AX203" s="168">
        <f t="shared" si="155"/>
        <v>0</v>
      </c>
      <c r="AY203" s="168">
        <f t="shared" si="155"/>
        <v>0</v>
      </c>
      <c r="AZ203" s="168">
        <f t="shared" si="155"/>
        <v>0</v>
      </c>
      <c r="BA203" s="168">
        <f t="shared" si="155"/>
        <v>0</v>
      </c>
      <c r="BB203" s="168"/>
      <c r="BC203" s="180"/>
    </row>
    <row r="204" spans="1:55" ht="35.25" customHeight="1">
      <c r="A204" s="265"/>
      <c r="B204" s="277"/>
      <c r="C204" s="277"/>
      <c r="D204" s="152" t="s">
        <v>37</v>
      </c>
      <c r="E204" s="168">
        <f t="shared" si="153"/>
        <v>0</v>
      </c>
      <c r="F204" s="168">
        <f t="shared" si="153"/>
        <v>0</v>
      </c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80"/>
    </row>
    <row r="205" spans="1:55" ht="48.75" customHeight="1">
      <c r="A205" s="265"/>
      <c r="B205" s="277"/>
      <c r="C205" s="277"/>
      <c r="D205" s="178" t="s">
        <v>2</v>
      </c>
      <c r="E205" s="168">
        <f t="shared" si="153"/>
        <v>1003.5914</v>
      </c>
      <c r="F205" s="168">
        <f t="shared" si="153"/>
        <v>0</v>
      </c>
      <c r="G205" s="168">
        <f t="shared" ref="G205:G206" si="156">F205*100/E205</f>
        <v>0</v>
      </c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>
        <v>1003.5914</v>
      </c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80"/>
    </row>
    <row r="206" spans="1:55" ht="22.5" customHeight="1">
      <c r="A206" s="265"/>
      <c r="B206" s="277"/>
      <c r="C206" s="277"/>
      <c r="D206" s="211" t="s">
        <v>270</v>
      </c>
      <c r="E206" s="168">
        <f t="shared" si="153"/>
        <v>52.820599999999999</v>
      </c>
      <c r="F206" s="168">
        <f t="shared" si="153"/>
        <v>0</v>
      </c>
      <c r="G206" s="168">
        <f t="shared" si="156"/>
        <v>0</v>
      </c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>
        <v>52.820599999999999</v>
      </c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80"/>
    </row>
    <row r="207" spans="1:55" ht="82.5" customHeight="1">
      <c r="A207" s="265"/>
      <c r="B207" s="277"/>
      <c r="C207" s="277"/>
      <c r="D207" s="211" t="s">
        <v>276</v>
      </c>
      <c r="E207" s="168">
        <f t="shared" si="153"/>
        <v>0</v>
      </c>
      <c r="F207" s="168">
        <f t="shared" si="153"/>
        <v>0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80"/>
    </row>
    <row r="208" spans="1:55" ht="22.5" customHeight="1">
      <c r="A208" s="265"/>
      <c r="B208" s="277"/>
      <c r="C208" s="277"/>
      <c r="D208" s="211" t="s">
        <v>271</v>
      </c>
      <c r="E208" s="168">
        <f t="shared" si="153"/>
        <v>0</v>
      </c>
      <c r="F208" s="168">
        <f t="shared" si="153"/>
        <v>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80"/>
    </row>
    <row r="209" spans="1:55" ht="35.25" customHeight="1">
      <c r="A209" s="265"/>
      <c r="B209" s="277"/>
      <c r="C209" s="277"/>
      <c r="D209" s="212" t="s">
        <v>43</v>
      </c>
      <c r="E209" s="168">
        <f t="shared" si="153"/>
        <v>0</v>
      </c>
      <c r="F209" s="168">
        <f t="shared" si="153"/>
        <v>0</v>
      </c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80"/>
    </row>
    <row r="210" spans="1:55" ht="22.5" customHeight="1">
      <c r="A210" s="265" t="s">
        <v>495</v>
      </c>
      <c r="B210" s="277" t="s">
        <v>465</v>
      </c>
      <c r="C210" s="277" t="s">
        <v>301</v>
      </c>
      <c r="D210" s="154" t="s">
        <v>41</v>
      </c>
      <c r="E210" s="168">
        <f t="shared" ref="E210:F216" si="157">H210+K210+N210+Q210+T210+W210+Z210+AE210+AJ210+AO210+AT210+AY210</f>
        <v>6007.1880000000001</v>
      </c>
      <c r="F210" s="168">
        <f t="shared" si="157"/>
        <v>0</v>
      </c>
      <c r="G210" s="168">
        <f t="shared" ref="G210" si="158">F210*100/E210</f>
        <v>0</v>
      </c>
      <c r="H210" s="168">
        <f>H211+H212+H213+H215+H216</f>
        <v>0</v>
      </c>
      <c r="I210" s="168">
        <f t="shared" ref="I210:BA210" si="159">I211+I212+I213+I215+I216</f>
        <v>0</v>
      </c>
      <c r="J210" s="168">
        <f t="shared" si="159"/>
        <v>0</v>
      </c>
      <c r="K210" s="168">
        <f t="shared" si="159"/>
        <v>0</v>
      </c>
      <c r="L210" s="168">
        <f t="shared" si="159"/>
        <v>0</v>
      </c>
      <c r="M210" s="168">
        <f t="shared" si="159"/>
        <v>0</v>
      </c>
      <c r="N210" s="168">
        <f t="shared" si="159"/>
        <v>0</v>
      </c>
      <c r="O210" s="168">
        <f t="shared" si="159"/>
        <v>0</v>
      </c>
      <c r="P210" s="168">
        <f t="shared" si="159"/>
        <v>0</v>
      </c>
      <c r="Q210" s="168">
        <f t="shared" si="159"/>
        <v>0</v>
      </c>
      <c r="R210" s="168">
        <f t="shared" si="159"/>
        <v>0</v>
      </c>
      <c r="S210" s="168">
        <f t="shared" si="159"/>
        <v>0</v>
      </c>
      <c r="T210" s="168">
        <f t="shared" si="159"/>
        <v>0</v>
      </c>
      <c r="U210" s="168">
        <f t="shared" si="159"/>
        <v>0</v>
      </c>
      <c r="V210" s="168">
        <f t="shared" si="159"/>
        <v>0</v>
      </c>
      <c r="W210" s="168">
        <f t="shared" si="159"/>
        <v>0</v>
      </c>
      <c r="X210" s="168">
        <f t="shared" si="159"/>
        <v>0</v>
      </c>
      <c r="Y210" s="168">
        <f t="shared" si="159"/>
        <v>0</v>
      </c>
      <c r="Z210" s="168">
        <f t="shared" si="159"/>
        <v>0</v>
      </c>
      <c r="AA210" s="168">
        <f t="shared" si="159"/>
        <v>0</v>
      </c>
      <c r="AB210" s="168">
        <f t="shared" si="159"/>
        <v>0</v>
      </c>
      <c r="AC210" s="168">
        <f t="shared" si="159"/>
        <v>0</v>
      </c>
      <c r="AD210" s="168">
        <f t="shared" si="159"/>
        <v>0</v>
      </c>
      <c r="AE210" s="168">
        <f t="shared" si="159"/>
        <v>6007.1880000000001</v>
      </c>
      <c r="AF210" s="168">
        <f t="shared" si="159"/>
        <v>0</v>
      </c>
      <c r="AG210" s="168">
        <f t="shared" si="159"/>
        <v>0</v>
      </c>
      <c r="AH210" s="168">
        <f t="shared" si="159"/>
        <v>0</v>
      </c>
      <c r="AI210" s="168">
        <f t="shared" si="159"/>
        <v>0</v>
      </c>
      <c r="AJ210" s="168">
        <f t="shared" si="159"/>
        <v>0</v>
      </c>
      <c r="AK210" s="168">
        <f t="shared" si="159"/>
        <v>0</v>
      </c>
      <c r="AL210" s="168">
        <f t="shared" si="159"/>
        <v>0</v>
      </c>
      <c r="AM210" s="168">
        <f t="shared" si="159"/>
        <v>0</v>
      </c>
      <c r="AN210" s="168">
        <f t="shared" si="159"/>
        <v>0</v>
      </c>
      <c r="AO210" s="168">
        <f t="shared" si="159"/>
        <v>0</v>
      </c>
      <c r="AP210" s="168">
        <f t="shared" si="159"/>
        <v>0</v>
      </c>
      <c r="AQ210" s="168">
        <f t="shared" si="159"/>
        <v>0</v>
      </c>
      <c r="AR210" s="168">
        <f t="shared" si="159"/>
        <v>0</v>
      </c>
      <c r="AS210" s="168">
        <f t="shared" si="159"/>
        <v>0</v>
      </c>
      <c r="AT210" s="168">
        <f t="shared" si="159"/>
        <v>0</v>
      </c>
      <c r="AU210" s="168">
        <f t="shared" si="159"/>
        <v>0</v>
      </c>
      <c r="AV210" s="168">
        <f t="shared" si="159"/>
        <v>0</v>
      </c>
      <c r="AW210" s="168">
        <f t="shared" si="159"/>
        <v>0</v>
      </c>
      <c r="AX210" s="168">
        <f t="shared" si="159"/>
        <v>0</v>
      </c>
      <c r="AY210" s="168">
        <f t="shared" si="159"/>
        <v>0</v>
      </c>
      <c r="AZ210" s="168">
        <f t="shared" si="159"/>
        <v>0</v>
      </c>
      <c r="BA210" s="168">
        <f t="shared" si="159"/>
        <v>0</v>
      </c>
      <c r="BB210" s="168"/>
      <c r="BC210" s="180"/>
    </row>
    <row r="211" spans="1:55" ht="32.25" customHeight="1">
      <c r="A211" s="265"/>
      <c r="B211" s="277"/>
      <c r="C211" s="277"/>
      <c r="D211" s="152" t="s">
        <v>37</v>
      </c>
      <c r="E211" s="168">
        <f t="shared" si="157"/>
        <v>0</v>
      </c>
      <c r="F211" s="168">
        <f t="shared" si="157"/>
        <v>0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80"/>
    </row>
    <row r="212" spans="1:55" ht="50.25" customHeight="1">
      <c r="A212" s="265"/>
      <c r="B212" s="277"/>
      <c r="C212" s="277"/>
      <c r="D212" s="178" t="s">
        <v>2</v>
      </c>
      <c r="E212" s="168">
        <f t="shared" si="157"/>
        <v>5706.8285999999998</v>
      </c>
      <c r="F212" s="168">
        <f t="shared" si="157"/>
        <v>0</v>
      </c>
      <c r="G212" s="168">
        <f t="shared" ref="G212:G213" si="160">F212*100/E212</f>
        <v>0</v>
      </c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>
        <v>5706.8285999999998</v>
      </c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80"/>
    </row>
    <row r="213" spans="1:55" ht="22.5" customHeight="1">
      <c r="A213" s="265"/>
      <c r="B213" s="277"/>
      <c r="C213" s="277"/>
      <c r="D213" s="211" t="s">
        <v>270</v>
      </c>
      <c r="E213" s="168">
        <f>H213+K213+N213+Q213+T213+W213+Z213+AE213+AJ213+AO213+AT213+AY213</f>
        <v>300.35939999999999</v>
      </c>
      <c r="F213" s="168">
        <f t="shared" si="157"/>
        <v>0</v>
      </c>
      <c r="G213" s="168">
        <f t="shared" si="160"/>
        <v>0</v>
      </c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>
        <v>300.35939999999999</v>
      </c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80"/>
    </row>
    <row r="214" spans="1:55" ht="82.5" customHeight="1">
      <c r="A214" s="265"/>
      <c r="B214" s="277"/>
      <c r="C214" s="277"/>
      <c r="D214" s="211" t="s">
        <v>276</v>
      </c>
      <c r="E214" s="168">
        <f t="shared" si="157"/>
        <v>0</v>
      </c>
      <c r="F214" s="168">
        <f t="shared" si="157"/>
        <v>0</v>
      </c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80"/>
    </row>
    <row r="215" spans="1:55" ht="22.5" customHeight="1">
      <c r="A215" s="265"/>
      <c r="B215" s="277"/>
      <c r="C215" s="277"/>
      <c r="D215" s="211" t="s">
        <v>271</v>
      </c>
      <c r="E215" s="168">
        <f t="shared" si="157"/>
        <v>0</v>
      </c>
      <c r="F215" s="168">
        <f t="shared" si="157"/>
        <v>0</v>
      </c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80"/>
    </row>
    <row r="216" spans="1:55" ht="31.2">
      <c r="A216" s="265"/>
      <c r="B216" s="277"/>
      <c r="C216" s="277"/>
      <c r="D216" s="212" t="s">
        <v>43</v>
      </c>
      <c r="E216" s="168">
        <f t="shared" si="157"/>
        <v>0</v>
      </c>
      <c r="F216" s="168">
        <f t="shared" si="157"/>
        <v>0</v>
      </c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80"/>
    </row>
    <row r="217" spans="1:55" ht="22.5" customHeight="1">
      <c r="A217" s="265" t="s">
        <v>496</v>
      </c>
      <c r="B217" s="277" t="s">
        <v>466</v>
      </c>
      <c r="C217" s="277" t="s">
        <v>301</v>
      </c>
      <c r="D217" s="154" t="s">
        <v>41</v>
      </c>
      <c r="E217" s="168">
        <f t="shared" ref="E217:E219" si="161">H217+K217+N217+Q217+T217+W217+Z217+AE217+AJ217+AO217+AT217+AY217</f>
        <v>2652.5940000000001</v>
      </c>
      <c r="F217" s="168">
        <f t="shared" ref="F217:F244" si="162">I217+L217+O217+R217+U217+X217+AA217+AF217+AK217+AP217+AU217+AZ217</f>
        <v>0</v>
      </c>
      <c r="G217" s="168">
        <f t="shared" ref="G217" si="163">F217*100/E217</f>
        <v>0</v>
      </c>
      <c r="H217" s="168">
        <f>H218+H219+H220+H222+H223</f>
        <v>0</v>
      </c>
      <c r="I217" s="168">
        <f t="shared" ref="I217:BA217" si="164">I218+I219+I220+I222+I223</f>
        <v>0</v>
      </c>
      <c r="J217" s="168">
        <f t="shared" si="164"/>
        <v>0</v>
      </c>
      <c r="K217" s="168">
        <f t="shared" si="164"/>
        <v>0</v>
      </c>
      <c r="L217" s="168">
        <f t="shared" si="164"/>
        <v>0</v>
      </c>
      <c r="M217" s="168">
        <f t="shared" si="164"/>
        <v>0</v>
      </c>
      <c r="N217" s="168">
        <f t="shared" si="164"/>
        <v>0</v>
      </c>
      <c r="O217" s="168">
        <f t="shared" si="164"/>
        <v>0</v>
      </c>
      <c r="P217" s="168">
        <f t="shared" si="164"/>
        <v>0</v>
      </c>
      <c r="Q217" s="168">
        <f t="shared" si="164"/>
        <v>0</v>
      </c>
      <c r="R217" s="168">
        <f t="shared" si="164"/>
        <v>0</v>
      </c>
      <c r="S217" s="168">
        <f t="shared" si="164"/>
        <v>0</v>
      </c>
      <c r="T217" s="168">
        <f t="shared" si="164"/>
        <v>0</v>
      </c>
      <c r="U217" s="168">
        <f t="shared" si="164"/>
        <v>0</v>
      </c>
      <c r="V217" s="168">
        <f t="shared" si="164"/>
        <v>0</v>
      </c>
      <c r="W217" s="168">
        <f t="shared" si="164"/>
        <v>0</v>
      </c>
      <c r="X217" s="168">
        <f t="shared" si="164"/>
        <v>0</v>
      </c>
      <c r="Y217" s="168">
        <f t="shared" si="164"/>
        <v>0</v>
      </c>
      <c r="Z217" s="168">
        <f t="shared" si="164"/>
        <v>0</v>
      </c>
      <c r="AA217" s="168">
        <f t="shared" si="164"/>
        <v>0</v>
      </c>
      <c r="AB217" s="168">
        <f t="shared" si="164"/>
        <v>0</v>
      </c>
      <c r="AC217" s="168">
        <f t="shared" si="164"/>
        <v>0</v>
      </c>
      <c r="AD217" s="168">
        <f t="shared" si="164"/>
        <v>0</v>
      </c>
      <c r="AE217" s="168">
        <f t="shared" si="164"/>
        <v>2652.5940000000001</v>
      </c>
      <c r="AF217" s="168">
        <f t="shared" si="164"/>
        <v>0</v>
      </c>
      <c r="AG217" s="168">
        <f t="shared" si="164"/>
        <v>0</v>
      </c>
      <c r="AH217" s="168">
        <f t="shared" si="164"/>
        <v>0</v>
      </c>
      <c r="AI217" s="168">
        <f t="shared" si="164"/>
        <v>0</v>
      </c>
      <c r="AJ217" s="168">
        <f t="shared" si="164"/>
        <v>0</v>
      </c>
      <c r="AK217" s="168">
        <f t="shared" si="164"/>
        <v>0</v>
      </c>
      <c r="AL217" s="168">
        <f t="shared" si="164"/>
        <v>0</v>
      </c>
      <c r="AM217" s="168">
        <f t="shared" si="164"/>
        <v>0</v>
      </c>
      <c r="AN217" s="168">
        <f t="shared" si="164"/>
        <v>0</v>
      </c>
      <c r="AO217" s="168">
        <f t="shared" si="164"/>
        <v>0</v>
      </c>
      <c r="AP217" s="168">
        <f t="shared" si="164"/>
        <v>0</v>
      </c>
      <c r="AQ217" s="168">
        <f t="shared" si="164"/>
        <v>0</v>
      </c>
      <c r="AR217" s="168">
        <f t="shared" si="164"/>
        <v>0</v>
      </c>
      <c r="AS217" s="168">
        <f t="shared" si="164"/>
        <v>0</v>
      </c>
      <c r="AT217" s="168">
        <f t="shared" si="164"/>
        <v>0</v>
      </c>
      <c r="AU217" s="168">
        <f t="shared" si="164"/>
        <v>0</v>
      </c>
      <c r="AV217" s="168">
        <f t="shared" si="164"/>
        <v>0</v>
      </c>
      <c r="AW217" s="168">
        <f t="shared" si="164"/>
        <v>0</v>
      </c>
      <c r="AX217" s="168">
        <f t="shared" si="164"/>
        <v>0</v>
      </c>
      <c r="AY217" s="168">
        <f t="shared" si="164"/>
        <v>0</v>
      </c>
      <c r="AZ217" s="168">
        <f t="shared" si="164"/>
        <v>0</v>
      </c>
      <c r="BA217" s="168">
        <f t="shared" si="164"/>
        <v>0</v>
      </c>
      <c r="BB217" s="168"/>
      <c r="BC217" s="180"/>
    </row>
    <row r="218" spans="1:55" ht="32.25" customHeight="1">
      <c r="A218" s="265"/>
      <c r="B218" s="277"/>
      <c r="C218" s="277"/>
      <c r="D218" s="152" t="s">
        <v>37</v>
      </c>
      <c r="E218" s="168">
        <f t="shared" si="161"/>
        <v>0</v>
      </c>
      <c r="F218" s="168">
        <f t="shared" si="162"/>
        <v>0</v>
      </c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80"/>
    </row>
    <row r="219" spans="1:55" ht="50.25" customHeight="1">
      <c r="A219" s="265"/>
      <c r="B219" s="277"/>
      <c r="C219" s="277"/>
      <c r="D219" s="178" t="s">
        <v>2</v>
      </c>
      <c r="E219" s="168">
        <f t="shared" si="161"/>
        <v>1739.5694000000001</v>
      </c>
      <c r="F219" s="168">
        <f t="shared" si="162"/>
        <v>0</v>
      </c>
      <c r="G219" s="168">
        <f t="shared" ref="G219:G220" si="165">F219*100/E219</f>
        <v>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>
        <v>1739.5694000000001</v>
      </c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80"/>
    </row>
    <row r="220" spans="1:55" ht="22.5" customHeight="1">
      <c r="A220" s="265"/>
      <c r="B220" s="277"/>
      <c r="C220" s="277"/>
      <c r="D220" s="211" t="s">
        <v>270</v>
      </c>
      <c r="E220" s="168">
        <f>H220+K220+N220+Q220+T220+W220+Z220+AE220+AJ220+AO220+AT220+AY220</f>
        <v>913.02459999999996</v>
      </c>
      <c r="F220" s="168">
        <f t="shared" si="162"/>
        <v>0</v>
      </c>
      <c r="G220" s="168">
        <f t="shared" si="165"/>
        <v>0</v>
      </c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>
        <v>913.02459999999996</v>
      </c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80"/>
    </row>
    <row r="221" spans="1:55" ht="82.5" customHeight="1">
      <c r="A221" s="265"/>
      <c r="B221" s="277"/>
      <c r="C221" s="277"/>
      <c r="D221" s="211" t="s">
        <v>276</v>
      </c>
      <c r="E221" s="168">
        <f t="shared" ref="E221:E226" si="166">H221+K221+N221+Q221+T221+W221+Z221+AE221+AJ221+AO221+AT221+AY221</f>
        <v>0</v>
      </c>
      <c r="F221" s="168">
        <f t="shared" si="162"/>
        <v>0</v>
      </c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80"/>
    </row>
    <row r="222" spans="1:55" ht="22.5" customHeight="1">
      <c r="A222" s="265"/>
      <c r="B222" s="277"/>
      <c r="C222" s="277"/>
      <c r="D222" s="211" t="s">
        <v>271</v>
      </c>
      <c r="E222" s="168">
        <f t="shared" si="166"/>
        <v>0</v>
      </c>
      <c r="F222" s="168">
        <f t="shared" si="162"/>
        <v>0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80"/>
    </row>
    <row r="223" spans="1:55" ht="31.2">
      <c r="A223" s="265"/>
      <c r="B223" s="277"/>
      <c r="C223" s="277"/>
      <c r="D223" s="212" t="s">
        <v>43</v>
      </c>
      <c r="E223" s="168">
        <f t="shared" si="166"/>
        <v>0</v>
      </c>
      <c r="F223" s="168">
        <f t="shared" si="162"/>
        <v>0</v>
      </c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80"/>
    </row>
    <row r="224" spans="1:55" ht="22.5" customHeight="1">
      <c r="A224" s="265" t="s">
        <v>497</v>
      </c>
      <c r="B224" s="277" t="s">
        <v>467</v>
      </c>
      <c r="C224" s="277" t="s">
        <v>301</v>
      </c>
      <c r="D224" s="154" t="s">
        <v>41</v>
      </c>
      <c r="E224" s="168">
        <f t="shared" si="166"/>
        <v>3273.4370000000004</v>
      </c>
      <c r="F224" s="168">
        <f t="shared" si="162"/>
        <v>0</v>
      </c>
      <c r="G224" s="168">
        <f t="shared" ref="G224" si="167">F224*100/E224</f>
        <v>0</v>
      </c>
      <c r="H224" s="168">
        <f>H225+H226+H227+H229+H230</f>
        <v>0</v>
      </c>
      <c r="I224" s="168">
        <f t="shared" ref="I224:BA224" si="168">I225+I226+I227+I229+I230</f>
        <v>0</v>
      </c>
      <c r="J224" s="168">
        <f t="shared" si="168"/>
        <v>0</v>
      </c>
      <c r="K224" s="168">
        <f t="shared" si="168"/>
        <v>0</v>
      </c>
      <c r="L224" s="168">
        <f t="shared" si="168"/>
        <v>0</v>
      </c>
      <c r="M224" s="168">
        <f t="shared" si="168"/>
        <v>0</v>
      </c>
      <c r="N224" s="168">
        <f t="shared" si="168"/>
        <v>0</v>
      </c>
      <c r="O224" s="168">
        <f t="shared" si="168"/>
        <v>0</v>
      </c>
      <c r="P224" s="168">
        <f t="shared" si="168"/>
        <v>0</v>
      </c>
      <c r="Q224" s="168">
        <f t="shared" si="168"/>
        <v>0</v>
      </c>
      <c r="R224" s="168">
        <f t="shared" si="168"/>
        <v>0</v>
      </c>
      <c r="S224" s="168">
        <f t="shared" si="168"/>
        <v>0</v>
      </c>
      <c r="T224" s="168">
        <f t="shared" si="168"/>
        <v>0</v>
      </c>
      <c r="U224" s="168">
        <f t="shared" si="168"/>
        <v>0</v>
      </c>
      <c r="V224" s="168">
        <f t="shared" si="168"/>
        <v>0</v>
      </c>
      <c r="W224" s="168">
        <f t="shared" si="168"/>
        <v>0</v>
      </c>
      <c r="X224" s="168">
        <f t="shared" si="168"/>
        <v>0</v>
      </c>
      <c r="Y224" s="168">
        <f t="shared" si="168"/>
        <v>0</v>
      </c>
      <c r="Z224" s="168">
        <f t="shared" si="168"/>
        <v>0</v>
      </c>
      <c r="AA224" s="168">
        <f t="shared" si="168"/>
        <v>0</v>
      </c>
      <c r="AB224" s="168">
        <f t="shared" si="168"/>
        <v>0</v>
      </c>
      <c r="AC224" s="168">
        <f t="shared" si="168"/>
        <v>0</v>
      </c>
      <c r="AD224" s="168">
        <f t="shared" si="168"/>
        <v>0</v>
      </c>
      <c r="AE224" s="168">
        <f t="shared" si="168"/>
        <v>3273.4370000000004</v>
      </c>
      <c r="AF224" s="168">
        <f t="shared" si="168"/>
        <v>0</v>
      </c>
      <c r="AG224" s="168">
        <f t="shared" si="168"/>
        <v>0</v>
      </c>
      <c r="AH224" s="168">
        <f t="shared" si="168"/>
        <v>0</v>
      </c>
      <c r="AI224" s="168">
        <f t="shared" si="168"/>
        <v>0</v>
      </c>
      <c r="AJ224" s="168">
        <f t="shared" si="168"/>
        <v>0</v>
      </c>
      <c r="AK224" s="168">
        <f t="shared" si="168"/>
        <v>0</v>
      </c>
      <c r="AL224" s="168">
        <f t="shared" si="168"/>
        <v>0</v>
      </c>
      <c r="AM224" s="168">
        <f t="shared" si="168"/>
        <v>0</v>
      </c>
      <c r="AN224" s="168">
        <f t="shared" si="168"/>
        <v>0</v>
      </c>
      <c r="AO224" s="168">
        <f t="shared" si="168"/>
        <v>0</v>
      </c>
      <c r="AP224" s="168">
        <f t="shared" si="168"/>
        <v>0</v>
      </c>
      <c r="AQ224" s="168">
        <f t="shared" si="168"/>
        <v>0</v>
      </c>
      <c r="AR224" s="168">
        <f t="shared" si="168"/>
        <v>0</v>
      </c>
      <c r="AS224" s="168">
        <f t="shared" si="168"/>
        <v>0</v>
      </c>
      <c r="AT224" s="168">
        <f t="shared" si="168"/>
        <v>0</v>
      </c>
      <c r="AU224" s="168">
        <f t="shared" si="168"/>
        <v>0</v>
      </c>
      <c r="AV224" s="168">
        <f t="shared" si="168"/>
        <v>0</v>
      </c>
      <c r="AW224" s="168">
        <f t="shared" si="168"/>
        <v>0</v>
      </c>
      <c r="AX224" s="168">
        <f t="shared" si="168"/>
        <v>0</v>
      </c>
      <c r="AY224" s="168">
        <f t="shared" si="168"/>
        <v>0</v>
      </c>
      <c r="AZ224" s="168">
        <f t="shared" si="168"/>
        <v>0</v>
      </c>
      <c r="BA224" s="168">
        <f t="shared" si="168"/>
        <v>0</v>
      </c>
      <c r="BB224" s="168"/>
      <c r="BC224" s="180"/>
    </row>
    <row r="225" spans="1:55" ht="32.25" customHeight="1">
      <c r="A225" s="265"/>
      <c r="B225" s="277"/>
      <c r="C225" s="277"/>
      <c r="D225" s="152" t="s">
        <v>37</v>
      </c>
      <c r="E225" s="168">
        <f t="shared" si="166"/>
        <v>0</v>
      </c>
      <c r="F225" s="168">
        <f t="shared" si="162"/>
        <v>0</v>
      </c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80"/>
    </row>
    <row r="226" spans="1:55" ht="50.25" customHeight="1">
      <c r="A226" s="265"/>
      <c r="B226" s="277"/>
      <c r="C226" s="277"/>
      <c r="D226" s="178" t="s">
        <v>2</v>
      </c>
      <c r="E226" s="168">
        <f t="shared" si="166"/>
        <v>3240.7026300000002</v>
      </c>
      <c r="F226" s="168">
        <f t="shared" si="162"/>
        <v>0</v>
      </c>
      <c r="G226" s="168">
        <f t="shared" ref="G226:G227" si="169">F226*100/E226</f>
        <v>0</v>
      </c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>
        <v>3240.7026300000002</v>
      </c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80"/>
    </row>
    <row r="227" spans="1:55" ht="22.5" customHeight="1">
      <c r="A227" s="265"/>
      <c r="B227" s="277"/>
      <c r="C227" s="277"/>
      <c r="D227" s="211" t="s">
        <v>270</v>
      </c>
      <c r="E227" s="168">
        <f>H227+K227+N227+Q227+T227+W227+Z227+AE227+AJ227+AO227+AT227+AY227</f>
        <v>32.734369999999998</v>
      </c>
      <c r="F227" s="168">
        <f t="shared" si="162"/>
        <v>0</v>
      </c>
      <c r="G227" s="168">
        <f t="shared" si="169"/>
        <v>0</v>
      </c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>
        <v>32.734369999999998</v>
      </c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80"/>
    </row>
    <row r="228" spans="1:55" ht="82.5" customHeight="1">
      <c r="A228" s="265"/>
      <c r="B228" s="277"/>
      <c r="C228" s="277"/>
      <c r="D228" s="211" t="s">
        <v>276</v>
      </c>
      <c r="E228" s="168">
        <f t="shared" ref="E228:E233" si="170">H228+K228+N228+Q228+T228+W228+Z228+AE228+AJ228+AO228+AT228+AY228</f>
        <v>0</v>
      </c>
      <c r="F228" s="168">
        <f t="shared" si="162"/>
        <v>0</v>
      </c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80"/>
    </row>
    <row r="229" spans="1:55" ht="22.5" customHeight="1">
      <c r="A229" s="265"/>
      <c r="B229" s="277"/>
      <c r="C229" s="277"/>
      <c r="D229" s="211" t="s">
        <v>271</v>
      </c>
      <c r="E229" s="168">
        <f t="shared" si="170"/>
        <v>0</v>
      </c>
      <c r="F229" s="168">
        <f t="shared" si="162"/>
        <v>0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80"/>
    </row>
    <row r="230" spans="1:55" ht="31.2">
      <c r="A230" s="265"/>
      <c r="B230" s="277"/>
      <c r="C230" s="277"/>
      <c r="D230" s="212" t="s">
        <v>43</v>
      </c>
      <c r="E230" s="168">
        <f t="shared" si="170"/>
        <v>0</v>
      </c>
      <c r="F230" s="168">
        <f t="shared" si="162"/>
        <v>0</v>
      </c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80"/>
    </row>
    <row r="231" spans="1:55" ht="22.5" customHeight="1">
      <c r="A231" s="265" t="s">
        <v>498</v>
      </c>
      <c r="B231" s="277" t="s">
        <v>468</v>
      </c>
      <c r="C231" s="277" t="s">
        <v>301</v>
      </c>
      <c r="D231" s="154" t="s">
        <v>41</v>
      </c>
      <c r="E231" s="168">
        <f t="shared" si="170"/>
        <v>1850.529</v>
      </c>
      <c r="F231" s="168">
        <f t="shared" si="162"/>
        <v>0</v>
      </c>
      <c r="G231" s="168">
        <f t="shared" ref="G231" si="171">F231*100/E231</f>
        <v>0</v>
      </c>
      <c r="H231" s="168">
        <f>H232+H233+H234+H236+H237</f>
        <v>0</v>
      </c>
      <c r="I231" s="168">
        <f t="shared" ref="I231:BA231" si="172">I232+I233+I234+I236+I237</f>
        <v>0</v>
      </c>
      <c r="J231" s="168">
        <f t="shared" si="172"/>
        <v>0</v>
      </c>
      <c r="K231" s="168">
        <f t="shared" si="172"/>
        <v>0</v>
      </c>
      <c r="L231" s="168">
        <f t="shared" si="172"/>
        <v>0</v>
      </c>
      <c r="M231" s="168">
        <f t="shared" si="172"/>
        <v>0</v>
      </c>
      <c r="N231" s="168">
        <f t="shared" si="172"/>
        <v>0</v>
      </c>
      <c r="O231" s="168">
        <f t="shared" si="172"/>
        <v>0</v>
      </c>
      <c r="P231" s="168">
        <f t="shared" si="172"/>
        <v>0</v>
      </c>
      <c r="Q231" s="168">
        <f t="shared" si="172"/>
        <v>0</v>
      </c>
      <c r="R231" s="168">
        <f t="shared" si="172"/>
        <v>0</v>
      </c>
      <c r="S231" s="168">
        <f t="shared" si="172"/>
        <v>0</v>
      </c>
      <c r="T231" s="168">
        <f t="shared" si="172"/>
        <v>0</v>
      </c>
      <c r="U231" s="168">
        <f t="shared" si="172"/>
        <v>0</v>
      </c>
      <c r="V231" s="168">
        <f t="shared" si="172"/>
        <v>0</v>
      </c>
      <c r="W231" s="168">
        <f t="shared" si="172"/>
        <v>0</v>
      </c>
      <c r="X231" s="168">
        <f t="shared" si="172"/>
        <v>0</v>
      </c>
      <c r="Y231" s="168">
        <f t="shared" si="172"/>
        <v>0</v>
      </c>
      <c r="Z231" s="168">
        <f t="shared" si="172"/>
        <v>0</v>
      </c>
      <c r="AA231" s="168">
        <f t="shared" si="172"/>
        <v>0</v>
      </c>
      <c r="AB231" s="168">
        <f t="shared" si="172"/>
        <v>0</v>
      </c>
      <c r="AC231" s="168">
        <f t="shared" si="172"/>
        <v>0</v>
      </c>
      <c r="AD231" s="168">
        <f t="shared" si="172"/>
        <v>0</v>
      </c>
      <c r="AE231" s="168">
        <f t="shared" si="172"/>
        <v>1850.529</v>
      </c>
      <c r="AF231" s="168">
        <f t="shared" si="172"/>
        <v>0</v>
      </c>
      <c r="AG231" s="168">
        <f t="shared" si="172"/>
        <v>0</v>
      </c>
      <c r="AH231" s="168">
        <f t="shared" si="172"/>
        <v>0</v>
      </c>
      <c r="AI231" s="168">
        <f t="shared" si="172"/>
        <v>0</v>
      </c>
      <c r="AJ231" s="168">
        <f t="shared" si="172"/>
        <v>0</v>
      </c>
      <c r="AK231" s="168">
        <f t="shared" si="172"/>
        <v>0</v>
      </c>
      <c r="AL231" s="168">
        <f t="shared" si="172"/>
        <v>0</v>
      </c>
      <c r="AM231" s="168">
        <f t="shared" si="172"/>
        <v>0</v>
      </c>
      <c r="AN231" s="168">
        <f t="shared" si="172"/>
        <v>0</v>
      </c>
      <c r="AO231" s="168">
        <f t="shared" si="172"/>
        <v>0</v>
      </c>
      <c r="AP231" s="168">
        <f t="shared" si="172"/>
        <v>0</v>
      </c>
      <c r="AQ231" s="168">
        <f t="shared" si="172"/>
        <v>0</v>
      </c>
      <c r="AR231" s="168">
        <f t="shared" si="172"/>
        <v>0</v>
      </c>
      <c r="AS231" s="168">
        <f t="shared" si="172"/>
        <v>0</v>
      </c>
      <c r="AT231" s="168">
        <f t="shared" si="172"/>
        <v>0</v>
      </c>
      <c r="AU231" s="168">
        <f t="shared" si="172"/>
        <v>0</v>
      </c>
      <c r="AV231" s="168">
        <f t="shared" si="172"/>
        <v>0</v>
      </c>
      <c r="AW231" s="168">
        <f t="shared" si="172"/>
        <v>0</v>
      </c>
      <c r="AX231" s="168">
        <f t="shared" si="172"/>
        <v>0</v>
      </c>
      <c r="AY231" s="168">
        <f t="shared" si="172"/>
        <v>0</v>
      </c>
      <c r="AZ231" s="168">
        <f t="shared" si="172"/>
        <v>0</v>
      </c>
      <c r="BA231" s="168">
        <f t="shared" si="172"/>
        <v>0</v>
      </c>
      <c r="BB231" s="168"/>
      <c r="BC231" s="180"/>
    </row>
    <row r="232" spans="1:55" ht="32.25" customHeight="1">
      <c r="A232" s="265"/>
      <c r="B232" s="277"/>
      <c r="C232" s="277"/>
      <c r="D232" s="152" t="s">
        <v>37</v>
      </c>
      <c r="E232" s="168">
        <f t="shared" si="170"/>
        <v>0</v>
      </c>
      <c r="F232" s="168">
        <f t="shared" si="162"/>
        <v>0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80"/>
    </row>
    <row r="233" spans="1:55" ht="50.25" customHeight="1">
      <c r="A233" s="265"/>
      <c r="B233" s="277"/>
      <c r="C233" s="277"/>
      <c r="D233" s="178" t="s">
        <v>2</v>
      </c>
      <c r="E233" s="168">
        <f t="shared" si="170"/>
        <v>1832.0237099999999</v>
      </c>
      <c r="F233" s="168">
        <f t="shared" si="162"/>
        <v>0</v>
      </c>
      <c r="G233" s="168">
        <f t="shared" ref="G233:G234" si="173">F233*100/E233</f>
        <v>0</v>
      </c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>
        <v>1832.0237099999999</v>
      </c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80"/>
    </row>
    <row r="234" spans="1:55" ht="22.5" customHeight="1">
      <c r="A234" s="265"/>
      <c r="B234" s="277"/>
      <c r="C234" s="277"/>
      <c r="D234" s="211" t="s">
        <v>270</v>
      </c>
      <c r="E234" s="168">
        <f>H234+K234+N234+Q234+T234+W234+Z234+AE234+AJ234+AO234+AT234+AY234</f>
        <v>18.505289999999999</v>
      </c>
      <c r="F234" s="168">
        <f t="shared" si="162"/>
        <v>0</v>
      </c>
      <c r="G234" s="168">
        <f t="shared" si="173"/>
        <v>0</v>
      </c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>
        <v>18.505289999999999</v>
      </c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80"/>
    </row>
    <row r="235" spans="1:55" ht="82.5" customHeight="1">
      <c r="A235" s="265"/>
      <c r="B235" s="277"/>
      <c r="C235" s="277"/>
      <c r="D235" s="211" t="s">
        <v>276</v>
      </c>
      <c r="E235" s="168">
        <f t="shared" ref="E235:E240" si="174">H235+K235+N235+Q235+T235+W235+Z235+AE235+AJ235+AO235+AT235+AY235</f>
        <v>0</v>
      </c>
      <c r="F235" s="168">
        <f t="shared" si="162"/>
        <v>0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80"/>
    </row>
    <row r="236" spans="1:55" ht="22.5" customHeight="1">
      <c r="A236" s="265"/>
      <c r="B236" s="277"/>
      <c r="C236" s="277"/>
      <c r="D236" s="211" t="s">
        <v>271</v>
      </c>
      <c r="E236" s="168">
        <f t="shared" si="174"/>
        <v>0</v>
      </c>
      <c r="F236" s="168">
        <f t="shared" si="162"/>
        <v>0</v>
      </c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80"/>
    </row>
    <row r="237" spans="1:55" ht="31.2">
      <c r="A237" s="265"/>
      <c r="B237" s="277"/>
      <c r="C237" s="277"/>
      <c r="D237" s="212" t="s">
        <v>43</v>
      </c>
      <c r="E237" s="168">
        <f t="shared" si="174"/>
        <v>0</v>
      </c>
      <c r="F237" s="168">
        <f t="shared" si="162"/>
        <v>0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80"/>
    </row>
    <row r="238" spans="1:55" ht="22.5" customHeight="1">
      <c r="A238" s="265" t="s">
        <v>499</v>
      </c>
      <c r="B238" s="277" t="s">
        <v>469</v>
      </c>
      <c r="C238" s="277" t="s">
        <v>301</v>
      </c>
      <c r="D238" s="154" t="s">
        <v>41</v>
      </c>
      <c r="E238" s="168">
        <f t="shared" si="174"/>
        <v>1032.5509999999999</v>
      </c>
      <c r="F238" s="168">
        <f t="shared" si="162"/>
        <v>0</v>
      </c>
      <c r="G238" s="168">
        <f t="shared" ref="G238" si="175">F238*100/E238</f>
        <v>0</v>
      </c>
      <c r="H238" s="168">
        <f>H239+H240+H241+H243+H244</f>
        <v>0</v>
      </c>
      <c r="I238" s="168">
        <f t="shared" ref="I238:BA238" si="176">I239+I240+I241+I243+I244</f>
        <v>0</v>
      </c>
      <c r="J238" s="168">
        <f t="shared" si="176"/>
        <v>0</v>
      </c>
      <c r="K238" s="168">
        <f t="shared" si="176"/>
        <v>0</v>
      </c>
      <c r="L238" s="168">
        <f t="shared" si="176"/>
        <v>0</v>
      </c>
      <c r="M238" s="168">
        <f t="shared" si="176"/>
        <v>0</v>
      </c>
      <c r="N238" s="168">
        <f t="shared" si="176"/>
        <v>0</v>
      </c>
      <c r="O238" s="168">
        <f t="shared" si="176"/>
        <v>0</v>
      </c>
      <c r="P238" s="168">
        <f t="shared" si="176"/>
        <v>0</v>
      </c>
      <c r="Q238" s="168">
        <f t="shared" si="176"/>
        <v>0</v>
      </c>
      <c r="R238" s="168">
        <f t="shared" si="176"/>
        <v>0</v>
      </c>
      <c r="S238" s="168">
        <f t="shared" si="176"/>
        <v>0</v>
      </c>
      <c r="T238" s="168">
        <f t="shared" si="176"/>
        <v>0</v>
      </c>
      <c r="U238" s="168">
        <f t="shared" si="176"/>
        <v>0</v>
      </c>
      <c r="V238" s="168">
        <f t="shared" si="176"/>
        <v>0</v>
      </c>
      <c r="W238" s="168">
        <f t="shared" si="176"/>
        <v>0</v>
      </c>
      <c r="X238" s="168">
        <f t="shared" si="176"/>
        <v>0</v>
      </c>
      <c r="Y238" s="168">
        <f t="shared" si="176"/>
        <v>0</v>
      </c>
      <c r="Z238" s="168">
        <f t="shared" si="176"/>
        <v>0</v>
      </c>
      <c r="AA238" s="168">
        <f t="shared" si="176"/>
        <v>0</v>
      </c>
      <c r="AB238" s="168">
        <f t="shared" si="176"/>
        <v>0</v>
      </c>
      <c r="AC238" s="168">
        <f t="shared" si="176"/>
        <v>0</v>
      </c>
      <c r="AD238" s="168">
        <f t="shared" si="176"/>
        <v>0</v>
      </c>
      <c r="AE238" s="168">
        <f t="shared" si="176"/>
        <v>1032.5509999999999</v>
      </c>
      <c r="AF238" s="168">
        <f t="shared" si="176"/>
        <v>0</v>
      </c>
      <c r="AG238" s="168">
        <f t="shared" si="176"/>
        <v>0</v>
      </c>
      <c r="AH238" s="168">
        <f t="shared" si="176"/>
        <v>0</v>
      </c>
      <c r="AI238" s="168">
        <f t="shared" si="176"/>
        <v>0</v>
      </c>
      <c r="AJ238" s="168">
        <f t="shared" si="176"/>
        <v>0</v>
      </c>
      <c r="AK238" s="168">
        <f t="shared" si="176"/>
        <v>0</v>
      </c>
      <c r="AL238" s="168">
        <f t="shared" si="176"/>
        <v>0</v>
      </c>
      <c r="AM238" s="168">
        <f t="shared" si="176"/>
        <v>0</v>
      </c>
      <c r="AN238" s="168">
        <f t="shared" si="176"/>
        <v>0</v>
      </c>
      <c r="AO238" s="168">
        <f t="shared" si="176"/>
        <v>0</v>
      </c>
      <c r="AP238" s="168">
        <f t="shared" si="176"/>
        <v>0</v>
      </c>
      <c r="AQ238" s="168">
        <f t="shared" si="176"/>
        <v>0</v>
      </c>
      <c r="AR238" s="168">
        <f t="shared" si="176"/>
        <v>0</v>
      </c>
      <c r="AS238" s="168">
        <f t="shared" si="176"/>
        <v>0</v>
      </c>
      <c r="AT238" s="168">
        <f t="shared" si="176"/>
        <v>0</v>
      </c>
      <c r="AU238" s="168">
        <f t="shared" si="176"/>
        <v>0</v>
      </c>
      <c r="AV238" s="168">
        <f t="shared" si="176"/>
        <v>0</v>
      </c>
      <c r="AW238" s="168">
        <f t="shared" si="176"/>
        <v>0</v>
      </c>
      <c r="AX238" s="168">
        <f t="shared" si="176"/>
        <v>0</v>
      </c>
      <c r="AY238" s="168">
        <f t="shared" si="176"/>
        <v>0</v>
      </c>
      <c r="AZ238" s="168">
        <f t="shared" si="176"/>
        <v>0</v>
      </c>
      <c r="BA238" s="168">
        <f t="shared" si="176"/>
        <v>0</v>
      </c>
      <c r="BB238" s="168"/>
      <c r="BC238" s="180"/>
    </row>
    <row r="239" spans="1:55" ht="32.25" customHeight="1">
      <c r="A239" s="265"/>
      <c r="B239" s="277"/>
      <c r="C239" s="277"/>
      <c r="D239" s="152" t="s">
        <v>37</v>
      </c>
      <c r="E239" s="168">
        <f t="shared" si="174"/>
        <v>0</v>
      </c>
      <c r="F239" s="168">
        <f t="shared" si="162"/>
        <v>0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80"/>
    </row>
    <row r="240" spans="1:55" ht="50.25" customHeight="1">
      <c r="A240" s="265"/>
      <c r="B240" s="277"/>
      <c r="C240" s="277"/>
      <c r="D240" s="178" t="s">
        <v>2</v>
      </c>
      <c r="E240" s="168">
        <f t="shared" si="174"/>
        <v>1022.22549</v>
      </c>
      <c r="F240" s="168">
        <f t="shared" si="162"/>
        <v>0</v>
      </c>
      <c r="G240" s="168">
        <f t="shared" ref="G240:G241" si="177">F240*100/E240</f>
        <v>0</v>
      </c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>
        <v>1022.22549</v>
      </c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80"/>
    </row>
    <row r="241" spans="1:55" ht="22.5" customHeight="1">
      <c r="A241" s="265"/>
      <c r="B241" s="277"/>
      <c r="C241" s="277"/>
      <c r="D241" s="211" t="s">
        <v>270</v>
      </c>
      <c r="E241" s="168">
        <f>H241+K241+N241+Q241+T241+W241+Z241+AE241+AJ241+AO241+AT241+AY241</f>
        <v>10.32551</v>
      </c>
      <c r="F241" s="168">
        <f t="shared" si="162"/>
        <v>0</v>
      </c>
      <c r="G241" s="168">
        <f t="shared" si="177"/>
        <v>0</v>
      </c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>
        <v>10.32551</v>
      </c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80"/>
    </row>
    <row r="242" spans="1:55" ht="82.5" customHeight="1">
      <c r="A242" s="265"/>
      <c r="B242" s="277"/>
      <c r="C242" s="277"/>
      <c r="D242" s="211" t="s">
        <v>276</v>
      </c>
      <c r="E242" s="168">
        <f t="shared" ref="E242:E247" si="178">H242+K242+N242+Q242+T242+W242+Z242+AE242+AJ242+AO242+AT242+AY242</f>
        <v>0</v>
      </c>
      <c r="F242" s="168">
        <f t="shared" si="162"/>
        <v>0</v>
      </c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80"/>
    </row>
    <row r="243" spans="1:55" ht="22.5" customHeight="1">
      <c r="A243" s="265"/>
      <c r="B243" s="277"/>
      <c r="C243" s="277"/>
      <c r="D243" s="211" t="s">
        <v>271</v>
      </c>
      <c r="E243" s="168">
        <f t="shared" si="178"/>
        <v>0</v>
      </c>
      <c r="F243" s="168">
        <f t="shared" si="162"/>
        <v>0</v>
      </c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80"/>
    </row>
    <row r="244" spans="1:55" ht="31.2">
      <c r="A244" s="265"/>
      <c r="B244" s="277"/>
      <c r="C244" s="277"/>
      <c r="D244" s="212" t="s">
        <v>43</v>
      </c>
      <c r="E244" s="168">
        <f t="shared" si="178"/>
        <v>0</v>
      </c>
      <c r="F244" s="168">
        <f t="shared" si="162"/>
        <v>0</v>
      </c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80"/>
    </row>
    <row r="245" spans="1:55" ht="22.5" customHeight="1">
      <c r="A245" s="265" t="s">
        <v>493</v>
      </c>
      <c r="B245" s="277" t="s">
        <v>470</v>
      </c>
      <c r="C245" s="277" t="s">
        <v>301</v>
      </c>
      <c r="D245" s="154" t="s">
        <v>41</v>
      </c>
      <c r="E245" s="168">
        <f t="shared" si="178"/>
        <v>3199.1190000000001</v>
      </c>
      <c r="F245" s="168">
        <f t="shared" ref="F245:F251" si="179">I245+L245+O245+R245+U245+X245+AA245+AF245+AK245+AP245+AU245+AZ245</f>
        <v>0</v>
      </c>
      <c r="G245" s="168">
        <f t="shared" ref="G245" si="180">F245*100/E245</f>
        <v>0</v>
      </c>
      <c r="H245" s="168">
        <f>H246+H247+H248+H250+H251</f>
        <v>0</v>
      </c>
      <c r="I245" s="168">
        <f t="shared" ref="I245:BA245" si="181">I246+I247+I248+I250+I251</f>
        <v>0</v>
      </c>
      <c r="J245" s="168">
        <f t="shared" si="181"/>
        <v>0</v>
      </c>
      <c r="K245" s="168">
        <f t="shared" si="181"/>
        <v>0</v>
      </c>
      <c r="L245" s="168">
        <f t="shared" si="181"/>
        <v>0</v>
      </c>
      <c r="M245" s="168">
        <f t="shared" si="181"/>
        <v>0</v>
      </c>
      <c r="N245" s="168">
        <f t="shared" si="181"/>
        <v>0</v>
      </c>
      <c r="O245" s="168">
        <f t="shared" si="181"/>
        <v>0</v>
      </c>
      <c r="P245" s="168">
        <f t="shared" si="181"/>
        <v>0</v>
      </c>
      <c r="Q245" s="168">
        <f t="shared" si="181"/>
        <v>0</v>
      </c>
      <c r="R245" s="168">
        <f t="shared" si="181"/>
        <v>0</v>
      </c>
      <c r="S245" s="168">
        <f t="shared" si="181"/>
        <v>0</v>
      </c>
      <c r="T245" s="168">
        <f t="shared" si="181"/>
        <v>0</v>
      </c>
      <c r="U245" s="168">
        <f t="shared" si="181"/>
        <v>0</v>
      </c>
      <c r="V245" s="168">
        <f t="shared" si="181"/>
        <v>0</v>
      </c>
      <c r="W245" s="168">
        <f t="shared" si="181"/>
        <v>0</v>
      </c>
      <c r="X245" s="168">
        <f t="shared" si="181"/>
        <v>0</v>
      </c>
      <c r="Y245" s="168">
        <f t="shared" si="181"/>
        <v>0</v>
      </c>
      <c r="Z245" s="168">
        <f t="shared" si="181"/>
        <v>0</v>
      </c>
      <c r="AA245" s="168">
        <f t="shared" si="181"/>
        <v>0</v>
      </c>
      <c r="AB245" s="168">
        <f t="shared" si="181"/>
        <v>0</v>
      </c>
      <c r="AC245" s="168">
        <f t="shared" si="181"/>
        <v>0</v>
      </c>
      <c r="AD245" s="168">
        <f t="shared" si="181"/>
        <v>0</v>
      </c>
      <c r="AE245" s="168">
        <f t="shared" si="181"/>
        <v>3199.1190000000001</v>
      </c>
      <c r="AF245" s="168">
        <f t="shared" si="181"/>
        <v>0</v>
      </c>
      <c r="AG245" s="168">
        <f t="shared" si="181"/>
        <v>0</v>
      </c>
      <c r="AH245" s="168">
        <f t="shared" si="181"/>
        <v>0</v>
      </c>
      <c r="AI245" s="168">
        <f t="shared" si="181"/>
        <v>0</v>
      </c>
      <c r="AJ245" s="168">
        <f t="shared" si="181"/>
        <v>0</v>
      </c>
      <c r="AK245" s="168">
        <f t="shared" si="181"/>
        <v>0</v>
      </c>
      <c r="AL245" s="168">
        <f t="shared" si="181"/>
        <v>0</v>
      </c>
      <c r="AM245" s="168">
        <f t="shared" si="181"/>
        <v>0</v>
      </c>
      <c r="AN245" s="168">
        <f t="shared" si="181"/>
        <v>0</v>
      </c>
      <c r="AO245" s="168">
        <f t="shared" si="181"/>
        <v>0</v>
      </c>
      <c r="AP245" s="168">
        <f t="shared" si="181"/>
        <v>0</v>
      </c>
      <c r="AQ245" s="168">
        <f t="shared" si="181"/>
        <v>0</v>
      </c>
      <c r="AR245" s="168">
        <f t="shared" si="181"/>
        <v>0</v>
      </c>
      <c r="AS245" s="168">
        <f t="shared" si="181"/>
        <v>0</v>
      </c>
      <c r="AT245" s="168">
        <f t="shared" si="181"/>
        <v>0</v>
      </c>
      <c r="AU245" s="168">
        <f t="shared" si="181"/>
        <v>0</v>
      </c>
      <c r="AV245" s="168">
        <f t="shared" si="181"/>
        <v>0</v>
      </c>
      <c r="AW245" s="168">
        <f t="shared" si="181"/>
        <v>0</v>
      </c>
      <c r="AX245" s="168">
        <f t="shared" si="181"/>
        <v>0</v>
      </c>
      <c r="AY245" s="168">
        <f t="shared" si="181"/>
        <v>0</v>
      </c>
      <c r="AZ245" s="168">
        <f t="shared" si="181"/>
        <v>0</v>
      </c>
      <c r="BA245" s="168">
        <f t="shared" si="181"/>
        <v>0</v>
      </c>
      <c r="BB245" s="168"/>
      <c r="BC245" s="180"/>
    </row>
    <row r="246" spans="1:55" ht="32.25" customHeight="1">
      <c r="A246" s="265"/>
      <c r="B246" s="277"/>
      <c r="C246" s="277"/>
      <c r="D246" s="152" t="s">
        <v>37</v>
      </c>
      <c r="E246" s="168">
        <f t="shared" si="178"/>
        <v>0</v>
      </c>
      <c r="F246" s="168">
        <f t="shared" si="179"/>
        <v>0</v>
      </c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80"/>
    </row>
    <row r="247" spans="1:55" ht="50.25" customHeight="1">
      <c r="A247" s="265"/>
      <c r="B247" s="277"/>
      <c r="C247" s="277"/>
      <c r="D247" s="178" t="s">
        <v>2</v>
      </c>
      <c r="E247" s="168">
        <f t="shared" si="178"/>
        <v>3167.12781</v>
      </c>
      <c r="F247" s="168">
        <f t="shared" si="179"/>
        <v>0</v>
      </c>
      <c r="G247" s="168">
        <f t="shared" ref="G247:G248" si="182">F247*100/E247</f>
        <v>0</v>
      </c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>
        <v>3167.12781</v>
      </c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80"/>
    </row>
    <row r="248" spans="1:55" ht="22.5" customHeight="1">
      <c r="A248" s="265"/>
      <c r="B248" s="277"/>
      <c r="C248" s="277"/>
      <c r="D248" s="211" t="s">
        <v>270</v>
      </c>
      <c r="E248" s="168">
        <f>H248+K248+N248+Q248+T248+W248+Z248+AE248+AJ248+AO248+AT248+AY248</f>
        <v>31.99119</v>
      </c>
      <c r="F248" s="168">
        <f t="shared" si="179"/>
        <v>0</v>
      </c>
      <c r="G248" s="168">
        <f t="shared" si="182"/>
        <v>0</v>
      </c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>
        <v>31.99119</v>
      </c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80"/>
    </row>
    <row r="249" spans="1:55" ht="82.5" customHeight="1">
      <c r="A249" s="265"/>
      <c r="B249" s="277"/>
      <c r="C249" s="277"/>
      <c r="D249" s="211" t="s">
        <v>276</v>
      </c>
      <c r="E249" s="168">
        <f t="shared" ref="E249:E254" si="183">H249+K249+N249+Q249+T249+W249+Z249+AE249+AJ249+AO249+AT249+AY249</f>
        <v>0</v>
      </c>
      <c r="F249" s="168">
        <f t="shared" si="179"/>
        <v>0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80"/>
    </row>
    <row r="250" spans="1:55" ht="22.5" customHeight="1">
      <c r="A250" s="265"/>
      <c r="B250" s="277"/>
      <c r="C250" s="277"/>
      <c r="D250" s="211" t="s">
        <v>271</v>
      </c>
      <c r="E250" s="168">
        <f t="shared" si="183"/>
        <v>0</v>
      </c>
      <c r="F250" s="168">
        <f t="shared" si="179"/>
        <v>0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80"/>
    </row>
    <row r="251" spans="1:55" ht="31.2">
      <c r="A251" s="265"/>
      <c r="B251" s="277"/>
      <c r="C251" s="277"/>
      <c r="D251" s="212" t="s">
        <v>43</v>
      </c>
      <c r="E251" s="168">
        <f t="shared" si="183"/>
        <v>0</v>
      </c>
      <c r="F251" s="168">
        <f t="shared" si="179"/>
        <v>0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80"/>
    </row>
    <row r="252" spans="1:55" ht="22.5" customHeight="1">
      <c r="A252" s="265" t="s">
        <v>490</v>
      </c>
      <c r="B252" s="277" t="s">
        <v>471</v>
      </c>
      <c r="C252" s="277" t="s">
        <v>301</v>
      </c>
      <c r="D252" s="154" t="s">
        <v>41</v>
      </c>
      <c r="E252" s="168">
        <f t="shared" si="183"/>
        <v>2723.924</v>
      </c>
      <c r="F252" s="168">
        <f t="shared" ref="F252:F258" si="184">I252+L252+O252+R252+U252+X252+AA252+AF252+AK252+AP252+AU252+AZ252</f>
        <v>0</v>
      </c>
      <c r="G252" s="168">
        <f t="shared" ref="G252" si="185">F252*100/E252</f>
        <v>0</v>
      </c>
      <c r="H252" s="168">
        <f>H253+H254+H255+H257+H258</f>
        <v>0</v>
      </c>
      <c r="I252" s="168">
        <f t="shared" ref="I252:BA252" si="186">I253+I254+I255+I257+I258</f>
        <v>0</v>
      </c>
      <c r="J252" s="168">
        <f t="shared" si="186"/>
        <v>0</v>
      </c>
      <c r="K252" s="168">
        <f t="shared" si="186"/>
        <v>0</v>
      </c>
      <c r="L252" s="168">
        <f t="shared" si="186"/>
        <v>0</v>
      </c>
      <c r="M252" s="168">
        <f t="shared" si="186"/>
        <v>0</v>
      </c>
      <c r="N252" s="168">
        <f t="shared" si="186"/>
        <v>0</v>
      </c>
      <c r="O252" s="168">
        <f t="shared" si="186"/>
        <v>0</v>
      </c>
      <c r="P252" s="168">
        <f t="shared" si="186"/>
        <v>0</v>
      </c>
      <c r="Q252" s="168">
        <f t="shared" si="186"/>
        <v>0</v>
      </c>
      <c r="R252" s="168">
        <f t="shared" si="186"/>
        <v>0</v>
      </c>
      <c r="S252" s="168">
        <f t="shared" si="186"/>
        <v>0</v>
      </c>
      <c r="T252" s="168">
        <f t="shared" si="186"/>
        <v>0</v>
      </c>
      <c r="U252" s="168">
        <f t="shared" si="186"/>
        <v>0</v>
      </c>
      <c r="V252" s="168">
        <f t="shared" si="186"/>
        <v>0</v>
      </c>
      <c r="W252" s="168">
        <f t="shared" si="186"/>
        <v>0</v>
      </c>
      <c r="X252" s="168">
        <f t="shared" si="186"/>
        <v>0</v>
      </c>
      <c r="Y252" s="168">
        <f t="shared" si="186"/>
        <v>0</v>
      </c>
      <c r="Z252" s="168">
        <f t="shared" si="186"/>
        <v>0</v>
      </c>
      <c r="AA252" s="168">
        <f t="shared" si="186"/>
        <v>0</v>
      </c>
      <c r="AB252" s="168">
        <f t="shared" si="186"/>
        <v>0</v>
      </c>
      <c r="AC252" s="168">
        <f t="shared" si="186"/>
        <v>0</v>
      </c>
      <c r="AD252" s="168">
        <f t="shared" si="186"/>
        <v>0</v>
      </c>
      <c r="AE252" s="168">
        <f t="shared" si="186"/>
        <v>2723.924</v>
      </c>
      <c r="AF252" s="168">
        <f t="shared" si="186"/>
        <v>0</v>
      </c>
      <c r="AG252" s="168">
        <f t="shared" si="186"/>
        <v>0</v>
      </c>
      <c r="AH252" s="168">
        <f t="shared" si="186"/>
        <v>0</v>
      </c>
      <c r="AI252" s="168">
        <f t="shared" si="186"/>
        <v>0</v>
      </c>
      <c r="AJ252" s="168">
        <f t="shared" si="186"/>
        <v>0</v>
      </c>
      <c r="AK252" s="168">
        <f t="shared" si="186"/>
        <v>0</v>
      </c>
      <c r="AL252" s="168">
        <f t="shared" si="186"/>
        <v>0</v>
      </c>
      <c r="AM252" s="168">
        <f t="shared" si="186"/>
        <v>0</v>
      </c>
      <c r="AN252" s="168">
        <f t="shared" si="186"/>
        <v>0</v>
      </c>
      <c r="AO252" s="168">
        <f t="shared" si="186"/>
        <v>0</v>
      </c>
      <c r="AP252" s="168">
        <f t="shared" si="186"/>
        <v>0</v>
      </c>
      <c r="AQ252" s="168">
        <f t="shared" si="186"/>
        <v>0</v>
      </c>
      <c r="AR252" s="168">
        <f t="shared" si="186"/>
        <v>0</v>
      </c>
      <c r="AS252" s="168">
        <f t="shared" si="186"/>
        <v>0</v>
      </c>
      <c r="AT252" s="168">
        <f t="shared" si="186"/>
        <v>0</v>
      </c>
      <c r="AU252" s="168">
        <f t="shared" si="186"/>
        <v>0</v>
      </c>
      <c r="AV252" s="168">
        <f t="shared" si="186"/>
        <v>0</v>
      </c>
      <c r="AW252" s="168">
        <f t="shared" si="186"/>
        <v>0</v>
      </c>
      <c r="AX252" s="168">
        <f t="shared" si="186"/>
        <v>0</v>
      </c>
      <c r="AY252" s="168">
        <f t="shared" si="186"/>
        <v>0</v>
      </c>
      <c r="AZ252" s="168">
        <f t="shared" si="186"/>
        <v>0</v>
      </c>
      <c r="BA252" s="168">
        <f t="shared" si="186"/>
        <v>0</v>
      </c>
      <c r="BB252" s="168"/>
      <c r="BC252" s="180"/>
    </row>
    <row r="253" spans="1:55" ht="32.25" customHeight="1">
      <c r="A253" s="265"/>
      <c r="B253" s="277"/>
      <c r="C253" s="277"/>
      <c r="D253" s="152" t="s">
        <v>37</v>
      </c>
      <c r="E253" s="168">
        <f t="shared" si="183"/>
        <v>0</v>
      </c>
      <c r="F253" s="168">
        <f t="shared" si="184"/>
        <v>0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80"/>
    </row>
    <row r="254" spans="1:55" ht="50.25" customHeight="1">
      <c r="A254" s="265"/>
      <c r="B254" s="277"/>
      <c r="C254" s="277"/>
      <c r="D254" s="178" t="s">
        <v>2</v>
      </c>
      <c r="E254" s="168">
        <f t="shared" si="183"/>
        <v>2696.6847600000001</v>
      </c>
      <c r="F254" s="168">
        <f t="shared" si="184"/>
        <v>0</v>
      </c>
      <c r="G254" s="168">
        <f t="shared" ref="G254:G255" si="187">F254*100/E254</f>
        <v>0</v>
      </c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>
        <v>2696.6847600000001</v>
      </c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80"/>
    </row>
    <row r="255" spans="1:55" ht="22.5" customHeight="1">
      <c r="A255" s="265"/>
      <c r="B255" s="277"/>
      <c r="C255" s="277"/>
      <c r="D255" s="211" t="s">
        <v>270</v>
      </c>
      <c r="E255" s="168">
        <f>H255+K255+N255+Q255+T255+W255+Z255+AE255+AJ255+AO255+AT255+AY255</f>
        <v>27.239239999999999</v>
      </c>
      <c r="F255" s="168">
        <f t="shared" si="184"/>
        <v>0</v>
      </c>
      <c r="G255" s="168">
        <f t="shared" si="187"/>
        <v>0</v>
      </c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>
        <v>27.239239999999999</v>
      </c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80"/>
    </row>
    <row r="256" spans="1:55" ht="82.5" customHeight="1">
      <c r="A256" s="265"/>
      <c r="B256" s="277"/>
      <c r="C256" s="277"/>
      <c r="D256" s="211" t="s">
        <v>276</v>
      </c>
      <c r="E256" s="168">
        <f t="shared" ref="E256:E258" si="188">H256+K256+N256+Q256+T256+W256+Z256+AE256+AJ256+AO256+AT256+AY256</f>
        <v>0</v>
      </c>
      <c r="F256" s="168">
        <f t="shared" si="184"/>
        <v>0</v>
      </c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80"/>
    </row>
    <row r="257" spans="1:55" ht="22.5" customHeight="1">
      <c r="A257" s="265"/>
      <c r="B257" s="277"/>
      <c r="C257" s="277"/>
      <c r="D257" s="211" t="s">
        <v>271</v>
      </c>
      <c r="E257" s="168">
        <f t="shared" si="188"/>
        <v>0</v>
      </c>
      <c r="F257" s="168">
        <f t="shared" si="184"/>
        <v>0</v>
      </c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80"/>
    </row>
    <row r="258" spans="1:55" ht="31.2">
      <c r="A258" s="265"/>
      <c r="B258" s="277"/>
      <c r="C258" s="277"/>
      <c r="D258" s="212" t="s">
        <v>43</v>
      </c>
      <c r="E258" s="168">
        <f t="shared" si="188"/>
        <v>0</v>
      </c>
      <c r="F258" s="168">
        <f t="shared" si="184"/>
        <v>0</v>
      </c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80"/>
    </row>
    <row r="259" spans="1:55" ht="22.5" customHeight="1">
      <c r="A259" s="265" t="s">
        <v>491</v>
      </c>
      <c r="B259" s="277" t="s">
        <v>472</v>
      </c>
      <c r="C259" s="277" t="s">
        <v>301</v>
      </c>
      <c r="D259" s="154" t="s">
        <v>41</v>
      </c>
      <c r="E259" s="168">
        <f t="shared" ref="E259:E261" si="189">H259+K259+N259+Q259+T259+W259+Z259+AE259+AJ259+AO259+AT259+AY259</f>
        <v>1826.3719999999998</v>
      </c>
      <c r="F259" s="168">
        <f t="shared" ref="F259:F265" si="190">I259+L259+O259+R259+U259+X259+AA259+AF259+AK259+AP259+AU259+AZ259</f>
        <v>0</v>
      </c>
      <c r="G259" s="168">
        <f t="shared" ref="G259" si="191">F259*100/E259</f>
        <v>0</v>
      </c>
      <c r="H259" s="168">
        <f>H260+H261+H262+H264+H265</f>
        <v>0</v>
      </c>
      <c r="I259" s="168">
        <f t="shared" ref="I259:BA259" si="192">I260+I261+I262+I264+I265</f>
        <v>0</v>
      </c>
      <c r="J259" s="168">
        <f t="shared" si="192"/>
        <v>0</v>
      </c>
      <c r="K259" s="168">
        <f t="shared" si="192"/>
        <v>0</v>
      </c>
      <c r="L259" s="168">
        <f t="shared" si="192"/>
        <v>0</v>
      </c>
      <c r="M259" s="168">
        <f t="shared" si="192"/>
        <v>0</v>
      </c>
      <c r="N259" s="168">
        <f t="shared" si="192"/>
        <v>0</v>
      </c>
      <c r="O259" s="168">
        <f t="shared" si="192"/>
        <v>0</v>
      </c>
      <c r="P259" s="168">
        <f t="shared" si="192"/>
        <v>0</v>
      </c>
      <c r="Q259" s="168">
        <f t="shared" si="192"/>
        <v>0</v>
      </c>
      <c r="R259" s="168">
        <f t="shared" si="192"/>
        <v>0</v>
      </c>
      <c r="S259" s="168">
        <f t="shared" si="192"/>
        <v>0</v>
      </c>
      <c r="T259" s="168">
        <f t="shared" si="192"/>
        <v>0</v>
      </c>
      <c r="U259" s="168">
        <f t="shared" si="192"/>
        <v>0</v>
      </c>
      <c r="V259" s="168">
        <f t="shared" si="192"/>
        <v>0</v>
      </c>
      <c r="W259" s="168">
        <f t="shared" si="192"/>
        <v>0</v>
      </c>
      <c r="X259" s="168">
        <f t="shared" si="192"/>
        <v>0</v>
      </c>
      <c r="Y259" s="168">
        <f t="shared" si="192"/>
        <v>0</v>
      </c>
      <c r="Z259" s="168">
        <f t="shared" si="192"/>
        <v>0</v>
      </c>
      <c r="AA259" s="168">
        <f t="shared" si="192"/>
        <v>0</v>
      </c>
      <c r="AB259" s="168">
        <f t="shared" si="192"/>
        <v>0</v>
      </c>
      <c r="AC259" s="168">
        <f t="shared" si="192"/>
        <v>0</v>
      </c>
      <c r="AD259" s="168">
        <f t="shared" si="192"/>
        <v>0</v>
      </c>
      <c r="AE259" s="168">
        <f t="shared" si="192"/>
        <v>1826.3719999999998</v>
      </c>
      <c r="AF259" s="168">
        <f t="shared" si="192"/>
        <v>0</v>
      </c>
      <c r="AG259" s="168">
        <f t="shared" si="192"/>
        <v>0</v>
      </c>
      <c r="AH259" s="168">
        <f t="shared" si="192"/>
        <v>0</v>
      </c>
      <c r="AI259" s="168">
        <f t="shared" si="192"/>
        <v>0</v>
      </c>
      <c r="AJ259" s="168">
        <f t="shared" si="192"/>
        <v>0</v>
      </c>
      <c r="AK259" s="168">
        <f t="shared" si="192"/>
        <v>0</v>
      </c>
      <c r="AL259" s="168">
        <f t="shared" si="192"/>
        <v>0</v>
      </c>
      <c r="AM259" s="168">
        <f t="shared" si="192"/>
        <v>0</v>
      </c>
      <c r="AN259" s="168">
        <f t="shared" si="192"/>
        <v>0</v>
      </c>
      <c r="AO259" s="168">
        <f t="shared" si="192"/>
        <v>0</v>
      </c>
      <c r="AP259" s="168">
        <f t="shared" si="192"/>
        <v>0</v>
      </c>
      <c r="AQ259" s="168">
        <f t="shared" si="192"/>
        <v>0</v>
      </c>
      <c r="AR259" s="168">
        <f t="shared" si="192"/>
        <v>0</v>
      </c>
      <c r="AS259" s="168">
        <f t="shared" si="192"/>
        <v>0</v>
      </c>
      <c r="AT259" s="168">
        <f t="shared" si="192"/>
        <v>0</v>
      </c>
      <c r="AU259" s="168">
        <f t="shared" si="192"/>
        <v>0</v>
      </c>
      <c r="AV259" s="168">
        <f t="shared" si="192"/>
        <v>0</v>
      </c>
      <c r="AW259" s="168">
        <f t="shared" si="192"/>
        <v>0</v>
      </c>
      <c r="AX259" s="168">
        <f t="shared" si="192"/>
        <v>0</v>
      </c>
      <c r="AY259" s="168">
        <f t="shared" si="192"/>
        <v>0</v>
      </c>
      <c r="AZ259" s="168">
        <f t="shared" si="192"/>
        <v>0</v>
      </c>
      <c r="BA259" s="168">
        <f t="shared" si="192"/>
        <v>0</v>
      </c>
      <c r="BB259" s="168"/>
      <c r="BC259" s="180"/>
    </row>
    <row r="260" spans="1:55" ht="32.25" customHeight="1">
      <c r="A260" s="265"/>
      <c r="B260" s="277"/>
      <c r="C260" s="277"/>
      <c r="D260" s="152" t="s">
        <v>37</v>
      </c>
      <c r="E260" s="168">
        <f t="shared" si="189"/>
        <v>0</v>
      </c>
      <c r="F260" s="168">
        <f t="shared" si="190"/>
        <v>0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80"/>
    </row>
    <row r="261" spans="1:55" ht="50.25" customHeight="1">
      <c r="A261" s="265"/>
      <c r="B261" s="277"/>
      <c r="C261" s="277"/>
      <c r="D261" s="178" t="s">
        <v>2</v>
      </c>
      <c r="E261" s="168">
        <f t="shared" si="189"/>
        <v>1808.1082799999999</v>
      </c>
      <c r="F261" s="168">
        <f t="shared" si="190"/>
        <v>0</v>
      </c>
      <c r="G261" s="168">
        <f t="shared" ref="G261:G262" si="193">F261*100/E261</f>
        <v>0</v>
      </c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>
        <v>1808.1082799999999</v>
      </c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80"/>
    </row>
    <row r="262" spans="1:55" ht="22.5" customHeight="1">
      <c r="A262" s="265"/>
      <c r="B262" s="277"/>
      <c r="C262" s="277"/>
      <c r="D262" s="211" t="s">
        <v>270</v>
      </c>
      <c r="E262" s="168">
        <f>H262+K262+N262+Q262+T262+W262+Z262+AE262+AJ262+AO262+AT262+AY262</f>
        <v>18.263719999999999</v>
      </c>
      <c r="F262" s="168">
        <f t="shared" si="190"/>
        <v>0</v>
      </c>
      <c r="G262" s="168">
        <f t="shared" si="193"/>
        <v>0</v>
      </c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>
        <v>18.263719999999999</v>
      </c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80"/>
    </row>
    <row r="263" spans="1:55" ht="82.5" customHeight="1">
      <c r="A263" s="265"/>
      <c r="B263" s="277"/>
      <c r="C263" s="277"/>
      <c r="D263" s="211" t="s">
        <v>276</v>
      </c>
      <c r="E263" s="168">
        <f t="shared" ref="E263:E265" si="194">H263+K263+N263+Q263+T263+W263+Z263+AE263+AJ263+AO263+AT263+AY263</f>
        <v>0</v>
      </c>
      <c r="F263" s="168">
        <f t="shared" si="190"/>
        <v>0</v>
      </c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80"/>
    </row>
    <row r="264" spans="1:55" ht="22.5" customHeight="1">
      <c r="A264" s="265"/>
      <c r="B264" s="277"/>
      <c r="C264" s="277"/>
      <c r="D264" s="211" t="s">
        <v>271</v>
      </c>
      <c r="E264" s="168">
        <f t="shared" si="194"/>
        <v>0</v>
      </c>
      <c r="F264" s="168">
        <f t="shared" si="190"/>
        <v>0</v>
      </c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80"/>
    </row>
    <row r="265" spans="1:55" ht="31.2">
      <c r="A265" s="265"/>
      <c r="B265" s="277"/>
      <c r="C265" s="277"/>
      <c r="D265" s="212" t="s">
        <v>43</v>
      </c>
      <c r="E265" s="168">
        <f t="shared" si="194"/>
        <v>0</v>
      </c>
      <c r="F265" s="168">
        <f t="shared" si="190"/>
        <v>0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80"/>
    </row>
    <row r="266" spans="1:55" ht="22.5" customHeight="1">
      <c r="A266" s="265" t="s">
        <v>494</v>
      </c>
      <c r="B266" s="277" t="s">
        <v>473</v>
      </c>
      <c r="C266" s="277" t="s">
        <v>301</v>
      </c>
      <c r="D266" s="154" t="s">
        <v>41</v>
      </c>
      <c r="E266" s="168">
        <f t="shared" ref="E266:E268" si="195">H266+K266+N266+Q266+T266+W266+Z266+AE266+AJ266+AO266+AT266+AY266</f>
        <v>1999.24</v>
      </c>
      <c r="F266" s="168">
        <f t="shared" ref="F266:F272" si="196">I266+L266+O266+R266+U266+X266+AA266+AF266+AK266+AP266+AU266+AZ266</f>
        <v>0</v>
      </c>
      <c r="G266" s="168">
        <f t="shared" ref="G266" si="197">F266*100/E266</f>
        <v>0</v>
      </c>
      <c r="H266" s="168">
        <f>H267+H268+H269+H271+H272</f>
        <v>0</v>
      </c>
      <c r="I266" s="168">
        <f t="shared" ref="I266:BA266" si="198">I267+I268+I269+I271+I272</f>
        <v>0</v>
      </c>
      <c r="J266" s="168">
        <f t="shared" si="198"/>
        <v>0</v>
      </c>
      <c r="K266" s="168">
        <f t="shared" si="198"/>
        <v>0</v>
      </c>
      <c r="L266" s="168">
        <f t="shared" si="198"/>
        <v>0</v>
      </c>
      <c r="M266" s="168">
        <f t="shared" si="198"/>
        <v>0</v>
      </c>
      <c r="N266" s="168">
        <f t="shared" si="198"/>
        <v>0</v>
      </c>
      <c r="O266" s="168">
        <f t="shared" si="198"/>
        <v>0</v>
      </c>
      <c r="P266" s="168">
        <f t="shared" si="198"/>
        <v>0</v>
      </c>
      <c r="Q266" s="168">
        <f t="shared" si="198"/>
        <v>0</v>
      </c>
      <c r="R266" s="168">
        <f t="shared" si="198"/>
        <v>0</v>
      </c>
      <c r="S266" s="168">
        <f t="shared" si="198"/>
        <v>0</v>
      </c>
      <c r="T266" s="168">
        <f t="shared" si="198"/>
        <v>0</v>
      </c>
      <c r="U266" s="168">
        <f t="shared" si="198"/>
        <v>0</v>
      </c>
      <c r="V266" s="168">
        <f t="shared" si="198"/>
        <v>0</v>
      </c>
      <c r="W266" s="168">
        <f t="shared" si="198"/>
        <v>0</v>
      </c>
      <c r="X266" s="168">
        <f t="shared" si="198"/>
        <v>0</v>
      </c>
      <c r="Y266" s="168">
        <f t="shared" si="198"/>
        <v>0</v>
      </c>
      <c r="Z266" s="168">
        <f t="shared" si="198"/>
        <v>0</v>
      </c>
      <c r="AA266" s="168">
        <f t="shared" si="198"/>
        <v>0</v>
      </c>
      <c r="AB266" s="168">
        <f t="shared" si="198"/>
        <v>0</v>
      </c>
      <c r="AC266" s="168">
        <f t="shared" si="198"/>
        <v>0</v>
      </c>
      <c r="AD266" s="168">
        <f t="shared" si="198"/>
        <v>0</v>
      </c>
      <c r="AE266" s="168">
        <f t="shared" si="198"/>
        <v>1999.24</v>
      </c>
      <c r="AF266" s="168">
        <f t="shared" si="198"/>
        <v>0</v>
      </c>
      <c r="AG266" s="168">
        <f t="shared" si="198"/>
        <v>0</v>
      </c>
      <c r="AH266" s="168">
        <f t="shared" si="198"/>
        <v>0</v>
      </c>
      <c r="AI266" s="168">
        <f t="shared" si="198"/>
        <v>0</v>
      </c>
      <c r="AJ266" s="168">
        <f t="shared" si="198"/>
        <v>0</v>
      </c>
      <c r="AK266" s="168">
        <f t="shared" si="198"/>
        <v>0</v>
      </c>
      <c r="AL266" s="168">
        <f t="shared" si="198"/>
        <v>0</v>
      </c>
      <c r="AM266" s="168">
        <f t="shared" si="198"/>
        <v>0</v>
      </c>
      <c r="AN266" s="168">
        <f t="shared" si="198"/>
        <v>0</v>
      </c>
      <c r="AO266" s="168">
        <f t="shared" si="198"/>
        <v>0</v>
      </c>
      <c r="AP266" s="168">
        <f t="shared" si="198"/>
        <v>0</v>
      </c>
      <c r="AQ266" s="168">
        <f t="shared" si="198"/>
        <v>0</v>
      </c>
      <c r="AR266" s="168">
        <f t="shared" si="198"/>
        <v>0</v>
      </c>
      <c r="AS266" s="168">
        <f t="shared" si="198"/>
        <v>0</v>
      </c>
      <c r="AT266" s="168">
        <f t="shared" si="198"/>
        <v>0</v>
      </c>
      <c r="AU266" s="168">
        <f t="shared" si="198"/>
        <v>0</v>
      </c>
      <c r="AV266" s="168">
        <f t="shared" si="198"/>
        <v>0</v>
      </c>
      <c r="AW266" s="168">
        <f t="shared" si="198"/>
        <v>0</v>
      </c>
      <c r="AX266" s="168">
        <f t="shared" si="198"/>
        <v>0</v>
      </c>
      <c r="AY266" s="168">
        <f t="shared" si="198"/>
        <v>0</v>
      </c>
      <c r="AZ266" s="168">
        <f t="shared" si="198"/>
        <v>0</v>
      </c>
      <c r="BA266" s="168">
        <f t="shared" si="198"/>
        <v>0</v>
      </c>
      <c r="BB266" s="168"/>
      <c r="BC266" s="180"/>
    </row>
    <row r="267" spans="1:55" ht="32.25" customHeight="1">
      <c r="A267" s="265"/>
      <c r="B267" s="277"/>
      <c r="C267" s="277"/>
      <c r="D267" s="152" t="s">
        <v>37</v>
      </c>
      <c r="E267" s="168">
        <f t="shared" si="195"/>
        <v>0</v>
      </c>
      <c r="F267" s="168">
        <f t="shared" si="196"/>
        <v>0</v>
      </c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80"/>
    </row>
    <row r="268" spans="1:55" ht="50.25" customHeight="1">
      <c r="A268" s="265"/>
      <c r="B268" s="277"/>
      <c r="C268" s="277"/>
      <c r="D268" s="178" t="s">
        <v>2</v>
      </c>
      <c r="E268" s="168">
        <f t="shared" si="195"/>
        <v>1979.2475999999999</v>
      </c>
      <c r="F268" s="168">
        <f t="shared" si="196"/>
        <v>0</v>
      </c>
      <c r="G268" s="168">
        <f t="shared" ref="G268:G269" si="199">F268*100/E268</f>
        <v>0</v>
      </c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>
        <v>1979.2475999999999</v>
      </c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80"/>
    </row>
    <row r="269" spans="1:55" ht="22.5" customHeight="1">
      <c r="A269" s="265"/>
      <c r="B269" s="277"/>
      <c r="C269" s="277"/>
      <c r="D269" s="211" t="s">
        <v>270</v>
      </c>
      <c r="E269" s="168">
        <f>H269+K269+N269+Q269+T269+W269+Z269+AE269+AJ269+AO269+AT269+AY269</f>
        <v>19.9924</v>
      </c>
      <c r="F269" s="168">
        <f t="shared" si="196"/>
        <v>0</v>
      </c>
      <c r="G269" s="168">
        <f t="shared" si="199"/>
        <v>0</v>
      </c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>
        <v>19.9924</v>
      </c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80"/>
    </row>
    <row r="270" spans="1:55" ht="82.5" customHeight="1">
      <c r="A270" s="265"/>
      <c r="B270" s="277"/>
      <c r="C270" s="277"/>
      <c r="D270" s="211" t="s">
        <v>276</v>
      </c>
      <c r="E270" s="168">
        <f t="shared" ref="E270:E272" si="200">H270+K270+N270+Q270+T270+W270+Z270+AE270+AJ270+AO270+AT270+AY270</f>
        <v>0</v>
      </c>
      <c r="F270" s="168">
        <f t="shared" si="196"/>
        <v>0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80"/>
    </row>
    <row r="271" spans="1:55" ht="22.5" customHeight="1">
      <c r="A271" s="265"/>
      <c r="B271" s="277"/>
      <c r="C271" s="277"/>
      <c r="D271" s="211" t="s">
        <v>271</v>
      </c>
      <c r="E271" s="168">
        <f t="shared" si="200"/>
        <v>0</v>
      </c>
      <c r="F271" s="168">
        <f t="shared" si="196"/>
        <v>0</v>
      </c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80"/>
    </row>
    <row r="272" spans="1:55" ht="31.2">
      <c r="A272" s="265"/>
      <c r="B272" s="277"/>
      <c r="C272" s="277"/>
      <c r="D272" s="212" t="s">
        <v>43</v>
      </c>
      <c r="E272" s="168">
        <f t="shared" si="200"/>
        <v>0</v>
      </c>
      <c r="F272" s="168">
        <f t="shared" si="196"/>
        <v>0</v>
      </c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80"/>
    </row>
    <row r="273" spans="1:55" ht="22.5" customHeight="1">
      <c r="A273" s="265" t="s">
        <v>495</v>
      </c>
      <c r="B273" s="277" t="s">
        <v>474</v>
      </c>
      <c r="C273" s="277" t="s">
        <v>301</v>
      </c>
      <c r="D273" s="154" t="s">
        <v>41</v>
      </c>
      <c r="E273" s="168">
        <f t="shared" ref="E273:E275" si="201">H273+K273+N273+Q273+T273+W273+Z273+AE273+AJ273+AO273+AT273+AY273</f>
        <v>3460.2572300000002</v>
      </c>
      <c r="F273" s="168">
        <f t="shared" ref="F273:F279" si="202">I273+L273+O273+R273+U273+X273+AA273+AF273+AK273+AP273+AU273+AZ273</f>
        <v>0</v>
      </c>
      <c r="G273" s="168">
        <f t="shared" ref="G273" si="203">F273*100/E273</f>
        <v>0</v>
      </c>
      <c r="H273" s="168">
        <f>H274+H275+H276+H278+H279</f>
        <v>0</v>
      </c>
      <c r="I273" s="168">
        <f t="shared" ref="I273:BA273" si="204">I274+I275+I276+I278+I279</f>
        <v>0</v>
      </c>
      <c r="J273" s="168">
        <f t="shared" si="204"/>
        <v>0</v>
      </c>
      <c r="K273" s="168">
        <f t="shared" si="204"/>
        <v>0</v>
      </c>
      <c r="L273" s="168">
        <f t="shared" si="204"/>
        <v>0</v>
      </c>
      <c r="M273" s="168">
        <f t="shared" si="204"/>
        <v>0</v>
      </c>
      <c r="N273" s="168">
        <f t="shared" si="204"/>
        <v>0</v>
      </c>
      <c r="O273" s="168">
        <f t="shared" si="204"/>
        <v>0</v>
      </c>
      <c r="P273" s="168">
        <f t="shared" si="204"/>
        <v>0</v>
      </c>
      <c r="Q273" s="168">
        <f t="shared" si="204"/>
        <v>0</v>
      </c>
      <c r="R273" s="168">
        <f t="shared" si="204"/>
        <v>0</v>
      </c>
      <c r="S273" s="168">
        <f t="shared" si="204"/>
        <v>0</v>
      </c>
      <c r="T273" s="168">
        <f t="shared" si="204"/>
        <v>0</v>
      </c>
      <c r="U273" s="168">
        <f t="shared" si="204"/>
        <v>0</v>
      </c>
      <c r="V273" s="168">
        <f t="shared" si="204"/>
        <v>0</v>
      </c>
      <c r="W273" s="168">
        <f t="shared" si="204"/>
        <v>0</v>
      </c>
      <c r="X273" s="168">
        <f t="shared" si="204"/>
        <v>0</v>
      </c>
      <c r="Y273" s="168">
        <f t="shared" si="204"/>
        <v>0</v>
      </c>
      <c r="Z273" s="168">
        <f t="shared" si="204"/>
        <v>0</v>
      </c>
      <c r="AA273" s="168">
        <f t="shared" si="204"/>
        <v>0</v>
      </c>
      <c r="AB273" s="168">
        <f t="shared" si="204"/>
        <v>0</v>
      </c>
      <c r="AC273" s="168">
        <f t="shared" si="204"/>
        <v>0</v>
      </c>
      <c r="AD273" s="168">
        <f t="shared" si="204"/>
        <v>0</v>
      </c>
      <c r="AE273" s="168">
        <f t="shared" si="204"/>
        <v>3460.2572300000002</v>
      </c>
      <c r="AF273" s="168">
        <f t="shared" si="204"/>
        <v>0</v>
      </c>
      <c r="AG273" s="168">
        <f t="shared" si="204"/>
        <v>0</v>
      </c>
      <c r="AH273" s="168">
        <f t="shared" si="204"/>
        <v>0</v>
      </c>
      <c r="AI273" s="168">
        <f t="shared" si="204"/>
        <v>0</v>
      </c>
      <c r="AJ273" s="168">
        <f t="shared" si="204"/>
        <v>0</v>
      </c>
      <c r="AK273" s="168">
        <f t="shared" si="204"/>
        <v>0</v>
      </c>
      <c r="AL273" s="168">
        <f t="shared" si="204"/>
        <v>0</v>
      </c>
      <c r="AM273" s="168">
        <f t="shared" si="204"/>
        <v>0</v>
      </c>
      <c r="AN273" s="168">
        <f t="shared" si="204"/>
        <v>0</v>
      </c>
      <c r="AO273" s="168">
        <f t="shared" si="204"/>
        <v>0</v>
      </c>
      <c r="AP273" s="168">
        <f t="shared" si="204"/>
        <v>0</v>
      </c>
      <c r="AQ273" s="168">
        <f t="shared" si="204"/>
        <v>0</v>
      </c>
      <c r="AR273" s="168">
        <f t="shared" si="204"/>
        <v>0</v>
      </c>
      <c r="AS273" s="168">
        <f t="shared" si="204"/>
        <v>0</v>
      </c>
      <c r="AT273" s="168">
        <f t="shared" si="204"/>
        <v>0</v>
      </c>
      <c r="AU273" s="168">
        <f t="shared" si="204"/>
        <v>0</v>
      </c>
      <c r="AV273" s="168">
        <f t="shared" si="204"/>
        <v>0</v>
      </c>
      <c r="AW273" s="168">
        <f t="shared" si="204"/>
        <v>0</v>
      </c>
      <c r="AX273" s="168">
        <f t="shared" si="204"/>
        <v>0</v>
      </c>
      <c r="AY273" s="168">
        <f t="shared" si="204"/>
        <v>0</v>
      </c>
      <c r="AZ273" s="168">
        <f t="shared" si="204"/>
        <v>0</v>
      </c>
      <c r="BA273" s="168">
        <f t="shared" si="204"/>
        <v>0</v>
      </c>
      <c r="BB273" s="168"/>
      <c r="BC273" s="180"/>
    </row>
    <row r="274" spans="1:55" ht="32.25" customHeight="1">
      <c r="A274" s="265"/>
      <c r="B274" s="277"/>
      <c r="C274" s="277"/>
      <c r="D274" s="152" t="s">
        <v>37</v>
      </c>
      <c r="E274" s="168">
        <f t="shared" si="201"/>
        <v>0</v>
      </c>
      <c r="F274" s="168">
        <f t="shared" si="202"/>
        <v>0</v>
      </c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80"/>
    </row>
    <row r="275" spans="1:55" ht="50.25" customHeight="1">
      <c r="A275" s="265"/>
      <c r="B275" s="277"/>
      <c r="C275" s="277"/>
      <c r="D275" s="178" t="s">
        <v>2</v>
      </c>
      <c r="E275" s="168">
        <f t="shared" si="201"/>
        <v>3425.6547</v>
      </c>
      <c r="F275" s="168">
        <f t="shared" si="202"/>
        <v>0</v>
      </c>
      <c r="G275" s="168">
        <f t="shared" ref="G275:G276" si="205">F275*100/E275</f>
        <v>0</v>
      </c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>
        <v>3425.6547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80"/>
    </row>
    <row r="276" spans="1:55" ht="22.5" customHeight="1">
      <c r="A276" s="265"/>
      <c r="B276" s="277"/>
      <c r="C276" s="277"/>
      <c r="D276" s="211" t="s">
        <v>270</v>
      </c>
      <c r="E276" s="168">
        <f>H276+K276+N276+Q276+T276+W276+Z276+AE276+AJ276+AO276+AT276+AY276</f>
        <v>34.602530000000002</v>
      </c>
      <c r="F276" s="168">
        <f t="shared" si="202"/>
        <v>0</v>
      </c>
      <c r="G276" s="168">
        <f t="shared" si="205"/>
        <v>0</v>
      </c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>
        <v>34.602530000000002</v>
      </c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80"/>
    </row>
    <row r="277" spans="1:55" ht="82.5" customHeight="1">
      <c r="A277" s="265"/>
      <c r="B277" s="277"/>
      <c r="C277" s="277"/>
      <c r="D277" s="211" t="s">
        <v>276</v>
      </c>
      <c r="E277" s="168">
        <f t="shared" ref="E277:E279" si="206">H277+K277+N277+Q277+T277+W277+Z277+AE277+AJ277+AO277+AT277+AY277</f>
        <v>0</v>
      </c>
      <c r="F277" s="168">
        <f t="shared" si="202"/>
        <v>0</v>
      </c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80"/>
    </row>
    <row r="278" spans="1:55" ht="22.5" customHeight="1">
      <c r="A278" s="265"/>
      <c r="B278" s="277"/>
      <c r="C278" s="277"/>
      <c r="D278" s="211" t="s">
        <v>271</v>
      </c>
      <c r="E278" s="168">
        <f t="shared" si="206"/>
        <v>0</v>
      </c>
      <c r="F278" s="168">
        <f t="shared" si="202"/>
        <v>0</v>
      </c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80"/>
    </row>
    <row r="279" spans="1:55" ht="31.2">
      <c r="A279" s="265"/>
      <c r="B279" s="277"/>
      <c r="C279" s="277"/>
      <c r="D279" s="212" t="s">
        <v>43</v>
      </c>
      <c r="E279" s="168">
        <f t="shared" si="206"/>
        <v>0</v>
      </c>
      <c r="F279" s="168">
        <f t="shared" si="202"/>
        <v>0</v>
      </c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80"/>
    </row>
    <row r="280" spans="1:55" ht="22.5" customHeight="1">
      <c r="A280" s="265" t="s">
        <v>496</v>
      </c>
      <c r="B280" s="277" t="s">
        <v>475</v>
      </c>
      <c r="C280" s="277" t="s">
        <v>301</v>
      </c>
      <c r="D280" s="154" t="s">
        <v>41</v>
      </c>
      <c r="E280" s="168">
        <f t="shared" ref="E280:E282" si="207">H280+K280+N280+Q280+T280+W280+Z280+AE280+AJ280+AO280+AT280+AY280</f>
        <v>785.95</v>
      </c>
      <c r="F280" s="168">
        <f t="shared" ref="F280:F286" si="208">I280+L280+O280+R280+U280+X280+AA280+AF280+AK280+AP280+AU280+AZ280</f>
        <v>0</v>
      </c>
      <c r="G280" s="168">
        <f t="shared" ref="G280" si="209">F280*100/E280</f>
        <v>0</v>
      </c>
      <c r="H280" s="168">
        <f>H281+H282+H283+H285+H286</f>
        <v>0</v>
      </c>
      <c r="I280" s="168">
        <f t="shared" ref="I280:BA280" si="210">I281+I282+I283+I285+I286</f>
        <v>0</v>
      </c>
      <c r="J280" s="168">
        <f t="shared" si="210"/>
        <v>0</v>
      </c>
      <c r="K280" s="168">
        <f t="shared" si="210"/>
        <v>0</v>
      </c>
      <c r="L280" s="168">
        <f t="shared" si="210"/>
        <v>0</v>
      </c>
      <c r="M280" s="168">
        <f t="shared" si="210"/>
        <v>0</v>
      </c>
      <c r="N280" s="168">
        <f t="shared" si="210"/>
        <v>0</v>
      </c>
      <c r="O280" s="168">
        <f t="shared" si="210"/>
        <v>0</v>
      </c>
      <c r="P280" s="168">
        <f t="shared" si="210"/>
        <v>0</v>
      </c>
      <c r="Q280" s="168">
        <f t="shared" si="210"/>
        <v>0</v>
      </c>
      <c r="R280" s="168">
        <f t="shared" si="210"/>
        <v>0</v>
      </c>
      <c r="S280" s="168">
        <f t="shared" si="210"/>
        <v>0</v>
      </c>
      <c r="T280" s="168">
        <f t="shared" si="210"/>
        <v>0</v>
      </c>
      <c r="U280" s="168">
        <f t="shared" si="210"/>
        <v>0</v>
      </c>
      <c r="V280" s="168">
        <f t="shared" si="210"/>
        <v>0</v>
      </c>
      <c r="W280" s="168">
        <f t="shared" si="210"/>
        <v>0</v>
      </c>
      <c r="X280" s="168">
        <f t="shared" si="210"/>
        <v>0</v>
      </c>
      <c r="Y280" s="168">
        <f t="shared" si="210"/>
        <v>0</v>
      </c>
      <c r="Z280" s="168">
        <f t="shared" si="210"/>
        <v>0</v>
      </c>
      <c r="AA280" s="168">
        <f t="shared" si="210"/>
        <v>0</v>
      </c>
      <c r="AB280" s="168">
        <f t="shared" si="210"/>
        <v>0</v>
      </c>
      <c r="AC280" s="168">
        <f t="shared" si="210"/>
        <v>0</v>
      </c>
      <c r="AD280" s="168">
        <f t="shared" si="210"/>
        <v>0</v>
      </c>
      <c r="AE280" s="168">
        <f t="shared" si="210"/>
        <v>785.95</v>
      </c>
      <c r="AF280" s="168">
        <f t="shared" si="210"/>
        <v>0</v>
      </c>
      <c r="AG280" s="168">
        <f t="shared" si="210"/>
        <v>0</v>
      </c>
      <c r="AH280" s="168">
        <f t="shared" si="210"/>
        <v>0</v>
      </c>
      <c r="AI280" s="168">
        <f t="shared" si="210"/>
        <v>0</v>
      </c>
      <c r="AJ280" s="168">
        <f t="shared" si="210"/>
        <v>0</v>
      </c>
      <c r="AK280" s="168">
        <f t="shared" si="210"/>
        <v>0</v>
      </c>
      <c r="AL280" s="168">
        <f t="shared" si="210"/>
        <v>0</v>
      </c>
      <c r="AM280" s="168">
        <f t="shared" si="210"/>
        <v>0</v>
      </c>
      <c r="AN280" s="168">
        <f t="shared" si="210"/>
        <v>0</v>
      </c>
      <c r="AO280" s="168">
        <f t="shared" si="210"/>
        <v>0</v>
      </c>
      <c r="AP280" s="168">
        <f t="shared" si="210"/>
        <v>0</v>
      </c>
      <c r="AQ280" s="168">
        <f t="shared" si="210"/>
        <v>0</v>
      </c>
      <c r="AR280" s="168">
        <f t="shared" si="210"/>
        <v>0</v>
      </c>
      <c r="AS280" s="168">
        <f t="shared" si="210"/>
        <v>0</v>
      </c>
      <c r="AT280" s="168">
        <f t="shared" si="210"/>
        <v>0</v>
      </c>
      <c r="AU280" s="168">
        <f t="shared" si="210"/>
        <v>0</v>
      </c>
      <c r="AV280" s="168">
        <f t="shared" si="210"/>
        <v>0</v>
      </c>
      <c r="AW280" s="168">
        <f t="shared" si="210"/>
        <v>0</v>
      </c>
      <c r="AX280" s="168">
        <f t="shared" si="210"/>
        <v>0</v>
      </c>
      <c r="AY280" s="168">
        <f t="shared" si="210"/>
        <v>0</v>
      </c>
      <c r="AZ280" s="168">
        <f t="shared" si="210"/>
        <v>0</v>
      </c>
      <c r="BA280" s="168">
        <f t="shared" si="210"/>
        <v>0</v>
      </c>
      <c r="BB280" s="168"/>
      <c r="BC280" s="180"/>
    </row>
    <row r="281" spans="1:55" ht="32.25" customHeight="1">
      <c r="A281" s="265"/>
      <c r="B281" s="277"/>
      <c r="C281" s="277"/>
      <c r="D281" s="152" t="s">
        <v>37</v>
      </c>
      <c r="E281" s="168">
        <f t="shared" si="207"/>
        <v>0</v>
      </c>
      <c r="F281" s="168">
        <f t="shared" si="208"/>
        <v>0</v>
      </c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80"/>
    </row>
    <row r="282" spans="1:55" ht="50.25" customHeight="1">
      <c r="A282" s="265"/>
      <c r="B282" s="277"/>
      <c r="C282" s="277"/>
      <c r="D282" s="178" t="s">
        <v>2</v>
      </c>
      <c r="E282" s="168">
        <f t="shared" si="207"/>
        <v>746.65250000000003</v>
      </c>
      <c r="F282" s="168">
        <f t="shared" si="208"/>
        <v>0</v>
      </c>
      <c r="G282" s="168">
        <f t="shared" ref="G282:G283" si="211">F282*100/E282</f>
        <v>0</v>
      </c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>
        <v>746.65250000000003</v>
      </c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80"/>
    </row>
    <row r="283" spans="1:55" ht="22.5" customHeight="1">
      <c r="A283" s="265"/>
      <c r="B283" s="277"/>
      <c r="C283" s="277"/>
      <c r="D283" s="211" t="s">
        <v>270</v>
      </c>
      <c r="E283" s="168">
        <f>H283+K283+N283+Q283+T283+W283+Z283+AE283+AJ283+AO283+AT283+AY283</f>
        <v>39.297499999999999</v>
      </c>
      <c r="F283" s="168">
        <f t="shared" si="208"/>
        <v>0</v>
      </c>
      <c r="G283" s="168">
        <f t="shared" si="211"/>
        <v>0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>
        <v>39.297499999999999</v>
      </c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80"/>
    </row>
    <row r="284" spans="1:55" ht="82.5" customHeight="1">
      <c r="A284" s="265"/>
      <c r="B284" s="277"/>
      <c r="C284" s="277"/>
      <c r="D284" s="211" t="s">
        <v>276</v>
      </c>
      <c r="E284" s="168">
        <f t="shared" ref="E284:E286" si="212">H284+K284+N284+Q284+T284+W284+Z284+AE284+AJ284+AO284+AT284+AY284</f>
        <v>0</v>
      </c>
      <c r="F284" s="168">
        <f t="shared" si="208"/>
        <v>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80"/>
    </row>
    <row r="285" spans="1:55" ht="22.5" customHeight="1">
      <c r="A285" s="265"/>
      <c r="B285" s="277"/>
      <c r="C285" s="277"/>
      <c r="D285" s="211" t="s">
        <v>271</v>
      </c>
      <c r="E285" s="168">
        <f t="shared" si="212"/>
        <v>0</v>
      </c>
      <c r="F285" s="168">
        <f t="shared" si="208"/>
        <v>0</v>
      </c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80"/>
    </row>
    <row r="286" spans="1:55" ht="31.2">
      <c r="A286" s="265"/>
      <c r="B286" s="277"/>
      <c r="C286" s="277"/>
      <c r="D286" s="212" t="s">
        <v>43</v>
      </c>
      <c r="E286" s="168">
        <f t="shared" si="212"/>
        <v>0</v>
      </c>
      <c r="F286" s="168">
        <f t="shared" si="208"/>
        <v>0</v>
      </c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80"/>
    </row>
    <row r="287" spans="1:55" ht="22.5" customHeight="1">
      <c r="A287" s="265" t="s">
        <v>497</v>
      </c>
      <c r="B287" s="277" t="s">
        <v>476</v>
      </c>
      <c r="C287" s="277" t="s">
        <v>301</v>
      </c>
      <c r="D287" s="154" t="s">
        <v>41</v>
      </c>
      <c r="E287" s="168">
        <f t="shared" ref="E287:E289" si="213">H287+K287+N287+Q287+T287+W287+Z287+AE287+AJ287+AO287+AT287+AY287</f>
        <v>218.036</v>
      </c>
      <c r="F287" s="168">
        <f t="shared" ref="F287:F293" si="214">I287+L287+O287+R287+U287+X287+AA287+AF287+AK287+AP287+AU287+AZ287</f>
        <v>0</v>
      </c>
      <c r="G287" s="168">
        <f t="shared" ref="G287:G290" si="215">F287*100/E287</f>
        <v>0</v>
      </c>
      <c r="H287" s="168">
        <f>H288+H289+H290</f>
        <v>0</v>
      </c>
      <c r="I287" s="168">
        <f t="shared" ref="I287:BA287" si="216">I288+I289+I290</f>
        <v>0</v>
      </c>
      <c r="J287" s="168">
        <f t="shared" si="216"/>
        <v>0</v>
      </c>
      <c r="K287" s="168">
        <f t="shared" si="216"/>
        <v>0</v>
      </c>
      <c r="L287" s="168">
        <f t="shared" si="216"/>
        <v>0</v>
      </c>
      <c r="M287" s="168">
        <f t="shared" si="216"/>
        <v>0</v>
      </c>
      <c r="N287" s="168">
        <f t="shared" si="216"/>
        <v>0</v>
      </c>
      <c r="O287" s="168">
        <f t="shared" si="216"/>
        <v>0</v>
      </c>
      <c r="P287" s="168">
        <f t="shared" si="216"/>
        <v>0</v>
      </c>
      <c r="Q287" s="168">
        <f t="shared" si="216"/>
        <v>0</v>
      </c>
      <c r="R287" s="168">
        <f t="shared" si="216"/>
        <v>0</v>
      </c>
      <c r="S287" s="168">
        <f t="shared" si="216"/>
        <v>0</v>
      </c>
      <c r="T287" s="168">
        <f t="shared" si="216"/>
        <v>0</v>
      </c>
      <c r="U287" s="168">
        <f t="shared" si="216"/>
        <v>0</v>
      </c>
      <c r="V287" s="168">
        <f t="shared" si="216"/>
        <v>0</v>
      </c>
      <c r="W287" s="168">
        <f t="shared" si="216"/>
        <v>0</v>
      </c>
      <c r="X287" s="168">
        <f t="shared" si="216"/>
        <v>0</v>
      </c>
      <c r="Y287" s="168">
        <f t="shared" si="216"/>
        <v>0</v>
      </c>
      <c r="Z287" s="168">
        <f t="shared" si="216"/>
        <v>0</v>
      </c>
      <c r="AA287" s="168">
        <f t="shared" si="216"/>
        <v>0</v>
      </c>
      <c r="AB287" s="168">
        <f t="shared" si="216"/>
        <v>0</v>
      </c>
      <c r="AC287" s="168">
        <f t="shared" si="216"/>
        <v>0</v>
      </c>
      <c r="AD287" s="168">
        <f t="shared" si="216"/>
        <v>0</v>
      </c>
      <c r="AE287" s="168">
        <f t="shared" si="216"/>
        <v>218.036</v>
      </c>
      <c r="AF287" s="168">
        <f t="shared" si="216"/>
        <v>0</v>
      </c>
      <c r="AG287" s="168">
        <f t="shared" si="216"/>
        <v>0</v>
      </c>
      <c r="AH287" s="168">
        <f t="shared" si="216"/>
        <v>0</v>
      </c>
      <c r="AI287" s="168">
        <f t="shared" si="216"/>
        <v>0</v>
      </c>
      <c r="AJ287" s="168">
        <f t="shared" si="216"/>
        <v>0</v>
      </c>
      <c r="AK287" s="168">
        <f t="shared" si="216"/>
        <v>0</v>
      </c>
      <c r="AL287" s="168">
        <f t="shared" si="216"/>
        <v>0</v>
      </c>
      <c r="AM287" s="168">
        <f t="shared" si="216"/>
        <v>0</v>
      </c>
      <c r="AN287" s="168">
        <f t="shared" si="216"/>
        <v>0</v>
      </c>
      <c r="AO287" s="168">
        <f t="shared" si="216"/>
        <v>0</v>
      </c>
      <c r="AP287" s="168">
        <f t="shared" si="216"/>
        <v>0</v>
      </c>
      <c r="AQ287" s="168">
        <f t="shared" si="216"/>
        <v>0</v>
      </c>
      <c r="AR287" s="168">
        <f t="shared" si="216"/>
        <v>0</v>
      </c>
      <c r="AS287" s="168">
        <f t="shared" si="216"/>
        <v>0</v>
      </c>
      <c r="AT287" s="168">
        <f t="shared" si="216"/>
        <v>0</v>
      </c>
      <c r="AU287" s="168">
        <f t="shared" si="216"/>
        <v>0</v>
      </c>
      <c r="AV287" s="168">
        <f t="shared" si="216"/>
        <v>0</v>
      </c>
      <c r="AW287" s="168">
        <f t="shared" si="216"/>
        <v>0</v>
      </c>
      <c r="AX287" s="168">
        <f t="shared" si="216"/>
        <v>0</v>
      </c>
      <c r="AY287" s="168">
        <f t="shared" si="216"/>
        <v>0</v>
      </c>
      <c r="AZ287" s="168">
        <f t="shared" si="216"/>
        <v>0</v>
      </c>
      <c r="BA287" s="168">
        <f t="shared" si="216"/>
        <v>0</v>
      </c>
      <c r="BB287" s="168"/>
      <c r="BC287" s="180"/>
    </row>
    <row r="288" spans="1:55" ht="32.25" customHeight="1">
      <c r="A288" s="265"/>
      <c r="B288" s="277"/>
      <c r="C288" s="277"/>
      <c r="D288" s="152" t="s">
        <v>37</v>
      </c>
      <c r="E288" s="168">
        <f t="shared" si="213"/>
        <v>0</v>
      </c>
      <c r="F288" s="168">
        <f t="shared" si="214"/>
        <v>0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80"/>
    </row>
    <row r="289" spans="1:55" ht="50.25" customHeight="1">
      <c r="A289" s="265"/>
      <c r="B289" s="277"/>
      <c r="C289" s="277"/>
      <c r="D289" s="178" t="s">
        <v>2</v>
      </c>
      <c r="E289" s="168">
        <f t="shared" si="213"/>
        <v>207.13419999999999</v>
      </c>
      <c r="F289" s="168">
        <f t="shared" si="214"/>
        <v>0</v>
      </c>
      <c r="G289" s="168">
        <f t="shared" si="215"/>
        <v>0</v>
      </c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>
        <v>207.13419999999999</v>
      </c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80"/>
    </row>
    <row r="290" spans="1:55" ht="22.5" customHeight="1">
      <c r="A290" s="265"/>
      <c r="B290" s="277"/>
      <c r="C290" s="277"/>
      <c r="D290" s="211" t="s">
        <v>270</v>
      </c>
      <c r="E290" s="168">
        <f>H290+K290+N290+Q290+T290+W290+Z290+AE290+AJ290+AO290+AT290+AY290</f>
        <v>10.9018</v>
      </c>
      <c r="F290" s="168">
        <f t="shared" si="214"/>
        <v>0</v>
      </c>
      <c r="G290" s="168">
        <f t="shared" si="215"/>
        <v>0</v>
      </c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>
        <v>10.9018</v>
      </c>
      <c r="AF290" s="168"/>
      <c r="AG290" s="168"/>
      <c r="AH290" s="168"/>
      <c r="AI290" s="168"/>
      <c r="AJ290" s="168"/>
      <c r="AK290" s="168"/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180"/>
    </row>
    <row r="291" spans="1:55" ht="82.5" customHeight="1">
      <c r="A291" s="265"/>
      <c r="B291" s="277"/>
      <c r="C291" s="277"/>
      <c r="D291" s="211" t="s">
        <v>276</v>
      </c>
      <c r="E291" s="168">
        <f t="shared" ref="E291:E293" si="217">H291+K291+N291+Q291+T291+W291+Z291+AE291+AJ291+AO291+AT291+AY291</f>
        <v>0</v>
      </c>
      <c r="F291" s="168">
        <f t="shared" si="214"/>
        <v>0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80"/>
    </row>
    <row r="292" spans="1:55" ht="22.5" customHeight="1">
      <c r="A292" s="265"/>
      <c r="B292" s="277"/>
      <c r="C292" s="277"/>
      <c r="D292" s="211" t="s">
        <v>271</v>
      </c>
      <c r="E292" s="168">
        <f t="shared" si="217"/>
        <v>0</v>
      </c>
      <c r="F292" s="168">
        <f t="shared" si="214"/>
        <v>0</v>
      </c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80"/>
    </row>
    <row r="293" spans="1:55" ht="31.2">
      <c r="A293" s="265"/>
      <c r="B293" s="277"/>
      <c r="C293" s="277"/>
      <c r="D293" s="212" t="s">
        <v>43</v>
      </c>
      <c r="E293" s="168">
        <f t="shared" si="217"/>
        <v>0</v>
      </c>
      <c r="F293" s="168">
        <f t="shared" si="214"/>
        <v>0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80"/>
    </row>
    <row r="294" spans="1:55" ht="22.5" customHeight="1">
      <c r="A294" s="265" t="s">
        <v>498</v>
      </c>
      <c r="B294" s="277" t="s">
        <v>477</v>
      </c>
      <c r="C294" s="277" t="s">
        <v>301</v>
      </c>
      <c r="D294" s="154" t="s">
        <v>41</v>
      </c>
      <c r="E294" s="168">
        <f t="shared" ref="E294:E296" si="218">H294+K294+N294+Q294+T294+W294+Z294+AE294+AJ294+AO294+AT294+AY294</f>
        <v>5576.9570000000003</v>
      </c>
      <c r="F294" s="168">
        <f t="shared" ref="F294:F300" si="219">I294+L294+O294+R294+U294+X294+AA294+AF294+AK294+AP294+AU294+AZ294</f>
        <v>0</v>
      </c>
      <c r="G294" s="168">
        <f t="shared" ref="G294:G357" si="220">F294*100/E294</f>
        <v>0</v>
      </c>
      <c r="H294" s="168">
        <f>H295+H296+H297+H299+H300</f>
        <v>0</v>
      </c>
      <c r="I294" s="168">
        <f t="shared" ref="I294:BA294" si="221">I295+I296+I297+I299+I300</f>
        <v>0</v>
      </c>
      <c r="J294" s="168">
        <f t="shared" si="221"/>
        <v>0</v>
      </c>
      <c r="K294" s="168">
        <f t="shared" si="221"/>
        <v>0</v>
      </c>
      <c r="L294" s="168">
        <f t="shared" si="221"/>
        <v>0</v>
      </c>
      <c r="M294" s="168">
        <f t="shared" si="221"/>
        <v>0</v>
      </c>
      <c r="N294" s="168">
        <f t="shared" si="221"/>
        <v>0</v>
      </c>
      <c r="O294" s="168">
        <f t="shared" si="221"/>
        <v>0</v>
      </c>
      <c r="P294" s="168">
        <f t="shared" si="221"/>
        <v>0</v>
      </c>
      <c r="Q294" s="168">
        <f t="shared" si="221"/>
        <v>0</v>
      </c>
      <c r="R294" s="168">
        <f t="shared" si="221"/>
        <v>0</v>
      </c>
      <c r="S294" s="168">
        <f t="shared" si="221"/>
        <v>0</v>
      </c>
      <c r="T294" s="168">
        <f t="shared" si="221"/>
        <v>0</v>
      </c>
      <c r="U294" s="168">
        <f t="shared" si="221"/>
        <v>0</v>
      </c>
      <c r="V294" s="168">
        <f t="shared" si="221"/>
        <v>0</v>
      </c>
      <c r="W294" s="168">
        <f t="shared" si="221"/>
        <v>0</v>
      </c>
      <c r="X294" s="168">
        <f t="shared" si="221"/>
        <v>0</v>
      </c>
      <c r="Y294" s="168">
        <f t="shared" si="221"/>
        <v>0</v>
      </c>
      <c r="Z294" s="168">
        <f t="shared" si="221"/>
        <v>0</v>
      </c>
      <c r="AA294" s="168">
        <f t="shared" si="221"/>
        <v>0</v>
      </c>
      <c r="AB294" s="168">
        <f t="shared" si="221"/>
        <v>0</v>
      </c>
      <c r="AC294" s="168">
        <f t="shared" si="221"/>
        <v>0</v>
      </c>
      <c r="AD294" s="168">
        <f t="shared" si="221"/>
        <v>0</v>
      </c>
      <c r="AE294" s="168">
        <f t="shared" si="221"/>
        <v>5576.9570000000003</v>
      </c>
      <c r="AF294" s="168">
        <f t="shared" si="221"/>
        <v>0</v>
      </c>
      <c r="AG294" s="168">
        <f t="shared" si="221"/>
        <v>0</v>
      </c>
      <c r="AH294" s="168">
        <f t="shared" si="221"/>
        <v>0</v>
      </c>
      <c r="AI294" s="168">
        <f t="shared" si="221"/>
        <v>0</v>
      </c>
      <c r="AJ294" s="168">
        <f t="shared" si="221"/>
        <v>0</v>
      </c>
      <c r="AK294" s="168">
        <f t="shared" si="221"/>
        <v>0</v>
      </c>
      <c r="AL294" s="168">
        <f t="shared" si="221"/>
        <v>0</v>
      </c>
      <c r="AM294" s="168">
        <f t="shared" si="221"/>
        <v>0</v>
      </c>
      <c r="AN294" s="168">
        <f t="shared" si="221"/>
        <v>0</v>
      </c>
      <c r="AO294" s="168">
        <f t="shared" si="221"/>
        <v>0</v>
      </c>
      <c r="AP294" s="168">
        <f t="shared" si="221"/>
        <v>0</v>
      </c>
      <c r="AQ294" s="168">
        <f t="shared" si="221"/>
        <v>0</v>
      </c>
      <c r="AR294" s="168">
        <f t="shared" si="221"/>
        <v>0</v>
      </c>
      <c r="AS294" s="168">
        <f t="shared" si="221"/>
        <v>0</v>
      </c>
      <c r="AT294" s="168">
        <f t="shared" si="221"/>
        <v>0</v>
      </c>
      <c r="AU294" s="168">
        <f t="shared" si="221"/>
        <v>0</v>
      </c>
      <c r="AV294" s="168">
        <f t="shared" si="221"/>
        <v>0</v>
      </c>
      <c r="AW294" s="168">
        <f t="shared" si="221"/>
        <v>0</v>
      </c>
      <c r="AX294" s="168">
        <f t="shared" si="221"/>
        <v>0</v>
      </c>
      <c r="AY294" s="168">
        <f t="shared" si="221"/>
        <v>0</v>
      </c>
      <c r="AZ294" s="168">
        <f t="shared" si="221"/>
        <v>0</v>
      </c>
      <c r="BA294" s="168">
        <f t="shared" si="221"/>
        <v>0</v>
      </c>
      <c r="BB294" s="168"/>
      <c r="BC294" s="180"/>
    </row>
    <row r="295" spans="1:55" ht="32.25" customHeight="1">
      <c r="A295" s="265"/>
      <c r="B295" s="277"/>
      <c r="C295" s="277"/>
      <c r="D295" s="152" t="s">
        <v>37</v>
      </c>
      <c r="E295" s="168">
        <f t="shared" si="218"/>
        <v>0</v>
      </c>
      <c r="F295" s="168">
        <f t="shared" si="219"/>
        <v>0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80"/>
    </row>
    <row r="296" spans="1:55" ht="50.25" customHeight="1">
      <c r="A296" s="265"/>
      <c r="B296" s="277"/>
      <c r="C296" s="277"/>
      <c r="D296" s="178" t="s">
        <v>2</v>
      </c>
      <c r="E296" s="168">
        <f t="shared" si="218"/>
        <v>5298.1091500000002</v>
      </c>
      <c r="F296" s="168">
        <f t="shared" si="219"/>
        <v>0</v>
      </c>
      <c r="G296" s="168">
        <f t="shared" si="220"/>
        <v>0</v>
      </c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>
        <v>5298.1091500000002</v>
      </c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80"/>
    </row>
    <row r="297" spans="1:55" ht="22.5" customHeight="1">
      <c r="A297" s="265"/>
      <c r="B297" s="277"/>
      <c r="C297" s="277"/>
      <c r="D297" s="211" t="s">
        <v>270</v>
      </c>
      <c r="E297" s="168">
        <f>H297+K297+N297+Q297+T297+W297+Z297+AE297+AJ297+AO297+AT297+AY297</f>
        <v>278.84784999999999</v>
      </c>
      <c r="F297" s="168">
        <f t="shared" si="219"/>
        <v>0</v>
      </c>
      <c r="G297" s="168">
        <f t="shared" si="220"/>
        <v>0</v>
      </c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>
        <v>278.84784999999999</v>
      </c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80"/>
    </row>
    <row r="298" spans="1:55" ht="82.5" customHeight="1">
      <c r="A298" s="265"/>
      <c r="B298" s="277"/>
      <c r="C298" s="277"/>
      <c r="D298" s="211" t="s">
        <v>276</v>
      </c>
      <c r="E298" s="168">
        <f t="shared" ref="E298:E300" si="222">H298+K298+N298+Q298+T298+W298+Z298+AE298+AJ298+AO298+AT298+AY298</f>
        <v>0</v>
      </c>
      <c r="F298" s="168">
        <f t="shared" si="219"/>
        <v>0</v>
      </c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80"/>
    </row>
    <row r="299" spans="1:55" ht="22.5" customHeight="1">
      <c r="A299" s="265"/>
      <c r="B299" s="277"/>
      <c r="C299" s="277"/>
      <c r="D299" s="211" t="s">
        <v>271</v>
      </c>
      <c r="E299" s="168">
        <f t="shared" si="222"/>
        <v>0</v>
      </c>
      <c r="F299" s="168">
        <f t="shared" si="219"/>
        <v>0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168"/>
      <c r="AZ299" s="168"/>
      <c r="BA299" s="168"/>
      <c r="BB299" s="168"/>
      <c r="BC299" s="180"/>
    </row>
    <row r="300" spans="1:55" ht="31.2">
      <c r="A300" s="265"/>
      <c r="B300" s="277"/>
      <c r="C300" s="277"/>
      <c r="D300" s="212" t="s">
        <v>43</v>
      </c>
      <c r="E300" s="168">
        <f t="shared" si="222"/>
        <v>0</v>
      </c>
      <c r="F300" s="168">
        <f t="shared" si="219"/>
        <v>0</v>
      </c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168"/>
      <c r="AZ300" s="168"/>
      <c r="BA300" s="168"/>
      <c r="BB300" s="168"/>
      <c r="BC300" s="180"/>
    </row>
    <row r="301" spans="1:55" ht="22.5" customHeight="1">
      <c r="A301" s="265" t="s">
        <v>499</v>
      </c>
      <c r="B301" s="277" t="s">
        <v>478</v>
      </c>
      <c r="C301" s="277" t="s">
        <v>301</v>
      </c>
      <c r="D301" s="154" t="s">
        <v>41</v>
      </c>
      <c r="E301" s="168">
        <f t="shared" ref="E301:E303" si="223">H301+K301+N301+Q301+T301+W301+Z301+AE301+AJ301+AO301+AT301+AY301</f>
        <v>2937.3980000000001</v>
      </c>
      <c r="F301" s="168">
        <f t="shared" ref="F301:F307" si="224">I301+L301+O301+R301+U301+X301+AA301+AF301+AK301+AP301+AU301+AZ301</f>
        <v>0</v>
      </c>
      <c r="G301" s="168">
        <f t="shared" si="220"/>
        <v>0</v>
      </c>
      <c r="H301" s="168">
        <f>H302+H303+H304+H306+H307</f>
        <v>0</v>
      </c>
      <c r="I301" s="168">
        <f t="shared" ref="I301:BA301" si="225">I302+I303+I304+I306+I307</f>
        <v>0</v>
      </c>
      <c r="J301" s="168">
        <f t="shared" si="225"/>
        <v>0</v>
      </c>
      <c r="K301" s="168">
        <f t="shared" si="225"/>
        <v>0</v>
      </c>
      <c r="L301" s="168">
        <f t="shared" si="225"/>
        <v>0</v>
      </c>
      <c r="M301" s="168">
        <f t="shared" si="225"/>
        <v>0</v>
      </c>
      <c r="N301" s="168">
        <f t="shared" si="225"/>
        <v>0</v>
      </c>
      <c r="O301" s="168">
        <f t="shared" si="225"/>
        <v>0</v>
      </c>
      <c r="P301" s="168">
        <f t="shared" si="225"/>
        <v>0</v>
      </c>
      <c r="Q301" s="168">
        <f t="shared" si="225"/>
        <v>0</v>
      </c>
      <c r="R301" s="168">
        <f t="shared" si="225"/>
        <v>0</v>
      </c>
      <c r="S301" s="168">
        <f t="shared" si="225"/>
        <v>0</v>
      </c>
      <c r="T301" s="168">
        <f t="shared" si="225"/>
        <v>0</v>
      </c>
      <c r="U301" s="168">
        <f t="shared" si="225"/>
        <v>0</v>
      </c>
      <c r="V301" s="168">
        <f t="shared" si="225"/>
        <v>0</v>
      </c>
      <c r="W301" s="168">
        <f t="shared" si="225"/>
        <v>0</v>
      </c>
      <c r="X301" s="168">
        <f t="shared" si="225"/>
        <v>0</v>
      </c>
      <c r="Y301" s="168">
        <f t="shared" si="225"/>
        <v>0</v>
      </c>
      <c r="Z301" s="168">
        <f t="shared" si="225"/>
        <v>0</v>
      </c>
      <c r="AA301" s="168">
        <f t="shared" si="225"/>
        <v>0</v>
      </c>
      <c r="AB301" s="168">
        <f t="shared" si="225"/>
        <v>0</v>
      </c>
      <c r="AC301" s="168">
        <f t="shared" si="225"/>
        <v>0</v>
      </c>
      <c r="AD301" s="168">
        <f t="shared" si="225"/>
        <v>0</v>
      </c>
      <c r="AE301" s="168">
        <f t="shared" si="225"/>
        <v>2937.3980000000001</v>
      </c>
      <c r="AF301" s="168">
        <f t="shared" si="225"/>
        <v>0</v>
      </c>
      <c r="AG301" s="168">
        <f t="shared" si="225"/>
        <v>0</v>
      </c>
      <c r="AH301" s="168">
        <f t="shared" si="225"/>
        <v>0</v>
      </c>
      <c r="AI301" s="168">
        <f t="shared" si="225"/>
        <v>0</v>
      </c>
      <c r="AJ301" s="168">
        <f t="shared" si="225"/>
        <v>0</v>
      </c>
      <c r="AK301" s="168">
        <f t="shared" si="225"/>
        <v>0</v>
      </c>
      <c r="AL301" s="168">
        <f t="shared" si="225"/>
        <v>0</v>
      </c>
      <c r="AM301" s="168">
        <f t="shared" si="225"/>
        <v>0</v>
      </c>
      <c r="AN301" s="168">
        <f t="shared" si="225"/>
        <v>0</v>
      </c>
      <c r="AO301" s="168">
        <f t="shared" si="225"/>
        <v>0</v>
      </c>
      <c r="AP301" s="168">
        <f t="shared" si="225"/>
        <v>0</v>
      </c>
      <c r="AQ301" s="168">
        <f t="shared" si="225"/>
        <v>0</v>
      </c>
      <c r="AR301" s="168">
        <f t="shared" si="225"/>
        <v>0</v>
      </c>
      <c r="AS301" s="168">
        <f t="shared" si="225"/>
        <v>0</v>
      </c>
      <c r="AT301" s="168">
        <f t="shared" si="225"/>
        <v>0</v>
      </c>
      <c r="AU301" s="168">
        <f t="shared" si="225"/>
        <v>0</v>
      </c>
      <c r="AV301" s="168">
        <f t="shared" si="225"/>
        <v>0</v>
      </c>
      <c r="AW301" s="168">
        <f t="shared" si="225"/>
        <v>0</v>
      </c>
      <c r="AX301" s="168">
        <f t="shared" si="225"/>
        <v>0</v>
      </c>
      <c r="AY301" s="168">
        <f t="shared" si="225"/>
        <v>0</v>
      </c>
      <c r="AZ301" s="168">
        <f t="shared" si="225"/>
        <v>0</v>
      </c>
      <c r="BA301" s="168">
        <f t="shared" si="225"/>
        <v>0</v>
      </c>
      <c r="BB301" s="168"/>
      <c r="BC301" s="180"/>
    </row>
    <row r="302" spans="1:55" ht="32.25" customHeight="1">
      <c r="A302" s="265"/>
      <c r="B302" s="277"/>
      <c r="C302" s="277"/>
      <c r="D302" s="152" t="s">
        <v>37</v>
      </c>
      <c r="E302" s="168">
        <f t="shared" si="223"/>
        <v>0</v>
      </c>
      <c r="F302" s="168">
        <f t="shared" si="224"/>
        <v>0</v>
      </c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8"/>
      <c r="AW302" s="168"/>
      <c r="AX302" s="168"/>
      <c r="AY302" s="168"/>
      <c r="AZ302" s="168"/>
      <c r="BA302" s="168"/>
      <c r="BB302" s="168"/>
      <c r="BC302" s="180"/>
    </row>
    <row r="303" spans="1:55" ht="50.25" customHeight="1">
      <c r="A303" s="265"/>
      <c r="B303" s="277"/>
      <c r="C303" s="277"/>
      <c r="D303" s="178" t="s">
        <v>2</v>
      </c>
      <c r="E303" s="168">
        <f t="shared" si="223"/>
        <v>2790.5281</v>
      </c>
      <c r="F303" s="168">
        <f t="shared" si="224"/>
        <v>0</v>
      </c>
      <c r="G303" s="168">
        <f t="shared" si="220"/>
        <v>0</v>
      </c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>
        <v>2790.5281</v>
      </c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8"/>
      <c r="AW303" s="168"/>
      <c r="AX303" s="168"/>
      <c r="AY303" s="168"/>
      <c r="AZ303" s="168"/>
      <c r="BA303" s="168"/>
      <c r="BB303" s="168"/>
      <c r="BC303" s="180"/>
    </row>
    <row r="304" spans="1:55" ht="22.5" customHeight="1">
      <c r="A304" s="265"/>
      <c r="B304" s="277"/>
      <c r="C304" s="277"/>
      <c r="D304" s="211" t="s">
        <v>270</v>
      </c>
      <c r="E304" s="168">
        <f>H304+K304+N304+Q304+T304+W304+Z304+AE304+AJ304+AO304+AT304+AY304</f>
        <v>146.8699</v>
      </c>
      <c r="F304" s="168">
        <f t="shared" si="224"/>
        <v>0</v>
      </c>
      <c r="G304" s="168">
        <f t="shared" si="220"/>
        <v>0</v>
      </c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>
        <v>146.8699</v>
      </c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80"/>
    </row>
    <row r="305" spans="1:55" ht="82.5" customHeight="1">
      <c r="A305" s="265"/>
      <c r="B305" s="277"/>
      <c r="C305" s="277"/>
      <c r="D305" s="211" t="s">
        <v>276</v>
      </c>
      <c r="E305" s="168">
        <f t="shared" ref="E305:E307" si="226">H305+K305+N305+Q305+T305+W305+Z305+AE305+AJ305+AO305+AT305+AY305</f>
        <v>0</v>
      </c>
      <c r="F305" s="168">
        <f t="shared" si="224"/>
        <v>0</v>
      </c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80"/>
    </row>
    <row r="306" spans="1:55" ht="22.5" customHeight="1">
      <c r="A306" s="265"/>
      <c r="B306" s="277"/>
      <c r="C306" s="277"/>
      <c r="D306" s="211" t="s">
        <v>271</v>
      </c>
      <c r="E306" s="168">
        <f t="shared" si="226"/>
        <v>0</v>
      </c>
      <c r="F306" s="168">
        <f t="shared" si="224"/>
        <v>0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80"/>
    </row>
    <row r="307" spans="1:55" ht="31.2">
      <c r="A307" s="265"/>
      <c r="B307" s="277"/>
      <c r="C307" s="277"/>
      <c r="D307" s="212" t="s">
        <v>43</v>
      </c>
      <c r="E307" s="168">
        <f t="shared" si="226"/>
        <v>0</v>
      </c>
      <c r="F307" s="168">
        <f t="shared" si="224"/>
        <v>0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80"/>
    </row>
    <row r="308" spans="1:55" ht="22.5" customHeight="1">
      <c r="A308" s="265" t="s">
        <v>500</v>
      </c>
      <c r="B308" s="277" t="s">
        <v>479</v>
      </c>
      <c r="C308" s="277" t="s">
        <v>301</v>
      </c>
      <c r="D308" s="154" t="s">
        <v>41</v>
      </c>
      <c r="E308" s="168">
        <f t="shared" ref="E308:E310" si="227">H308+K308+N308+Q308+T308+W308+Z308+AE308+AJ308+AO308+AT308+AY308</f>
        <v>1313.761</v>
      </c>
      <c r="F308" s="168">
        <f t="shared" ref="F308:F314" si="228">I308+L308+O308+R308+U308+X308+AA308+AF308+AK308+AP308+AU308+AZ308</f>
        <v>0</v>
      </c>
      <c r="G308" s="168">
        <f t="shared" si="220"/>
        <v>0</v>
      </c>
      <c r="H308" s="168">
        <f>H309+H310+H311+H313+H314</f>
        <v>0</v>
      </c>
      <c r="I308" s="168">
        <f t="shared" ref="I308:BA308" si="229">I309+I310+I311+I313+I314</f>
        <v>0</v>
      </c>
      <c r="J308" s="168">
        <f t="shared" si="229"/>
        <v>0</v>
      </c>
      <c r="K308" s="168">
        <f t="shared" si="229"/>
        <v>0</v>
      </c>
      <c r="L308" s="168">
        <f t="shared" si="229"/>
        <v>0</v>
      </c>
      <c r="M308" s="168">
        <f t="shared" si="229"/>
        <v>0</v>
      </c>
      <c r="N308" s="168">
        <f t="shared" si="229"/>
        <v>0</v>
      </c>
      <c r="O308" s="168">
        <f t="shared" si="229"/>
        <v>0</v>
      </c>
      <c r="P308" s="168">
        <f t="shared" si="229"/>
        <v>0</v>
      </c>
      <c r="Q308" s="168">
        <f t="shared" si="229"/>
        <v>0</v>
      </c>
      <c r="R308" s="168">
        <f t="shared" si="229"/>
        <v>0</v>
      </c>
      <c r="S308" s="168">
        <f t="shared" si="229"/>
        <v>0</v>
      </c>
      <c r="T308" s="168">
        <f t="shared" si="229"/>
        <v>0</v>
      </c>
      <c r="U308" s="168">
        <f t="shared" si="229"/>
        <v>0</v>
      </c>
      <c r="V308" s="168">
        <f t="shared" si="229"/>
        <v>0</v>
      </c>
      <c r="W308" s="168">
        <f t="shared" si="229"/>
        <v>0</v>
      </c>
      <c r="X308" s="168">
        <f t="shared" si="229"/>
        <v>0</v>
      </c>
      <c r="Y308" s="168">
        <f t="shared" si="229"/>
        <v>0</v>
      </c>
      <c r="Z308" s="168">
        <f t="shared" si="229"/>
        <v>0</v>
      </c>
      <c r="AA308" s="168">
        <f t="shared" si="229"/>
        <v>0</v>
      </c>
      <c r="AB308" s="168">
        <f t="shared" si="229"/>
        <v>0</v>
      </c>
      <c r="AC308" s="168">
        <f t="shared" si="229"/>
        <v>0</v>
      </c>
      <c r="AD308" s="168">
        <f t="shared" si="229"/>
        <v>0</v>
      </c>
      <c r="AE308" s="168">
        <f t="shared" si="229"/>
        <v>1313.761</v>
      </c>
      <c r="AF308" s="168">
        <f t="shared" si="229"/>
        <v>0</v>
      </c>
      <c r="AG308" s="168">
        <f t="shared" si="229"/>
        <v>0</v>
      </c>
      <c r="AH308" s="168">
        <f t="shared" si="229"/>
        <v>0</v>
      </c>
      <c r="AI308" s="168">
        <f t="shared" si="229"/>
        <v>0</v>
      </c>
      <c r="AJ308" s="168">
        <f t="shared" si="229"/>
        <v>0</v>
      </c>
      <c r="AK308" s="168">
        <f t="shared" si="229"/>
        <v>0</v>
      </c>
      <c r="AL308" s="168">
        <f t="shared" si="229"/>
        <v>0</v>
      </c>
      <c r="AM308" s="168">
        <f t="shared" si="229"/>
        <v>0</v>
      </c>
      <c r="AN308" s="168">
        <f t="shared" si="229"/>
        <v>0</v>
      </c>
      <c r="AO308" s="168">
        <f t="shared" si="229"/>
        <v>0</v>
      </c>
      <c r="AP308" s="168">
        <f t="shared" si="229"/>
        <v>0</v>
      </c>
      <c r="AQ308" s="168">
        <f t="shared" si="229"/>
        <v>0</v>
      </c>
      <c r="AR308" s="168">
        <f t="shared" si="229"/>
        <v>0</v>
      </c>
      <c r="AS308" s="168">
        <f t="shared" si="229"/>
        <v>0</v>
      </c>
      <c r="AT308" s="168">
        <f t="shared" si="229"/>
        <v>0</v>
      </c>
      <c r="AU308" s="168">
        <f t="shared" si="229"/>
        <v>0</v>
      </c>
      <c r="AV308" s="168">
        <f t="shared" si="229"/>
        <v>0</v>
      </c>
      <c r="AW308" s="168">
        <f t="shared" si="229"/>
        <v>0</v>
      </c>
      <c r="AX308" s="168">
        <f t="shared" si="229"/>
        <v>0</v>
      </c>
      <c r="AY308" s="168">
        <f t="shared" si="229"/>
        <v>0</v>
      </c>
      <c r="AZ308" s="168">
        <f t="shared" si="229"/>
        <v>0</v>
      </c>
      <c r="BA308" s="168">
        <f t="shared" si="229"/>
        <v>0</v>
      </c>
      <c r="BB308" s="168"/>
      <c r="BC308" s="180"/>
    </row>
    <row r="309" spans="1:55" ht="32.25" customHeight="1">
      <c r="A309" s="265"/>
      <c r="B309" s="277"/>
      <c r="C309" s="277"/>
      <c r="D309" s="152" t="s">
        <v>37</v>
      </c>
      <c r="E309" s="168">
        <f t="shared" si="227"/>
        <v>0</v>
      </c>
      <c r="F309" s="168">
        <f t="shared" si="228"/>
        <v>0</v>
      </c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80"/>
    </row>
    <row r="310" spans="1:55" ht="50.25" customHeight="1">
      <c r="A310" s="265"/>
      <c r="B310" s="277"/>
      <c r="C310" s="277"/>
      <c r="D310" s="178" t="s">
        <v>2</v>
      </c>
      <c r="E310" s="168">
        <f t="shared" si="227"/>
        <v>1248.07295</v>
      </c>
      <c r="F310" s="168">
        <f t="shared" si="228"/>
        <v>0</v>
      </c>
      <c r="G310" s="168">
        <f t="shared" si="220"/>
        <v>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>
        <v>1248.07295</v>
      </c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80"/>
    </row>
    <row r="311" spans="1:55" ht="22.5" customHeight="1">
      <c r="A311" s="265"/>
      <c r="B311" s="277"/>
      <c r="C311" s="277"/>
      <c r="D311" s="211" t="s">
        <v>270</v>
      </c>
      <c r="E311" s="168">
        <f>H311+K311+N311+Q311+T311+W311+Z311+AE311+AJ311+AO311+AT311+AY311</f>
        <v>65.688050000000004</v>
      </c>
      <c r="F311" s="168">
        <f t="shared" si="228"/>
        <v>0</v>
      </c>
      <c r="G311" s="168">
        <f t="shared" si="220"/>
        <v>0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>
        <v>65.688050000000004</v>
      </c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80"/>
    </row>
    <row r="312" spans="1:55" ht="82.5" customHeight="1">
      <c r="A312" s="265"/>
      <c r="B312" s="277"/>
      <c r="C312" s="277"/>
      <c r="D312" s="211" t="s">
        <v>276</v>
      </c>
      <c r="E312" s="168">
        <f t="shared" ref="E312:E314" si="230">H312+K312+N312+Q312+T312+W312+Z312+AE312+AJ312+AO312+AT312+AY312</f>
        <v>0</v>
      </c>
      <c r="F312" s="168">
        <f t="shared" si="228"/>
        <v>0</v>
      </c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80"/>
    </row>
    <row r="313" spans="1:55" ht="22.5" customHeight="1">
      <c r="A313" s="265"/>
      <c r="B313" s="277"/>
      <c r="C313" s="277"/>
      <c r="D313" s="211" t="s">
        <v>271</v>
      </c>
      <c r="E313" s="168">
        <f t="shared" si="230"/>
        <v>0</v>
      </c>
      <c r="F313" s="168">
        <f t="shared" si="228"/>
        <v>0</v>
      </c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80"/>
    </row>
    <row r="314" spans="1:55" ht="31.2">
      <c r="A314" s="265"/>
      <c r="B314" s="277"/>
      <c r="C314" s="277"/>
      <c r="D314" s="212" t="s">
        <v>43</v>
      </c>
      <c r="E314" s="168">
        <f t="shared" si="230"/>
        <v>0</v>
      </c>
      <c r="F314" s="168">
        <f t="shared" si="228"/>
        <v>0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80"/>
    </row>
    <row r="315" spans="1:55" ht="22.5" customHeight="1">
      <c r="A315" s="265" t="s">
        <v>501</v>
      </c>
      <c r="B315" s="277" t="s">
        <v>480</v>
      </c>
      <c r="C315" s="277" t="s">
        <v>301</v>
      </c>
      <c r="D315" s="154" t="s">
        <v>41</v>
      </c>
      <c r="E315" s="168">
        <f t="shared" ref="E315:E317" si="231">H315+K315+N315+Q315+T315+W315+Z315+AE315+AJ315+AO315+AT315+AY315</f>
        <v>1159.433</v>
      </c>
      <c r="F315" s="168">
        <f t="shared" ref="F315:F321" si="232">I315+L315+O315+R315+U315+X315+AA315+AF315+AK315+AP315+AU315+AZ315</f>
        <v>0</v>
      </c>
      <c r="G315" s="168">
        <f t="shared" si="220"/>
        <v>0</v>
      </c>
      <c r="H315" s="168">
        <f>H316+H317+H318+H320+H321</f>
        <v>0</v>
      </c>
      <c r="I315" s="168">
        <f t="shared" ref="I315:BA315" si="233">I316+I317+I318+I320+I321</f>
        <v>0</v>
      </c>
      <c r="J315" s="168">
        <f t="shared" si="233"/>
        <v>0</v>
      </c>
      <c r="K315" s="168">
        <f t="shared" si="233"/>
        <v>0</v>
      </c>
      <c r="L315" s="168">
        <f t="shared" si="233"/>
        <v>0</v>
      </c>
      <c r="M315" s="168">
        <f t="shared" si="233"/>
        <v>0</v>
      </c>
      <c r="N315" s="168">
        <f t="shared" si="233"/>
        <v>0</v>
      </c>
      <c r="O315" s="168">
        <f t="shared" si="233"/>
        <v>0</v>
      </c>
      <c r="P315" s="168">
        <f t="shared" si="233"/>
        <v>0</v>
      </c>
      <c r="Q315" s="168">
        <f t="shared" si="233"/>
        <v>0</v>
      </c>
      <c r="R315" s="168">
        <f t="shared" si="233"/>
        <v>0</v>
      </c>
      <c r="S315" s="168">
        <f t="shared" si="233"/>
        <v>0</v>
      </c>
      <c r="T315" s="168">
        <f t="shared" si="233"/>
        <v>0</v>
      </c>
      <c r="U315" s="168">
        <f t="shared" si="233"/>
        <v>0</v>
      </c>
      <c r="V315" s="168">
        <f t="shared" si="233"/>
        <v>0</v>
      </c>
      <c r="W315" s="168">
        <f t="shared" si="233"/>
        <v>0</v>
      </c>
      <c r="X315" s="168">
        <f t="shared" si="233"/>
        <v>0</v>
      </c>
      <c r="Y315" s="168">
        <f t="shared" si="233"/>
        <v>0</v>
      </c>
      <c r="Z315" s="168">
        <f t="shared" si="233"/>
        <v>0</v>
      </c>
      <c r="AA315" s="168">
        <f t="shared" si="233"/>
        <v>0</v>
      </c>
      <c r="AB315" s="168">
        <f t="shared" si="233"/>
        <v>0</v>
      </c>
      <c r="AC315" s="168">
        <f t="shared" si="233"/>
        <v>0</v>
      </c>
      <c r="AD315" s="168">
        <f t="shared" si="233"/>
        <v>0</v>
      </c>
      <c r="AE315" s="168">
        <f t="shared" si="233"/>
        <v>1159.433</v>
      </c>
      <c r="AF315" s="168">
        <f t="shared" si="233"/>
        <v>0</v>
      </c>
      <c r="AG315" s="168">
        <f t="shared" si="233"/>
        <v>0</v>
      </c>
      <c r="AH315" s="168">
        <f t="shared" si="233"/>
        <v>0</v>
      </c>
      <c r="AI315" s="168">
        <f t="shared" si="233"/>
        <v>0</v>
      </c>
      <c r="AJ315" s="168">
        <f t="shared" si="233"/>
        <v>0</v>
      </c>
      <c r="AK315" s="168">
        <f t="shared" si="233"/>
        <v>0</v>
      </c>
      <c r="AL315" s="168">
        <f t="shared" si="233"/>
        <v>0</v>
      </c>
      <c r="AM315" s="168">
        <f t="shared" si="233"/>
        <v>0</v>
      </c>
      <c r="AN315" s="168">
        <f t="shared" si="233"/>
        <v>0</v>
      </c>
      <c r="AO315" s="168">
        <f t="shared" si="233"/>
        <v>0</v>
      </c>
      <c r="AP315" s="168">
        <f t="shared" si="233"/>
        <v>0</v>
      </c>
      <c r="AQ315" s="168">
        <f t="shared" si="233"/>
        <v>0</v>
      </c>
      <c r="AR315" s="168">
        <f t="shared" si="233"/>
        <v>0</v>
      </c>
      <c r="AS315" s="168">
        <f t="shared" si="233"/>
        <v>0</v>
      </c>
      <c r="AT315" s="168">
        <f t="shared" si="233"/>
        <v>0</v>
      </c>
      <c r="AU315" s="168">
        <f t="shared" si="233"/>
        <v>0</v>
      </c>
      <c r="AV315" s="168">
        <f t="shared" si="233"/>
        <v>0</v>
      </c>
      <c r="AW315" s="168">
        <f t="shared" si="233"/>
        <v>0</v>
      </c>
      <c r="AX315" s="168">
        <f t="shared" si="233"/>
        <v>0</v>
      </c>
      <c r="AY315" s="168">
        <f t="shared" si="233"/>
        <v>0</v>
      </c>
      <c r="AZ315" s="168">
        <f t="shared" si="233"/>
        <v>0</v>
      </c>
      <c r="BA315" s="168">
        <f t="shared" si="233"/>
        <v>0</v>
      </c>
      <c r="BB315" s="168"/>
      <c r="BC315" s="180"/>
    </row>
    <row r="316" spans="1:55" ht="32.25" customHeight="1">
      <c r="A316" s="265"/>
      <c r="B316" s="277"/>
      <c r="C316" s="277"/>
      <c r="D316" s="152" t="s">
        <v>37</v>
      </c>
      <c r="E316" s="168">
        <f t="shared" si="231"/>
        <v>0</v>
      </c>
      <c r="F316" s="168">
        <f t="shared" si="232"/>
        <v>0</v>
      </c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80"/>
    </row>
    <row r="317" spans="1:55" ht="50.25" customHeight="1">
      <c r="A317" s="265"/>
      <c r="B317" s="277"/>
      <c r="C317" s="277"/>
      <c r="D317" s="178" t="s">
        <v>2</v>
      </c>
      <c r="E317" s="168">
        <f t="shared" si="231"/>
        <v>1101.46135</v>
      </c>
      <c r="F317" s="168">
        <f t="shared" si="232"/>
        <v>0</v>
      </c>
      <c r="G317" s="168">
        <f t="shared" si="220"/>
        <v>0</v>
      </c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>
        <v>1101.46135</v>
      </c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80"/>
    </row>
    <row r="318" spans="1:55" ht="22.5" customHeight="1">
      <c r="A318" s="265"/>
      <c r="B318" s="277"/>
      <c r="C318" s="277"/>
      <c r="D318" s="211" t="s">
        <v>270</v>
      </c>
      <c r="E318" s="168">
        <f>H318+K318+N318+Q318+T318+W318+Z318+AE318+AJ318+AO318+AT318+AY318</f>
        <v>57.971649999999997</v>
      </c>
      <c r="F318" s="168">
        <f t="shared" si="232"/>
        <v>0</v>
      </c>
      <c r="G318" s="168">
        <f t="shared" si="220"/>
        <v>0</v>
      </c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>
        <v>57.971649999999997</v>
      </c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80"/>
    </row>
    <row r="319" spans="1:55" ht="82.5" customHeight="1">
      <c r="A319" s="265"/>
      <c r="B319" s="277"/>
      <c r="C319" s="277"/>
      <c r="D319" s="211" t="s">
        <v>276</v>
      </c>
      <c r="E319" s="168">
        <f t="shared" ref="E319:E321" si="234">H319+K319+N319+Q319+T319+W319+Z319+AE319+AJ319+AO319+AT319+AY319</f>
        <v>0</v>
      </c>
      <c r="F319" s="168">
        <f t="shared" si="232"/>
        <v>0</v>
      </c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80"/>
    </row>
    <row r="320" spans="1:55" ht="22.5" customHeight="1">
      <c r="A320" s="265"/>
      <c r="B320" s="277"/>
      <c r="C320" s="277"/>
      <c r="D320" s="211" t="s">
        <v>271</v>
      </c>
      <c r="E320" s="168">
        <f t="shared" si="234"/>
        <v>0</v>
      </c>
      <c r="F320" s="168">
        <f t="shared" si="232"/>
        <v>0</v>
      </c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80"/>
    </row>
    <row r="321" spans="1:55" ht="31.2">
      <c r="A321" s="265"/>
      <c r="B321" s="277"/>
      <c r="C321" s="277"/>
      <c r="D321" s="212" t="s">
        <v>43</v>
      </c>
      <c r="E321" s="168">
        <f t="shared" si="234"/>
        <v>0</v>
      </c>
      <c r="F321" s="168">
        <f t="shared" si="232"/>
        <v>0</v>
      </c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80"/>
    </row>
    <row r="322" spans="1:55" ht="22.5" customHeight="1">
      <c r="A322" s="265" t="s">
        <v>502</v>
      </c>
      <c r="B322" s="277" t="s">
        <v>481</v>
      </c>
      <c r="C322" s="277" t="s">
        <v>301</v>
      </c>
      <c r="D322" s="154" t="s">
        <v>41</v>
      </c>
      <c r="E322" s="168">
        <f t="shared" ref="E322:E324" si="235">H322+K322+N322+Q322+T322+W322+Z322+AE322+AJ322+AO322+AT322+AY322</f>
        <v>823.28800000000001</v>
      </c>
      <c r="F322" s="168">
        <f t="shared" ref="F322:F328" si="236">I322+L322+O322+R322+U322+X322+AA322+AF322+AK322+AP322+AU322+AZ322</f>
        <v>0</v>
      </c>
      <c r="G322" s="168">
        <f t="shared" si="220"/>
        <v>0</v>
      </c>
      <c r="H322" s="168">
        <f>H323+H324+H325+H327+H328</f>
        <v>0</v>
      </c>
      <c r="I322" s="168">
        <f t="shared" ref="I322:BA322" si="237">I323+I324+I325+I327+I328</f>
        <v>0</v>
      </c>
      <c r="J322" s="168">
        <f t="shared" si="237"/>
        <v>0</v>
      </c>
      <c r="K322" s="168">
        <f t="shared" si="237"/>
        <v>0</v>
      </c>
      <c r="L322" s="168">
        <f t="shared" si="237"/>
        <v>0</v>
      </c>
      <c r="M322" s="168">
        <f t="shared" si="237"/>
        <v>0</v>
      </c>
      <c r="N322" s="168">
        <f t="shared" si="237"/>
        <v>0</v>
      </c>
      <c r="O322" s="168">
        <f t="shared" si="237"/>
        <v>0</v>
      </c>
      <c r="P322" s="168">
        <f t="shared" si="237"/>
        <v>0</v>
      </c>
      <c r="Q322" s="168">
        <f t="shared" si="237"/>
        <v>0</v>
      </c>
      <c r="R322" s="168">
        <f t="shared" si="237"/>
        <v>0</v>
      </c>
      <c r="S322" s="168">
        <f t="shared" si="237"/>
        <v>0</v>
      </c>
      <c r="T322" s="168">
        <f t="shared" si="237"/>
        <v>0</v>
      </c>
      <c r="U322" s="168">
        <f t="shared" si="237"/>
        <v>0</v>
      </c>
      <c r="V322" s="168">
        <f t="shared" si="237"/>
        <v>0</v>
      </c>
      <c r="W322" s="168">
        <f t="shared" si="237"/>
        <v>0</v>
      </c>
      <c r="X322" s="168">
        <f t="shared" si="237"/>
        <v>0</v>
      </c>
      <c r="Y322" s="168">
        <f t="shared" si="237"/>
        <v>0</v>
      </c>
      <c r="Z322" s="168">
        <f t="shared" si="237"/>
        <v>0</v>
      </c>
      <c r="AA322" s="168">
        <f t="shared" si="237"/>
        <v>0</v>
      </c>
      <c r="AB322" s="168">
        <f t="shared" si="237"/>
        <v>0</v>
      </c>
      <c r="AC322" s="168">
        <f t="shared" si="237"/>
        <v>0</v>
      </c>
      <c r="AD322" s="168">
        <f t="shared" si="237"/>
        <v>0</v>
      </c>
      <c r="AE322" s="168">
        <f t="shared" si="237"/>
        <v>823.28800000000001</v>
      </c>
      <c r="AF322" s="168">
        <f t="shared" si="237"/>
        <v>0</v>
      </c>
      <c r="AG322" s="168">
        <f t="shared" si="237"/>
        <v>0</v>
      </c>
      <c r="AH322" s="168">
        <f t="shared" si="237"/>
        <v>0</v>
      </c>
      <c r="AI322" s="168">
        <f t="shared" si="237"/>
        <v>0</v>
      </c>
      <c r="AJ322" s="168">
        <f t="shared" si="237"/>
        <v>0</v>
      </c>
      <c r="AK322" s="168">
        <f t="shared" si="237"/>
        <v>0</v>
      </c>
      <c r="AL322" s="168">
        <f t="shared" si="237"/>
        <v>0</v>
      </c>
      <c r="AM322" s="168">
        <f t="shared" si="237"/>
        <v>0</v>
      </c>
      <c r="AN322" s="168">
        <f t="shared" si="237"/>
        <v>0</v>
      </c>
      <c r="AO322" s="168">
        <f t="shared" si="237"/>
        <v>0</v>
      </c>
      <c r="AP322" s="168">
        <f t="shared" si="237"/>
        <v>0</v>
      </c>
      <c r="AQ322" s="168">
        <f t="shared" si="237"/>
        <v>0</v>
      </c>
      <c r="AR322" s="168">
        <f t="shared" si="237"/>
        <v>0</v>
      </c>
      <c r="AS322" s="168">
        <f t="shared" si="237"/>
        <v>0</v>
      </c>
      <c r="AT322" s="168">
        <f t="shared" si="237"/>
        <v>0</v>
      </c>
      <c r="AU322" s="168">
        <f t="shared" si="237"/>
        <v>0</v>
      </c>
      <c r="AV322" s="168">
        <f t="shared" si="237"/>
        <v>0</v>
      </c>
      <c r="AW322" s="168">
        <f t="shared" si="237"/>
        <v>0</v>
      </c>
      <c r="AX322" s="168">
        <f t="shared" si="237"/>
        <v>0</v>
      </c>
      <c r="AY322" s="168">
        <f t="shared" si="237"/>
        <v>0</v>
      </c>
      <c r="AZ322" s="168">
        <f t="shared" si="237"/>
        <v>0</v>
      </c>
      <c r="BA322" s="168">
        <f t="shared" si="237"/>
        <v>0</v>
      </c>
      <c r="BB322" s="168"/>
      <c r="BC322" s="180"/>
    </row>
    <row r="323" spans="1:55" ht="32.25" customHeight="1">
      <c r="A323" s="265"/>
      <c r="B323" s="277"/>
      <c r="C323" s="277"/>
      <c r="D323" s="152" t="s">
        <v>37</v>
      </c>
      <c r="E323" s="168">
        <f t="shared" si="235"/>
        <v>0</v>
      </c>
      <c r="F323" s="168">
        <f t="shared" si="236"/>
        <v>0</v>
      </c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80"/>
    </row>
    <row r="324" spans="1:55" ht="50.25" customHeight="1">
      <c r="A324" s="265"/>
      <c r="B324" s="277"/>
      <c r="C324" s="277"/>
      <c r="D324" s="178" t="s">
        <v>2</v>
      </c>
      <c r="E324" s="168">
        <f t="shared" si="235"/>
        <v>782.12360000000001</v>
      </c>
      <c r="F324" s="168">
        <f t="shared" si="236"/>
        <v>0</v>
      </c>
      <c r="G324" s="168">
        <f t="shared" si="220"/>
        <v>0</v>
      </c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>
        <v>782.12360000000001</v>
      </c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80"/>
    </row>
    <row r="325" spans="1:55" ht="22.5" customHeight="1">
      <c r="A325" s="265"/>
      <c r="B325" s="277"/>
      <c r="C325" s="277"/>
      <c r="D325" s="211" t="s">
        <v>270</v>
      </c>
      <c r="E325" s="168">
        <f>H325+K325+N325+Q325+T325+W325+Z325+AE325+AJ325+AO325+AT325+AY325</f>
        <v>41.164400000000001</v>
      </c>
      <c r="F325" s="168">
        <f t="shared" si="236"/>
        <v>0</v>
      </c>
      <c r="G325" s="168">
        <f t="shared" si="220"/>
        <v>0</v>
      </c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>
        <v>41.164400000000001</v>
      </c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80"/>
    </row>
    <row r="326" spans="1:55" ht="82.5" customHeight="1">
      <c r="A326" s="265"/>
      <c r="B326" s="277"/>
      <c r="C326" s="277"/>
      <c r="D326" s="211" t="s">
        <v>276</v>
      </c>
      <c r="E326" s="168">
        <f t="shared" ref="E326:E328" si="238">H326+K326+N326+Q326+T326+W326+Z326+AE326+AJ326+AO326+AT326+AY326</f>
        <v>0</v>
      </c>
      <c r="F326" s="168">
        <f t="shared" si="236"/>
        <v>0</v>
      </c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80"/>
    </row>
    <row r="327" spans="1:55" ht="22.5" customHeight="1">
      <c r="A327" s="265"/>
      <c r="B327" s="277"/>
      <c r="C327" s="277"/>
      <c r="D327" s="211" t="s">
        <v>271</v>
      </c>
      <c r="E327" s="168">
        <f t="shared" si="238"/>
        <v>0</v>
      </c>
      <c r="F327" s="168">
        <f t="shared" si="236"/>
        <v>0</v>
      </c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80"/>
    </row>
    <row r="328" spans="1:55" ht="31.2">
      <c r="A328" s="265"/>
      <c r="B328" s="277"/>
      <c r="C328" s="277"/>
      <c r="D328" s="212" t="s">
        <v>43</v>
      </c>
      <c r="E328" s="168">
        <f t="shared" si="238"/>
        <v>0</v>
      </c>
      <c r="F328" s="168">
        <f t="shared" si="236"/>
        <v>0</v>
      </c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80"/>
    </row>
    <row r="329" spans="1:55" ht="22.5" customHeight="1">
      <c r="A329" s="265" t="s">
        <v>503</v>
      </c>
      <c r="B329" s="277" t="s">
        <v>482</v>
      </c>
      <c r="C329" s="277" t="s">
        <v>301</v>
      </c>
      <c r="D329" s="154" t="s">
        <v>41</v>
      </c>
      <c r="E329" s="168">
        <f t="shared" ref="E329:E331" si="239">H329+K329+N329+Q329+T329+W329+Z329+AE329+AJ329+AO329+AT329+AY329</f>
        <v>1117.971</v>
      </c>
      <c r="F329" s="168">
        <f t="shared" ref="F329:F335" si="240">I329+L329+O329+R329+U329+X329+AA329+AF329+AK329+AP329+AU329+AZ329</f>
        <v>0</v>
      </c>
      <c r="G329" s="168">
        <f t="shared" si="220"/>
        <v>0</v>
      </c>
      <c r="H329" s="168">
        <f>H330+H331+H332+H334+H335</f>
        <v>0</v>
      </c>
      <c r="I329" s="168">
        <f t="shared" ref="I329:BA329" si="241">I330+I331+I332+I334+I335</f>
        <v>0</v>
      </c>
      <c r="J329" s="168">
        <f t="shared" si="241"/>
        <v>0</v>
      </c>
      <c r="K329" s="168">
        <f t="shared" si="241"/>
        <v>0</v>
      </c>
      <c r="L329" s="168">
        <f t="shared" si="241"/>
        <v>0</v>
      </c>
      <c r="M329" s="168">
        <f t="shared" si="241"/>
        <v>0</v>
      </c>
      <c r="N329" s="168">
        <f t="shared" si="241"/>
        <v>0</v>
      </c>
      <c r="O329" s="168">
        <f t="shared" si="241"/>
        <v>0</v>
      </c>
      <c r="P329" s="168">
        <f t="shared" si="241"/>
        <v>0</v>
      </c>
      <c r="Q329" s="168">
        <f t="shared" si="241"/>
        <v>0</v>
      </c>
      <c r="R329" s="168">
        <f t="shared" si="241"/>
        <v>0</v>
      </c>
      <c r="S329" s="168">
        <f t="shared" si="241"/>
        <v>0</v>
      </c>
      <c r="T329" s="168">
        <f t="shared" si="241"/>
        <v>0</v>
      </c>
      <c r="U329" s="168">
        <f t="shared" si="241"/>
        <v>0</v>
      </c>
      <c r="V329" s="168">
        <f t="shared" si="241"/>
        <v>0</v>
      </c>
      <c r="W329" s="168">
        <f t="shared" si="241"/>
        <v>0</v>
      </c>
      <c r="X329" s="168">
        <f t="shared" si="241"/>
        <v>0</v>
      </c>
      <c r="Y329" s="168">
        <f t="shared" si="241"/>
        <v>0</v>
      </c>
      <c r="Z329" s="168">
        <f t="shared" si="241"/>
        <v>0</v>
      </c>
      <c r="AA329" s="168">
        <f t="shared" si="241"/>
        <v>0</v>
      </c>
      <c r="AB329" s="168">
        <f t="shared" si="241"/>
        <v>0</v>
      </c>
      <c r="AC329" s="168">
        <f t="shared" si="241"/>
        <v>0</v>
      </c>
      <c r="AD329" s="168">
        <f t="shared" si="241"/>
        <v>0</v>
      </c>
      <c r="AE329" s="168">
        <f t="shared" si="241"/>
        <v>1117.971</v>
      </c>
      <c r="AF329" s="168">
        <f t="shared" si="241"/>
        <v>0</v>
      </c>
      <c r="AG329" s="168">
        <f t="shared" si="241"/>
        <v>0</v>
      </c>
      <c r="AH329" s="168">
        <f t="shared" si="241"/>
        <v>0</v>
      </c>
      <c r="AI329" s="168">
        <f t="shared" si="241"/>
        <v>0</v>
      </c>
      <c r="AJ329" s="168">
        <f t="shared" si="241"/>
        <v>0</v>
      </c>
      <c r="AK329" s="168">
        <f t="shared" si="241"/>
        <v>0</v>
      </c>
      <c r="AL329" s="168">
        <f t="shared" si="241"/>
        <v>0</v>
      </c>
      <c r="AM329" s="168">
        <f t="shared" si="241"/>
        <v>0</v>
      </c>
      <c r="AN329" s="168">
        <f t="shared" si="241"/>
        <v>0</v>
      </c>
      <c r="AO329" s="168">
        <f t="shared" si="241"/>
        <v>0</v>
      </c>
      <c r="AP329" s="168">
        <f t="shared" si="241"/>
        <v>0</v>
      </c>
      <c r="AQ329" s="168">
        <f t="shared" si="241"/>
        <v>0</v>
      </c>
      <c r="AR329" s="168">
        <f t="shared" si="241"/>
        <v>0</v>
      </c>
      <c r="AS329" s="168">
        <f t="shared" si="241"/>
        <v>0</v>
      </c>
      <c r="AT329" s="168">
        <f t="shared" si="241"/>
        <v>0</v>
      </c>
      <c r="AU329" s="168">
        <f t="shared" si="241"/>
        <v>0</v>
      </c>
      <c r="AV329" s="168">
        <f t="shared" si="241"/>
        <v>0</v>
      </c>
      <c r="AW329" s="168">
        <f t="shared" si="241"/>
        <v>0</v>
      </c>
      <c r="AX329" s="168">
        <f t="shared" si="241"/>
        <v>0</v>
      </c>
      <c r="AY329" s="168">
        <f t="shared" si="241"/>
        <v>0</v>
      </c>
      <c r="AZ329" s="168">
        <f t="shared" si="241"/>
        <v>0</v>
      </c>
      <c r="BA329" s="168">
        <f t="shared" si="241"/>
        <v>0</v>
      </c>
      <c r="BB329" s="168"/>
      <c r="BC329" s="180"/>
    </row>
    <row r="330" spans="1:55" ht="32.25" customHeight="1">
      <c r="A330" s="265"/>
      <c r="B330" s="277"/>
      <c r="C330" s="277"/>
      <c r="D330" s="152" t="s">
        <v>37</v>
      </c>
      <c r="E330" s="168">
        <f t="shared" si="239"/>
        <v>0</v>
      </c>
      <c r="F330" s="168">
        <f t="shared" si="240"/>
        <v>0</v>
      </c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80"/>
    </row>
    <row r="331" spans="1:55" ht="50.25" customHeight="1">
      <c r="A331" s="265"/>
      <c r="B331" s="277"/>
      <c r="C331" s="277"/>
      <c r="D331" s="178" t="s">
        <v>2</v>
      </c>
      <c r="E331" s="168">
        <f t="shared" si="239"/>
        <v>1062.0724499999999</v>
      </c>
      <c r="F331" s="168">
        <f t="shared" si="240"/>
        <v>0</v>
      </c>
      <c r="G331" s="168">
        <f t="shared" si="220"/>
        <v>0</v>
      </c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>
        <v>1062.0724499999999</v>
      </c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80"/>
    </row>
    <row r="332" spans="1:55" ht="22.5" customHeight="1">
      <c r="A332" s="265"/>
      <c r="B332" s="277"/>
      <c r="C332" s="277"/>
      <c r="D332" s="211" t="s">
        <v>270</v>
      </c>
      <c r="E332" s="168">
        <f>H332+K332+N332+Q332+T332+W332+Z332+AE332+AJ332+AO332+AT332+AY332</f>
        <v>55.89855</v>
      </c>
      <c r="F332" s="168">
        <f t="shared" si="240"/>
        <v>0</v>
      </c>
      <c r="G332" s="168">
        <f t="shared" si="220"/>
        <v>0</v>
      </c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>
        <v>55.89855</v>
      </c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80"/>
    </row>
    <row r="333" spans="1:55" ht="82.5" customHeight="1">
      <c r="A333" s="265"/>
      <c r="B333" s="277"/>
      <c r="C333" s="277"/>
      <c r="D333" s="211" t="s">
        <v>276</v>
      </c>
      <c r="E333" s="168">
        <f t="shared" ref="E333:E335" si="242">H333+K333+N333+Q333+T333+W333+Z333+AE333+AJ333+AO333+AT333+AY333</f>
        <v>0</v>
      </c>
      <c r="F333" s="168">
        <f t="shared" si="240"/>
        <v>0</v>
      </c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80"/>
    </row>
    <row r="334" spans="1:55" ht="22.5" customHeight="1">
      <c r="A334" s="265"/>
      <c r="B334" s="277"/>
      <c r="C334" s="277"/>
      <c r="D334" s="211" t="s">
        <v>271</v>
      </c>
      <c r="E334" s="168">
        <f t="shared" si="242"/>
        <v>0</v>
      </c>
      <c r="F334" s="168">
        <f t="shared" si="240"/>
        <v>0</v>
      </c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80"/>
    </row>
    <row r="335" spans="1:55" ht="31.2">
      <c r="A335" s="265"/>
      <c r="B335" s="277"/>
      <c r="C335" s="277"/>
      <c r="D335" s="212" t="s">
        <v>43</v>
      </c>
      <c r="E335" s="168">
        <f t="shared" si="242"/>
        <v>0</v>
      </c>
      <c r="F335" s="168">
        <f t="shared" si="240"/>
        <v>0</v>
      </c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80"/>
    </row>
    <row r="336" spans="1:55" ht="22.5" customHeight="1">
      <c r="A336" s="265" t="s">
        <v>504</v>
      </c>
      <c r="B336" s="277" t="s">
        <v>483</v>
      </c>
      <c r="C336" s="277" t="s">
        <v>301</v>
      </c>
      <c r="D336" s="154" t="s">
        <v>41</v>
      </c>
      <c r="E336" s="168">
        <f t="shared" ref="E336:E338" si="243">H336+K336+N336+Q336+T336+W336+Z336+AE336+AJ336+AO336+AT336+AY336</f>
        <v>1692.029</v>
      </c>
      <c r="F336" s="168">
        <f t="shared" ref="F336:F342" si="244">I336+L336+O336+R336+U336+X336+AA336+AF336+AK336+AP336+AU336+AZ336</f>
        <v>0</v>
      </c>
      <c r="G336" s="168">
        <f t="shared" si="220"/>
        <v>0</v>
      </c>
      <c r="H336" s="168">
        <f>H337+H338+H339+H341+H342</f>
        <v>0</v>
      </c>
      <c r="I336" s="168">
        <f t="shared" ref="I336:BA336" si="245">I337+I338+I339+I341+I342</f>
        <v>0</v>
      </c>
      <c r="J336" s="168">
        <f t="shared" si="245"/>
        <v>0</v>
      </c>
      <c r="K336" s="168">
        <f t="shared" si="245"/>
        <v>0</v>
      </c>
      <c r="L336" s="168">
        <f t="shared" si="245"/>
        <v>0</v>
      </c>
      <c r="M336" s="168">
        <f t="shared" si="245"/>
        <v>0</v>
      </c>
      <c r="N336" s="168">
        <f t="shared" si="245"/>
        <v>0</v>
      </c>
      <c r="O336" s="168">
        <f t="shared" si="245"/>
        <v>0</v>
      </c>
      <c r="P336" s="168">
        <f t="shared" si="245"/>
        <v>0</v>
      </c>
      <c r="Q336" s="168">
        <f t="shared" si="245"/>
        <v>0</v>
      </c>
      <c r="R336" s="168">
        <f t="shared" si="245"/>
        <v>0</v>
      </c>
      <c r="S336" s="168">
        <f t="shared" si="245"/>
        <v>0</v>
      </c>
      <c r="T336" s="168">
        <f t="shared" si="245"/>
        <v>0</v>
      </c>
      <c r="U336" s="168">
        <f t="shared" si="245"/>
        <v>0</v>
      </c>
      <c r="V336" s="168">
        <f t="shared" si="245"/>
        <v>0</v>
      </c>
      <c r="W336" s="168">
        <f t="shared" si="245"/>
        <v>0</v>
      </c>
      <c r="X336" s="168">
        <f t="shared" si="245"/>
        <v>0</v>
      </c>
      <c r="Y336" s="168">
        <f t="shared" si="245"/>
        <v>0</v>
      </c>
      <c r="Z336" s="168">
        <f t="shared" si="245"/>
        <v>0</v>
      </c>
      <c r="AA336" s="168">
        <f t="shared" si="245"/>
        <v>0</v>
      </c>
      <c r="AB336" s="168">
        <f t="shared" si="245"/>
        <v>0</v>
      </c>
      <c r="AC336" s="168">
        <f t="shared" si="245"/>
        <v>0</v>
      </c>
      <c r="AD336" s="168">
        <f t="shared" si="245"/>
        <v>0</v>
      </c>
      <c r="AE336" s="168">
        <f t="shared" si="245"/>
        <v>1692.029</v>
      </c>
      <c r="AF336" s="168">
        <f t="shared" si="245"/>
        <v>0</v>
      </c>
      <c r="AG336" s="168">
        <f t="shared" si="245"/>
        <v>0</v>
      </c>
      <c r="AH336" s="168">
        <f t="shared" si="245"/>
        <v>0</v>
      </c>
      <c r="AI336" s="168">
        <f t="shared" si="245"/>
        <v>0</v>
      </c>
      <c r="AJ336" s="168">
        <f t="shared" si="245"/>
        <v>0</v>
      </c>
      <c r="AK336" s="168">
        <f t="shared" si="245"/>
        <v>0</v>
      </c>
      <c r="AL336" s="168">
        <f t="shared" si="245"/>
        <v>0</v>
      </c>
      <c r="AM336" s="168">
        <f t="shared" si="245"/>
        <v>0</v>
      </c>
      <c r="AN336" s="168">
        <f t="shared" si="245"/>
        <v>0</v>
      </c>
      <c r="AO336" s="168">
        <f t="shared" si="245"/>
        <v>0</v>
      </c>
      <c r="AP336" s="168">
        <f t="shared" si="245"/>
        <v>0</v>
      </c>
      <c r="AQ336" s="168">
        <f t="shared" si="245"/>
        <v>0</v>
      </c>
      <c r="AR336" s="168">
        <f t="shared" si="245"/>
        <v>0</v>
      </c>
      <c r="AS336" s="168">
        <f t="shared" si="245"/>
        <v>0</v>
      </c>
      <c r="AT336" s="168">
        <f t="shared" si="245"/>
        <v>0</v>
      </c>
      <c r="AU336" s="168">
        <f t="shared" si="245"/>
        <v>0</v>
      </c>
      <c r="AV336" s="168">
        <f t="shared" si="245"/>
        <v>0</v>
      </c>
      <c r="AW336" s="168">
        <f t="shared" si="245"/>
        <v>0</v>
      </c>
      <c r="AX336" s="168">
        <f t="shared" si="245"/>
        <v>0</v>
      </c>
      <c r="AY336" s="168">
        <f t="shared" si="245"/>
        <v>0</v>
      </c>
      <c r="AZ336" s="168">
        <f t="shared" si="245"/>
        <v>0</v>
      </c>
      <c r="BA336" s="168">
        <f t="shared" si="245"/>
        <v>0</v>
      </c>
      <c r="BB336" s="168"/>
      <c r="BC336" s="180"/>
    </row>
    <row r="337" spans="1:55" ht="32.25" customHeight="1">
      <c r="A337" s="265"/>
      <c r="B337" s="277"/>
      <c r="C337" s="277"/>
      <c r="D337" s="152" t="s">
        <v>37</v>
      </c>
      <c r="E337" s="168">
        <f t="shared" si="243"/>
        <v>0</v>
      </c>
      <c r="F337" s="168">
        <f t="shared" si="244"/>
        <v>0</v>
      </c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80"/>
    </row>
    <row r="338" spans="1:55" ht="50.25" customHeight="1">
      <c r="A338" s="265"/>
      <c r="B338" s="277"/>
      <c r="C338" s="277"/>
      <c r="D338" s="178" t="s">
        <v>2</v>
      </c>
      <c r="E338" s="168">
        <f t="shared" si="243"/>
        <v>1607.4275500000001</v>
      </c>
      <c r="F338" s="168">
        <f t="shared" si="244"/>
        <v>0</v>
      </c>
      <c r="G338" s="168">
        <f t="shared" si="220"/>
        <v>0</v>
      </c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>
        <v>1607.4275500000001</v>
      </c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80"/>
    </row>
    <row r="339" spans="1:55" ht="22.5" customHeight="1">
      <c r="A339" s="265"/>
      <c r="B339" s="277"/>
      <c r="C339" s="277"/>
      <c r="D339" s="211" t="s">
        <v>270</v>
      </c>
      <c r="E339" s="168">
        <f>H339+K339+N339+Q339+T339+W339+Z339+AE339+AJ339+AO339+AT339+AY339</f>
        <v>84.60145</v>
      </c>
      <c r="F339" s="168">
        <f t="shared" si="244"/>
        <v>0</v>
      </c>
      <c r="G339" s="168">
        <f t="shared" si="220"/>
        <v>0</v>
      </c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>
        <v>84.60145</v>
      </c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80"/>
    </row>
    <row r="340" spans="1:55" ht="82.5" customHeight="1">
      <c r="A340" s="265"/>
      <c r="B340" s="277"/>
      <c r="C340" s="277"/>
      <c r="D340" s="211" t="s">
        <v>276</v>
      </c>
      <c r="E340" s="168">
        <f t="shared" ref="E340:E342" si="246">H340+K340+N340+Q340+T340+W340+Z340+AE340+AJ340+AO340+AT340+AY340</f>
        <v>0</v>
      </c>
      <c r="F340" s="168">
        <f t="shared" si="244"/>
        <v>0</v>
      </c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80"/>
    </row>
    <row r="341" spans="1:55" ht="22.5" customHeight="1">
      <c r="A341" s="265"/>
      <c r="B341" s="277"/>
      <c r="C341" s="277"/>
      <c r="D341" s="211" t="s">
        <v>271</v>
      </c>
      <c r="E341" s="168">
        <f t="shared" si="246"/>
        <v>0</v>
      </c>
      <c r="F341" s="168">
        <f t="shared" si="244"/>
        <v>0</v>
      </c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80"/>
    </row>
    <row r="342" spans="1:55" ht="31.2">
      <c r="A342" s="265"/>
      <c r="B342" s="277"/>
      <c r="C342" s="277"/>
      <c r="D342" s="212" t="s">
        <v>43</v>
      </c>
      <c r="E342" s="168">
        <f t="shared" si="246"/>
        <v>0</v>
      </c>
      <c r="F342" s="168">
        <f t="shared" si="244"/>
        <v>0</v>
      </c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80"/>
    </row>
    <row r="343" spans="1:55" ht="22.5" customHeight="1">
      <c r="A343" s="265" t="s">
        <v>505</v>
      </c>
      <c r="B343" s="277" t="s">
        <v>484</v>
      </c>
      <c r="C343" s="277" t="s">
        <v>301</v>
      </c>
      <c r="D343" s="154" t="s">
        <v>41</v>
      </c>
      <c r="E343" s="168">
        <f t="shared" ref="E343:E345" si="247">H343+K343+N343+Q343+T343+W343+Z343+AE343+AJ343+AO343+AT343+AY343</f>
        <v>1148.932</v>
      </c>
      <c r="F343" s="168">
        <f t="shared" ref="F343:F349" si="248">I343+L343+O343+R343+U343+X343+AA343+AF343+AK343+AP343+AU343+AZ343</f>
        <v>0</v>
      </c>
      <c r="G343" s="168">
        <f t="shared" si="220"/>
        <v>0</v>
      </c>
      <c r="H343" s="168">
        <f>H344+H345+H346+H348+H349</f>
        <v>0</v>
      </c>
      <c r="I343" s="168">
        <f t="shared" ref="I343:BA343" si="249">I344+I345+I346+I348+I349</f>
        <v>0</v>
      </c>
      <c r="J343" s="168">
        <f t="shared" si="249"/>
        <v>0</v>
      </c>
      <c r="K343" s="168">
        <f t="shared" si="249"/>
        <v>0</v>
      </c>
      <c r="L343" s="168">
        <f t="shared" si="249"/>
        <v>0</v>
      </c>
      <c r="M343" s="168">
        <f t="shared" si="249"/>
        <v>0</v>
      </c>
      <c r="N343" s="168">
        <f t="shared" si="249"/>
        <v>0</v>
      </c>
      <c r="O343" s="168">
        <f t="shared" si="249"/>
        <v>0</v>
      </c>
      <c r="P343" s="168">
        <f t="shared" si="249"/>
        <v>0</v>
      </c>
      <c r="Q343" s="168">
        <f t="shared" si="249"/>
        <v>0</v>
      </c>
      <c r="R343" s="168">
        <f t="shared" si="249"/>
        <v>0</v>
      </c>
      <c r="S343" s="168">
        <f t="shared" si="249"/>
        <v>0</v>
      </c>
      <c r="T343" s="168">
        <f t="shared" si="249"/>
        <v>0</v>
      </c>
      <c r="U343" s="168">
        <f t="shared" si="249"/>
        <v>0</v>
      </c>
      <c r="V343" s="168">
        <f t="shared" si="249"/>
        <v>0</v>
      </c>
      <c r="W343" s="168">
        <f t="shared" si="249"/>
        <v>0</v>
      </c>
      <c r="X343" s="168">
        <f t="shared" si="249"/>
        <v>0</v>
      </c>
      <c r="Y343" s="168">
        <f t="shared" si="249"/>
        <v>0</v>
      </c>
      <c r="Z343" s="168">
        <f t="shared" si="249"/>
        <v>0</v>
      </c>
      <c r="AA343" s="168">
        <f t="shared" si="249"/>
        <v>0</v>
      </c>
      <c r="AB343" s="168">
        <f t="shared" si="249"/>
        <v>0</v>
      </c>
      <c r="AC343" s="168">
        <f t="shared" si="249"/>
        <v>0</v>
      </c>
      <c r="AD343" s="168">
        <f t="shared" si="249"/>
        <v>0</v>
      </c>
      <c r="AE343" s="168">
        <f t="shared" si="249"/>
        <v>1148.932</v>
      </c>
      <c r="AF343" s="168">
        <f t="shared" si="249"/>
        <v>0</v>
      </c>
      <c r="AG343" s="168">
        <f t="shared" si="249"/>
        <v>0</v>
      </c>
      <c r="AH343" s="168">
        <f t="shared" si="249"/>
        <v>0</v>
      </c>
      <c r="AI343" s="168">
        <f t="shared" si="249"/>
        <v>0</v>
      </c>
      <c r="AJ343" s="168">
        <f t="shared" si="249"/>
        <v>0</v>
      </c>
      <c r="AK343" s="168">
        <f t="shared" si="249"/>
        <v>0</v>
      </c>
      <c r="AL343" s="168">
        <f t="shared" si="249"/>
        <v>0</v>
      </c>
      <c r="AM343" s="168">
        <f t="shared" si="249"/>
        <v>0</v>
      </c>
      <c r="AN343" s="168">
        <f t="shared" si="249"/>
        <v>0</v>
      </c>
      <c r="AO343" s="168">
        <f t="shared" si="249"/>
        <v>0</v>
      </c>
      <c r="AP343" s="168">
        <f t="shared" si="249"/>
        <v>0</v>
      </c>
      <c r="AQ343" s="168">
        <f t="shared" si="249"/>
        <v>0</v>
      </c>
      <c r="AR343" s="168">
        <f t="shared" si="249"/>
        <v>0</v>
      </c>
      <c r="AS343" s="168">
        <f t="shared" si="249"/>
        <v>0</v>
      </c>
      <c r="AT343" s="168">
        <f t="shared" si="249"/>
        <v>0</v>
      </c>
      <c r="AU343" s="168">
        <f t="shared" si="249"/>
        <v>0</v>
      </c>
      <c r="AV343" s="168">
        <f t="shared" si="249"/>
        <v>0</v>
      </c>
      <c r="AW343" s="168">
        <f t="shared" si="249"/>
        <v>0</v>
      </c>
      <c r="AX343" s="168">
        <f t="shared" si="249"/>
        <v>0</v>
      </c>
      <c r="AY343" s="168">
        <f t="shared" si="249"/>
        <v>0</v>
      </c>
      <c r="AZ343" s="168">
        <f t="shared" si="249"/>
        <v>0</v>
      </c>
      <c r="BA343" s="168">
        <f t="shared" si="249"/>
        <v>0</v>
      </c>
      <c r="BB343" s="168"/>
      <c r="BC343" s="180"/>
    </row>
    <row r="344" spans="1:55" ht="32.25" customHeight="1">
      <c r="A344" s="265"/>
      <c r="B344" s="277"/>
      <c r="C344" s="277"/>
      <c r="D344" s="152" t="s">
        <v>37</v>
      </c>
      <c r="E344" s="168">
        <f t="shared" si="247"/>
        <v>0</v>
      </c>
      <c r="F344" s="168">
        <f t="shared" si="248"/>
        <v>0</v>
      </c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80"/>
    </row>
    <row r="345" spans="1:55" ht="50.25" customHeight="1">
      <c r="A345" s="265"/>
      <c r="B345" s="277"/>
      <c r="C345" s="277"/>
      <c r="D345" s="178" t="s">
        <v>2</v>
      </c>
      <c r="E345" s="168">
        <f t="shared" si="247"/>
        <v>1091.4854</v>
      </c>
      <c r="F345" s="168">
        <f t="shared" si="248"/>
        <v>0</v>
      </c>
      <c r="G345" s="168">
        <f t="shared" si="220"/>
        <v>0</v>
      </c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>
        <v>1091.4854</v>
      </c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80"/>
    </row>
    <row r="346" spans="1:55" ht="22.5" customHeight="1">
      <c r="A346" s="265"/>
      <c r="B346" s="277"/>
      <c r="C346" s="277"/>
      <c r="D346" s="211" t="s">
        <v>270</v>
      </c>
      <c r="E346" s="168">
        <f>H346+K346+N346+Q346+T346+W346+Z346+AE346+AJ346+AO346+AT346+AY346</f>
        <v>57.446599999999997</v>
      </c>
      <c r="F346" s="168">
        <f t="shared" si="248"/>
        <v>0</v>
      </c>
      <c r="G346" s="168">
        <f t="shared" si="220"/>
        <v>0</v>
      </c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>
        <v>57.446599999999997</v>
      </c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80"/>
    </row>
    <row r="347" spans="1:55" ht="82.5" customHeight="1">
      <c r="A347" s="265"/>
      <c r="B347" s="277"/>
      <c r="C347" s="277"/>
      <c r="D347" s="211" t="s">
        <v>276</v>
      </c>
      <c r="E347" s="168">
        <f t="shared" ref="E347:E349" si="250">H347+K347+N347+Q347+T347+W347+Z347+AE347+AJ347+AO347+AT347+AY347</f>
        <v>0</v>
      </c>
      <c r="F347" s="168">
        <f t="shared" si="248"/>
        <v>0</v>
      </c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80"/>
    </row>
    <row r="348" spans="1:55" ht="22.5" customHeight="1">
      <c r="A348" s="265"/>
      <c r="B348" s="277"/>
      <c r="C348" s="277"/>
      <c r="D348" s="211" t="s">
        <v>271</v>
      </c>
      <c r="E348" s="168">
        <f t="shared" si="250"/>
        <v>0</v>
      </c>
      <c r="F348" s="168">
        <f t="shared" si="248"/>
        <v>0</v>
      </c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80"/>
    </row>
    <row r="349" spans="1:55" ht="31.2">
      <c r="A349" s="265"/>
      <c r="B349" s="277"/>
      <c r="C349" s="277"/>
      <c r="D349" s="212" t="s">
        <v>43</v>
      </c>
      <c r="E349" s="168">
        <f t="shared" si="250"/>
        <v>0</v>
      </c>
      <c r="F349" s="168">
        <f t="shared" si="248"/>
        <v>0</v>
      </c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80"/>
    </row>
    <row r="350" spans="1:55" ht="22.5" customHeight="1">
      <c r="A350" s="265" t="s">
        <v>506</v>
      </c>
      <c r="B350" s="277" t="s">
        <v>485</v>
      </c>
      <c r="C350" s="277" t="s">
        <v>301</v>
      </c>
      <c r="D350" s="154" t="s">
        <v>41</v>
      </c>
      <c r="E350" s="168">
        <f t="shared" ref="E350:E352" si="251">H350+K350+N350+Q350+T350+W350+Z350+AE350+AJ350+AO350+AT350+AY350</f>
        <v>1181.3440000000001</v>
      </c>
      <c r="F350" s="168">
        <f t="shared" ref="F350:F356" si="252">I350+L350+O350+R350+U350+X350+AA350+AF350+AK350+AP350+AU350+AZ350</f>
        <v>0</v>
      </c>
      <c r="G350" s="168">
        <f t="shared" si="220"/>
        <v>0</v>
      </c>
      <c r="H350" s="168">
        <f>H351+H352+H353+H355+H356</f>
        <v>0</v>
      </c>
      <c r="I350" s="168">
        <f t="shared" ref="I350:BA350" si="253">I351+I352+I353+I355+I356</f>
        <v>0</v>
      </c>
      <c r="J350" s="168">
        <f t="shared" si="253"/>
        <v>0</v>
      </c>
      <c r="K350" s="168">
        <f t="shared" si="253"/>
        <v>0</v>
      </c>
      <c r="L350" s="168">
        <f t="shared" si="253"/>
        <v>0</v>
      </c>
      <c r="M350" s="168">
        <f t="shared" si="253"/>
        <v>0</v>
      </c>
      <c r="N350" s="168">
        <f t="shared" si="253"/>
        <v>0</v>
      </c>
      <c r="O350" s="168">
        <f t="shared" si="253"/>
        <v>0</v>
      </c>
      <c r="P350" s="168">
        <f t="shared" si="253"/>
        <v>0</v>
      </c>
      <c r="Q350" s="168">
        <f t="shared" si="253"/>
        <v>0</v>
      </c>
      <c r="R350" s="168">
        <f t="shared" si="253"/>
        <v>0</v>
      </c>
      <c r="S350" s="168">
        <f t="shared" si="253"/>
        <v>0</v>
      </c>
      <c r="T350" s="168">
        <f t="shared" si="253"/>
        <v>0</v>
      </c>
      <c r="U350" s="168">
        <f t="shared" si="253"/>
        <v>0</v>
      </c>
      <c r="V350" s="168">
        <f t="shared" si="253"/>
        <v>0</v>
      </c>
      <c r="W350" s="168">
        <f t="shared" si="253"/>
        <v>0</v>
      </c>
      <c r="X350" s="168">
        <f t="shared" si="253"/>
        <v>0</v>
      </c>
      <c r="Y350" s="168">
        <f t="shared" si="253"/>
        <v>0</v>
      </c>
      <c r="Z350" s="168">
        <f t="shared" si="253"/>
        <v>0</v>
      </c>
      <c r="AA350" s="168">
        <f t="shared" si="253"/>
        <v>0</v>
      </c>
      <c r="AB350" s="168">
        <f t="shared" si="253"/>
        <v>0</v>
      </c>
      <c r="AC350" s="168">
        <f t="shared" si="253"/>
        <v>0</v>
      </c>
      <c r="AD350" s="168">
        <f t="shared" si="253"/>
        <v>0</v>
      </c>
      <c r="AE350" s="168">
        <f t="shared" si="253"/>
        <v>1181.3440000000001</v>
      </c>
      <c r="AF350" s="168">
        <f t="shared" si="253"/>
        <v>0</v>
      </c>
      <c r="AG350" s="168">
        <f t="shared" si="253"/>
        <v>0</v>
      </c>
      <c r="AH350" s="168">
        <f t="shared" si="253"/>
        <v>0</v>
      </c>
      <c r="AI350" s="168">
        <f t="shared" si="253"/>
        <v>0</v>
      </c>
      <c r="AJ350" s="168">
        <f t="shared" si="253"/>
        <v>0</v>
      </c>
      <c r="AK350" s="168">
        <f t="shared" si="253"/>
        <v>0</v>
      </c>
      <c r="AL350" s="168">
        <f t="shared" si="253"/>
        <v>0</v>
      </c>
      <c r="AM350" s="168">
        <f t="shared" si="253"/>
        <v>0</v>
      </c>
      <c r="AN350" s="168">
        <f t="shared" si="253"/>
        <v>0</v>
      </c>
      <c r="AO350" s="168">
        <f t="shared" si="253"/>
        <v>0</v>
      </c>
      <c r="AP350" s="168">
        <f t="shared" si="253"/>
        <v>0</v>
      </c>
      <c r="AQ350" s="168">
        <f t="shared" si="253"/>
        <v>0</v>
      </c>
      <c r="AR350" s="168">
        <f t="shared" si="253"/>
        <v>0</v>
      </c>
      <c r="AS350" s="168">
        <f t="shared" si="253"/>
        <v>0</v>
      </c>
      <c r="AT350" s="168">
        <f t="shared" si="253"/>
        <v>0</v>
      </c>
      <c r="AU350" s="168">
        <f t="shared" si="253"/>
        <v>0</v>
      </c>
      <c r="AV350" s="168">
        <f t="shared" si="253"/>
        <v>0</v>
      </c>
      <c r="AW350" s="168">
        <f t="shared" si="253"/>
        <v>0</v>
      </c>
      <c r="AX350" s="168">
        <f t="shared" si="253"/>
        <v>0</v>
      </c>
      <c r="AY350" s="168">
        <f t="shared" si="253"/>
        <v>0</v>
      </c>
      <c r="AZ350" s="168">
        <f t="shared" si="253"/>
        <v>0</v>
      </c>
      <c r="BA350" s="168">
        <f t="shared" si="253"/>
        <v>0</v>
      </c>
      <c r="BB350" s="168"/>
      <c r="BC350" s="180"/>
    </row>
    <row r="351" spans="1:55" ht="32.25" customHeight="1">
      <c r="A351" s="265"/>
      <c r="B351" s="277"/>
      <c r="C351" s="277"/>
      <c r="D351" s="152" t="s">
        <v>37</v>
      </c>
      <c r="E351" s="168">
        <f t="shared" si="251"/>
        <v>0</v>
      </c>
      <c r="F351" s="168">
        <f t="shared" si="252"/>
        <v>0</v>
      </c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8"/>
      <c r="AW351" s="168"/>
      <c r="AX351" s="168"/>
      <c r="AY351" s="168"/>
      <c r="AZ351" s="168"/>
      <c r="BA351" s="168"/>
      <c r="BB351" s="168"/>
      <c r="BC351" s="180"/>
    </row>
    <row r="352" spans="1:55" ht="50.25" customHeight="1">
      <c r="A352" s="265"/>
      <c r="B352" s="277"/>
      <c r="C352" s="277"/>
      <c r="D352" s="178" t="s">
        <v>2</v>
      </c>
      <c r="E352" s="168">
        <f t="shared" si="251"/>
        <v>1122.2768000000001</v>
      </c>
      <c r="F352" s="168">
        <f t="shared" si="252"/>
        <v>0</v>
      </c>
      <c r="G352" s="168">
        <f t="shared" si="220"/>
        <v>0</v>
      </c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>
        <v>1122.2768000000001</v>
      </c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8"/>
      <c r="AW352" s="168"/>
      <c r="AX352" s="168"/>
      <c r="AY352" s="168"/>
      <c r="AZ352" s="168"/>
      <c r="BA352" s="168"/>
      <c r="BB352" s="168"/>
      <c r="BC352" s="180"/>
    </row>
    <row r="353" spans="1:55" ht="22.5" customHeight="1">
      <c r="A353" s="265"/>
      <c r="B353" s="277"/>
      <c r="C353" s="277"/>
      <c r="D353" s="211" t="s">
        <v>270</v>
      </c>
      <c r="E353" s="168">
        <f>H353+K353+N353+Q353+T353+W353+Z353+AE353+AJ353+AO353+AT353+AY353</f>
        <v>59.0672</v>
      </c>
      <c r="F353" s="168">
        <f t="shared" si="252"/>
        <v>0</v>
      </c>
      <c r="G353" s="168">
        <f t="shared" si="220"/>
        <v>0</v>
      </c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>
        <v>59.0672</v>
      </c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168"/>
      <c r="AT353" s="168"/>
      <c r="AU353" s="168"/>
      <c r="AV353" s="168"/>
      <c r="AW353" s="168"/>
      <c r="AX353" s="168"/>
      <c r="AY353" s="168"/>
      <c r="AZ353" s="168"/>
      <c r="BA353" s="168"/>
      <c r="BB353" s="168"/>
      <c r="BC353" s="180"/>
    </row>
    <row r="354" spans="1:55" ht="82.5" customHeight="1">
      <c r="A354" s="265"/>
      <c r="B354" s="277"/>
      <c r="C354" s="277"/>
      <c r="D354" s="211" t="s">
        <v>276</v>
      </c>
      <c r="E354" s="168">
        <f t="shared" ref="E354:E356" si="254">H354+K354+N354+Q354+T354+W354+Z354+AE354+AJ354+AO354+AT354+AY354</f>
        <v>0</v>
      </c>
      <c r="F354" s="168">
        <f t="shared" si="252"/>
        <v>0</v>
      </c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168"/>
      <c r="AT354" s="168"/>
      <c r="AU354" s="168"/>
      <c r="AV354" s="168"/>
      <c r="AW354" s="168"/>
      <c r="AX354" s="168"/>
      <c r="AY354" s="168"/>
      <c r="AZ354" s="168"/>
      <c r="BA354" s="168"/>
      <c r="BB354" s="168"/>
      <c r="BC354" s="180"/>
    </row>
    <row r="355" spans="1:55" ht="22.5" customHeight="1">
      <c r="A355" s="265"/>
      <c r="B355" s="277"/>
      <c r="C355" s="277"/>
      <c r="D355" s="211" t="s">
        <v>271</v>
      </c>
      <c r="E355" s="168">
        <f t="shared" si="254"/>
        <v>0</v>
      </c>
      <c r="F355" s="168">
        <f t="shared" si="252"/>
        <v>0</v>
      </c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168"/>
      <c r="AT355" s="168"/>
      <c r="AU355" s="168"/>
      <c r="AV355" s="168"/>
      <c r="AW355" s="168"/>
      <c r="AX355" s="168"/>
      <c r="AY355" s="168"/>
      <c r="AZ355" s="168"/>
      <c r="BA355" s="168"/>
      <c r="BB355" s="168"/>
      <c r="BC355" s="180"/>
    </row>
    <row r="356" spans="1:55" ht="31.2">
      <c r="A356" s="265"/>
      <c r="B356" s="277"/>
      <c r="C356" s="277"/>
      <c r="D356" s="212" t="s">
        <v>43</v>
      </c>
      <c r="E356" s="168">
        <f t="shared" si="254"/>
        <v>0</v>
      </c>
      <c r="F356" s="168">
        <f t="shared" si="252"/>
        <v>0</v>
      </c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168"/>
      <c r="AT356" s="168"/>
      <c r="AU356" s="168"/>
      <c r="AV356" s="168"/>
      <c r="AW356" s="168"/>
      <c r="AX356" s="168"/>
      <c r="AY356" s="168"/>
      <c r="AZ356" s="168"/>
      <c r="BA356" s="168"/>
      <c r="BB356" s="168"/>
      <c r="BC356" s="180"/>
    </row>
    <row r="357" spans="1:55" ht="22.5" customHeight="1">
      <c r="A357" s="265" t="s">
        <v>507</v>
      </c>
      <c r="B357" s="277" t="s">
        <v>486</v>
      </c>
      <c r="C357" s="277" t="s">
        <v>301</v>
      </c>
      <c r="D357" s="154" t="s">
        <v>41</v>
      </c>
      <c r="E357" s="168">
        <f t="shared" ref="E357:E359" si="255">H357+K357+N357+Q357+T357+W357+Z357+AE357+AJ357+AO357+AT357+AY357</f>
        <v>1284.7339999999999</v>
      </c>
      <c r="F357" s="168">
        <f t="shared" ref="F357:F363" si="256">I357+L357+O357+R357+U357+X357+AA357+AF357+AK357+AP357+AU357+AZ357</f>
        <v>0</v>
      </c>
      <c r="G357" s="168">
        <f t="shared" si="220"/>
        <v>0</v>
      </c>
      <c r="H357" s="168">
        <f>H358+H359+H360+H362+H363</f>
        <v>0</v>
      </c>
      <c r="I357" s="168">
        <f t="shared" ref="I357:BA357" si="257">I358+I359+I360+I362+I363</f>
        <v>0</v>
      </c>
      <c r="J357" s="168">
        <f t="shared" si="257"/>
        <v>0</v>
      </c>
      <c r="K357" s="168">
        <f t="shared" si="257"/>
        <v>0</v>
      </c>
      <c r="L357" s="168">
        <f t="shared" si="257"/>
        <v>0</v>
      </c>
      <c r="M357" s="168">
        <f t="shared" si="257"/>
        <v>0</v>
      </c>
      <c r="N357" s="168">
        <f t="shared" si="257"/>
        <v>0</v>
      </c>
      <c r="O357" s="168">
        <f t="shared" si="257"/>
        <v>0</v>
      </c>
      <c r="P357" s="168">
        <f t="shared" si="257"/>
        <v>0</v>
      </c>
      <c r="Q357" s="168">
        <f t="shared" si="257"/>
        <v>0</v>
      </c>
      <c r="R357" s="168">
        <f t="shared" si="257"/>
        <v>0</v>
      </c>
      <c r="S357" s="168">
        <f t="shared" si="257"/>
        <v>0</v>
      </c>
      <c r="T357" s="168">
        <f t="shared" si="257"/>
        <v>0</v>
      </c>
      <c r="U357" s="168">
        <f t="shared" si="257"/>
        <v>0</v>
      </c>
      <c r="V357" s="168">
        <f t="shared" si="257"/>
        <v>0</v>
      </c>
      <c r="W357" s="168">
        <f t="shared" si="257"/>
        <v>0</v>
      </c>
      <c r="X357" s="168">
        <f t="shared" si="257"/>
        <v>0</v>
      </c>
      <c r="Y357" s="168">
        <f t="shared" si="257"/>
        <v>0</v>
      </c>
      <c r="Z357" s="168">
        <f t="shared" si="257"/>
        <v>0</v>
      </c>
      <c r="AA357" s="168">
        <f t="shared" si="257"/>
        <v>0</v>
      </c>
      <c r="AB357" s="168">
        <f t="shared" si="257"/>
        <v>0</v>
      </c>
      <c r="AC357" s="168">
        <f t="shared" si="257"/>
        <v>0</v>
      </c>
      <c r="AD357" s="168">
        <f t="shared" si="257"/>
        <v>0</v>
      </c>
      <c r="AE357" s="168">
        <f t="shared" si="257"/>
        <v>1284.7339999999999</v>
      </c>
      <c r="AF357" s="168">
        <f t="shared" si="257"/>
        <v>0</v>
      </c>
      <c r="AG357" s="168">
        <f t="shared" si="257"/>
        <v>0</v>
      </c>
      <c r="AH357" s="168">
        <f t="shared" si="257"/>
        <v>0</v>
      </c>
      <c r="AI357" s="168">
        <f t="shared" si="257"/>
        <v>0</v>
      </c>
      <c r="AJ357" s="168">
        <f t="shared" si="257"/>
        <v>0</v>
      </c>
      <c r="AK357" s="168">
        <f t="shared" si="257"/>
        <v>0</v>
      </c>
      <c r="AL357" s="168">
        <f t="shared" si="257"/>
        <v>0</v>
      </c>
      <c r="AM357" s="168">
        <f t="shared" si="257"/>
        <v>0</v>
      </c>
      <c r="AN357" s="168">
        <f t="shared" si="257"/>
        <v>0</v>
      </c>
      <c r="AO357" s="168">
        <f t="shared" si="257"/>
        <v>0</v>
      </c>
      <c r="AP357" s="168">
        <f t="shared" si="257"/>
        <v>0</v>
      </c>
      <c r="AQ357" s="168">
        <f t="shared" si="257"/>
        <v>0</v>
      </c>
      <c r="AR357" s="168">
        <f t="shared" si="257"/>
        <v>0</v>
      </c>
      <c r="AS357" s="168">
        <f t="shared" si="257"/>
        <v>0</v>
      </c>
      <c r="AT357" s="168">
        <f t="shared" si="257"/>
        <v>0</v>
      </c>
      <c r="AU357" s="168">
        <f t="shared" si="257"/>
        <v>0</v>
      </c>
      <c r="AV357" s="168">
        <f t="shared" si="257"/>
        <v>0</v>
      </c>
      <c r="AW357" s="168">
        <f t="shared" si="257"/>
        <v>0</v>
      </c>
      <c r="AX357" s="168">
        <f t="shared" si="257"/>
        <v>0</v>
      </c>
      <c r="AY357" s="168">
        <f t="shared" si="257"/>
        <v>0</v>
      </c>
      <c r="AZ357" s="168">
        <f t="shared" si="257"/>
        <v>0</v>
      </c>
      <c r="BA357" s="168">
        <f t="shared" si="257"/>
        <v>0</v>
      </c>
      <c r="BB357" s="168"/>
      <c r="BC357" s="180"/>
    </row>
    <row r="358" spans="1:55" ht="32.25" customHeight="1">
      <c r="A358" s="265"/>
      <c r="B358" s="277"/>
      <c r="C358" s="277"/>
      <c r="D358" s="152" t="s">
        <v>37</v>
      </c>
      <c r="E358" s="168">
        <f t="shared" si="255"/>
        <v>0</v>
      </c>
      <c r="F358" s="168">
        <f t="shared" si="256"/>
        <v>0</v>
      </c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/>
      <c r="AQ358" s="168"/>
      <c r="AR358" s="168"/>
      <c r="AS358" s="168"/>
      <c r="AT358" s="168"/>
      <c r="AU358" s="168"/>
      <c r="AV358" s="168"/>
      <c r="AW358" s="168"/>
      <c r="AX358" s="168"/>
      <c r="AY358" s="168"/>
      <c r="AZ358" s="168"/>
      <c r="BA358" s="168"/>
      <c r="BB358" s="168"/>
      <c r="BC358" s="180"/>
    </row>
    <row r="359" spans="1:55" ht="50.25" customHeight="1">
      <c r="A359" s="265"/>
      <c r="B359" s="277"/>
      <c r="C359" s="277"/>
      <c r="D359" s="178" t="s">
        <v>2</v>
      </c>
      <c r="E359" s="168">
        <f t="shared" si="255"/>
        <v>0</v>
      </c>
      <c r="F359" s="168">
        <f t="shared" si="256"/>
        <v>0</v>
      </c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8"/>
      <c r="AT359" s="168"/>
      <c r="AU359" s="168"/>
      <c r="AV359" s="168"/>
      <c r="AW359" s="168"/>
      <c r="AX359" s="168"/>
      <c r="AY359" s="168"/>
      <c r="AZ359" s="168"/>
      <c r="BA359" s="168"/>
      <c r="BB359" s="168"/>
      <c r="BC359" s="180"/>
    </row>
    <row r="360" spans="1:55" ht="22.5" customHeight="1">
      <c r="A360" s="265"/>
      <c r="B360" s="277"/>
      <c r="C360" s="277"/>
      <c r="D360" s="211" t="s">
        <v>270</v>
      </c>
      <c r="E360" s="168">
        <f>H360+K360+N360+Q360+T360+W360+Z360+AE360+AJ360+AO360+AT360+AY360</f>
        <v>1284.7339999999999</v>
      </c>
      <c r="F360" s="168">
        <f t="shared" si="256"/>
        <v>0</v>
      </c>
      <c r="G360" s="168">
        <f t="shared" ref="G360:G388" si="258">F360*100/E360</f>
        <v>0</v>
      </c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>
        <v>1284.7339999999999</v>
      </c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8"/>
      <c r="AT360" s="168"/>
      <c r="AU360" s="168"/>
      <c r="AV360" s="168"/>
      <c r="AW360" s="168"/>
      <c r="AX360" s="168"/>
      <c r="AY360" s="168"/>
      <c r="AZ360" s="168"/>
      <c r="BA360" s="168"/>
      <c r="BB360" s="168"/>
      <c r="BC360" s="180"/>
    </row>
    <row r="361" spans="1:55" ht="82.5" customHeight="1">
      <c r="A361" s="265"/>
      <c r="B361" s="277"/>
      <c r="C361" s="277"/>
      <c r="D361" s="211" t="s">
        <v>276</v>
      </c>
      <c r="E361" s="168">
        <f t="shared" ref="E361:E363" si="259">H361+K361+N361+Q361+T361+W361+Z361+AE361+AJ361+AO361+AT361+AY361</f>
        <v>0</v>
      </c>
      <c r="F361" s="168">
        <f t="shared" si="256"/>
        <v>0</v>
      </c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8"/>
      <c r="AW361" s="168"/>
      <c r="AX361" s="168"/>
      <c r="AY361" s="168"/>
      <c r="AZ361" s="168"/>
      <c r="BA361" s="168"/>
      <c r="BB361" s="168"/>
      <c r="BC361" s="180"/>
    </row>
    <row r="362" spans="1:55" ht="22.5" customHeight="1">
      <c r="A362" s="265"/>
      <c r="B362" s="277"/>
      <c r="C362" s="277"/>
      <c r="D362" s="211" t="s">
        <v>271</v>
      </c>
      <c r="E362" s="168">
        <f t="shared" si="259"/>
        <v>0</v>
      </c>
      <c r="F362" s="168">
        <f t="shared" si="256"/>
        <v>0</v>
      </c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8"/>
      <c r="AZ362" s="168"/>
      <c r="BA362" s="168"/>
      <c r="BB362" s="168"/>
      <c r="BC362" s="180"/>
    </row>
    <row r="363" spans="1:55" ht="31.2">
      <c r="A363" s="265"/>
      <c r="B363" s="277"/>
      <c r="C363" s="277"/>
      <c r="D363" s="212" t="s">
        <v>43</v>
      </c>
      <c r="E363" s="168">
        <f t="shared" si="259"/>
        <v>0</v>
      </c>
      <c r="F363" s="168">
        <f t="shared" si="256"/>
        <v>0</v>
      </c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8"/>
      <c r="AW363" s="168"/>
      <c r="AX363" s="168"/>
      <c r="AY363" s="168"/>
      <c r="AZ363" s="168"/>
      <c r="BA363" s="168"/>
      <c r="BB363" s="168"/>
      <c r="BC363" s="180"/>
    </row>
    <row r="364" spans="1:55" ht="22.5" customHeight="1">
      <c r="A364" s="265" t="s">
        <v>508</v>
      </c>
      <c r="B364" s="277" t="s">
        <v>487</v>
      </c>
      <c r="C364" s="277" t="s">
        <v>301</v>
      </c>
      <c r="D364" s="154" t="s">
        <v>41</v>
      </c>
      <c r="E364" s="168">
        <f t="shared" ref="E364:E366" si="260">H364+K364+N364+Q364+T364+W364+Z364+AE364+AJ364+AO364+AT364+AY364</f>
        <v>856.18399999999997</v>
      </c>
      <c r="F364" s="168">
        <f t="shared" ref="F364:F370" si="261">I364+L364+O364+R364+U364+X364+AA364+AF364+AK364+AP364+AU364+AZ364</f>
        <v>0</v>
      </c>
      <c r="G364" s="168">
        <f t="shared" si="258"/>
        <v>0</v>
      </c>
      <c r="H364" s="168">
        <f>H365+H366+H367+H369+H370</f>
        <v>0</v>
      </c>
      <c r="I364" s="168">
        <f t="shared" ref="I364:BA364" si="262">I365+I366+I367+I369+I370</f>
        <v>0</v>
      </c>
      <c r="J364" s="168">
        <f t="shared" si="262"/>
        <v>0</v>
      </c>
      <c r="K364" s="168">
        <f t="shared" si="262"/>
        <v>0</v>
      </c>
      <c r="L364" s="168">
        <f t="shared" si="262"/>
        <v>0</v>
      </c>
      <c r="M364" s="168">
        <f t="shared" si="262"/>
        <v>0</v>
      </c>
      <c r="N364" s="168">
        <f t="shared" si="262"/>
        <v>0</v>
      </c>
      <c r="O364" s="168">
        <f t="shared" si="262"/>
        <v>0</v>
      </c>
      <c r="P364" s="168">
        <f t="shared" si="262"/>
        <v>0</v>
      </c>
      <c r="Q364" s="168">
        <f t="shared" si="262"/>
        <v>0</v>
      </c>
      <c r="R364" s="168">
        <f t="shared" si="262"/>
        <v>0</v>
      </c>
      <c r="S364" s="168">
        <f t="shared" si="262"/>
        <v>0</v>
      </c>
      <c r="T364" s="168">
        <f t="shared" si="262"/>
        <v>0</v>
      </c>
      <c r="U364" s="168">
        <f t="shared" si="262"/>
        <v>0</v>
      </c>
      <c r="V364" s="168">
        <f t="shared" si="262"/>
        <v>0</v>
      </c>
      <c r="W364" s="168">
        <f t="shared" si="262"/>
        <v>0</v>
      </c>
      <c r="X364" s="168">
        <f t="shared" si="262"/>
        <v>0</v>
      </c>
      <c r="Y364" s="168">
        <f t="shared" si="262"/>
        <v>0</v>
      </c>
      <c r="Z364" s="168">
        <f t="shared" si="262"/>
        <v>0</v>
      </c>
      <c r="AA364" s="168">
        <f t="shared" si="262"/>
        <v>0</v>
      </c>
      <c r="AB364" s="168">
        <f t="shared" si="262"/>
        <v>0</v>
      </c>
      <c r="AC364" s="168">
        <f t="shared" si="262"/>
        <v>0</v>
      </c>
      <c r="AD364" s="168">
        <f t="shared" si="262"/>
        <v>0</v>
      </c>
      <c r="AE364" s="168">
        <f t="shared" si="262"/>
        <v>856.18399999999997</v>
      </c>
      <c r="AF364" s="168">
        <f t="shared" si="262"/>
        <v>0</v>
      </c>
      <c r="AG364" s="168">
        <f t="shared" si="262"/>
        <v>0</v>
      </c>
      <c r="AH364" s="168">
        <f t="shared" si="262"/>
        <v>0</v>
      </c>
      <c r="AI364" s="168">
        <f t="shared" si="262"/>
        <v>0</v>
      </c>
      <c r="AJ364" s="168">
        <f t="shared" si="262"/>
        <v>0</v>
      </c>
      <c r="AK364" s="168">
        <f t="shared" si="262"/>
        <v>0</v>
      </c>
      <c r="AL364" s="168">
        <f t="shared" si="262"/>
        <v>0</v>
      </c>
      <c r="AM364" s="168">
        <f t="shared" si="262"/>
        <v>0</v>
      </c>
      <c r="AN364" s="168">
        <f t="shared" si="262"/>
        <v>0</v>
      </c>
      <c r="AO364" s="168">
        <f t="shared" si="262"/>
        <v>0</v>
      </c>
      <c r="AP364" s="168">
        <f t="shared" si="262"/>
        <v>0</v>
      </c>
      <c r="AQ364" s="168">
        <f t="shared" si="262"/>
        <v>0</v>
      </c>
      <c r="AR364" s="168">
        <f t="shared" si="262"/>
        <v>0</v>
      </c>
      <c r="AS364" s="168">
        <f t="shared" si="262"/>
        <v>0</v>
      </c>
      <c r="AT364" s="168">
        <f t="shared" si="262"/>
        <v>0</v>
      </c>
      <c r="AU364" s="168">
        <f t="shared" si="262"/>
        <v>0</v>
      </c>
      <c r="AV364" s="168">
        <f t="shared" si="262"/>
        <v>0</v>
      </c>
      <c r="AW364" s="168">
        <f t="shared" si="262"/>
        <v>0</v>
      </c>
      <c r="AX364" s="168">
        <f t="shared" si="262"/>
        <v>0</v>
      </c>
      <c r="AY364" s="168">
        <f t="shared" si="262"/>
        <v>0</v>
      </c>
      <c r="AZ364" s="168">
        <f t="shared" si="262"/>
        <v>0</v>
      </c>
      <c r="BA364" s="168">
        <f t="shared" si="262"/>
        <v>0</v>
      </c>
      <c r="BB364" s="168"/>
      <c r="BC364" s="180"/>
    </row>
    <row r="365" spans="1:55" ht="32.25" customHeight="1">
      <c r="A365" s="265"/>
      <c r="B365" s="277"/>
      <c r="C365" s="277"/>
      <c r="D365" s="152" t="s">
        <v>37</v>
      </c>
      <c r="E365" s="168">
        <f t="shared" si="260"/>
        <v>0</v>
      </c>
      <c r="F365" s="168">
        <f t="shared" si="261"/>
        <v>0</v>
      </c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80"/>
    </row>
    <row r="366" spans="1:55" ht="50.25" customHeight="1">
      <c r="A366" s="265"/>
      <c r="B366" s="277"/>
      <c r="C366" s="277"/>
      <c r="D366" s="178" t="s">
        <v>2</v>
      </c>
      <c r="E366" s="168">
        <f t="shared" si="260"/>
        <v>0</v>
      </c>
      <c r="F366" s="168">
        <f t="shared" si="261"/>
        <v>0</v>
      </c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80"/>
    </row>
    <row r="367" spans="1:55" ht="22.5" customHeight="1">
      <c r="A367" s="265"/>
      <c r="B367" s="277"/>
      <c r="C367" s="277"/>
      <c r="D367" s="211" t="s">
        <v>270</v>
      </c>
      <c r="E367" s="168">
        <f>H367+K367+N367+Q367+T367+W367+Z367+AE367+AJ367+AO367+AT367+AY367</f>
        <v>856.18399999999997</v>
      </c>
      <c r="F367" s="168">
        <f t="shared" si="261"/>
        <v>0</v>
      </c>
      <c r="G367" s="168">
        <f t="shared" si="258"/>
        <v>0</v>
      </c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>
        <v>856.18399999999997</v>
      </c>
      <c r="AF367" s="168"/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80"/>
    </row>
    <row r="368" spans="1:55" ht="82.5" customHeight="1">
      <c r="A368" s="265"/>
      <c r="B368" s="277"/>
      <c r="C368" s="277"/>
      <c r="D368" s="211" t="s">
        <v>276</v>
      </c>
      <c r="E368" s="168">
        <f t="shared" ref="E368:E373" si="263">H368+K368+N368+Q368+T368+W368+Z368+AE368+AJ368+AO368+AT368+AY368</f>
        <v>0</v>
      </c>
      <c r="F368" s="168">
        <f t="shared" si="261"/>
        <v>0</v>
      </c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80"/>
    </row>
    <row r="369" spans="1:55" ht="22.5" customHeight="1">
      <c r="A369" s="265"/>
      <c r="B369" s="277"/>
      <c r="C369" s="277"/>
      <c r="D369" s="211" t="s">
        <v>271</v>
      </c>
      <c r="E369" s="168">
        <f t="shared" si="263"/>
        <v>0</v>
      </c>
      <c r="F369" s="168">
        <f t="shared" si="261"/>
        <v>0</v>
      </c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80"/>
    </row>
    <row r="370" spans="1:55" ht="31.2">
      <c r="A370" s="265"/>
      <c r="B370" s="277"/>
      <c r="C370" s="277"/>
      <c r="D370" s="212" t="s">
        <v>43</v>
      </c>
      <c r="E370" s="168">
        <f t="shared" si="263"/>
        <v>0</v>
      </c>
      <c r="F370" s="168">
        <f t="shared" si="261"/>
        <v>0</v>
      </c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68"/>
      <c r="AT370" s="168"/>
      <c r="AU370" s="168"/>
      <c r="AV370" s="168"/>
      <c r="AW370" s="168"/>
      <c r="AX370" s="168"/>
      <c r="AY370" s="168"/>
      <c r="AZ370" s="168"/>
      <c r="BA370" s="168"/>
      <c r="BB370" s="168"/>
      <c r="BC370" s="180"/>
    </row>
    <row r="371" spans="1:55" ht="22.5" customHeight="1">
      <c r="A371" s="265" t="s">
        <v>541</v>
      </c>
      <c r="B371" s="277" t="s">
        <v>543</v>
      </c>
      <c r="C371" s="277" t="s">
        <v>301</v>
      </c>
      <c r="D371" s="154" t="s">
        <v>41</v>
      </c>
      <c r="E371" s="168">
        <f t="shared" si="263"/>
        <v>3721.85</v>
      </c>
      <c r="F371" s="168">
        <f t="shared" ref="F371:F377" si="264">I371+L371+O371+R371+U371+X371+AA371+AF371+AK371+AP371+AU371+AZ371</f>
        <v>0</v>
      </c>
      <c r="G371" s="168">
        <f t="shared" ref="G371" si="265">F371*100/E371</f>
        <v>0</v>
      </c>
      <c r="H371" s="168">
        <f>H372+H373+H374+H376+H377</f>
        <v>0</v>
      </c>
      <c r="I371" s="168">
        <f t="shared" ref="I371:BA371" si="266">I372+I373+I374+I376+I377</f>
        <v>0</v>
      </c>
      <c r="J371" s="168">
        <f t="shared" si="266"/>
        <v>0</v>
      </c>
      <c r="K371" s="168">
        <f t="shared" si="266"/>
        <v>0</v>
      </c>
      <c r="L371" s="168">
        <f t="shared" si="266"/>
        <v>0</v>
      </c>
      <c r="M371" s="168">
        <f t="shared" si="266"/>
        <v>0</v>
      </c>
      <c r="N371" s="168">
        <f t="shared" si="266"/>
        <v>0</v>
      </c>
      <c r="O371" s="168">
        <f t="shared" si="266"/>
        <v>0</v>
      </c>
      <c r="P371" s="168">
        <f t="shared" si="266"/>
        <v>0</v>
      </c>
      <c r="Q371" s="168">
        <f t="shared" si="266"/>
        <v>0</v>
      </c>
      <c r="R371" s="168">
        <f t="shared" si="266"/>
        <v>0</v>
      </c>
      <c r="S371" s="168">
        <f t="shared" si="266"/>
        <v>0</v>
      </c>
      <c r="T371" s="168">
        <f t="shared" si="266"/>
        <v>0</v>
      </c>
      <c r="U371" s="168">
        <f t="shared" si="266"/>
        <v>0</v>
      </c>
      <c r="V371" s="168">
        <f t="shared" si="266"/>
        <v>0</v>
      </c>
      <c r="W371" s="168">
        <f t="shared" si="266"/>
        <v>0</v>
      </c>
      <c r="X371" s="168">
        <f t="shared" si="266"/>
        <v>0</v>
      </c>
      <c r="Y371" s="168">
        <f t="shared" si="266"/>
        <v>0</v>
      </c>
      <c r="Z371" s="168">
        <f t="shared" si="266"/>
        <v>0</v>
      </c>
      <c r="AA371" s="168">
        <f t="shared" si="266"/>
        <v>0</v>
      </c>
      <c r="AB371" s="168">
        <f t="shared" si="266"/>
        <v>0</v>
      </c>
      <c r="AC371" s="168">
        <f t="shared" si="266"/>
        <v>0</v>
      </c>
      <c r="AD371" s="168">
        <f t="shared" si="266"/>
        <v>0</v>
      </c>
      <c r="AE371" s="168">
        <f t="shared" si="266"/>
        <v>3721.85</v>
      </c>
      <c r="AF371" s="168">
        <f t="shared" si="266"/>
        <v>0</v>
      </c>
      <c r="AG371" s="168">
        <f t="shared" si="266"/>
        <v>0</v>
      </c>
      <c r="AH371" s="168">
        <f t="shared" si="266"/>
        <v>0</v>
      </c>
      <c r="AI371" s="168">
        <f t="shared" si="266"/>
        <v>0</v>
      </c>
      <c r="AJ371" s="168">
        <f t="shared" si="266"/>
        <v>0</v>
      </c>
      <c r="AK371" s="168">
        <f t="shared" si="266"/>
        <v>0</v>
      </c>
      <c r="AL371" s="168">
        <f t="shared" si="266"/>
        <v>0</v>
      </c>
      <c r="AM371" s="168">
        <f t="shared" si="266"/>
        <v>0</v>
      </c>
      <c r="AN371" s="168">
        <f t="shared" si="266"/>
        <v>0</v>
      </c>
      <c r="AO371" s="168">
        <f t="shared" si="266"/>
        <v>0</v>
      </c>
      <c r="AP371" s="168">
        <f t="shared" si="266"/>
        <v>0</v>
      </c>
      <c r="AQ371" s="168">
        <f t="shared" si="266"/>
        <v>0</v>
      </c>
      <c r="AR371" s="168">
        <f t="shared" si="266"/>
        <v>0</v>
      </c>
      <c r="AS371" s="168">
        <f t="shared" si="266"/>
        <v>0</v>
      </c>
      <c r="AT371" s="168">
        <f t="shared" si="266"/>
        <v>0</v>
      </c>
      <c r="AU371" s="168">
        <f t="shared" si="266"/>
        <v>0</v>
      </c>
      <c r="AV371" s="168">
        <f t="shared" si="266"/>
        <v>0</v>
      </c>
      <c r="AW371" s="168">
        <f t="shared" si="266"/>
        <v>0</v>
      </c>
      <c r="AX371" s="168">
        <f t="shared" si="266"/>
        <v>0</v>
      </c>
      <c r="AY371" s="168">
        <f t="shared" si="266"/>
        <v>0</v>
      </c>
      <c r="AZ371" s="168">
        <f t="shared" si="266"/>
        <v>0</v>
      </c>
      <c r="BA371" s="168">
        <f t="shared" si="266"/>
        <v>0</v>
      </c>
      <c r="BB371" s="168"/>
      <c r="BC371" s="221"/>
    </row>
    <row r="372" spans="1:55" ht="32.25" customHeight="1">
      <c r="A372" s="265"/>
      <c r="B372" s="277"/>
      <c r="C372" s="277"/>
      <c r="D372" s="152" t="s">
        <v>37</v>
      </c>
      <c r="E372" s="168">
        <f t="shared" si="263"/>
        <v>0</v>
      </c>
      <c r="F372" s="168">
        <f t="shared" si="264"/>
        <v>0</v>
      </c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8"/>
      <c r="BC372" s="221"/>
    </row>
    <row r="373" spans="1:55" ht="50.25" customHeight="1">
      <c r="A373" s="265"/>
      <c r="B373" s="277"/>
      <c r="C373" s="277"/>
      <c r="D373" s="178" t="s">
        <v>2</v>
      </c>
      <c r="E373" s="168">
        <f t="shared" si="263"/>
        <v>0</v>
      </c>
      <c r="F373" s="168">
        <f t="shared" si="264"/>
        <v>0</v>
      </c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/>
      <c r="AQ373" s="168"/>
      <c r="AR373" s="168"/>
      <c r="AS373" s="168"/>
      <c r="AT373" s="168"/>
      <c r="AU373" s="168"/>
      <c r="AV373" s="168"/>
      <c r="AW373" s="168"/>
      <c r="AX373" s="168"/>
      <c r="AY373" s="168"/>
      <c r="AZ373" s="168"/>
      <c r="BA373" s="168"/>
      <c r="BB373" s="168"/>
      <c r="BC373" s="221"/>
    </row>
    <row r="374" spans="1:55" ht="22.5" customHeight="1">
      <c r="A374" s="265"/>
      <c r="B374" s="277"/>
      <c r="C374" s="277"/>
      <c r="D374" s="220" t="s">
        <v>270</v>
      </c>
      <c r="E374" s="168">
        <f>H374+K374+N374+Q374+T374+W374+Z374+AE374+AJ374+AO374+AT374+AY374</f>
        <v>3721.85</v>
      </c>
      <c r="F374" s="168">
        <f t="shared" si="264"/>
        <v>0</v>
      </c>
      <c r="G374" s="168">
        <f t="shared" ref="G374" si="267">F374*100/E374</f>
        <v>0</v>
      </c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>
        <v>3721.85</v>
      </c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/>
      <c r="AZ374" s="168"/>
      <c r="BA374" s="168"/>
      <c r="BB374" s="168"/>
      <c r="BC374" s="221"/>
    </row>
    <row r="375" spans="1:55" ht="82.5" customHeight="1">
      <c r="A375" s="265"/>
      <c r="B375" s="277"/>
      <c r="C375" s="277"/>
      <c r="D375" s="220" t="s">
        <v>276</v>
      </c>
      <c r="E375" s="168">
        <f t="shared" ref="E375:E380" si="268">H375+K375+N375+Q375+T375+W375+Z375+AE375+AJ375+AO375+AT375+AY375</f>
        <v>0</v>
      </c>
      <c r="F375" s="168">
        <f t="shared" si="264"/>
        <v>0</v>
      </c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221"/>
    </row>
    <row r="376" spans="1:55" ht="22.5" customHeight="1">
      <c r="A376" s="265"/>
      <c r="B376" s="277"/>
      <c r="C376" s="277"/>
      <c r="D376" s="220" t="s">
        <v>271</v>
      </c>
      <c r="E376" s="168">
        <f t="shared" si="268"/>
        <v>0</v>
      </c>
      <c r="F376" s="168">
        <f t="shared" si="264"/>
        <v>0</v>
      </c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  <c r="AP376" s="168"/>
      <c r="AQ376" s="168"/>
      <c r="AR376" s="168"/>
      <c r="AS376" s="168"/>
      <c r="AT376" s="168"/>
      <c r="AU376" s="168"/>
      <c r="AV376" s="168"/>
      <c r="AW376" s="168"/>
      <c r="AX376" s="168"/>
      <c r="AY376" s="168"/>
      <c r="AZ376" s="168"/>
      <c r="BA376" s="168"/>
      <c r="BB376" s="168"/>
      <c r="BC376" s="221"/>
    </row>
    <row r="377" spans="1:55" ht="31.2">
      <c r="A377" s="265"/>
      <c r="B377" s="277"/>
      <c r="C377" s="277"/>
      <c r="D377" s="221" t="s">
        <v>43</v>
      </c>
      <c r="E377" s="168">
        <f t="shared" si="268"/>
        <v>0</v>
      </c>
      <c r="F377" s="168">
        <f t="shared" si="264"/>
        <v>0</v>
      </c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221"/>
    </row>
    <row r="378" spans="1:55" ht="22.5" customHeight="1">
      <c r="A378" s="265" t="s">
        <v>542</v>
      </c>
      <c r="B378" s="277" t="s">
        <v>544</v>
      </c>
      <c r="C378" s="277" t="s">
        <v>301</v>
      </c>
      <c r="D378" s="154" t="s">
        <v>41</v>
      </c>
      <c r="E378" s="168">
        <f t="shared" si="268"/>
        <v>3633.45</v>
      </c>
      <c r="F378" s="168">
        <f t="shared" ref="F378:F384" si="269">I378+L378+O378+R378+U378+X378+AA378+AF378+AK378+AP378+AU378+AZ378</f>
        <v>0</v>
      </c>
      <c r="G378" s="168">
        <f t="shared" ref="G378" si="270">F378*100/E378</f>
        <v>0</v>
      </c>
      <c r="H378" s="168">
        <f>H379+H380+H381+H383+H384</f>
        <v>0</v>
      </c>
      <c r="I378" s="168">
        <f t="shared" ref="I378:BA378" si="271">I379+I380+I381+I383+I384</f>
        <v>0</v>
      </c>
      <c r="J378" s="168">
        <f t="shared" si="271"/>
        <v>0</v>
      </c>
      <c r="K378" s="168">
        <f t="shared" si="271"/>
        <v>0</v>
      </c>
      <c r="L378" s="168">
        <f t="shared" si="271"/>
        <v>0</v>
      </c>
      <c r="M378" s="168">
        <f t="shared" si="271"/>
        <v>0</v>
      </c>
      <c r="N378" s="168">
        <f t="shared" si="271"/>
        <v>0</v>
      </c>
      <c r="O378" s="168">
        <f t="shared" si="271"/>
        <v>0</v>
      </c>
      <c r="P378" s="168">
        <f t="shared" si="271"/>
        <v>0</v>
      </c>
      <c r="Q378" s="168">
        <f t="shared" si="271"/>
        <v>0</v>
      </c>
      <c r="R378" s="168">
        <f t="shared" si="271"/>
        <v>0</v>
      </c>
      <c r="S378" s="168">
        <f t="shared" si="271"/>
        <v>0</v>
      </c>
      <c r="T378" s="168">
        <f t="shared" si="271"/>
        <v>0</v>
      </c>
      <c r="U378" s="168">
        <f t="shared" si="271"/>
        <v>0</v>
      </c>
      <c r="V378" s="168">
        <f t="shared" si="271"/>
        <v>0</v>
      </c>
      <c r="W378" s="168">
        <f t="shared" si="271"/>
        <v>0</v>
      </c>
      <c r="X378" s="168">
        <f t="shared" si="271"/>
        <v>0</v>
      </c>
      <c r="Y378" s="168">
        <f t="shared" si="271"/>
        <v>0</v>
      </c>
      <c r="Z378" s="168">
        <f t="shared" si="271"/>
        <v>0</v>
      </c>
      <c r="AA378" s="168">
        <f t="shared" si="271"/>
        <v>0</v>
      </c>
      <c r="AB378" s="168">
        <f t="shared" si="271"/>
        <v>0</v>
      </c>
      <c r="AC378" s="168">
        <f t="shared" si="271"/>
        <v>0</v>
      </c>
      <c r="AD378" s="168">
        <f t="shared" si="271"/>
        <v>0</v>
      </c>
      <c r="AE378" s="168">
        <f t="shared" si="271"/>
        <v>3633.45</v>
      </c>
      <c r="AF378" s="168">
        <f t="shared" si="271"/>
        <v>0</v>
      </c>
      <c r="AG378" s="168">
        <f t="shared" si="271"/>
        <v>0</v>
      </c>
      <c r="AH378" s="168">
        <f t="shared" si="271"/>
        <v>0</v>
      </c>
      <c r="AI378" s="168">
        <f t="shared" si="271"/>
        <v>0</v>
      </c>
      <c r="AJ378" s="168">
        <f t="shared" si="271"/>
        <v>0</v>
      </c>
      <c r="AK378" s="168">
        <f t="shared" si="271"/>
        <v>0</v>
      </c>
      <c r="AL378" s="168">
        <f t="shared" si="271"/>
        <v>0</v>
      </c>
      <c r="AM378" s="168">
        <f t="shared" si="271"/>
        <v>0</v>
      </c>
      <c r="AN378" s="168">
        <f t="shared" si="271"/>
        <v>0</v>
      </c>
      <c r="AO378" s="168">
        <f t="shared" si="271"/>
        <v>0</v>
      </c>
      <c r="AP378" s="168">
        <f t="shared" si="271"/>
        <v>0</v>
      </c>
      <c r="AQ378" s="168">
        <f t="shared" si="271"/>
        <v>0</v>
      </c>
      <c r="AR378" s="168">
        <f t="shared" si="271"/>
        <v>0</v>
      </c>
      <c r="AS378" s="168">
        <f t="shared" si="271"/>
        <v>0</v>
      </c>
      <c r="AT378" s="168">
        <f t="shared" si="271"/>
        <v>0</v>
      </c>
      <c r="AU378" s="168">
        <f t="shared" si="271"/>
        <v>0</v>
      </c>
      <c r="AV378" s="168">
        <f t="shared" si="271"/>
        <v>0</v>
      </c>
      <c r="AW378" s="168">
        <f t="shared" si="271"/>
        <v>0</v>
      </c>
      <c r="AX378" s="168">
        <f t="shared" si="271"/>
        <v>0</v>
      </c>
      <c r="AY378" s="168">
        <f t="shared" si="271"/>
        <v>0</v>
      </c>
      <c r="AZ378" s="168">
        <f t="shared" si="271"/>
        <v>0</v>
      </c>
      <c r="BA378" s="168">
        <f t="shared" si="271"/>
        <v>0</v>
      </c>
      <c r="BB378" s="168"/>
      <c r="BC378" s="221"/>
    </row>
    <row r="379" spans="1:55" ht="32.25" customHeight="1">
      <c r="A379" s="265"/>
      <c r="B379" s="277"/>
      <c r="C379" s="277"/>
      <c r="D379" s="152" t="s">
        <v>37</v>
      </c>
      <c r="E379" s="168">
        <f t="shared" si="268"/>
        <v>0</v>
      </c>
      <c r="F379" s="168">
        <f t="shared" si="269"/>
        <v>0</v>
      </c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8"/>
      <c r="AW379" s="168"/>
      <c r="AX379" s="168"/>
      <c r="AY379" s="168"/>
      <c r="AZ379" s="168"/>
      <c r="BA379" s="168"/>
      <c r="BB379" s="168"/>
      <c r="BC379" s="221"/>
    </row>
    <row r="380" spans="1:55" ht="50.25" customHeight="1">
      <c r="A380" s="265"/>
      <c r="B380" s="277"/>
      <c r="C380" s="277"/>
      <c r="D380" s="178" t="s">
        <v>2</v>
      </c>
      <c r="E380" s="168">
        <f t="shared" si="268"/>
        <v>0</v>
      </c>
      <c r="F380" s="168">
        <f t="shared" si="269"/>
        <v>0</v>
      </c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221"/>
    </row>
    <row r="381" spans="1:55" ht="22.5" customHeight="1">
      <c r="A381" s="265"/>
      <c r="B381" s="277"/>
      <c r="C381" s="277"/>
      <c r="D381" s="220" t="s">
        <v>270</v>
      </c>
      <c r="E381" s="168">
        <f>H381+K381+N381+Q381+T381+W381+Z381+AE381+AJ381+AO381+AT381+AY381</f>
        <v>3633.45</v>
      </c>
      <c r="F381" s="168">
        <f t="shared" si="269"/>
        <v>0</v>
      </c>
      <c r="G381" s="168">
        <f t="shared" ref="G381" si="272">F381*100/E381</f>
        <v>0</v>
      </c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>
        <v>3633.45</v>
      </c>
      <c r="AF381" s="168"/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8"/>
      <c r="AW381" s="168"/>
      <c r="AX381" s="168"/>
      <c r="AY381" s="168"/>
      <c r="AZ381" s="168"/>
      <c r="BA381" s="168"/>
      <c r="BB381" s="168"/>
      <c r="BC381" s="221"/>
    </row>
    <row r="382" spans="1:55" ht="82.5" customHeight="1">
      <c r="A382" s="265"/>
      <c r="B382" s="277"/>
      <c r="C382" s="277"/>
      <c r="D382" s="220" t="s">
        <v>276</v>
      </c>
      <c r="E382" s="168">
        <f t="shared" ref="E382:E384" si="273">H382+K382+N382+Q382+T382+W382+Z382+AE382+AJ382+AO382+AT382+AY382</f>
        <v>0</v>
      </c>
      <c r="F382" s="168">
        <f t="shared" si="269"/>
        <v>0</v>
      </c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221"/>
    </row>
    <row r="383" spans="1:55" ht="22.5" customHeight="1">
      <c r="A383" s="265"/>
      <c r="B383" s="277"/>
      <c r="C383" s="277"/>
      <c r="D383" s="220" t="s">
        <v>271</v>
      </c>
      <c r="E383" s="168">
        <f t="shared" si="273"/>
        <v>0</v>
      </c>
      <c r="F383" s="168">
        <f t="shared" si="269"/>
        <v>0</v>
      </c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221"/>
    </row>
    <row r="384" spans="1:55" ht="31.2">
      <c r="A384" s="265"/>
      <c r="B384" s="277"/>
      <c r="C384" s="277"/>
      <c r="D384" s="221" t="s">
        <v>43</v>
      </c>
      <c r="E384" s="168">
        <f t="shared" si="273"/>
        <v>0</v>
      </c>
      <c r="F384" s="168">
        <f t="shared" si="269"/>
        <v>0</v>
      </c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221"/>
    </row>
    <row r="385" spans="1:55" ht="15.6">
      <c r="A385" s="289" t="s">
        <v>331</v>
      </c>
      <c r="B385" s="290"/>
      <c r="C385" s="290"/>
      <c r="D385" s="154" t="s">
        <v>41</v>
      </c>
      <c r="E385" s="168">
        <f t="shared" ref="E385:F391" si="274">E161</f>
        <v>64900.304229999994</v>
      </c>
      <c r="F385" s="168">
        <f t="shared" si="274"/>
        <v>158.79455000000002</v>
      </c>
      <c r="G385" s="168">
        <f t="shared" si="258"/>
        <v>0.24467458494069377</v>
      </c>
      <c r="H385" s="168">
        <f t="shared" ref="H385:BA385" si="275">H161</f>
        <v>0</v>
      </c>
      <c r="I385" s="168">
        <f t="shared" si="275"/>
        <v>0</v>
      </c>
      <c r="J385" s="168">
        <f t="shared" si="275"/>
        <v>0</v>
      </c>
      <c r="K385" s="168">
        <f t="shared" si="275"/>
        <v>0</v>
      </c>
      <c r="L385" s="168">
        <f t="shared" si="275"/>
        <v>0</v>
      </c>
      <c r="M385" s="168">
        <f t="shared" si="275"/>
        <v>0</v>
      </c>
      <c r="N385" s="168">
        <f t="shared" si="275"/>
        <v>0</v>
      </c>
      <c r="O385" s="168">
        <f t="shared" si="275"/>
        <v>0</v>
      </c>
      <c r="P385" s="168">
        <f t="shared" si="275"/>
        <v>0</v>
      </c>
      <c r="Q385" s="168">
        <f t="shared" si="275"/>
        <v>0</v>
      </c>
      <c r="R385" s="168">
        <f t="shared" si="275"/>
        <v>0</v>
      </c>
      <c r="S385" s="168">
        <f t="shared" si="275"/>
        <v>0</v>
      </c>
      <c r="T385" s="168">
        <f t="shared" si="275"/>
        <v>78.394549999999995</v>
      </c>
      <c r="U385" s="168">
        <f t="shared" si="275"/>
        <v>78.394549999999995</v>
      </c>
      <c r="V385" s="168">
        <f t="shared" si="275"/>
        <v>0</v>
      </c>
      <c r="W385" s="168">
        <f t="shared" si="275"/>
        <v>80.400000000000006</v>
      </c>
      <c r="X385" s="168">
        <f t="shared" si="275"/>
        <v>80.400000000000006</v>
      </c>
      <c r="Y385" s="168">
        <f t="shared" si="275"/>
        <v>0</v>
      </c>
      <c r="Z385" s="168">
        <f t="shared" si="275"/>
        <v>0</v>
      </c>
      <c r="AA385" s="168">
        <f t="shared" si="275"/>
        <v>0</v>
      </c>
      <c r="AB385" s="168">
        <f t="shared" si="275"/>
        <v>0</v>
      </c>
      <c r="AC385" s="168">
        <f t="shared" si="275"/>
        <v>0</v>
      </c>
      <c r="AD385" s="168">
        <f t="shared" si="275"/>
        <v>0</v>
      </c>
      <c r="AE385" s="168">
        <f t="shared" si="275"/>
        <v>64741.509679999996</v>
      </c>
      <c r="AF385" s="168">
        <f t="shared" si="275"/>
        <v>0</v>
      </c>
      <c r="AG385" s="168">
        <f t="shared" si="275"/>
        <v>0</v>
      </c>
      <c r="AH385" s="168">
        <f t="shared" si="275"/>
        <v>0</v>
      </c>
      <c r="AI385" s="168">
        <f t="shared" si="275"/>
        <v>0</v>
      </c>
      <c r="AJ385" s="168">
        <f t="shared" si="275"/>
        <v>0</v>
      </c>
      <c r="AK385" s="168">
        <f t="shared" si="275"/>
        <v>0</v>
      </c>
      <c r="AL385" s="168">
        <f t="shared" si="275"/>
        <v>0</v>
      </c>
      <c r="AM385" s="168">
        <f t="shared" si="275"/>
        <v>0</v>
      </c>
      <c r="AN385" s="168">
        <f t="shared" si="275"/>
        <v>0</v>
      </c>
      <c r="AO385" s="168">
        <f t="shared" si="275"/>
        <v>0</v>
      </c>
      <c r="AP385" s="168">
        <f t="shared" si="275"/>
        <v>0</v>
      </c>
      <c r="AQ385" s="168">
        <f t="shared" si="275"/>
        <v>0</v>
      </c>
      <c r="AR385" s="168">
        <f t="shared" si="275"/>
        <v>0</v>
      </c>
      <c r="AS385" s="168">
        <f t="shared" si="275"/>
        <v>0</v>
      </c>
      <c r="AT385" s="168">
        <f t="shared" si="275"/>
        <v>0</v>
      </c>
      <c r="AU385" s="168">
        <f t="shared" si="275"/>
        <v>0</v>
      </c>
      <c r="AV385" s="168">
        <f t="shared" si="275"/>
        <v>0</v>
      </c>
      <c r="AW385" s="168">
        <f t="shared" si="275"/>
        <v>0</v>
      </c>
      <c r="AX385" s="168">
        <f t="shared" si="275"/>
        <v>0</v>
      </c>
      <c r="AY385" s="168">
        <f t="shared" si="275"/>
        <v>0</v>
      </c>
      <c r="AZ385" s="168">
        <f t="shared" si="275"/>
        <v>0</v>
      </c>
      <c r="BA385" s="168">
        <f t="shared" si="275"/>
        <v>0</v>
      </c>
      <c r="BB385" s="168"/>
      <c r="BC385" s="180"/>
    </row>
    <row r="386" spans="1:55" ht="31.2">
      <c r="A386" s="289"/>
      <c r="B386" s="290"/>
      <c r="C386" s="290"/>
      <c r="D386" s="154" t="s">
        <v>37</v>
      </c>
      <c r="E386" s="168">
        <f t="shared" si="274"/>
        <v>0</v>
      </c>
      <c r="F386" s="168">
        <f t="shared" si="274"/>
        <v>0</v>
      </c>
      <c r="G386" s="168">
        <f>G162</f>
        <v>0</v>
      </c>
      <c r="H386" s="168">
        <f t="shared" ref="H386:BA386" si="276">H162</f>
        <v>0</v>
      </c>
      <c r="I386" s="168">
        <f t="shared" si="276"/>
        <v>0</v>
      </c>
      <c r="J386" s="168">
        <f t="shared" si="276"/>
        <v>0</v>
      </c>
      <c r="K386" s="168">
        <f t="shared" si="276"/>
        <v>0</v>
      </c>
      <c r="L386" s="168">
        <f t="shared" si="276"/>
        <v>0</v>
      </c>
      <c r="M386" s="168">
        <f t="shared" si="276"/>
        <v>0</v>
      </c>
      <c r="N386" s="168">
        <f t="shared" si="276"/>
        <v>0</v>
      </c>
      <c r="O386" s="168">
        <f t="shared" si="276"/>
        <v>0</v>
      </c>
      <c r="P386" s="168">
        <f t="shared" si="276"/>
        <v>0</v>
      </c>
      <c r="Q386" s="168">
        <f t="shared" si="276"/>
        <v>0</v>
      </c>
      <c r="R386" s="168">
        <f t="shared" si="276"/>
        <v>0</v>
      </c>
      <c r="S386" s="168">
        <f t="shared" si="276"/>
        <v>0</v>
      </c>
      <c r="T386" s="168">
        <f t="shared" si="276"/>
        <v>0</v>
      </c>
      <c r="U386" s="168">
        <f t="shared" si="276"/>
        <v>0</v>
      </c>
      <c r="V386" s="168">
        <f t="shared" si="276"/>
        <v>0</v>
      </c>
      <c r="W386" s="168">
        <f t="shared" si="276"/>
        <v>0</v>
      </c>
      <c r="X386" s="168">
        <f t="shared" si="276"/>
        <v>0</v>
      </c>
      <c r="Y386" s="168">
        <f t="shared" si="276"/>
        <v>0</v>
      </c>
      <c r="Z386" s="168">
        <f t="shared" si="276"/>
        <v>0</v>
      </c>
      <c r="AA386" s="168">
        <f t="shared" si="276"/>
        <v>0</v>
      </c>
      <c r="AB386" s="168">
        <f t="shared" si="276"/>
        <v>0</v>
      </c>
      <c r="AC386" s="168">
        <f t="shared" si="276"/>
        <v>0</v>
      </c>
      <c r="AD386" s="168">
        <f t="shared" si="276"/>
        <v>0</v>
      </c>
      <c r="AE386" s="168">
        <f t="shared" si="276"/>
        <v>0</v>
      </c>
      <c r="AF386" s="168">
        <f t="shared" si="276"/>
        <v>0</v>
      </c>
      <c r="AG386" s="168">
        <f t="shared" si="276"/>
        <v>0</v>
      </c>
      <c r="AH386" s="168">
        <f t="shared" si="276"/>
        <v>0</v>
      </c>
      <c r="AI386" s="168">
        <f t="shared" si="276"/>
        <v>0</v>
      </c>
      <c r="AJ386" s="168">
        <f t="shared" si="276"/>
        <v>0</v>
      </c>
      <c r="AK386" s="168">
        <f t="shared" si="276"/>
        <v>0</v>
      </c>
      <c r="AL386" s="168">
        <f t="shared" si="276"/>
        <v>0</v>
      </c>
      <c r="AM386" s="168">
        <f t="shared" si="276"/>
        <v>0</v>
      </c>
      <c r="AN386" s="168">
        <f t="shared" si="276"/>
        <v>0</v>
      </c>
      <c r="AO386" s="168">
        <f t="shared" si="276"/>
        <v>0</v>
      </c>
      <c r="AP386" s="168">
        <f t="shared" si="276"/>
        <v>0</v>
      </c>
      <c r="AQ386" s="168">
        <f t="shared" si="276"/>
        <v>0</v>
      </c>
      <c r="AR386" s="168">
        <f t="shared" si="276"/>
        <v>0</v>
      </c>
      <c r="AS386" s="168">
        <f t="shared" si="276"/>
        <v>0</v>
      </c>
      <c r="AT386" s="168">
        <f t="shared" si="276"/>
        <v>0</v>
      </c>
      <c r="AU386" s="168">
        <f t="shared" si="276"/>
        <v>0</v>
      </c>
      <c r="AV386" s="168">
        <f t="shared" si="276"/>
        <v>0</v>
      </c>
      <c r="AW386" s="168">
        <f t="shared" si="276"/>
        <v>0</v>
      </c>
      <c r="AX386" s="168">
        <f t="shared" si="276"/>
        <v>0</v>
      </c>
      <c r="AY386" s="168">
        <f t="shared" si="276"/>
        <v>0</v>
      </c>
      <c r="AZ386" s="168">
        <f t="shared" si="276"/>
        <v>0</v>
      </c>
      <c r="BA386" s="168">
        <f t="shared" si="276"/>
        <v>0</v>
      </c>
      <c r="BB386" s="168"/>
      <c r="BC386" s="180"/>
    </row>
    <row r="387" spans="1:55" ht="46.8">
      <c r="A387" s="289"/>
      <c r="B387" s="290"/>
      <c r="C387" s="290"/>
      <c r="D387" s="179" t="s">
        <v>2</v>
      </c>
      <c r="E387" s="168">
        <f t="shared" si="274"/>
        <v>52628.104229999997</v>
      </c>
      <c r="F387" s="168">
        <f t="shared" si="274"/>
        <v>0</v>
      </c>
      <c r="G387" s="168">
        <f t="shared" si="258"/>
        <v>0</v>
      </c>
      <c r="H387" s="168">
        <f t="shared" ref="H387:BA387" si="277">H163</f>
        <v>0</v>
      </c>
      <c r="I387" s="168">
        <f t="shared" si="277"/>
        <v>0</v>
      </c>
      <c r="J387" s="168">
        <f t="shared" si="277"/>
        <v>0</v>
      </c>
      <c r="K387" s="168">
        <f t="shared" si="277"/>
        <v>0</v>
      </c>
      <c r="L387" s="168">
        <f t="shared" si="277"/>
        <v>0</v>
      </c>
      <c r="M387" s="168">
        <f t="shared" si="277"/>
        <v>0</v>
      </c>
      <c r="N387" s="168">
        <f t="shared" si="277"/>
        <v>0</v>
      </c>
      <c r="O387" s="168">
        <f t="shared" si="277"/>
        <v>0</v>
      </c>
      <c r="P387" s="168">
        <f t="shared" si="277"/>
        <v>0</v>
      </c>
      <c r="Q387" s="168">
        <f t="shared" si="277"/>
        <v>0</v>
      </c>
      <c r="R387" s="168">
        <f t="shared" si="277"/>
        <v>0</v>
      </c>
      <c r="S387" s="168">
        <f t="shared" si="277"/>
        <v>0</v>
      </c>
      <c r="T387" s="168">
        <f t="shared" si="277"/>
        <v>0</v>
      </c>
      <c r="U387" s="168">
        <f t="shared" si="277"/>
        <v>0</v>
      </c>
      <c r="V387" s="168">
        <f t="shared" si="277"/>
        <v>0</v>
      </c>
      <c r="W387" s="168">
        <f t="shared" si="277"/>
        <v>0</v>
      </c>
      <c r="X387" s="168">
        <f t="shared" si="277"/>
        <v>0</v>
      </c>
      <c r="Y387" s="168">
        <f t="shared" si="277"/>
        <v>0</v>
      </c>
      <c r="Z387" s="168">
        <f t="shared" si="277"/>
        <v>0</v>
      </c>
      <c r="AA387" s="168">
        <f t="shared" si="277"/>
        <v>0</v>
      </c>
      <c r="AB387" s="168">
        <f t="shared" si="277"/>
        <v>0</v>
      </c>
      <c r="AC387" s="168">
        <f t="shared" si="277"/>
        <v>0</v>
      </c>
      <c r="AD387" s="168">
        <f t="shared" si="277"/>
        <v>0</v>
      </c>
      <c r="AE387" s="168">
        <f t="shared" si="277"/>
        <v>52628.104229999997</v>
      </c>
      <c r="AF387" s="168">
        <f t="shared" si="277"/>
        <v>0</v>
      </c>
      <c r="AG387" s="168">
        <f t="shared" si="277"/>
        <v>0</v>
      </c>
      <c r="AH387" s="168">
        <f t="shared" si="277"/>
        <v>0</v>
      </c>
      <c r="AI387" s="168">
        <f t="shared" si="277"/>
        <v>0</v>
      </c>
      <c r="AJ387" s="168">
        <f t="shared" si="277"/>
        <v>0</v>
      </c>
      <c r="AK387" s="168">
        <f t="shared" si="277"/>
        <v>0</v>
      </c>
      <c r="AL387" s="168">
        <f t="shared" si="277"/>
        <v>0</v>
      </c>
      <c r="AM387" s="168">
        <f t="shared" si="277"/>
        <v>0</v>
      </c>
      <c r="AN387" s="168">
        <f t="shared" si="277"/>
        <v>0</v>
      </c>
      <c r="AO387" s="168">
        <f t="shared" si="277"/>
        <v>0</v>
      </c>
      <c r="AP387" s="168">
        <f t="shared" si="277"/>
        <v>0</v>
      </c>
      <c r="AQ387" s="168">
        <f t="shared" si="277"/>
        <v>0</v>
      </c>
      <c r="AR387" s="168">
        <f t="shared" si="277"/>
        <v>0</v>
      </c>
      <c r="AS387" s="168">
        <f t="shared" si="277"/>
        <v>0</v>
      </c>
      <c r="AT387" s="168">
        <f t="shared" si="277"/>
        <v>0</v>
      </c>
      <c r="AU387" s="168">
        <f t="shared" si="277"/>
        <v>0</v>
      </c>
      <c r="AV387" s="168">
        <f t="shared" si="277"/>
        <v>0</v>
      </c>
      <c r="AW387" s="168">
        <f t="shared" si="277"/>
        <v>0</v>
      </c>
      <c r="AX387" s="168">
        <f t="shared" si="277"/>
        <v>0</v>
      </c>
      <c r="AY387" s="168">
        <f t="shared" si="277"/>
        <v>0</v>
      </c>
      <c r="AZ387" s="168">
        <f t="shared" si="277"/>
        <v>0</v>
      </c>
      <c r="BA387" s="168">
        <f t="shared" si="277"/>
        <v>0</v>
      </c>
      <c r="BB387" s="168"/>
      <c r="BC387" s="180"/>
    </row>
    <row r="388" spans="1:55" ht="15.6">
      <c r="A388" s="289"/>
      <c r="B388" s="290"/>
      <c r="C388" s="290"/>
      <c r="D388" s="215" t="s">
        <v>270</v>
      </c>
      <c r="E388" s="168">
        <f t="shared" si="274"/>
        <v>12272.199999999999</v>
      </c>
      <c r="F388" s="168">
        <f t="shared" si="274"/>
        <v>158.79455000000002</v>
      </c>
      <c r="G388" s="168">
        <f t="shared" si="258"/>
        <v>1.2939371098906474</v>
      </c>
      <c r="H388" s="168">
        <f t="shared" ref="H388:BA388" si="278">H164</f>
        <v>0</v>
      </c>
      <c r="I388" s="168">
        <f t="shared" si="278"/>
        <v>0</v>
      </c>
      <c r="J388" s="168">
        <f t="shared" si="278"/>
        <v>0</v>
      </c>
      <c r="K388" s="168">
        <f t="shared" si="278"/>
        <v>0</v>
      </c>
      <c r="L388" s="168">
        <f t="shared" si="278"/>
        <v>0</v>
      </c>
      <c r="M388" s="168">
        <f t="shared" si="278"/>
        <v>0</v>
      </c>
      <c r="N388" s="168">
        <f t="shared" si="278"/>
        <v>0</v>
      </c>
      <c r="O388" s="168">
        <f t="shared" si="278"/>
        <v>0</v>
      </c>
      <c r="P388" s="168">
        <f t="shared" si="278"/>
        <v>0</v>
      </c>
      <c r="Q388" s="168">
        <f t="shared" si="278"/>
        <v>0</v>
      </c>
      <c r="R388" s="168">
        <f t="shared" si="278"/>
        <v>0</v>
      </c>
      <c r="S388" s="168">
        <f t="shared" si="278"/>
        <v>0</v>
      </c>
      <c r="T388" s="168">
        <f t="shared" si="278"/>
        <v>78.394549999999995</v>
      </c>
      <c r="U388" s="168">
        <f t="shared" si="278"/>
        <v>78.394549999999995</v>
      </c>
      <c r="V388" s="168">
        <f t="shared" si="278"/>
        <v>0</v>
      </c>
      <c r="W388" s="168">
        <f t="shared" si="278"/>
        <v>80.400000000000006</v>
      </c>
      <c r="X388" s="168">
        <f t="shared" si="278"/>
        <v>80.400000000000006</v>
      </c>
      <c r="Y388" s="168">
        <f t="shared" si="278"/>
        <v>0</v>
      </c>
      <c r="Z388" s="168">
        <f t="shared" si="278"/>
        <v>0</v>
      </c>
      <c r="AA388" s="168">
        <f t="shared" si="278"/>
        <v>0</v>
      </c>
      <c r="AB388" s="168">
        <f t="shared" si="278"/>
        <v>0</v>
      </c>
      <c r="AC388" s="168">
        <f t="shared" si="278"/>
        <v>0</v>
      </c>
      <c r="AD388" s="168">
        <f t="shared" si="278"/>
        <v>0</v>
      </c>
      <c r="AE388" s="168">
        <f t="shared" si="278"/>
        <v>12113.405449999998</v>
      </c>
      <c r="AF388" s="168">
        <f t="shared" si="278"/>
        <v>0</v>
      </c>
      <c r="AG388" s="168">
        <f t="shared" si="278"/>
        <v>0</v>
      </c>
      <c r="AH388" s="168">
        <f t="shared" si="278"/>
        <v>0</v>
      </c>
      <c r="AI388" s="168">
        <f t="shared" si="278"/>
        <v>0</v>
      </c>
      <c r="AJ388" s="168">
        <f t="shared" si="278"/>
        <v>0</v>
      </c>
      <c r="AK388" s="168">
        <f t="shared" si="278"/>
        <v>0</v>
      </c>
      <c r="AL388" s="168">
        <f t="shared" si="278"/>
        <v>0</v>
      </c>
      <c r="AM388" s="168">
        <f t="shared" si="278"/>
        <v>0</v>
      </c>
      <c r="AN388" s="168">
        <f t="shared" si="278"/>
        <v>0</v>
      </c>
      <c r="AO388" s="168">
        <f t="shared" si="278"/>
        <v>0</v>
      </c>
      <c r="AP388" s="168">
        <f t="shared" si="278"/>
        <v>0</v>
      </c>
      <c r="AQ388" s="168">
        <f t="shared" si="278"/>
        <v>0</v>
      </c>
      <c r="AR388" s="168">
        <f t="shared" si="278"/>
        <v>0</v>
      </c>
      <c r="AS388" s="168">
        <f t="shared" si="278"/>
        <v>0</v>
      </c>
      <c r="AT388" s="168">
        <f t="shared" si="278"/>
        <v>0</v>
      </c>
      <c r="AU388" s="168">
        <f t="shared" si="278"/>
        <v>0</v>
      </c>
      <c r="AV388" s="168">
        <f t="shared" si="278"/>
        <v>0</v>
      </c>
      <c r="AW388" s="168">
        <f t="shared" si="278"/>
        <v>0</v>
      </c>
      <c r="AX388" s="168">
        <f t="shared" si="278"/>
        <v>0</v>
      </c>
      <c r="AY388" s="168">
        <f t="shared" si="278"/>
        <v>0</v>
      </c>
      <c r="AZ388" s="168">
        <f t="shared" si="278"/>
        <v>0</v>
      </c>
      <c r="BA388" s="168">
        <f t="shared" si="278"/>
        <v>0</v>
      </c>
      <c r="BB388" s="168"/>
      <c r="BC388" s="180"/>
    </row>
    <row r="389" spans="1:55" ht="82.5" customHeight="1">
      <c r="A389" s="289"/>
      <c r="B389" s="290"/>
      <c r="C389" s="290"/>
      <c r="D389" s="215" t="s">
        <v>276</v>
      </c>
      <c r="E389" s="168">
        <f t="shared" si="274"/>
        <v>0</v>
      </c>
      <c r="F389" s="168">
        <f t="shared" si="274"/>
        <v>0</v>
      </c>
      <c r="G389" s="168">
        <f>G165</f>
        <v>0</v>
      </c>
      <c r="H389" s="168">
        <f t="shared" ref="H389:BA389" si="279">H165</f>
        <v>0</v>
      </c>
      <c r="I389" s="168">
        <f t="shared" si="279"/>
        <v>0</v>
      </c>
      <c r="J389" s="168">
        <f t="shared" si="279"/>
        <v>0</v>
      </c>
      <c r="K389" s="168">
        <f t="shared" si="279"/>
        <v>0</v>
      </c>
      <c r="L389" s="168">
        <f t="shared" si="279"/>
        <v>0</v>
      </c>
      <c r="M389" s="168">
        <f t="shared" si="279"/>
        <v>0</v>
      </c>
      <c r="N389" s="168">
        <f t="shared" si="279"/>
        <v>0</v>
      </c>
      <c r="O389" s="168">
        <f t="shared" si="279"/>
        <v>0</v>
      </c>
      <c r="P389" s="168">
        <f t="shared" si="279"/>
        <v>0</v>
      </c>
      <c r="Q389" s="168">
        <f t="shared" si="279"/>
        <v>0</v>
      </c>
      <c r="R389" s="168">
        <f t="shared" si="279"/>
        <v>0</v>
      </c>
      <c r="S389" s="168">
        <f t="shared" si="279"/>
        <v>0</v>
      </c>
      <c r="T389" s="168">
        <f t="shared" si="279"/>
        <v>0</v>
      </c>
      <c r="U389" s="168">
        <f t="shared" si="279"/>
        <v>0</v>
      </c>
      <c r="V389" s="168">
        <f t="shared" si="279"/>
        <v>0</v>
      </c>
      <c r="W389" s="168">
        <f t="shared" si="279"/>
        <v>0</v>
      </c>
      <c r="X389" s="168">
        <f t="shared" si="279"/>
        <v>0</v>
      </c>
      <c r="Y389" s="168">
        <f t="shared" si="279"/>
        <v>0</v>
      </c>
      <c r="Z389" s="168">
        <f t="shared" si="279"/>
        <v>0</v>
      </c>
      <c r="AA389" s="168">
        <f t="shared" si="279"/>
        <v>0</v>
      </c>
      <c r="AB389" s="168">
        <f t="shared" si="279"/>
        <v>0</v>
      </c>
      <c r="AC389" s="168">
        <f t="shared" si="279"/>
        <v>0</v>
      </c>
      <c r="AD389" s="168">
        <f t="shared" si="279"/>
        <v>0</v>
      </c>
      <c r="AE389" s="168">
        <f t="shared" si="279"/>
        <v>0</v>
      </c>
      <c r="AF389" s="168">
        <f t="shared" si="279"/>
        <v>0</v>
      </c>
      <c r="AG389" s="168">
        <f t="shared" si="279"/>
        <v>0</v>
      </c>
      <c r="AH389" s="168">
        <f t="shared" si="279"/>
        <v>0</v>
      </c>
      <c r="AI389" s="168">
        <f t="shared" si="279"/>
        <v>0</v>
      </c>
      <c r="AJ389" s="168">
        <f t="shared" si="279"/>
        <v>0</v>
      </c>
      <c r="AK389" s="168">
        <f t="shared" si="279"/>
        <v>0</v>
      </c>
      <c r="AL389" s="168">
        <f t="shared" si="279"/>
        <v>0</v>
      </c>
      <c r="AM389" s="168">
        <f t="shared" si="279"/>
        <v>0</v>
      </c>
      <c r="AN389" s="168">
        <f t="shared" si="279"/>
        <v>0</v>
      </c>
      <c r="AO389" s="168">
        <f t="shared" si="279"/>
        <v>0</v>
      </c>
      <c r="AP389" s="168">
        <f t="shared" si="279"/>
        <v>0</v>
      </c>
      <c r="AQ389" s="168">
        <f t="shared" si="279"/>
        <v>0</v>
      </c>
      <c r="AR389" s="168">
        <f t="shared" si="279"/>
        <v>0</v>
      </c>
      <c r="AS389" s="168">
        <f t="shared" si="279"/>
        <v>0</v>
      </c>
      <c r="AT389" s="168">
        <f t="shared" si="279"/>
        <v>0</v>
      </c>
      <c r="AU389" s="168">
        <f t="shared" si="279"/>
        <v>0</v>
      </c>
      <c r="AV389" s="168">
        <f t="shared" si="279"/>
        <v>0</v>
      </c>
      <c r="AW389" s="168">
        <f t="shared" si="279"/>
        <v>0</v>
      </c>
      <c r="AX389" s="168">
        <f t="shared" si="279"/>
        <v>0</v>
      </c>
      <c r="AY389" s="168">
        <f t="shared" si="279"/>
        <v>0</v>
      </c>
      <c r="AZ389" s="168">
        <f t="shared" si="279"/>
        <v>0</v>
      </c>
      <c r="BA389" s="168">
        <f t="shared" si="279"/>
        <v>0</v>
      </c>
      <c r="BB389" s="168"/>
      <c r="BC389" s="180"/>
    </row>
    <row r="390" spans="1:55" ht="15.6">
      <c r="A390" s="289"/>
      <c r="B390" s="290"/>
      <c r="C390" s="290"/>
      <c r="D390" s="215" t="s">
        <v>271</v>
      </c>
      <c r="E390" s="168">
        <f t="shared" si="274"/>
        <v>0</v>
      </c>
      <c r="F390" s="168">
        <f t="shared" si="274"/>
        <v>0</v>
      </c>
      <c r="G390" s="168">
        <f>G166</f>
        <v>0</v>
      </c>
      <c r="H390" s="168">
        <f t="shared" ref="H390:BA390" si="280">H166</f>
        <v>0</v>
      </c>
      <c r="I390" s="168">
        <f t="shared" si="280"/>
        <v>0</v>
      </c>
      <c r="J390" s="168">
        <f t="shared" si="280"/>
        <v>0</v>
      </c>
      <c r="K390" s="168">
        <f t="shared" si="280"/>
        <v>0</v>
      </c>
      <c r="L390" s="168">
        <f t="shared" si="280"/>
        <v>0</v>
      </c>
      <c r="M390" s="168">
        <f t="shared" si="280"/>
        <v>0</v>
      </c>
      <c r="N390" s="168">
        <f t="shared" si="280"/>
        <v>0</v>
      </c>
      <c r="O390" s="168">
        <f t="shared" si="280"/>
        <v>0</v>
      </c>
      <c r="P390" s="168">
        <f t="shared" si="280"/>
        <v>0</v>
      </c>
      <c r="Q390" s="168">
        <f t="shared" si="280"/>
        <v>0</v>
      </c>
      <c r="R390" s="168">
        <f t="shared" si="280"/>
        <v>0</v>
      </c>
      <c r="S390" s="168">
        <f t="shared" si="280"/>
        <v>0</v>
      </c>
      <c r="T390" s="168">
        <f t="shared" si="280"/>
        <v>0</v>
      </c>
      <c r="U390" s="168">
        <f t="shared" si="280"/>
        <v>0</v>
      </c>
      <c r="V390" s="168">
        <f t="shared" si="280"/>
        <v>0</v>
      </c>
      <c r="W390" s="168">
        <f t="shared" si="280"/>
        <v>0</v>
      </c>
      <c r="X390" s="168">
        <f t="shared" si="280"/>
        <v>0</v>
      </c>
      <c r="Y390" s="168">
        <f t="shared" si="280"/>
        <v>0</v>
      </c>
      <c r="Z390" s="168">
        <f t="shared" si="280"/>
        <v>0</v>
      </c>
      <c r="AA390" s="168">
        <f t="shared" si="280"/>
        <v>0</v>
      </c>
      <c r="AB390" s="168">
        <f t="shared" si="280"/>
        <v>0</v>
      </c>
      <c r="AC390" s="168">
        <f t="shared" si="280"/>
        <v>0</v>
      </c>
      <c r="AD390" s="168">
        <f t="shared" si="280"/>
        <v>0</v>
      </c>
      <c r="AE390" s="168">
        <f t="shared" si="280"/>
        <v>0</v>
      </c>
      <c r="AF390" s="168">
        <f t="shared" si="280"/>
        <v>0</v>
      </c>
      <c r="AG390" s="168">
        <f t="shared" si="280"/>
        <v>0</v>
      </c>
      <c r="AH390" s="168">
        <f t="shared" si="280"/>
        <v>0</v>
      </c>
      <c r="AI390" s="168">
        <f t="shared" si="280"/>
        <v>0</v>
      </c>
      <c r="AJ390" s="168">
        <f t="shared" si="280"/>
        <v>0</v>
      </c>
      <c r="AK390" s="168">
        <f t="shared" si="280"/>
        <v>0</v>
      </c>
      <c r="AL390" s="168">
        <f t="shared" si="280"/>
        <v>0</v>
      </c>
      <c r="AM390" s="168">
        <f t="shared" si="280"/>
        <v>0</v>
      </c>
      <c r="AN390" s="168">
        <f t="shared" si="280"/>
        <v>0</v>
      </c>
      <c r="AO390" s="168">
        <f t="shared" si="280"/>
        <v>0</v>
      </c>
      <c r="AP390" s="168">
        <f t="shared" si="280"/>
        <v>0</v>
      </c>
      <c r="AQ390" s="168">
        <f t="shared" si="280"/>
        <v>0</v>
      </c>
      <c r="AR390" s="168">
        <f t="shared" si="280"/>
        <v>0</v>
      </c>
      <c r="AS390" s="168">
        <f t="shared" si="280"/>
        <v>0</v>
      </c>
      <c r="AT390" s="168">
        <f t="shared" si="280"/>
        <v>0</v>
      </c>
      <c r="AU390" s="168">
        <f t="shared" si="280"/>
        <v>0</v>
      </c>
      <c r="AV390" s="168">
        <f t="shared" si="280"/>
        <v>0</v>
      </c>
      <c r="AW390" s="168">
        <f t="shared" si="280"/>
        <v>0</v>
      </c>
      <c r="AX390" s="168">
        <f t="shared" si="280"/>
        <v>0</v>
      </c>
      <c r="AY390" s="168">
        <f t="shared" si="280"/>
        <v>0</v>
      </c>
      <c r="AZ390" s="168">
        <f t="shared" si="280"/>
        <v>0</v>
      </c>
      <c r="BA390" s="168">
        <f t="shared" si="280"/>
        <v>0</v>
      </c>
      <c r="BB390" s="168"/>
      <c r="BC390" s="180"/>
    </row>
    <row r="391" spans="1:55" ht="31.2">
      <c r="A391" s="289"/>
      <c r="B391" s="290"/>
      <c r="C391" s="290"/>
      <c r="D391" s="148" t="s">
        <v>43</v>
      </c>
      <c r="E391" s="168">
        <f t="shared" si="274"/>
        <v>0</v>
      </c>
      <c r="F391" s="168">
        <f t="shared" si="274"/>
        <v>0</v>
      </c>
      <c r="G391" s="168">
        <f>G167</f>
        <v>0</v>
      </c>
      <c r="H391" s="168">
        <f t="shared" ref="H391:BA391" si="281">H167</f>
        <v>0</v>
      </c>
      <c r="I391" s="168">
        <f t="shared" si="281"/>
        <v>0</v>
      </c>
      <c r="J391" s="168">
        <f t="shared" si="281"/>
        <v>0</v>
      </c>
      <c r="K391" s="168">
        <f t="shared" si="281"/>
        <v>0</v>
      </c>
      <c r="L391" s="168">
        <f t="shared" si="281"/>
        <v>0</v>
      </c>
      <c r="M391" s="168">
        <f t="shared" si="281"/>
        <v>0</v>
      </c>
      <c r="N391" s="168">
        <f t="shared" si="281"/>
        <v>0</v>
      </c>
      <c r="O391" s="168">
        <f t="shared" si="281"/>
        <v>0</v>
      </c>
      <c r="P391" s="168">
        <f t="shared" si="281"/>
        <v>0</v>
      </c>
      <c r="Q391" s="168">
        <f t="shared" si="281"/>
        <v>0</v>
      </c>
      <c r="R391" s="168">
        <f t="shared" si="281"/>
        <v>0</v>
      </c>
      <c r="S391" s="168">
        <f t="shared" si="281"/>
        <v>0</v>
      </c>
      <c r="T391" s="168">
        <f t="shared" si="281"/>
        <v>0</v>
      </c>
      <c r="U391" s="168">
        <f t="shared" si="281"/>
        <v>0</v>
      </c>
      <c r="V391" s="168">
        <f t="shared" si="281"/>
        <v>0</v>
      </c>
      <c r="W391" s="168">
        <f t="shared" si="281"/>
        <v>0</v>
      </c>
      <c r="X391" s="168">
        <f t="shared" si="281"/>
        <v>0</v>
      </c>
      <c r="Y391" s="168">
        <f t="shared" si="281"/>
        <v>0</v>
      </c>
      <c r="Z391" s="168">
        <f t="shared" si="281"/>
        <v>0</v>
      </c>
      <c r="AA391" s="168">
        <f t="shared" si="281"/>
        <v>0</v>
      </c>
      <c r="AB391" s="168">
        <f t="shared" si="281"/>
        <v>0</v>
      </c>
      <c r="AC391" s="168">
        <f t="shared" si="281"/>
        <v>0</v>
      </c>
      <c r="AD391" s="168">
        <f t="shared" si="281"/>
        <v>0</v>
      </c>
      <c r="AE391" s="168">
        <f t="shared" si="281"/>
        <v>0</v>
      </c>
      <c r="AF391" s="168">
        <f t="shared" si="281"/>
        <v>0</v>
      </c>
      <c r="AG391" s="168">
        <f t="shared" si="281"/>
        <v>0</v>
      </c>
      <c r="AH391" s="168">
        <f t="shared" si="281"/>
        <v>0</v>
      </c>
      <c r="AI391" s="168">
        <f t="shared" si="281"/>
        <v>0</v>
      </c>
      <c r="AJ391" s="168">
        <f t="shared" si="281"/>
        <v>0</v>
      </c>
      <c r="AK391" s="168">
        <f t="shared" si="281"/>
        <v>0</v>
      </c>
      <c r="AL391" s="168">
        <f t="shared" si="281"/>
        <v>0</v>
      </c>
      <c r="AM391" s="168">
        <f t="shared" si="281"/>
        <v>0</v>
      </c>
      <c r="AN391" s="168">
        <f t="shared" si="281"/>
        <v>0</v>
      </c>
      <c r="AO391" s="168">
        <f t="shared" si="281"/>
        <v>0</v>
      </c>
      <c r="AP391" s="168">
        <f t="shared" si="281"/>
        <v>0</v>
      </c>
      <c r="AQ391" s="168">
        <f t="shared" si="281"/>
        <v>0</v>
      </c>
      <c r="AR391" s="168">
        <f t="shared" si="281"/>
        <v>0</v>
      </c>
      <c r="AS391" s="168">
        <f t="shared" si="281"/>
        <v>0</v>
      </c>
      <c r="AT391" s="168">
        <f t="shared" si="281"/>
        <v>0</v>
      </c>
      <c r="AU391" s="168">
        <f t="shared" si="281"/>
        <v>0</v>
      </c>
      <c r="AV391" s="168">
        <f t="shared" si="281"/>
        <v>0</v>
      </c>
      <c r="AW391" s="168">
        <f t="shared" si="281"/>
        <v>0</v>
      </c>
      <c r="AX391" s="168">
        <f t="shared" si="281"/>
        <v>0</v>
      </c>
      <c r="AY391" s="168">
        <f t="shared" si="281"/>
        <v>0</v>
      </c>
      <c r="AZ391" s="168">
        <f t="shared" si="281"/>
        <v>0</v>
      </c>
      <c r="BA391" s="168">
        <f t="shared" si="281"/>
        <v>0</v>
      </c>
      <c r="BB391" s="168"/>
      <c r="BC391" s="180"/>
    </row>
    <row r="392" spans="1:55" ht="22.5" customHeight="1">
      <c r="A392" s="265" t="s">
        <v>286</v>
      </c>
      <c r="B392" s="277" t="s">
        <v>332</v>
      </c>
      <c r="C392" s="277" t="s">
        <v>310</v>
      </c>
      <c r="D392" s="154" t="s">
        <v>41</v>
      </c>
      <c r="E392" s="168">
        <f>H392+K392+N392+Q392+T392+W392+Z392+AE392+AJ392+AO392+AT392+AY392</f>
        <v>2677.4063999999994</v>
      </c>
      <c r="F392" s="168">
        <f>I392+L392+O392+R392+U392+X392+AA392+AF392+AK392+AP392+AU392+AZ392</f>
        <v>790.96791999999994</v>
      </c>
      <c r="G392" s="168">
        <f t="shared" ref="G392:G443" si="282">F392*100/E392</f>
        <v>29.542318267409836</v>
      </c>
      <c r="H392" s="168">
        <f>H393+H394+H395+H397+H398</f>
        <v>34.810020000000002</v>
      </c>
      <c r="I392" s="168">
        <f>I393+I394+I395+I397+I398</f>
        <v>34.810020000000002</v>
      </c>
      <c r="J392" s="168"/>
      <c r="K392" s="168">
        <f>K393+K394+K395+K397+K398</f>
        <v>176.14755</v>
      </c>
      <c r="L392" s="168">
        <f t="shared" ref="L392" si="283">L393+L394+L395+L397+L398</f>
        <v>176.14755</v>
      </c>
      <c r="M392" s="168"/>
      <c r="N392" s="168">
        <f t="shared" ref="N392:O392" si="284">N393+N394+N395+N397+N398</f>
        <v>101.41135</v>
      </c>
      <c r="O392" s="168">
        <f t="shared" si="284"/>
        <v>101.41135</v>
      </c>
      <c r="P392" s="168"/>
      <c r="Q392" s="168">
        <f t="shared" ref="Q392:R392" si="285">Q393+Q394+Q395+Q397+Q398</f>
        <v>185.61361000000002</v>
      </c>
      <c r="R392" s="168">
        <f t="shared" si="285"/>
        <v>185.61361000000002</v>
      </c>
      <c r="S392" s="168"/>
      <c r="T392" s="168">
        <f t="shared" ref="T392:U392" si="286">T393+T394+T395+T397+T398</f>
        <v>144.84557000000001</v>
      </c>
      <c r="U392" s="168">
        <f t="shared" si="286"/>
        <v>144.84557000000001</v>
      </c>
      <c r="V392" s="168"/>
      <c r="W392" s="168">
        <f t="shared" ref="W392:X392" si="287">W393+W394+W395+W397+W398</f>
        <v>148.13981999999999</v>
      </c>
      <c r="X392" s="168">
        <f t="shared" si="287"/>
        <v>148.13981999999999</v>
      </c>
      <c r="Y392" s="168"/>
      <c r="Z392" s="168">
        <f t="shared" ref="Z392:AC392" si="288">Z393+Z394+Z395+Z397+Z398</f>
        <v>248.67973999999998</v>
      </c>
      <c r="AA392" s="168">
        <f t="shared" si="288"/>
        <v>0</v>
      </c>
      <c r="AB392" s="168">
        <f t="shared" si="288"/>
        <v>0</v>
      </c>
      <c r="AC392" s="168">
        <f t="shared" si="288"/>
        <v>0</v>
      </c>
      <c r="AD392" s="168"/>
      <c r="AE392" s="168">
        <f t="shared" ref="AE392:AH392" si="289">AE393+AE394+AE395+AE397+AE398</f>
        <v>629.15</v>
      </c>
      <c r="AF392" s="168">
        <f t="shared" si="289"/>
        <v>0</v>
      </c>
      <c r="AG392" s="168">
        <f t="shared" si="289"/>
        <v>0</v>
      </c>
      <c r="AH392" s="168">
        <f t="shared" si="289"/>
        <v>0</v>
      </c>
      <c r="AI392" s="168"/>
      <c r="AJ392" s="168">
        <f t="shared" ref="AJ392:AM392" si="290">AJ393+AJ394+AJ395+AJ397+AJ398</f>
        <v>204.31082999999998</v>
      </c>
      <c r="AK392" s="168">
        <f t="shared" si="290"/>
        <v>0</v>
      </c>
      <c r="AL392" s="168">
        <f t="shared" si="290"/>
        <v>0</v>
      </c>
      <c r="AM392" s="168">
        <f t="shared" si="290"/>
        <v>0</v>
      </c>
      <c r="AN392" s="168"/>
      <c r="AO392" s="168">
        <f t="shared" ref="AO392:AR392" si="291">AO393+AO394+AO395+AO397+AO398</f>
        <v>254.02024</v>
      </c>
      <c r="AP392" s="168">
        <f t="shared" si="291"/>
        <v>0</v>
      </c>
      <c r="AQ392" s="168">
        <f t="shared" si="291"/>
        <v>0</v>
      </c>
      <c r="AR392" s="168">
        <f t="shared" si="291"/>
        <v>0</v>
      </c>
      <c r="AS392" s="168"/>
      <c r="AT392" s="168">
        <f t="shared" ref="AT392:AW392" si="292">AT393+AT394+AT395+AT397+AT398</f>
        <v>241.86767</v>
      </c>
      <c r="AU392" s="168">
        <f t="shared" si="292"/>
        <v>0</v>
      </c>
      <c r="AV392" s="168">
        <f t="shared" si="292"/>
        <v>0</v>
      </c>
      <c r="AW392" s="168">
        <f t="shared" si="292"/>
        <v>0</v>
      </c>
      <c r="AX392" s="168"/>
      <c r="AY392" s="168">
        <f t="shared" ref="AY392" si="293">AY393+AY394+AY395+AY397+AY398</f>
        <v>308.41000000000003</v>
      </c>
      <c r="AZ392" s="168">
        <f>AZ393+AZ394+AZ395+AZ397+AZ398</f>
        <v>0</v>
      </c>
      <c r="BA392" s="168"/>
      <c r="BB392" s="271" t="s">
        <v>433</v>
      </c>
      <c r="BC392" s="180"/>
    </row>
    <row r="393" spans="1:55" ht="32.25" customHeight="1">
      <c r="A393" s="265"/>
      <c r="B393" s="277"/>
      <c r="C393" s="277"/>
      <c r="D393" s="152" t="s">
        <v>37</v>
      </c>
      <c r="E393" s="168">
        <f t="shared" ref="E393:E395" si="294">H393+K393+N393+Q393+T393+W393+Z393+AE393+AJ393+AO393+AT393+AY393</f>
        <v>0</v>
      </c>
      <c r="F393" s="168">
        <f t="shared" ref="F393:F395" si="295">I393+L393+O393+R393+U393+X393+AA393+AF393+AK393+AP393+AU393+AZ393</f>
        <v>0</v>
      </c>
      <c r="G393" s="168"/>
      <c r="H393" s="168"/>
      <c r="I393" s="168"/>
      <c r="J393" s="168"/>
      <c r="K393" s="168">
        <f>K456</f>
        <v>0</v>
      </c>
      <c r="L393" s="168">
        <f t="shared" ref="L393:BA393" si="296">L456</f>
        <v>0</v>
      </c>
      <c r="M393" s="168">
        <f t="shared" si="296"/>
        <v>0</v>
      </c>
      <c r="N393" s="168">
        <f t="shared" si="296"/>
        <v>0</v>
      </c>
      <c r="O393" s="168">
        <f t="shared" si="296"/>
        <v>0</v>
      </c>
      <c r="P393" s="168">
        <f t="shared" si="296"/>
        <v>0</v>
      </c>
      <c r="Q393" s="168">
        <f t="shared" si="296"/>
        <v>0</v>
      </c>
      <c r="R393" s="168">
        <f t="shared" si="296"/>
        <v>0</v>
      </c>
      <c r="S393" s="168">
        <f t="shared" si="296"/>
        <v>0</v>
      </c>
      <c r="T393" s="168">
        <f t="shared" si="296"/>
        <v>0</v>
      </c>
      <c r="U393" s="168">
        <f t="shared" si="296"/>
        <v>0</v>
      </c>
      <c r="V393" s="168">
        <f t="shared" si="296"/>
        <v>0</v>
      </c>
      <c r="W393" s="168">
        <f t="shared" si="296"/>
        <v>0</v>
      </c>
      <c r="X393" s="168">
        <f t="shared" si="296"/>
        <v>0</v>
      </c>
      <c r="Y393" s="168">
        <f t="shared" si="296"/>
        <v>0</v>
      </c>
      <c r="Z393" s="168">
        <f t="shared" si="296"/>
        <v>0</v>
      </c>
      <c r="AA393" s="168">
        <f t="shared" si="296"/>
        <v>0</v>
      </c>
      <c r="AB393" s="168">
        <f t="shared" si="296"/>
        <v>0</v>
      </c>
      <c r="AC393" s="168">
        <f t="shared" si="296"/>
        <v>0</v>
      </c>
      <c r="AD393" s="168">
        <f t="shared" si="296"/>
        <v>0</v>
      </c>
      <c r="AE393" s="168">
        <f t="shared" si="296"/>
        <v>0</v>
      </c>
      <c r="AF393" s="168">
        <f t="shared" si="296"/>
        <v>0</v>
      </c>
      <c r="AG393" s="168">
        <f t="shared" si="296"/>
        <v>0</v>
      </c>
      <c r="AH393" s="168">
        <f t="shared" si="296"/>
        <v>0</v>
      </c>
      <c r="AI393" s="168">
        <f t="shared" si="296"/>
        <v>0</v>
      </c>
      <c r="AJ393" s="168">
        <f t="shared" si="296"/>
        <v>0</v>
      </c>
      <c r="AK393" s="168">
        <f t="shared" si="296"/>
        <v>0</v>
      </c>
      <c r="AL393" s="168">
        <f t="shared" si="296"/>
        <v>0</v>
      </c>
      <c r="AM393" s="168">
        <f t="shared" si="296"/>
        <v>0</v>
      </c>
      <c r="AN393" s="168">
        <f t="shared" si="296"/>
        <v>0</v>
      </c>
      <c r="AO393" s="168">
        <f t="shared" si="296"/>
        <v>0</v>
      </c>
      <c r="AP393" s="168">
        <f t="shared" si="296"/>
        <v>0</v>
      </c>
      <c r="AQ393" s="168">
        <f t="shared" si="296"/>
        <v>0</v>
      </c>
      <c r="AR393" s="168">
        <f t="shared" si="296"/>
        <v>0</v>
      </c>
      <c r="AS393" s="168">
        <f t="shared" si="296"/>
        <v>0</v>
      </c>
      <c r="AT393" s="168">
        <f t="shared" si="296"/>
        <v>0</v>
      </c>
      <c r="AU393" s="168">
        <f t="shared" si="296"/>
        <v>0</v>
      </c>
      <c r="AV393" s="168">
        <f t="shared" si="296"/>
        <v>0</v>
      </c>
      <c r="AW393" s="168">
        <f t="shared" si="296"/>
        <v>0</v>
      </c>
      <c r="AX393" s="168">
        <f t="shared" si="296"/>
        <v>0</v>
      </c>
      <c r="AY393" s="168">
        <f t="shared" si="296"/>
        <v>0</v>
      </c>
      <c r="AZ393" s="168">
        <f t="shared" si="296"/>
        <v>0</v>
      </c>
      <c r="BA393" s="168">
        <f t="shared" si="296"/>
        <v>0</v>
      </c>
      <c r="BB393" s="272"/>
      <c r="BC393" s="180"/>
    </row>
    <row r="394" spans="1:55" ht="50.25" customHeight="1">
      <c r="A394" s="265"/>
      <c r="B394" s="277"/>
      <c r="C394" s="277"/>
      <c r="D394" s="178" t="s">
        <v>2</v>
      </c>
      <c r="E394" s="168">
        <f t="shared" si="294"/>
        <v>1286.9004</v>
      </c>
      <c r="F394" s="168">
        <f t="shared" si="295"/>
        <v>288.28440000000001</v>
      </c>
      <c r="G394" s="168">
        <f t="shared" si="282"/>
        <v>22.401453912051004</v>
      </c>
      <c r="H394" s="168">
        <f t="shared" ref="H394:I394" si="297">H457</f>
        <v>0</v>
      </c>
      <c r="I394" s="168">
        <f t="shared" si="297"/>
        <v>0</v>
      </c>
      <c r="J394" s="168"/>
      <c r="K394" s="168">
        <f t="shared" ref="K394:BA394" si="298">K457</f>
        <v>110.99008000000001</v>
      </c>
      <c r="L394" s="168">
        <f t="shared" si="298"/>
        <v>110.99008000000001</v>
      </c>
      <c r="M394" s="168">
        <f t="shared" si="298"/>
        <v>0</v>
      </c>
      <c r="N394" s="168">
        <f t="shared" si="298"/>
        <v>0</v>
      </c>
      <c r="O394" s="168">
        <f t="shared" si="298"/>
        <v>0</v>
      </c>
      <c r="P394" s="168">
        <f t="shared" si="298"/>
        <v>0</v>
      </c>
      <c r="Q394" s="168">
        <f t="shared" si="298"/>
        <v>5.8081199999999997</v>
      </c>
      <c r="R394" s="168">
        <f t="shared" si="298"/>
        <v>5.8081199999999997</v>
      </c>
      <c r="S394" s="168">
        <f t="shared" si="298"/>
        <v>0</v>
      </c>
      <c r="T394" s="168">
        <f t="shared" si="298"/>
        <v>91.964960000000005</v>
      </c>
      <c r="U394" s="168">
        <f t="shared" si="298"/>
        <v>91.964960000000005</v>
      </c>
      <c r="V394" s="168">
        <f t="shared" si="298"/>
        <v>0</v>
      </c>
      <c r="W394" s="168">
        <f t="shared" si="298"/>
        <v>79.521240000000006</v>
      </c>
      <c r="X394" s="168">
        <f t="shared" si="298"/>
        <v>79.521240000000006</v>
      </c>
      <c r="Y394" s="168">
        <f t="shared" si="298"/>
        <v>0</v>
      </c>
      <c r="Z394" s="168">
        <f t="shared" si="298"/>
        <v>200.04969999999997</v>
      </c>
      <c r="AA394" s="168">
        <f t="shared" si="298"/>
        <v>0</v>
      </c>
      <c r="AB394" s="168">
        <f t="shared" si="298"/>
        <v>0</v>
      </c>
      <c r="AC394" s="168">
        <f t="shared" si="298"/>
        <v>0</v>
      </c>
      <c r="AD394" s="168">
        <f t="shared" si="298"/>
        <v>0</v>
      </c>
      <c r="AE394" s="168">
        <f t="shared" si="298"/>
        <v>624.1</v>
      </c>
      <c r="AF394" s="168">
        <f t="shared" si="298"/>
        <v>0</v>
      </c>
      <c r="AG394" s="168">
        <f t="shared" si="298"/>
        <v>0</v>
      </c>
      <c r="AH394" s="168">
        <f t="shared" si="298"/>
        <v>0</v>
      </c>
      <c r="AI394" s="168">
        <f t="shared" si="298"/>
        <v>0</v>
      </c>
      <c r="AJ394" s="168">
        <f t="shared" si="298"/>
        <v>144.26599999999999</v>
      </c>
      <c r="AK394" s="168">
        <f t="shared" si="298"/>
        <v>0</v>
      </c>
      <c r="AL394" s="168">
        <f t="shared" si="298"/>
        <v>0</v>
      </c>
      <c r="AM394" s="168">
        <f t="shared" si="298"/>
        <v>0</v>
      </c>
      <c r="AN394" s="168">
        <f t="shared" si="298"/>
        <v>0</v>
      </c>
      <c r="AO394" s="168">
        <f t="shared" si="298"/>
        <v>30.200300000000002</v>
      </c>
      <c r="AP394" s="168">
        <f t="shared" si="298"/>
        <v>0</v>
      </c>
      <c r="AQ394" s="168">
        <f t="shared" si="298"/>
        <v>0</v>
      </c>
      <c r="AR394" s="168">
        <f t="shared" si="298"/>
        <v>0</v>
      </c>
      <c r="AS394" s="168">
        <f t="shared" si="298"/>
        <v>0</v>
      </c>
      <c r="AT394" s="168">
        <f t="shared" si="298"/>
        <v>0</v>
      </c>
      <c r="AU394" s="168">
        <f t="shared" si="298"/>
        <v>0</v>
      </c>
      <c r="AV394" s="168">
        <f t="shared" si="298"/>
        <v>0</v>
      </c>
      <c r="AW394" s="168">
        <f t="shared" si="298"/>
        <v>0</v>
      </c>
      <c r="AX394" s="168">
        <f t="shared" si="298"/>
        <v>0</v>
      </c>
      <c r="AY394" s="168">
        <f t="shared" si="298"/>
        <v>0</v>
      </c>
      <c r="AZ394" s="168">
        <f t="shared" si="298"/>
        <v>0</v>
      </c>
      <c r="BA394" s="168">
        <f t="shared" si="298"/>
        <v>0</v>
      </c>
      <c r="BB394" s="272"/>
      <c r="BC394" s="180"/>
    </row>
    <row r="395" spans="1:55" ht="22.5" customHeight="1">
      <c r="A395" s="265"/>
      <c r="B395" s="277"/>
      <c r="C395" s="277"/>
      <c r="D395" s="211" t="s">
        <v>270</v>
      </c>
      <c r="E395" s="168">
        <f t="shared" si="294"/>
        <v>1390.5060000000001</v>
      </c>
      <c r="F395" s="168">
        <f t="shared" si="295"/>
        <v>502.68352000000004</v>
      </c>
      <c r="G395" s="168">
        <f t="shared" si="282"/>
        <v>36.151121965672928</v>
      </c>
      <c r="H395" s="168">
        <f t="shared" ref="H395:I395" si="299">H458</f>
        <v>34.810020000000002</v>
      </c>
      <c r="I395" s="168">
        <f t="shared" si="299"/>
        <v>34.810020000000002</v>
      </c>
      <c r="J395" s="168"/>
      <c r="K395" s="168">
        <f t="shared" ref="K395:BA395" si="300">K458</f>
        <v>65.157469999999989</v>
      </c>
      <c r="L395" s="168">
        <f t="shared" si="300"/>
        <v>65.157469999999989</v>
      </c>
      <c r="M395" s="168">
        <f t="shared" si="300"/>
        <v>0</v>
      </c>
      <c r="N395" s="168">
        <f t="shared" si="300"/>
        <v>101.41135</v>
      </c>
      <c r="O395" s="168">
        <f t="shared" si="300"/>
        <v>101.41135</v>
      </c>
      <c r="P395" s="168">
        <f t="shared" si="300"/>
        <v>0</v>
      </c>
      <c r="Q395" s="168">
        <f t="shared" si="300"/>
        <v>179.80549000000002</v>
      </c>
      <c r="R395" s="168">
        <f t="shared" si="300"/>
        <v>179.80549000000002</v>
      </c>
      <c r="S395" s="168">
        <f t="shared" si="300"/>
        <v>0</v>
      </c>
      <c r="T395" s="168">
        <f t="shared" si="300"/>
        <v>52.880610000000004</v>
      </c>
      <c r="U395" s="168">
        <f t="shared" si="300"/>
        <v>52.880610000000004</v>
      </c>
      <c r="V395" s="168">
        <f t="shared" si="300"/>
        <v>0</v>
      </c>
      <c r="W395" s="168">
        <f t="shared" si="300"/>
        <v>68.618579999999994</v>
      </c>
      <c r="X395" s="168">
        <f t="shared" si="300"/>
        <v>68.618579999999994</v>
      </c>
      <c r="Y395" s="168">
        <f t="shared" si="300"/>
        <v>0</v>
      </c>
      <c r="Z395" s="168">
        <f t="shared" si="300"/>
        <v>48.630040000000001</v>
      </c>
      <c r="AA395" s="168">
        <f t="shared" si="300"/>
        <v>0</v>
      </c>
      <c r="AB395" s="168">
        <f t="shared" si="300"/>
        <v>0</v>
      </c>
      <c r="AC395" s="168">
        <f t="shared" si="300"/>
        <v>0</v>
      </c>
      <c r="AD395" s="168">
        <f t="shared" si="300"/>
        <v>0</v>
      </c>
      <c r="AE395" s="168">
        <f t="shared" si="300"/>
        <v>5.05</v>
      </c>
      <c r="AF395" s="168">
        <f t="shared" si="300"/>
        <v>0</v>
      </c>
      <c r="AG395" s="168">
        <f t="shared" si="300"/>
        <v>0</v>
      </c>
      <c r="AH395" s="168">
        <f t="shared" si="300"/>
        <v>0</v>
      </c>
      <c r="AI395" s="168">
        <f t="shared" si="300"/>
        <v>0</v>
      </c>
      <c r="AJ395" s="168">
        <f t="shared" si="300"/>
        <v>60.04482999999999</v>
      </c>
      <c r="AK395" s="168">
        <f t="shared" si="300"/>
        <v>0</v>
      </c>
      <c r="AL395" s="168">
        <f t="shared" si="300"/>
        <v>0</v>
      </c>
      <c r="AM395" s="168">
        <f t="shared" si="300"/>
        <v>0</v>
      </c>
      <c r="AN395" s="168">
        <f t="shared" si="300"/>
        <v>0</v>
      </c>
      <c r="AO395" s="168">
        <f t="shared" si="300"/>
        <v>223.81994</v>
      </c>
      <c r="AP395" s="168">
        <f t="shared" si="300"/>
        <v>0</v>
      </c>
      <c r="AQ395" s="168">
        <f t="shared" si="300"/>
        <v>0</v>
      </c>
      <c r="AR395" s="168">
        <f t="shared" si="300"/>
        <v>0</v>
      </c>
      <c r="AS395" s="168">
        <f t="shared" si="300"/>
        <v>0</v>
      </c>
      <c r="AT395" s="168">
        <f t="shared" si="300"/>
        <v>241.86767</v>
      </c>
      <c r="AU395" s="168">
        <f t="shared" si="300"/>
        <v>0</v>
      </c>
      <c r="AV395" s="168">
        <f t="shared" si="300"/>
        <v>0</v>
      </c>
      <c r="AW395" s="168">
        <f t="shared" si="300"/>
        <v>0</v>
      </c>
      <c r="AX395" s="168">
        <f t="shared" si="300"/>
        <v>0</v>
      </c>
      <c r="AY395" s="168">
        <f t="shared" si="300"/>
        <v>308.41000000000003</v>
      </c>
      <c r="AZ395" s="168">
        <f t="shared" si="300"/>
        <v>0</v>
      </c>
      <c r="BA395" s="168">
        <f t="shared" si="300"/>
        <v>0</v>
      </c>
      <c r="BB395" s="272"/>
      <c r="BC395" s="180"/>
    </row>
    <row r="396" spans="1:55" ht="82.5" customHeight="1">
      <c r="A396" s="265"/>
      <c r="B396" s="277"/>
      <c r="C396" s="277"/>
      <c r="D396" s="211" t="s">
        <v>276</v>
      </c>
      <c r="E396" s="168">
        <f t="shared" ref="E396:E398" si="301">H396+K396+N396+Q396+T396+W396+Z396+AE396+AJ396+AO396+AT396+AY396</f>
        <v>0</v>
      </c>
      <c r="F396" s="168">
        <f t="shared" ref="F396:F397" si="302">L396+O396+R396+U396+X396+AC396+AH396+AM396+AR396+AW396+AZ396</f>
        <v>0</v>
      </c>
      <c r="G396" s="168"/>
      <c r="H396" s="168">
        <f t="shared" ref="H396:I396" si="303">H459</f>
        <v>0</v>
      </c>
      <c r="I396" s="168">
        <f t="shared" si="303"/>
        <v>0</v>
      </c>
      <c r="J396" s="168"/>
      <c r="K396" s="168">
        <f t="shared" ref="K396:BA396" si="304">K459</f>
        <v>0</v>
      </c>
      <c r="L396" s="168">
        <f t="shared" si="304"/>
        <v>0</v>
      </c>
      <c r="M396" s="168">
        <f t="shared" si="304"/>
        <v>0</v>
      </c>
      <c r="N396" s="168">
        <f t="shared" si="304"/>
        <v>0</v>
      </c>
      <c r="O396" s="168">
        <f t="shared" si="304"/>
        <v>0</v>
      </c>
      <c r="P396" s="168">
        <f t="shared" si="304"/>
        <v>0</v>
      </c>
      <c r="Q396" s="168">
        <f t="shared" si="304"/>
        <v>0</v>
      </c>
      <c r="R396" s="168">
        <f t="shared" si="304"/>
        <v>0</v>
      </c>
      <c r="S396" s="168">
        <f t="shared" si="304"/>
        <v>0</v>
      </c>
      <c r="T396" s="168">
        <f t="shared" si="304"/>
        <v>0</v>
      </c>
      <c r="U396" s="168">
        <f t="shared" si="304"/>
        <v>0</v>
      </c>
      <c r="V396" s="168">
        <f t="shared" si="304"/>
        <v>0</v>
      </c>
      <c r="W396" s="168">
        <f t="shared" si="304"/>
        <v>0</v>
      </c>
      <c r="X396" s="168">
        <f t="shared" si="304"/>
        <v>0</v>
      </c>
      <c r="Y396" s="168">
        <f t="shared" si="304"/>
        <v>0</v>
      </c>
      <c r="Z396" s="168">
        <f t="shared" si="304"/>
        <v>0</v>
      </c>
      <c r="AA396" s="168">
        <f t="shared" si="304"/>
        <v>0</v>
      </c>
      <c r="AB396" s="168">
        <f t="shared" si="304"/>
        <v>0</v>
      </c>
      <c r="AC396" s="168">
        <f t="shared" si="304"/>
        <v>0</v>
      </c>
      <c r="AD396" s="168">
        <f t="shared" si="304"/>
        <v>0</v>
      </c>
      <c r="AE396" s="168">
        <f t="shared" si="304"/>
        <v>0</v>
      </c>
      <c r="AF396" s="168">
        <f t="shared" si="304"/>
        <v>0</v>
      </c>
      <c r="AG396" s="168">
        <f t="shared" si="304"/>
        <v>0</v>
      </c>
      <c r="AH396" s="168">
        <f t="shared" si="304"/>
        <v>0</v>
      </c>
      <c r="AI396" s="168">
        <f t="shared" si="304"/>
        <v>0</v>
      </c>
      <c r="AJ396" s="168">
        <f t="shared" si="304"/>
        <v>0</v>
      </c>
      <c r="AK396" s="168">
        <f t="shared" si="304"/>
        <v>0</v>
      </c>
      <c r="AL396" s="168">
        <f t="shared" si="304"/>
        <v>0</v>
      </c>
      <c r="AM396" s="168">
        <f t="shared" si="304"/>
        <v>0</v>
      </c>
      <c r="AN396" s="168">
        <f t="shared" si="304"/>
        <v>0</v>
      </c>
      <c r="AO396" s="168">
        <f t="shared" si="304"/>
        <v>0</v>
      </c>
      <c r="AP396" s="168">
        <f t="shared" si="304"/>
        <v>0</v>
      </c>
      <c r="AQ396" s="168">
        <f t="shared" si="304"/>
        <v>0</v>
      </c>
      <c r="AR396" s="168">
        <f t="shared" si="304"/>
        <v>0</v>
      </c>
      <c r="AS396" s="168">
        <f t="shared" si="304"/>
        <v>0</v>
      </c>
      <c r="AT396" s="168">
        <f t="shared" si="304"/>
        <v>0</v>
      </c>
      <c r="AU396" s="168">
        <f t="shared" si="304"/>
        <v>0</v>
      </c>
      <c r="AV396" s="168">
        <f t="shared" si="304"/>
        <v>0</v>
      </c>
      <c r="AW396" s="168">
        <f t="shared" si="304"/>
        <v>0</v>
      </c>
      <c r="AX396" s="168">
        <f t="shared" si="304"/>
        <v>0</v>
      </c>
      <c r="AY396" s="168">
        <f t="shared" si="304"/>
        <v>0</v>
      </c>
      <c r="AZ396" s="168">
        <f t="shared" si="304"/>
        <v>0</v>
      </c>
      <c r="BA396" s="168">
        <f t="shared" si="304"/>
        <v>0</v>
      </c>
      <c r="BB396" s="272"/>
      <c r="BC396" s="180"/>
    </row>
    <row r="397" spans="1:55" ht="22.5" customHeight="1">
      <c r="A397" s="265"/>
      <c r="B397" s="277"/>
      <c r="C397" s="277"/>
      <c r="D397" s="211" t="s">
        <v>271</v>
      </c>
      <c r="E397" s="168">
        <f t="shared" si="301"/>
        <v>0</v>
      </c>
      <c r="F397" s="168">
        <f t="shared" si="302"/>
        <v>0</v>
      </c>
      <c r="G397" s="168"/>
      <c r="H397" s="168">
        <f t="shared" ref="H397:I397" si="305">H460</f>
        <v>0</v>
      </c>
      <c r="I397" s="168">
        <f t="shared" si="305"/>
        <v>0</v>
      </c>
      <c r="J397" s="168"/>
      <c r="K397" s="168">
        <f t="shared" ref="K397:BA397" si="306">K460</f>
        <v>0</v>
      </c>
      <c r="L397" s="168">
        <f t="shared" si="306"/>
        <v>0</v>
      </c>
      <c r="M397" s="168">
        <f t="shared" si="306"/>
        <v>0</v>
      </c>
      <c r="N397" s="168">
        <f t="shared" si="306"/>
        <v>0</v>
      </c>
      <c r="O397" s="168">
        <f t="shared" si="306"/>
        <v>0</v>
      </c>
      <c r="P397" s="168">
        <f t="shared" si="306"/>
        <v>0</v>
      </c>
      <c r="Q397" s="168">
        <f t="shared" si="306"/>
        <v>0</v>
      </c>
      <c r="R397" s="168">
        <f t="shared" si="306"/>
        <v>0</v>
      </c>
      <c r="S397" s="168">
        <f t="shared" si="306"/>
        <v>0</v>
      </c>
      <c r="T397" s="168">
        <f t="shared" si="306"/>
        <v>0</v>
      </c>
      <c r="U397" s="168">
        <f t="shared" si="306"/>
        <v>0</v>
      </c>
      <c r="V397" s="168">
        <f t="shared" si="306"/>
        <v>0</v>
      </c>
      <c r="W397" s="168">
        <f t="shared" si="306"/>
        <v>0</v>
      </c>
      <c r="X397" s="168">
        <f t="shared" si="306"/>
        <v>0</v>
      </c>
      <c r="Y397" s="168">
        <f t="shared" si="306"/>
        <v>0</v>
      </c>
      <c r="Z397" s="168">
        <f t="shared" si="306"/>
        <v>0</v>
      </c>
      <c r="AA397" s="168">
        <f t="shared" si="306"/>
        <v>0</v>
      </c>
      <c r="AB397" s="168">
        <f t="shared" si="306"/>
        <v>0</v>
      </c>
      <c r="AC397" s="168">
        <f t="shared" si="306"/>
        <v>0</v>
      </c>
      <c r="AD397" s="168">
        <f t="shared" si="306"/>
        <v>0</v>
      </c>
      <c r="AE397" s="168">
        <f t="shared" si="306"/>
        <v>0</v>
      </c>
      <c r="AF397" s="168">
        <f t="shared" si="306"/>
        <v>0</v>
      </c>
      <c r="AG397" s="168">
        <f t="shared" si="306"/>
        <v>0</v>
      </c>
      <c r="AH397" s="168">
        <f t="shared" si="306"/>
        <v>0</v>
      </c>
      <c r="AI397" s="168">
        <f t="shared" si="306"/>
        <v>0</v>
      </c>
      <c r="AJ397" s="168">
        <f t="shared" si="306"/>
        <v>0</v>
      </c>
      <c r="AK397" s="168">
        <f t="shared" si="306"/>
        <v>0</v>
      </c>
      <c r="AL397" s="168">
        <f t="shared" si="306"/>
        <v>0</v>
      </c>
      <c r="AM397" s="168">
        <f t="shared" si="306"/>
        <v>0</v>
      </c>
      <c r="AN397" s="168">
        <f t="shared" si="306"/>
        <v>0</v>
      </c>
      <c r="AO397" s="168">
        <f t="shared" si="306"/>
        <v>0</v>
      </c>
      <c r="AP397" s="168">
        <f t="shared" si="306"/>
        <v>0</v>
      </c>
      <c r="AQ397" s="168">
        <f t="shared" si="306"/>
        <v>0</v>
      </c>
      <c r="AR397" s="168">
        <f t="shared" si="306"/>
        <v>0</v>
      </c>
      <c r="AS397" s="168">
        <f t="shared" si="306"/>
        <v>0</v>
      </c>
      <c r="AT397" s="168">
        <f t="shared" si="306"/>
        <v>0</v>
      </c>
      <c r="AU397" s="168">
        <f t="shared" si="306"/>
        <v>0</v>
      </c>
      <c r="AV397" s="168">
        <f t="shared" si="306"/>
        <v>0</v>
      </c>
      <c r="AW397" s="168">
        <f t="shared" si="306"/>
        <v>0</v>
      </c>
      <c r="AX397" s="168">
        <f t="shared" si="306"/>
        <v>0</v>
      </c>
      <c r="AY397" s="168">
        <f t="shared" si="306"/>
        <v>0</v>
      </c>
      <c r="AZ397" s="168">
        <f t="shared" si="306"/>
        <v>0</v>
      </c>
      <c r="BA397" s="168">
        <f t="shared" si="306"/>
        <v>0</v>
      </c>
      <c r="BB397" s="273"/>
      <c r="BC397" s="180"/>
    </row>
    <row r="398" spans="1:55" ht="31.2">
      <c r="A398" s="265"/>
      <c r="B398" s="277"/>
      <c r="C398" s="277"/>
      <c r="D398" s="212" t="s">
        <v>43</v>
      </c>
      <c r="E398" s="168">
        <f t="shared" si="301"/>
        <v>0</v>
      </c>
      <c r="F398" s="168">
        <f t="shared" ref="F398" si="307">I398+L398+O398+R398+U398+X398+AA398+AF398+AK398+AP398+AU398+AZ398</f>
        <v>0</v>
      </c>
      <c r="G398" s="168"/>
      <c r="H398" s="168">
        <f t="shared" ref="H398:I398" si="308">H461</f>
        <v>0</v>
      </c>
      <c r="I398" s="168">
        <f t="shared" si="308"/>
        <v>0</v>
      </c>
      <c r="J398" s="168"/>
      <c r="K398" s="168">
        <f t="shared" ref="K398:BA398" si="309">K461</f>
        <v>0</v>
      </c>
      <c r="L398" s="168">
        <f t="shared" si="309"/>
        <v>0</v>
      </c>
      <c r="M398" s="168">
        <f t="shared" si="309"/>
        <v>0</v>
      </c>
      <c r="N398" s="168">
        <f t="shared" si="309"/>
        <v>0</v>
      </c>
      <c r="O398" s="168">
        <f t="shared" si="309"/>
        <v>0</v>
      </c>
      <c r="P398" s="168">
        <f t="shared" si="309"/>
        <v>0</v>
      </c>
      <c r="Q398" s="168">
        <f t="shared" si="309"/>
        <v>0</v>
      </c>
      <c r="R398" s="168">
        <f t="shared" si="309"/>
        <v>0</v>
      </c>
      <c r="S398" s="168">
        <f t="shared" si="309"/>
        <v>0</v>
      </c>
      <c r="T398" s="168">
        <f t="shared" si="309"/>
        <v>0</v>
      </c>
      <c r="U398" s="168">
        <f t="shared" si="309"/>
        <v>0</v>
      </c>
      <c r="V398" s="168">
        <f t="shared" si="309"/>
        <v>0</v>
      </c>
      <c r="W398" s="168">
        <f t="shared" si="309"/>
        <v>0</v>
      </c>
      <c r="X398" s="168">
        <f t="shared" si="309"/>
        <v>0</v>
      </c>
      <c r="Y398" s="168">
        <f t="shared" si="309"/>
        <v>0</v>
      </c>
      <c r="Z398" s="168">
        <f t="shared" si="309"/>
        <v>0</v>
      </c>
      <c r="AA398" s="168">
        <f t="shared" si="309"/>
        <v>0</v>
      </c>
      <c r="AB398" s="168">
        <f t="shared" si="309"/>
        <v>0</v>
      </c>
      <c r="AC398" s="168">
        <f t="shared" si="309"/>
        <v>0</v>
      </c>
      <c r="AD398" s="168">
        <f t="shared" si="309"/>
        <v>0</v>
      </c>
      <c r="AE398" s="168">
        <f t="shared" si="309"/>
        <v>0</v>
      </c>
      <c r="AF398" s="168">
        <f t="shared" si="309"/>
        <v>0</v>
      </c>
      <c r="AG398" s="168">
        <f t="shared" si="309"/>
        <v>0</v>
      </c>
      <c r="AH398" s="168">
        <f t="shared" si="309"/>
        <v>0</v>
      </c>
      <c r="AI398" s="168">
        <f t="shared" si="309"/>
        <v>0</v>
      </c>
      <c r="AJ398" s="168">
        <f t="shared" si="309"/>
        <v>0</v>
      </c>
      <c r="AK398" s="168">
        <f t="shared" si="309"/>
        <v>0</v>
      </c>
      <c r="AL398" s="168">
        <f t="shared" si="309"/>
        <v>0</v>
      </c>
      <c r="AM398" s="168">
        <f t="shared" si="309"/>
        <v>0</v>
      </c>
      <c r="AN398" s="168">
        <f t="shared" si="309"/>
        <v>0</v>
      </c>
      <c r="AO398" s="168">
        <f t="shared" si="309"/>
        <v>0</v>
      </c>
      <c r="AP398" s="168">
        <f t="shared" si="309"/>
        <v>0</v>
      </c>
      <c r="AQ398" s="168">
        <f t="shared" si="309"/>
        <v>0</v>
      </c>
      <c r="AR398" s="168">
        <f t="shared" si="309"/>
        <v>0</v>
      </c>
      <c r="AS398" s="168">
        <f t="shared" si="309"/>
        <v>0</v>
      </c>
      <c r="AT398" s="168">
        <f t="shared" si="309"/>
        <v>0</v>
      </c>
      <c r="AU398" s="168">
        <f t="shared" si="309"/>
        <v>0</v>
      </c>
      <c r="AV398" s="168">
        <f t="shared" si="309"/>
        <v>0</v>
      </c>
      <c r="AW398" s="168">
        <f t="shared" si="309"/>
        <v>0</v>
      </c>
      <c r="AX398" s="168">
        <f t="shared" si="309"/>
        <v>0</v>
      </c>
      <c r="AY398" s="168">
        <f t="shared" si="309"/>
        <v>0</v>
      </c>
      <c r="AZ398" s="168">
        <f t="shared" si="309"/>
        <v>0</v>
      </c>
      <c r="BA398" s="168">
        <f t="shared" si="309"/>
        <v>0</v>
      </c>
      <c r="BB398" s="168"/>
      <c r="BC398" s="180"/>
    </row>
    <row r="399" spans="1:55" ht="22.5" customHeight="1">
      <c r="A399" s="265" t="s">
        <v>343</v>
      </c>
      <c r="B399" s="277" t="s">
        <v>303</v>
      </c>
      <c r="C399" s="277" t="s">
        <v>310</v>
      </c>
      <c r="D399" s="154" t="s">
        <v>41</v>
      </c>
      <c r="E399" s="168">
        <f>H399+K399+N399+Q399+T399+W399+Z399+AE399+AJ399+AO399+AT399+AY399</f>
        <v>430.3</v>
      </c>
      <c r="F399" s="168">
        <f>L399+O399+R399+U399+X399+AC399+AH399+AM399+AR399+AW399+AZ399</f>
        <v>177.38238999999999</v>
      </c>
      <c r="G399" s="168">
        <f t="shared" si="282"/>
        <v>41.222958401115491</v>
      </c>
      <c r="H399" s="168"/>
      <c r="I399" s="168"/>
      <c r="J399" s="168"/>
      <c r="K399" s="168">
        <f>K400+K401+K402+K404+K405</f>
        <v>48.1997</v>
      </c>
      <c r="L399" s="168">
        <f t="shared" ref="L399:AY399" si="310">L400+L401+L402+L404+L405</f>
        <v>48.1997</v>
      </c>
      <c r="M399" s="168"/>
      <c r="N399" s="168">
        <f t="shared" si="310"/>
        <v>33.390059999999998</v>
      </c>
      <c r="O399" s="168">
        <f t="shared" si="310"/>
        <v>33.390059999999998</v>
      </c>
      <c r="P399" s="168"/>
      <c r="Q399" s="168">
        <f t="shared" si="310"/>
        <v>11.60313</v>
      </c>
      <c r="R399" s="168">
        <f t="shared" si="310"/>
        <v>11.60313</v>
      </c>
      <c r="S399" s="168"/>
      <c r="T399" s="168">
        <f t="shared" si="310"/>
        <v>11.60313</v>
      </c>
      <c r="U399" s="168">
        <f t="shared" si="310"/>
        <v>11.60313</v>
      </c>
      <c r="V399" s="168"/>
      <c r="W399" s="168">
        <f t="shared" si="310"/>
        <v>72.586370000000002</v>
      </c>
      <c r="X399" s="168">
        <f t="shared" si="310"/>
        <v>72.586370000000002</v>
      </c>
      <c r="Y399" s="168"/>
      <c r="Z399" s="168">
        <f t="shared" si="310"/>
        <v>115.04969999999999</v>
      </c>
      <c r="AA399" s="168">
        <f t="shared" si="310"/>
        <v>0</v>
      </c>
      <c r="AB399" s="168">
        <f t="shared" si="310"/>
        <v>0</v>
      </c>
      <c r="AC399" s="168">
        <f t="shared" si="310"/>
        <v>0</v>
      </c>
      <c r="AD399" s="168"/>
      <c r="AE399" s="168">
        <f t="shared" si="310"/>
        <v>39.1</v>
      </c>
      <c r="AF399" s="168">
        <f t="shared" si="310"/>
        <v>0</v>
      </c>
      <c r="AG399" s="168">
        <f t="shared" si="310"/>
        <v>0</v>
      </c>
      <c r="AH399" s="168">
        <f t="shared" si="310"/>
        <v>0</v>
      </c>
      <c r="AI399" s="168"/>
      <c r="AJ399" s="168">
        <f t="shared" si="310"/>
        <v>39.1</v>
      </c>
      <c r="AK399" s="168">
        <f t="shared" si="310"/>
        <v>0</v>
      </c>
      <c r="AL399" s="168">
        <f t="shared" si="310"/>
        <v>0</v>
      </c>
      <c r="AM399" s="168">
        <f t="shared" si="310"/>
        <v>0</v>
      </c>
      <c r="AN399" s="168"/>
      <c r="AO399" s="168">
        <f t="shared" si="310"/>
        <v>35.910240000000002</v>
      </c>
      <c r="AP399" s="168">
        <f t="shared" si="310"/>
        <v>0</v>
      </c>
      <c r="AQ399" s="168">
        <f t="shared" si="310"/>
        <v>0</v>
      </c>
      <c r="AR399" s="168">
        <f t="shared" si="310"/>
        <v>0</v>
      </c>
      <c r="AS399" s="168"/>
      <c r="AT399" s="168">
        <f t="shared" si="310"/>
        <v>23.757670000000005</v>
      </c>
      <c r="AU399" s="168">
        <f t="shared" si="310"/>
        <v>0</v>
      </c>
      <c r="AV399" s="168">
        <f t="shared" si="310"/>
        <v>0</v>
      </c>
      <c r="AW399" s="168">
        <f t="shared" si="310"/>
        <v>0</v>
      </c>
      <c r="AX399" s="168"/>
      <c r="AY399" s="168">
        <f t="shared" si="310"/>
        <v>0</v>
      </c>
      <c r="AZ399" s="168">
        <f>AZ400+AZ401+AZ402+AZ404+AZ405</f>
        <v>0</v>
      </c>
      <c r="BA399" s="168"/>
      <c r="BB399" s="168"/>
      <c r="BC399" s="180"/>
    </row>
    <row r="400" spans="1:55" ht="32.25" customHeight="1">
      <c r="A400" s="265"/>
      <c r="B400" s="277"/>
      <c r="C400" s="277"/>
      <c r="D400" s="152" t="s">
        <v>37</v>
      </c>
      <c r="E400" s="168">
        <f t="shared" ref="E400:E401" si="311">H400+K400+N400+Q400+T400+W400+Z400+AE400+AJ400+AO400+AT400+AY400</f>
        <v>0</v>
      </c>
      <c r="F400" s="168">
        <f t="shared" ref="F400:F404" si="312">L400+O400+R400+U400+X400+AC400+AH400+AM400+AR400+AW400+AZ400</f>
        <v>0</v>
      </c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180"/>
    </row>
    <row r="401" spans="1:55" ht="50.25" customHeight="1">
      <c r="A401" s="265"/>
      <c r="B401" s="277"/>
      <c r="C401" s="277"/>
      <c r="D401" s="178" t="s">
        <v>2</v>
      </c>
      <c r="E401" s="217">
        <f t="shared" si="311"/>
        <v>346.90000000000003</v>
      </c>
      <c r="F401" s="217">
        <f t="shared" si="312"/>
        <v>123.45</v>
      </c>
      <c r="G401" s="168">
        <f t="shared" si="282"/>
        <v>35.586624387431534</v>
      </c>
      <c r="H401" s="168"/>
      <c r="I401" s="168"/>
      <c r="J401" s="168"/>
      <c r="K401" s="168">
        <v>48.1997</v>
      </c>
      <c r="L401" s="168">
        <v>48.1997</v>
      </c>
      <c r="M401" s="168"/>
      <c r="N401" s="168"/>
      <c r="O401" s="168"/>
      <c r="P401" s="168"/>
      <c r="Q401" s="218"/>
      <c r="R401" s="168"/>
      <c r="S401" s="168"/>
      <c r="T401" s="168">
        <v>11.60313</v>
      </c>
      <c r="U401" s="168">
        <f>T401</f>
        <v>11.60313</v>
      </c>
      <c r="V401" s="168"/>
      <c r="W401" s="168">
        <v>63.647170000000003</v>
      </c>
      <c r="X401" s="168">
        <v>63.647170000000003</v>
      </c>
      <c r="Y401" s="168"/>
      <c r="Z401" s="168">
        <f>39.1+76.47-11.60313+74.73-63.64717</f>
        <v>115.04969999999999</v>
      </c>
      <c r="AA401" s="168"/>
      <c r="AB401" s="168"/>
      <c r="AC401" s="168"/>
      <c r="AD401" s="168"/>
      <c r="AE401" s="168">
        <v>39.1</v>
      </c>
      <c r="AF401" s="168"/>
      <c r="AG401" s="168"/>
      <c r="AH401" s="168"/>
      <c r="AI401" s="168"/>
      <c r="AJ401" s="168">
        <v>39.1</v>
      </c>
      <c r="AK401" s="168"/>
      <c r="AL401" s="168"/>
      <c r="AM401" s="168"/>
      <c r="AN401" s="168"/>
      <c r="AO401" s="168">
        <f>39.2-8.9997</f>
        <v>30.200300000000002</v>
      </c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180"/>
    </row>
    <row r="402" spans="1:55" ht="22.5" customHeight="1">
      <c r="A402" s="265"/>
      <c r="B402" s="277"/>
      <c r="C402" s="277"/>
      <c r="D402" s="211" t="s">
        <v>270</v>
      </c>
      <c r="E402" s="217">
        <f>H402+K402+N402+Q402+T402+W402+Z402+AE402+AJ402+AO402+AT402+AY402</f>
        <v>83.4</v>
      </c>
      <c r="F402" s="217">
        <f t="shared" si="312"/>
        <v>53.932389999999998</v>
      </c>
      <c r="G402" s="168">
        <f t="shared" si="282"/>
        <v>64.667134292565933</v>
      </c>
      <c r="H402" s="168"/>
      <c r="I402" s="168"/>
      <c r="J402" s="168"/>
      <c r="K402" s="168"/>
      <c r="L402" s="168"/>
      <c r="M402" s="168"/>
      <c r="N402" s="168">
        <v>33.390059999999998</v>
      </c>
      <c r="O402" s="168">
        <v>33.390059999999998</v>
      </c>
      <c r="P402" s="168"/>
      <c r="Q402" s="168">
        <v>11.60313</v>
      </c>
      <c r="R402" s="168">
        <v>11.60313</v>
      </c>
      <c r="S402" s="168"/>
      <c r="T402" s="168"/>
      <c r="U402" s="168"/>
      <c r="V402" s="168"/>
      <c r="W402" s="168">
        <v>8.9391999999999996</v>
      </c>
      <c r="X402" s="168">
        <v>8.9391999999999996</v>
      </c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>
        <f>39.1-33.39006</f>
        <v>5.7099400000000031</v>
      </c>
      <c r="AP402" s="168"/>
      <c r="AQ402" s="168"/>
      <c r="AR402" s="168"/>
      <c r="AS402" s="168"/>
      <c r="AT402" s="168">
        <f>39.1+5.2-11.60313-8.9392</f>
        <v>23.757670000000005</v>
      </c>
      <c r="AU402" s="168"/>
      <c r="AV402" s="168"/>
      <c r="AW402" s="168"/>
      <c r="AX402" s="168"/>
      <c r="AY402" s="168"/>
      <c r="AZ402" s="168"/>
      <c r="BA402" s="168"/>
      <c r="BB402" s="168"/>
      <c r="BC402" s="180"/>
    </row>
    <row r="403" spans="1:55" ht="82.5" customHeight="1">
      <c r="A403" s="265"/>
      <c r="B403" s="277"/>
      <c r="C403" s="277"/>
      <c r="D403" s="211" t="s">
        <v>276</v>
      </c>
      <c r="E403" s="217">
        <f t="shared" ref="E403:E405" si="313">H403+K403+N403+Q403+T403+W403+Z403+AE403+AJ403+AO403+AT403+AY403</f>
        <v>0</v>
      </c>
      <c r="F403" s="217">
        <f t="shared" si="312"/>
        <v>0</v>
      </c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223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180"/>
    </row>
    <row r="404" spans="1:55" ht="22.5" customHeight="1">
      <c r="A404" s="265"/>
      <c r="B404" s="277"/>
      <c r="C404" s="277"/>
      <c r="D404" s="211" t="s">
        <v>271</v>
      </c>
      <c r="E404" s="217">
        <f t="shared" si="313"/>
        <v>0</v>
      </c>
      <c r="F404" s="217">
        <f t="shared" si="312"/>
        <v>0</v>
      </c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80"/>
    </row>
    <row r="405" spans="1:55" ht="31.2">
      <c r="A405" s="265"/>
      <c r="B405" s="277"/>
      <c r="C405" s="277"/>
      <c r="D405" s="212" t="s">
        <v>43</v>
      </c>
      <c r="E405" s="217">
        <f t="shared" si="313"/>
        <v>0</v>
      </c>
      <c r="F405" s="217">
        <f t="shared" ref="F405" si="314">I405+L405+O405+R405+U405+X405+AA405+AF405+AK405+AP405+AU405+AZ405</f>
        <v>0</v>
      </c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180"/>
    </row>
    <row r="406" spans="1:55" ht="22.5" customHeight="1">
      <c r="A406" s="265" t="s">
        <v>344</v>
      </c>
      <c r="B406" s="277" t="s">
        <v>304</v>
      </c>
      <c r="C406" s="277" t="s">
        <v>310</v>
      </c>
      <c r="D406" s="154" t="s">
        <v>41</v>
      </c>
      <c r="E406" s="217">
        <f>H406+K406+N406+Q406+T406+W406+Z406+AE406+AJ406+AO406+AT406+AY406</f>
        <v>473.15600000000001</v>
      </c>
      <c r="F406" s="217">
        <f t="shared" ref="F406:F412" si="315">I406+L406+O406+R406+U406+X406+AA406+AF406+AK406+AP406+AU406+AZ406</f>
        <v>214.35597000000001</v>
      </c>
      <c r="G406" s="168">
        <f t="shared" si="282"/>
        <v>45.303445375309629</v>
      </c>
      <c r="H406" s="168">
        <f>SUM(H409)</f>
        <v>34.810020000000002</v>
      </c>
      <c r="I406" s="168">
        <f>SUM(I409)</f>
        <v>34.810020000000002</v>
      </c>
      <c r="J406" s="168"/>
      <c r="K406" s="168">
        <f>K407+K408+K409+K411+K412</f>
        <v>77.621189999999999</v>
      </c>
      <c r="L406" s="168">
        <f t="shared" ref="L406:AZ406" si="316">L407+L408+L409+L411+L412</f>
        <v>77.621189999999999</v>
      </c>
      <c r="M406" s="168"/>
      <c r="N406" s="168">
        <f t="shared" si="316"/>
        <v>17.69463</v>
      </c>
      <c r="O406" s="168">
        <f t="shared" si="316"/>
        <v>17.69463</v>
      </c>
      <c r="P406" s="168"/>
      <c r="Q406" s="168">
        <f t="shared" si="316"/>
        <v>51.482570000000003</v>
      </c>
      <c r="R406" s="168">
        <f t="shared" si="316"/>
        <v>51.482570000000003</v>
      </c>
      <c r="S406" s="168"/>
      <c r="T406" s="168">
        <f t="shared" si="316"/>
        <v>15.527430000000001</v>
      </c>
      <c r="U406" s="168">
        <f t="shared" si="316"/>
        <v>15.527430000000001</v>
      </c>
      <c r="V406" s="168"/>
      <c r="W406" s="168">
        <f t="shared" si="316"/>
        <v>17.220129999999997</v>
      </c>
      <c r="X406" s="168">
        <f t="shared" si="316"/>
        <v>17.220129999999997</v>
      </c>
      <c r="Y406" s="168"/>
      <c r="Z406" s="168">
        <f t="shared" si="316"/>
        <v>4.8299999999999983</v>
      </c>
      <c r="AA406" s="168">
        <f t="shared" si="316"/>
        <v>0</v>
      </c>
      <c r="AB406" s="168">
        <f t="shared" si="316"/>
        <v>0</v>
      </c>
      <c r="AC406" s="168">
        <f t="shared" si="316"/>
        <v>0</v>
      </c>
      <c r="AD406" s="168"/>
      <c r="AE406" s="168">
        <f t="shared" si="316"/>
        <v>0</v>
      </c>
      <c r="AF406" s="168">
        <f t="shared" si="316"/>
        <v>0</v>
      </c>
      <c r="AG406" s="168">
        <f t="shared" si="316"/>
        <v>0</v>
      </c>
      <c r="AH406" s="168">
        <f t="shared" si="316"/>
        <v>0</v>
      </c>
      <c r="AI406" s="168"/>
      <c r="AJ406" s="168">
        <f t="shared" si="316"/>
        <v>28.640029999999992</v>
      </c>
      <c r="AK406" s="168">
        <f t="shared" si="316"/>
        <v>0</v>
      </c>
      <c r="AL406" s="168">
        <f t="shared" si="316"/>
        <v>0</v>
      </c>
      <c r="AM406" s="168">
        <f t="shared" si="316"/>
        <v>0</v>
      </c>
      <c r="AN406" s="168"/>
      <c r="AO406" s="168">
        <f t="shared" si="316"/>
        <v>68.2</v>
      </c>
      <c r="AP406" s="168">
        <f t="shared" si="316"/>
        <v>0</v>
      </c>
      <c r="AQ406" s="168">
        <f t="shared" si="316"/>
        <v>0</v>
      </c>
      <c r="AR406" s="168">
        <f t="shared" si="316"/>
        <v>0</v>
      </c>
      <c r="AS406" s="168"/>
      <c r="AT406" s="168">
        <f t="shared" si="316"/>
        <v>68.2</v>
      </c>
      <c r="AU406" s="168">
        <f t="shared" si="316"/>
        <v>0</v>
      </c>
      <c r="AV406" s="168">
        <f t="shared" si="316"/>
        <v>0</v>
      </c>
      <c r="AW406" s="168">
        <f t="shared" si="316"/>
        <v>0</v>
      </c>
      <c r="AX406" s="168"/>
      <c r="AY406" s="168">
        <f t="shared" si="316"/>
        <v>88.93</v>
      </c>
      <c r="AZ406" s="168">
        <f t="shared" si="316"/>
        <v>0</v>
      </c>
      <c r="BA406" s="168"/>
      <c r="BB406" s="168"/>
      <c r="BC406" s="180"/>
    </row>
    <row r="407" spans="1:55" ht="32.25" customHeight="1">
      <c r="A407" s="265"/>
      <c r="B407" s="277"/>
      <c r="C407" s="277"/>
      <c r="D407" s="152" t="s">
        <v>37</v>
      </c>
      <c r="E407" s="217">
        <f>H407+K407+N407+Q407+T407+W407+Z407+AE407+AJ407+AO407+AT407+AY407</f>
        <v>0</v>
      </c>
      <c r="F407" s="217">
        <f t="shared" si="315"/>
        <v>0</v>
      </c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180"/>
    </row>
    <row r="408" spans="1:55" ht="50.25" customHeight="1">
      <c r="A408" s="265"/>
      <c r="B408" s="277"/>
      <c r="C408" s="277"/>
      <c r="D408" s="178" t="s">
        <v>2</v>
      </c>
      <c r="E408" s="217">
        <f>H408+K408+N408+Q408+T408+W408+Z408+AE408+AJ408+AO408+AT408+AY408</f>
        <v>100</v>
      </c>
      <c r="F408" s="217">
        <f t="shared" si="315"/>
        <v>100</v>
      </c>
      <c r="G408" s="168">
        <f t="shared" si="282"/>
        <v>100</v>
      </c>
      <c r="H408" s="168"/>
      <c r="I408" s="168"/>
      <c r="J408" s="168"/>
      <c r="K408" s="168">
        <v>62.790379999999999</v>
      </c>
      <c r="L408" s="168">
        <v>62.790379999999999</v>
      </c>
      <c r="M408" s="168"/>
      <c r="N408" s="168"/>
      <c r="O408" s="168"/>
      <c r="P408" s="168"/>
      <c r="Q408" s="168">
        <v>5.8081199999999997</v>
      </c>
      <c r="R408" s="168">
        <v>5.8081199999999997</v>
      </c>
      <c r="S408" s="168"/>
      <c r="T408" s="168">
        <v>15.527430000000001</v>
      </c>
      <c r="U408" s="168">
        <f>T408</f>
        <v>15.527430000000001</v>
      </c>
      <c r="V408" s="168"/>
      <c r="W408" s="168">
        <f>31.4015-15.52743</f>
        <v>15.874069999999998</v>
      </c>
      <c r="X408" s="168">
        <f>31.4015-15.52743</f>
        <v>15.874069999999998</v>
      </c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180"/>
    </row>
    <row r="409" spans="1:55" ht="22.5" customHeight="1">
      <c r="A409" s="265"/>
      <c r="B409" s="277"/>
      <c r="C409" s="277"/>
      <c r="D409" s="211" t="s">
        <v>270</v>
      </c>
      <c r="E409" s="219">
        <f>H409+K409+N409+Q409+T409+W409+Z409+AE409+AJ409+AO409+AT409+AY409</f>
        <v>373.15599999999995</v>
      </c>
      <c r="F409" s="209">
        <f t="shared" si="315"/>
        <v>114.35596999999999</v>
      </c>
      <c r="G409" s="168">
        <f t="shared" si="282"/>
        <v>30.645620062386776</v>
      </c>
      <c r="H409" s="168">
        <f>19.7744+15.03562</f>
        <v>34.810020000000002</v>
      </c>
      <c r="I409" s="168">
        <f>19.7744+15.03562</f>
        <v>34.810020000000002</v>
      </c>
      <c r="J409" s="168"/>
      <c r="K409" s="168">
        <v>14.83081</v>
      </c>
      <c r="L409" s="168">
        <v>14.83081</v>
      </c>
      <c r="M409" s="168"/>
      <c r="N409" s="168">
        <v>17.69463</v>
      </c>
      <c r="O409" s="168">
        <v>17.69463</v>
      </c>
      <c r="P409" s="168"/>
      <c r="Q409" s="168">
        <v>45.67445</v>
      </c>
      <c r="R409" s="168">
        <v>45.67445</v>
      </c>
      <c r="S409" s="168"/>
      <c r="T409" s="218"/>
      <c r="U409" s="168"/>
      <c r="V409" s="168"/>
      <c r="W409" s="168">
        <v>1.34606</v>
      </c>
      <c r="X409" s="168">
        <v>1.34606</v>
      </c>
      <c r="Y409" s="168"/>
      <c r="Z409" s="168">
        <f>64.83-60</f>
        <v>4.8299999999999983</v>
      </c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224">
        <f>68.2-17.69463+25.19917-45.67445-0.044-1.34606</f>
        <v>28.640029999999992</v>
      </c>
      <c r="AK409" s="168"/>
      <c r="AL409" s="168"/>
      <c r="AM409" s="168"/>
      <c r="AN409" s="168"/>
      <c r="AO409" s="168">
        <v>68.2</v>
      </c>
      <c r="AP409" s="168"/>
      <c r="AQ409" s="168"/>
      <c r="AR409" s="168"/>
      <c r="AS409" s="168"/>
      <c r="AT409" s="168">
        <v>68.2</v>
      </c>
      <c r="AU409" s="168"/>
      <c r="AV409" s="168"/>
      <c r="AW409" s="168"/>
      <c r="AX409" s="168"/>
      <c r="AY409" s="168">
        <f>68.2+20.73</f>
        <v>88.93</v>
      </c>
      <c r="AZ409" s="168"/>
      <c r="BA409" s="168"/>
      <c r="BB409" s="168"/>
      <c r="BC409" s="180"/>
    </row>
    <row r="410" spans="1:55" ht="82.5" customHeight="1">
      <c r="A410" s="265"/>
      <c r="B410" s="277"/>
      <c r="C410" s="277"/>
      <c r="D410" s="211" t="s">
        <v>276</v>
      </c>
      <c r="E410" s="217">
        <f t="shared" ref="E410:E415" si="317">H410+K410+N410+Q410+T410+W410+Z410+AE410+AJ410+AO410+AT410+AY410</f>
        <v>0</v>
      </c>
      <c r="F410" s="208">
        <f t="shared" si="315"/>
        <v>0</v>
      </c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80"/>
    </row>
    <row r="411" spans="1:55" ht="22.5" customHeight="1">
      <c r="A411" s="265"/>
      <c r="B411" s="277"/>
      <c r="C411" s="277"/>
      <c r="D411" s="211" t="s">
        <v>271</v>
      </c>
      <c r="E411" s="217">
        <f t="shared" si="317"/>
        <v>0</v>
      </c>
      <c r="F411" s="217">
        <f t="shared" si="315"/>
        <v>0</v>
      </c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80"/>
    </row>
    <row r="412" spans="1:55" ht="31.2">
      <c r="A412" s="265"/>
      <c r="B412" s="277"/>
      <c r="C412" s="277"/>
      <c r="D412" s="212" t="s">
        <v>43</v>
      </c>
      <c r="E412" s="217">
        <f t="shared" si="317"/>
        <v>0</v>
      </c>
      <c r="F412" s="217">
        <f t="shared" si="315"/>
        <v>0</v>
      </c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80"/>
    </row>
    <row r="413" spans="1:55" ht="22.5" customHeight="1">
      <c r="A413" s="265" t="s">
        <v>345</v>
      </c>
      <c r="B413" s="277" t="s">
        <v>305</v>
      </c>
      <c r="C413" s="277" t="s">
        <v>310</v>
      </c>
      <c r="D413" s="154" t="s">
        <v>41</v>
      </c>
      <c r="E413" s="217">
        <f t="shared" si="317"/>
        <v>173.7</v>
      </c>
      <c r="F413" s="217">
        <f t="shared" ref="F413:F419" si="318">I413+L413+O413+R413+U413+X413+AA413+AF413+AK413+AP413+AU413+AZ413</f>
        <v>84.64</v>
      </c>
      <c r="G413" s="168">
        <f t="shared" si="282"/>
        <v>48.727691421991942</v>
      </c>
      <c r="H413" s="168"/>
      <c r="I413" s="168"/>
      <c r="J413" s="168"/>
      <c r="K413" s="168">
        <f>K414+K415+K416+K418+K419</f>
        <v>21.16</v>
      </c>
      <c r="L413" s="168">
        <f t="shared" ref="L413:AZ413" si="319">L414+L415+L416+L418+L419</f>
        <v>21.16</v>
      </c>
      <c r="M413" s="168"/>
      <c r="N413" s="168">
        <f t="shared" si="319"/>
        <v>21.16</v>
      </c>
      <c r="O413" s="168">
        <f t="shared" si="319"/>
        <v>21.16</v>
      </c>
      <c r="P413" s="168"/>
      <c r="Q413" s="168">
        <f t="shared" si="319"/>
        <v>21.16</v>
      </c>
      <c r="R413" s="168">
        <f t="shared" si="319"/>
        <v>21.16</v>
      </c>
      <c r="S413" s="168"/>
      <c r="T413" s="168">
        <f t="shared" si="319"/>
        <v>21.16</v>
      </c>
      <c r="U413" s="168">
        <f t="shared" si="319"/>
        <v>21.16</v>
      </c>
      <c r="V413" s="168"/>
      <c r="W413" s="168">
        <f t="shared" si="319"/>
        <v>0</v>
      </c>
      <c r="X413" s="168">
        <f t="shared" si="319"/>
        <v>0</v>
      </c>
      <c r="Y413" s="168"/>
      <c r="Z413" s="168">
        <f t="shared" si="319"/>
        <v>0</v>
      </c>
      <c r="AA413" s="168">
        <f t="shared" si="319"/>
        <v>0</v>
      </c>
      <c r="AB413" s="168">
        <f t="shared" si="319"/>
        <v>0</v>
      </c>
      <c r="AC413" s="168">
        <f t="shared" si="319"/>
        <v>0</v>
      </c>
      <c r="AD413" s="168"/>
      <c r="AE413" s="168">
        <f t="shared" si="319"/>
        <v>0</v>
      </c>
      <c r="AF413" s="168">
        <f t="shared" si="319"/>
        <v>0</v>
      </c>
      <c r="AG413" s="168">
        <f t="shared" si="319"/>
        <v>0</v>
      </c>
      <c r="AH413" s="168">
        <f t="shared" si="319"/>
        <v>0</v>
      </c>
      <c r="AI413" s="168"/>
      <c r="AJ413" s="168">
        <f t="shared" si="319"/>
        <v>21.16</v>
      </c>
      <c r="AK413" s="168">
        <f t="shared" si="319"/>
        <v>0</v>
      </c>
      <c r="AL413" s="168">
        <f t="shared" si="319"/>
        <v>0</v>
      </c>
      <c r="AM413" s="168">
        <f t="shared" si="319"/>
        <v>0</v>
      </c>
      <c r="AN413" s="168"/>
      <c r="AO413" s="168">
        <f t="shared" si="319"/>
        <v>21.16</v>
      </c>
      <c r="AP413" s="168">
        <f t="shared" si="319"/>
        <v>0</v>
      </c>
      <c r="AQ413" s="168">
        <f t="shared" si="319"/>
        <v>0</v>
      </c>
      <c r="AR413" s="168">
        <f t="shared" si="319"/>
        <v>0</v>
      </c>
      <c r="AS413" s="168"/>
      <c r="AT413" s="168">
        <f t="shared" si="319"/>
        <v>21.16</v>
      </c>
      <c r="AU413" s="168">
        <f t="shared" si="319"/>
        <v>0</v>
      </c>
      <c r="AV413" s="168">
        <f t="shared" si="319"/>
        <v>0</v>
      </c>
      <c r="AW413" s="168">
        <f t="shared" si="319"/>
        <v>0</v>
      </c>
      <c r="AX413" s="168"/>
      <c r="AY413" s="168">
        <f t="shared" si="319"/>
        <v>25.58</v>
      </c>
      <c r="AZ413" s="168">
        <f t="shared" si="319"/>
        <v>0</v>
      </c>
      <c r="BA413" s="168"/>
      <c r="BB413" s="168"/>
      <c r="BC413" s="180"/>
    </row>
    <row r="414" spans="1:55" ht="32.25" customHeight="1">
      <c r="A414" s="265"/>
      <c r="B414" s="277"/>
      <c r="C414" s="277"/>
      <c r="D414" s="152" t="s">
        <v>37</v>
      </c>
      <c r="E414" s="217">
        <f t="shared" si="317"/>
        <v>0</v>
      </c>
      <c r="F414" s="217">
        <f t="shared" si="318"/>
        <v>0</v>
      </c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80"/>
    </row>
    <row r="415" spans="1:55" ht="50.25" customHeight="1">
      <c r="A415" s="265"/>
      <c r="B415" s="277"/>
      <c r="C415" s="277"/>
      <c r="D415" s="178" t="s">
        <v>2</v>
      </c>
      <c r="E415" s="217">
        <f t="shared" si="317"/>
        <v>0</v>
      </c>
      <c r="F415" s="217">
        <f t="shared" si="318"/>
        <v>0</v>
      </c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80"/>
    </row>
    <row r="416" spans="1:55" ht="22.5" customHeight="1">
      <c r="A416" s="265"/>
      <c r="B416" s="277"/>
      <c r="C416" s="277"/>
      <c r="D416" s="211" t="s">
        <v>270</v>
      </c>
      <c r="E416" s="217">
        <f>H416+K416+N416+Q416+T416+W416+Z416+AE416+AJ416+AO416+AT416+AY416</f>
        <v>173.7</v>
      </c>
      <c r="F416" s="219">
        <f t="shared" si="318"/>
        <v>84.64</v>
      </c>
      <c r="G416" s="168">
        <f t="shared" si="282"/>
        <v>48.727691421991942</v>
      </c>
      <c r="H416" s="168"/>
      <c r="I416" s="168"/>
      <c r="J416" s="168"/>
      <c r="K416" s="168">
        <v>21.16</v>
      </c>
      <c r="L416" s="168">
        <v>21.16</v>
      </c>
      <c r="M416" s="168"/>
      <c r="N416" s="168">
        <v>21.16</v>
      </c>
      <c r="O416" s="168">
        <v>21.16</v>
      </c>
      <c r="P416" s="168"/>
      <c r="Q416" s="168">
        <v>21.16</v>
      </c>
      <c r="R416" s="168">
        <v>21.16</v>
      </c>
      <c r="S416" s="168"/>
      <c r="T416" s="168">
        <v>21.16</v>
      </c>
      <c r="U416" s="168">
        <f>T416</f>
        <v>21.16</v>
      </c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216">
        <v>21.16</v>
      </c>
      <c r="AK416" s="168"/>
      <c r="AL416" s="168"/>
      <c r="AM416" s="168"/>
      <c r="AN416" s="168"/>
      <c r="AO416" s="216">
        <v>21.16</v>
      </c>
      <c r="AP416" s="168"/>
      <c r="AQ416" s="168"/>
      <c r="AR416" s="168"/>
      <c r="AS416" s="168"/>
      <c r="AT416" s="216">
        <v>21.16</v>
      </c>
      <c r="AU416" s="168"/>
      <c r="AV416" s="168"/>
      <c r="AW416" s="168"/>
      <c r="AX416" s="168"/>
      <c r="AY416" s="216">
        <f>21.16+4.42</f>
        <v>25.58</v>
      </c>
      <c r="AZ416" s="168"/>
      <c r="BA416" s="168"/>
      <c r="BB416" s="168"/>
      <c r="BC416" s="180"/>
    </row>
    <row r="417" spans="1:55" ht="82.5" customHeight="1">
      <c r="A417" s="265"/>
      <c r="B417" s="277"/>
      <c r="C417" s="277"/>
      <c r="D417" s="211" t="s">
        <v>276</v>
      </c>
      <c r="E417" s="217">
        <f t="shared" ref="E417:E419" si="320">H417+K417+N417+Q417+T417+W417+Z417+AE417+AJ417+AO417+AT417+AY417</f>
        <v>0</v>
      </c>
      <c r="F417" s="217">
        <f t="shared" si="318"/>
        <v>0</v>
      </c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68"/>
      <c r="AT417" s="168"/>
      <c r="AU417" s="168"/>
      <c r="AV417" s="168"/>
      <c r="AW417" s="168"/>
      <c r="AX417" s="168"/>
      <c r="AY417" s="168"/>
      <c r="AZ417" s="168"/>
      <c r="BA417" s="168"/>
      <c r="BB417" s="168"/>
      <c r="BC417" s="180"/>
    </row>
    <row r="418" spans="1:55" ht="22.5" customHeight="1">
      <c r="A418" s="265"/>
      <c r="B418" s="277"/>
      <c r="C418" s="277"/>
      <c r="D418" s="211" t="s">
        <v>271</v>
      </c>
      <c r="E418" s="217">
        <f t="shared" si="320"/>
        <v>0</v>
      </c>
      <c r="F418" s="217">
        <f t="shared" si="318"/>
        <v>0</v>
      </c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180"/>
    </row>
    <row r="419" spans="1:55" ht="31.2">
      <c r="A419" s="265"/>
      <c r="B419" s="277"/>
      <c r="C419" s="277"/>
      <c r="D419" s="212" t="s">
        <v>43</v>
      </c>
      <c r="E419" s="217">
        <f t="shared" si="320"/>
        <v>0</v>
      </c>
      <c r="F419" s="217">
        <f t="shared" si="318"/>
        <v>0</v>
      </c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180"/>
    </row>
    <row r="420" spans="1:55" ht="22.5" customHeight="1">
      <c r="A420" s="265" t="s">
        <v>346</v>
      </c>
      <c r="B420" s="277" t="s">
        <v>306</v>
      </c>
      <c r="C420" s="277" t="s">
        <v>310</v>
      </c>
      <c r="D420" s="154" t="s">
        <v>41</v>
      </c>
      <c r="E420" s="217">
        <f t="shared" ref="E420:E422" si="321">H420+K420+N420+Q420+T420+W420+Z420+AE420+AJ420+AO420+AT420+AY420</f>
        <v>349.99999999999994</v>
      </c>
      <c r="F420" s="217">
        <f t="shared" ref="F420:F426" si="322">I420+L420+O420+R420+U420+X420+AA420+AF420+AK420+AP420+AU420+AZ420</f>
        <v>174.99995999999999</v>
      </c>
      <c r="G420" s="168">
        <f t="shared" si="282"/>
        <v>49.999988571428574</v>
      </c>
      <c r="H420" s="168"/>
      <c r="I420" s="168"/>
      <c r="J420" s="168"/>
      <c r="K420" s="168">
        <f>K421+K422+K423+K425+K426</f>
        <v>29.16666</v>
      </c>
      <c r="L420" s="168">
        <f t="shared" ref="L420:AZ420" si="323">L421+L422+L423+L425+L426</f>
        <v>29.16666</v>
      </c>
      <c r="M420" s="168"/>
      <c r="N420" s="168">
        <f t="shared" si="323"/>
        <v>29.16666</v>
      </c>
      <c r="O420" s="168">
        <f t="shared" si="323"/>
        <v>29.16666</v>
      </c>
      <c r="P420" s="168"/>
      <c r="Q420" s="168">
        <f t="shared" si="323"/>
        <v>29.16666</v>
      </c>
      <c r="R420" s="168">
        <f t="shared" si="323"/>
        <v>29.16666</v>
      </c>
      <c r="S420" s="168"/>
      <c r="T420" s="168">
        <f t="shared" si="323"/>
        <v>29.16666</v>
      </c>
      <c r="U420" s="168">
        <f t="shared" si="323"/>
        <v>29.16666</v>
      </c>
      <c r="V420" s="168"/>
      <c r="W420" s="168">
        <f t="shared" si="323"/>
        <v>58.333320000000001</v>
      </c>
      <c r="X420" s="168">
        <f t="shared" si="323"/>
        <v>58.333320000000001</v>
      </c>
      <c r="Y420" s="168"/>
      <c r="Z420" s="168">
        <f t="shared" si="323"/>
        <v>43.800040000000003</v>
      </c>
      <c r="AA420" s="168">
        <f t="shared" si="323"/>
        <v>0</v>
      </c>
      <c r="AB420" s="168">
        <f t="shared" si="323"/>
        <v>0</v>
      </c>
      <c r="AC420" s="168">
        <f t="shared" si="323"/>
        <v>0</v>
      </c>
      <c r="AD420" s="168"/>
      <c r="AE420" s="168">
        <f t="shared" si="323"/>
        <v>0</v>
      </c>
      <c r="AF420" s="168">
        <f t="shared" si="323"/>
        <v>0</v>
      </c>
      <c r="AG420" s="168">
        <f t="shared" si="323"/>
        <v>0</v>
      </c>
      <c r="AH420" s="168">
        <f t="shared" si="323"/>
        <v>0</v>
      </c>
      <c r="AI420" s="168"/>
      <c r="AJ420" s="168">
        <f t="shared" si="323"/>
        <v>0</v>
      </c>
      <c r="AK420" s="168">
        <f t="shared" si="323"/>
        <v>0</v>
      </c>
      <c r="AL420" s="168">
        <f t="shared" si="323"/>
        <v>0</v>
      </c>
      <c r="AM420" s="168">
        <f t="shared" si="323"/>
        <v>0</v>
      </c>
      <c r="AN420" s="168"/>
      <c r="AO420" s="168">
        <f t="shared" si="323"/>
        <v>43.75</v>
      </c>
      <c r="AP420" s="168">
        <f t="shared" si="323"/>
        <v>0</v>
      </c>
      <c r="AQ420" s="168">
        <f t="shared" si="323"/>
        <v>0</v>
      </c>
      <c r="AR420" s="168">
        <f t="shared" si="323"/>
        <v>0</v>
      </c>
      <c r="AS420" s="168"/>
      <c r="AT420" s="168">
        <f t="shared" si="323"/>
        <v>43.75</v>
      </c>
      <c r="AU420" s="168">
        <f t="shared" si="323"/>
        <v>0</v>
      </c>
      <c r="AV420" s="168">
        <f t="shared" si="323"/>
        <v>0</v>
      </c>
      <c r="AW420" s="168">
        <f t="shared" si="323"/>
        <v>0</v>
      </c>
      <c r="AX420" s="168"/>
      <c r="AY420" s="168">
        <f t="shared" si="323"/>
        <v>43.7</v>
      </c>
      <c r="AZ420" s="168">
        <f t="shared" si="323"/>
        <v>0</v>
      </c>
      <c r="BA420" s="168"/>
      <c r="BB420" s="168"/>
      <c r="BC420" s="180"/>
    </row>
    <row r="421" spans="1:55" ht="32.25" customHeight="1">
      <c r="A421" s="265"/>
      <c r="B421" s="277"/>
      <c r="C421" s="277"/>
      <c r="D421" s="152" t="s">
        <v>37</v>
      </c>
      <c r="E421" s="217">
        <f t="shared" si="321"/>
        <v>0</v>
      </c>
      <c r="F421" s="217">
        <f t="shared" si="322"/>
        <v>0</v>
      </c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168"/>
      <c r="AT421" s="168"/>
      <c r="AU421" s="168"/>
      <c r="AV421" s="168"/>
      <c r="AW421" s="168"/>
      <c r="AX421" s="168"/>
      <c r="AY421" s="168"/>
      <c r="AZ421" s="168"/>
      <c r="BA421" s="168"/>
      <c r="BB421" s="168"/>
      <c r="BC421" s="180"/>
    </row>
    <row r="422" spans="1:55" ht="50.25" customHeight="1">
      <c r="A422" s="265"/>
      <c r="B422" s="277"/>
      <c r="C422" s="277"/>
      <c r="D422" s="178" t="s">
        <v>2</v>
      </c>
      <c r="E422" s="217">
        <f t="shared" si="321"/>
        <v>0</v>
      </c>
      <c r="F422" s="217">
        <f t="shared" si="322"/>
        <v>0</v>
      </c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168"/>
      <c r="AT422" s="168"/>
      <c r="AU422" s="168"/>
      <c r="AV422" s="168"/>
      <c r="AW422" s="168"/>
      <c r="AX422" s="168"/>
      <c r="AY422" s="168"/>
      <c r="AZ422" s="168"/>
      <c r="BA422" s="168"/>
      <c r="BB422" s="168"/>
      <c r="BC422" s="180"/>
    </row>
    <row r="423" spans="1:55" ht="22.5" customHeight="1">
      <c r="A423" s="265"/>
      <c r="B423" s="277"/>
      <c r="C423" s="277"/>
      <c r="D423" s="211" t="s">
        <v>270</v>
      </c>
      <c r="E423" s="217">
        <f>H423+K423+N423+Q423+T423+W423+Z423+AE423+AJ423+AO423+AT423+AY423</f>
        <v>349.99999999999994</v>
      </c>
      <c r="F423" s="217">
        <f t="shared" si="322"/>
        <v>174.99995999999999</v>
      </c>
      <c r="G423" s="168">
        <f t="shared" si="282"/>
        <v>49.999988571428574</v>
      </c>
      <c r="H423" s="168"/>
      <c r="I423" s="168"/>
      <c r="J423" s="168"/>
      <c r="K423" s="168">
        <v>29.16666</v>
      </c>
      <c r="L423" s="168">
        <v>29.16666</v>
      </c>
      <c r="M423" s="168"/>
      <c r="N423" s="168">
        <v>29.16666</v>
      </c>
      <c r="O423" s="168">
        <v>29.16666</v>
      </c>
      <c r="P423" s="168"/>
      <c r="Q423" s="168">
        <v>29.16666</v>
      </c>
      <c r="R423" s="168">
        <v>29.16666</v>
      </c>
      <c r="S423" s="168"/>
      <c r="T423" s="168">
        <v>29.16666</v>
      </c>
      <c r="U423" s="168">
        <f>T423</f>
        <v>29.16666</v>
      </c>
      <c r="V423" s="168"/>
      <c r="W423" s="168">
        <v>58.333320000000001</v>
      </c>
      <c r="X423" s="168">
        <v>58.333320000000001</v>
      </c>
      <c r="Y423" s="168"/>
      <c r="Z423" s="168">
        <f>43.75+0.05004</f>
        <v>43.800040000000003</v>
      </c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>
        <v>43.75</v>
      </c>
      <c r="AP423" s="168"/>
      <c r="AQ423" s="168"/>
      <c r="AR423" s="168"/>
      <c r="AS423" s="168"/>
      <c r="AT423" s="168">
        <v>43.75</v>
      </c>
      <c r="AU423" s="168"/>
      <c r="AV423" s="168"/>
      <c r="AW423" s="168"/>
      <c r="AX423" s="168"/>
      <c r="AY423" s="168">
        <v>43.7</v>
      </c>
      <c r="AZ423" s="168"/>
      <c r="BA423" s="168"/>
      <c r="BB423" s="168"/>
      <c r="BC423" s="180"/>
    </row>
    <row r="424" spans="1:55" ht="82.5" customHeight="1">
      <c r="A424" s="265"/>
      <c r="B424" s="277"/>
      <c r="C424" s="277"/>
      <c r="D424" s="211" t="s">
        <v>276</v>
      </c>
      <c r="E424" s="217">
        <f t="shared" ref="E424:E426" si="324">H424+K424+N424+Q424+T424+W424+Z424+AE424+AJ424+AO424+AT424+AY424</f>
        <v>0</v>
      </c>
      <c r="F424" s="217">
        <f t="shared" si="322"/>
        <v>0</v>
      </c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180"/>
    </row>
    <row r="425" spans="1:55" ht="22.5" customHeight="1">
      <c r="A425" s="265"/>
      <c r="B425" s="277"/>
      <c r="C425" s="277"/>
      <c r="D425" s="211" t="s">
        <v>271</v>
      </c>
      <c r="E425" s="217">
        <f t="shared" si="324"/>
        <v>0</v>
      </c>
      <c r="F425" s="217">
        <f t="shared" si="322"/>
        <v>0</v>
      </c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180"/>
    </row>
    <row r="426" spans="1:55" ht="31.2">
      <c r="A426" s="265"/>
      <c r="B426" s="277"/>
      <c r="C426" s="277"/>
      <c r="D426" s="212" t="s">
        <v>43</v>
      </c>
      <c r="E426" s="217">
        <f t="shared" si="324"/>
        <v>0</v>
      </c>
      <c r="F426" s="217">
        <f t="shared" si="322"/>
        <v>0</v>
      </c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80"/>
    </row>
    <row r="427" spans="1:55" ht="22.5" customHeight="1">
      <c r="A427" s="265" t="s">
        <v>347</v>
      </c>
      <c r="B427" s="277" t="s">
        <v>307</v>
      </c>
      <c r="C427" s="277" t="s">
        <v>310</v>
      </c>
      <c r="D427" s="154" t="s">
        <v>41</v>
      </c>
      <c r="E427" s="217">
        <f t="shared" ref="E427:E429" si="325">H427+K427+N427+Q427+T427+W427+Z427+AE427+AJ427+AO427+AT427+AY427</f>
        <v>65.2</v>
      </c>
      <c r="F427" s="217">
        <f t="shared" ref="F427:F433" si="326">I427+L427+O427+R427+U427+X427+AA427+AF427+AK427+AP427+AU427+AZ427</f>
        <v>0</v>
      </c>
      <c r="G427" s="168">
        <f t="shared" si="282"/>
        <v>0</v>
      </c>
      <c r="H427" s="168"/>
      <c r="I427" s="168"/>
      <c r="J427" s="168"/>
      <c r="K427" s="168"/>
      <c r="L427" s="168"/>
      <c r="M427" s="168"/>
      <c r="N427" s="168">
        <f>N428+N429+N430+N432+N433</f>
        <v>0</v>
      </c>
      <c r="O427" s="168">
        <f t="shared" ref="O427:AZ427" si="327">O428+O429+O430+O432+O433</f>
        <v>0</v>
      </c>
      <c r="P427" s="168"/>
      <c r="Q427" s="168">
        <f t="shared" si="327"/>
        <v>0</v>
      </c>
      <c r="R427" s="168">
        <f t="shared" si="327"/>
        <v>0</v>
      </c>
      <c r="S427" s="168"/>
      <c r="T427" s="168">
        <f t="shared" si="327"/>
        <v>0</v>
      </c>
      <c r="U427" s="168">
        <f t="shared" si="327"/>
        <v>0</v>
      </c>
      <c r="V427" s="168"/>
      <c r="W427" s="168">
        <f t="shared" si="327"/>
        <v>0</v>
      </c>
      <c r="X427" s="168">
        <f t="shared" si="327"/>
        <v>0</v>
      </c>
      <c r="Y427" s="168"/>
      <c r="Z427" s="168">
        <f t="shared" si="327"/>
        <v>0</v>
      </c>
      <c r="AA427" s="168">
        <f t="shared" si="327"/>
        <v>0</v>
      </c>
      <c r="AB427" s="168">
        <f t="shared" si="327"/>
        <v>0</v>
      </c>
      <c r="AC427" s="168">
        <f t="shared" si="327"/>
        <v>0</v>
      </c>
      <c r="AD427" s="168"/>
      <c r="AE427" s="168">
        <f t="shared" si="327"/>
        <v>0</v>
      </c>
      <c r="AF427" s="168">
        <f t="shared" si="327"/>
        <v>0</v>
      </c>
      <c r="AG427" s="168">
        <f t="shared" si="327"/>
        <v>0</v>
      </c>
      <c r="AH427" s="168">
        <f t="shared" si="327"/>
        <v>0</v>
      </c>
      <c r="AI427" s="168"/>
      <c r="AJ427" s="168">
        <f t="shared" si="327"/>
        <v>0</v>
      </c>
      <c r="AK427" s="168">
        <f t="shared" si="327"/>
        <v>0</v>
      </c>
      <c r="AL427" s="168">
        <f t="shared" si="327"/>
        <v>0</v>
      </c>
      <c r="AM427" s="168">
        <f t="shared" si="327"/>
        <v>0</v>
      </c>
      <c r="AN427" s="168"/>
      <c r="AO427" s="168">
        <f t="shared" si="327"/>
        <v>0</v>
      </c>
      <c r="AP427" s="168">
        <f t="shared" si="327"/>
        <v>0</v>
      </c>
      <c r="AQ427" s="168">
        <f t="shared" si="327"/>
        <v>0</v>
      </c>
      <c r="AR427" s="168">
        <f t="shared" si="327"/>
        <v>0</v>
      </c>
      <c r="AS427" s="168"/>
      <c r="AT427" s="168">
        <f t="shared" si="327"/>
        <v>0</v>
      </c>
      <c r="AU427" s="168">
        <f t="shared" si="327"/>
        <v>0</v>
      </c>
      <c r="AV427" s="168">
        <f t="shared" si="327"/>
        <v>0</v>
      </c>
      <c r="AW427" s="168">
        <f t="shared" si="327"/>
        <v>0</v>
      </c>
      <c r="AX427" s="168">
        <f t="shared" si="327"/>
        <v>0</v>
      </c>
      <c r="AY427" s="168">
        <f t="shared" si="327"/>
        <v>65.2</v>
      </c>
      <c r="AZ427" s="168">
        <f t="shared" si="327"/>
        <v>0</v>
      </c>
      <c r="BA427" s="168"/>
      <c r="BB427" s="168"/>
      <c r="BC427" s="180"/>
    </row>
    <row r="428" spans="1:55" ht="32.25" customHeight="1">
      <c r="A428" s="265"/>
      <c r="B428" s="277"/>
      <c r="C428" s="277"/>
      <c r="D428" s="152" t="s">
        <v>37</v>
      </c>
      <c r="E428" s="217">
        <f t="shared" si="325"/>
        <v>0</v>
      </c>
      <c r="F428" s="217">
        <f t="shared" si="326"/>
        <v>0</v>
      </c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180"/>
    </row>
    <row r="429" spans="1:55" ht="50.25" customHeight="1">
      <c r="A429" s="265"/>
      <c r="B429" s="277"/>
      <c r="C429" s="277"/>
      <c r="D429" s="178" t="s">
        <v>2</v>
      </c>
      <c r="E429" s="217">
        <f t="shared" si="325"/>
        <v>0</v>
      </c>
      <c r="F429" s="217">
        <f t="shared" si="326"/>
        <v>0</v>
      </c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180"/>
    </row>
    <row r="430" spans="1:55" ht="22.5" customHeight="1">
      <c r="A430" s="265"/>
      <c r="B430" s="277"/>
      <c r="C430" s="277"/>
      <c r="D430" s="211" t="s">
        <v>270</v>
      </c>
      <c r="E430" s="217">
        <f>H430+K430+N430+Q430+T430+W430+Z430+AE430+AJ430+AO430+AT430+AY430</f>
        <v>65.2</v>
      </c>
      <c r="F430" s="217">
        <f t="shared" si="326"/>
        <v>0</v>
      </c>
      <c r="G430" s="168">
        <f t="shared" si="282"/>
        <v>0</v>
      </c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>
        <v>65.2</v>
      </c>
      <c r="AZ430" s="168"/>
      <c r="BA430" s="168"/>
      <c r="BB430" s="168"/>
      <c r="BC430" s="180"/>
    </row>
    <row r="431" spans="1:55" ht="82.5" customHeight="1">
      <c r="A431" s="265"/>
      <c r="B431" s="277"/>
      <c r="C431" s="277"/>
      <c r="D431" s="211" t="s">
        <v>276</v>
      </c>
      <c r="E431" s="217">
        <f t="shared" ref="E431:E433" si="328">H431+K431+N431+Q431+T431+W431+Z431+AE431+AJ431+AO431+AT431+AY431</f>
        <v>0</v>
      </c>
      <c r="F431" s="217">
        <f t="shared" si="326"/>
        <v>0</v>
      </c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80"/>
    </row>
    <row r="432" spans="1:55" ht="22.5" customHeight="1">
      <c r="A432" s="265"/>
      <c r="B432" s="277"/>
      <c r="C432" s="277"/>
      <c r="D432" s="211" t="s">
        <v>271</v>
      </c>
      <c r="E432" s="217">
        <f t="shared" si="328"/>
        <v>0</v>
      </c>
      <c r="F432" s="217">
        <f t="shared" si="326"/>
        <v>0</v>
      </c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80"/>
    </row>
    <row r="433" spans="1:55" ht="31.2">
      <c r="A433" s="265"/>
      <c r="B433" s="277"/>
      <c r="C433" s="277"/>
      <c r="D433" s="212" t="s">
        <v>43</v>
      </c>
      <c r="E433" s="217">
        <f t="shared" si="328"/>
        <v>0</v>
      </c>
      <c r="F433" s="217">
        <f t="shared" si="326"/>
        <v>0</v>
      </c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8"/>
      <c r="AM433" s="168"/>
      <c r="AN433" s="168"/>
      <c r="AO433" s="168"/>
      <c r="AP433" s="168"/>
      <c r="AQ433" s="168"/>
      <c r="AR433" s="168"/>
      <c r="AS433" s="168"/>
      <c r="AT433" s="168"/>
      <c r="AU433" s="168"/>
      <c r="AV433" s="168"/>
      <c r="AW433" s="168"/>
      <c r="AX433" s="168"/>
      <c r="AY433" s="168"/>
      <c r="AZ433" s="168"/>
      <c r="BA433" s="168"/>
      <c r="BB433" s="168"/>
      <c r="BC433" s="180"/>
    </row>
    <row r="434" spans="1:55" ht="22.5" customHeight="1">
      <c r="A434" s="265" t="s">
        <v>348</v>
      </c>
      <c r="B434" s="277" t="s">
        <v>308</v>
      </c>
      <c r="C434" s="277" t="s">
        <v>310</v>
      </c>
      <c r="D434" s="154" t="s">
        <v>41</v>
      </c>
      <c r="E434" s="217">
        <f t="shared" ref="E434:E436" si="329">H434+K434+N434+Q434+T434+W434+Z434+AE434+AJ434+AO434+AT434+AY434</f>
        <v>680.00040000000001</v>
      </c>
      <c r="F434" s="217">
        <f t="shared" ref="F434:F440" si="330">I434+L434+O434+R434+U434+X434+AA434+AF434+AK434+AP434+AU434+AZ434</f>
        <v>139.58960000000002</v>
      </c>
      <c r="G434" s="168">
        <f t="shared" si="282"/>
        <v>20.52787027772337</v>
      </c>
      <c r="H434" s="168"/>
      <c r="I434" s="168"/>
      <c r="J434" s="168"/>
      <c r="K434" s="168"/>
      <c r="L434" s="168"/>
      <c r="M434" s="168"/>
      <c r="N434" s="168">
        <f>N435+N436+N437+N439+N440</f>
        <v>0</v>
      </c>
      <c r="O434" s="168">
        <f t="shared" ref="O434:AZ434" si="331">O435+O436+O437+O439+O440</f>
        <v>0</v>
      </c>
      <c r="P434" s="168"/>
      <c r="Q434" s="168">
        <f t="shared" si="331"/>
        <v>72.201250000000002</v>
      </c>
      <c r="R434" s="168">
        <f t="shared" si="331"/>
        <v>72.201250000000002</v>
      </c>
      <c r="S434" s="168"/>
      <c r="T434" s="168">
        <f t="shared" si="331"/>
        <v>67.388350000000003</v>
      </c>
      <c r="U434" s="168">
        <f t="shared" si="331"/>
        <v>67.388350000000003</v>
      </c>
      <c r="V434" s="168"/>
      <c r="W434" s="168">
        <f t="shared" si="331"/>
        <v>0</v>
      </c>
      <c r="X434" s="168">
        <f t="shared" si="331"/>
        <v>0</v>
      </c>
      <c r="Y434" s="168"/>
      <c r="Z434" s="168">
        <f t="shared" si="331"/>
        <v>85</v>
      </c>
      <c r="AA434" s="168">
        <f t="shared" si="331"/>
        <v>0</v>
      </c>
      <c r="AB434" s="168">
        <f t="shared" si="331"/>
        <v>0</v>
      </c>
      <c r="AC434" s="168">
        <f t="shared" si="331"/>
        <v>0</v>
      </c>
      <c r="AD434" s="168"/>
      <c r="AE434" s="168">
        <f t="shared" si="331"/>
        <v>85</v>
      </c>
      <c r="AF434" s="168">
        <f t="shared" si="331"/>
        <v>0</v>
      </c>
      <c r="AG434" s="168">
        <f t="shared" si="331"/>
        <v>0</v>
      </c>
      <c r="AH434" s="168">
        <f t="shared" si="331"/>
        <v>0</v>
      </c>
      <c r="AI434" s="168"/>
      <c r="AJ434" s="168">
        <f t="shared" si="331"/>
        <v>115.41079999999999</v>
      </c>
      <c r="AK434" s="168">
        <f t="shared" si="331"/>
        <v>0</v>
      </c>
      <c r="AL434" s="168">
        <f t="shared" si="331"/>
        <v>0</v>
      </c>
      <c r="AM434" s="168">
        <f t="shared" si="331"/>
        <v>0</v>
      </c>
      <c r="AN434" s="168"/>
      <c r="AO434" s="168">
        <f t="shared" si="331"/>
        <v>85</v>
      </c>
      <c r="AP434" s="168">
        <f t="shared" si="331"/>
        <v>0</v>
      </c>
      <c r="AQ434" s="168">
        <f t="shared" si="331"/>
        <v>0</v>
      </c>
      <c r="AR434" s="168">
        <f t="shared" si="331"/>
        <v>0</v>
      </c>
      <c r="AS434" s="168"/>
      <c r="AT434" s="168">
        <f t="shared" si="331"/>
        <v>85</v>
      </c>
      <c r="AU434" s="168">
        <f t="shared" si="331"/>
        <v>0</v>
      </c>
      <c r="AV434" s="168">
        <f t="shared" si="331"/>
        <v>0</v>
      </c>
      <c r="AW434" s="168">
        <f t="shared" si="331"/>
        <v>0</v>
      </c>
      <c r="AX434" s="168"/>
      <c r="AY434" s="168">
        <f t="shared" si="331"/>
        <v>85</v>
      </c>
      <c r="AZ434" s="168">
        <f t="shared" si="331"/>
        <v>0</v>
      </c>
      <c r="BA434" s="168"/>
      <c r="BB434" s="168"/>
      <c r="BC434" s="180"/>
    </row>
    <row r="435" spans="1:55" ht="32.25" customHeight="1">
      <c r="A435" s="265"/>
      <c r="B435" s="277"/>
      <c r="C435" s="277"/>
      <c r="D435" s="152" t="s">
        <v>37</v>
      </c>
      <c r="E435" s="217">
        <f t="shared" si="329"/>
        <v>0</v>
      </c>
      <c r="F435" s="217">
        <f t="shared" si="330"/>
        <v>0</v>
      </c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/>
      <c r="AQ435" s="168"/>
      <c r="AR435" s="168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180"/>
    </row>
    <row r="436" spans="1:55" ht="50.25" customHeight="1">
      <c r="A436" s="265"/>
      <c r="B436" s="277"/>
      <c r="C436" s="277"/>
      <c r="D436" s="178" t="s">
        <v>2</v>
      </c>
      <c r="E436" s="217">
        <f t="shared" si="329"/>
        <v>340.00040000000001</v>
      </c>
      <c r="F436" s="217">
        <f t="shared" si="330"/>
        <v>64.834400000000002</v>
      </c>
      <c r="G436" s="168">
        <f t="shared" si="282"/>
        <v>19.068918742448538</v>
      </c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>
        <v>64.834400000000002</v>
      </c>
      <c r="U436" s="168">
        <v>64.834400000000002</v>
      </c>
      <c r="V436" s="168"/>
      <c r="W436" s="210"/>
      <c r="X436" s="168"/>
      <c r="Y436" s="168"/>
      <c r="Z436" s="168">
        <v>85</v>
      </c>
      <c r="AA436" s="168"/>
      <c r="AB436" s="168"/>
      <c r="AC436" s="168"/>
      <c r="AD436" s="168"/>
      <c r="AE436" s="168">
        <v>85</v>
      </c>
      <c r="AF436" s="168"/>
      <c r="AG436" s="168"/>
      <c r="AH436" s="168"/>
      <c r="AI436" s="168"/>
      <c r="AJ436" s="168">
        <f>85+85-64.834</f>
        <v>105.166</v>
      </c>
      <c r="AK436" s="168"/>
      <c r="AL436" s="168"/>
      <c r="AM436" s="168"/>
      <c r="AN436" s="168"/>
      <c r="AO436" s="168"/>
      <c r="AP436" s="168"/>
      <c r="AQ436" s="168"/>
      <c r="AR436" s="168"/>
      <c r="AS436" s="168"/>
      <c r="AT436" s="168"/>
      <c r="AU436" s="168"/>
      <c r="AV436" s="168"/>
      <c r="AW436" s="168"/>
      <c r="AX436" s="168"/>
      <c r="AY436" s="168"/>
      <c r="AZ436" s="168"/>
      <c r="BA436" s="168"/>
      <c r="BB436" s="168"/>
      <c r="BC436" s="180"/>
    </row>
    <row r="437" spans="1:55" ht="22.5" customHeight="1">
      <c r="A437" s="265"/>
      <c r="B437" s="277"/>
      <c r="C437" s="277"/>
      <c r="D437" s="211" t="s">
        <v>270</v>
      </c>
      <c r="E437" s="217">
        <f>H437+K437+N437+Q437+T437+W437+Z437+AE437+AJ437+AO437+AT437+AY437</f>
        <v>340</v>
      </c>
      <c r="F437" s="217">
        <f t="shared" si="330"/>
        <v>74.755200000000002</v>
      </c>
      <c r="G437" s="168">
        <f t="shared" si="282"/>
        <v>21.986823529411765</v>
      </c>
      <c r="H437" s="168"/>
      <c r="I437" s="168"/>
      <c r="J437" s="168"/>
      <c r="K437" s="168"/>
      <c r="L437" s="168"/>
      <c r="M437" s="168"/>
      <c r="N437" s="168"/>
      <c r="O437" s="168"/>
      <c r="P437" s="168"/>
      <c r="Q437" s="168">
        <v>72.201250000000002</v>
      </c>
      <c r="R437" s="168">
        <v>72.201250000000002</v>
      </c>
      <c r="S437" s="168"/>
      <c r="T437" s="168">
        <v>2.5539499999999999</v>
      </c>
      <c r="U437" s="168">
        <f>T437</f>
        <v>2.5539499999999999</v>
      </c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8"/>
      <c r="AG437" s="168"/>
      <c r="AH437" s="168"/>
      <c r="AI437" s="168"/>
      <c r="AJ437" s="168">
        <f>85-72.20125-2.55395</f>
        <v>10.244799999999998</v>
      </c>
      <c r="AK437" s="168"/>
      <c r="AL437" s="168"/>
      <c r="AM437" s="168"/>
      <c r="AN437" s="168"/>
      <c r="AO437" s="168">
        <v>85</v>
      </c>
      <c r="AP437" s="168"/>
      <c r="AQ437" s="168"/>
      <c r="AR437" s="168"/>
      <c r="AS437" s="168"/>
      <c r="AT437" s="168">
        <v>85</v>
      </c>
      <c r="AU437" s="168"/>
      <c r="AV437" s="168"/>
      <c r="AW437" s="168"/>
      <c r="AX437" s="168"/>
      <c r="AY437" s="168">
        <v>85</v>
      </c>
      <c r="AZ437" s="168"/>
      <c r="BA437" s="168"/>
      <c r="BB437" s="168"/>
      <c r="BC437" s="180"/>
    </row>
    <row r="438" spans="1:55" ht="82.5" customHeight="1">
      <c r="A438" s="265"/>
      <c r="B438" s="277"/>
      <c r="C438" s="277"/>
      <c r="D438" s="211" t="s">
        <v>276</v>
      </c>
      <c r="E438" s="217">
        <f t="shared" ref="E438:E443" si="332">H438+K438+N438+Q438+T438+W438+Z438+AE438+AJ438+AO438+AT438+AY438</f>
        <v>0</v>
      </c>
      <c r="F438" s="217">
        <f t="shared" si="330"/>
        <v>0</v>
      </c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/>
      <c r="AQ438" s="168"/>
      <c r="AR438" s="168"/>
      <c r="AS438" s="168"/>
      <c r="AT438" s="168"/>
      <c r="AU438" s="168"/>
      <c r="AV438" s="168"/>
      <c r="AW438" s="168"/>
      <c r="AX438" s="168"/>
      <c r="AY438" s="168"/>
      <c r="AZ438" s="168"/>
      <c r="BA438" s="168"/>
      <c r="BB438" s="168"/>
      <c r="BC438" s="180"/>
    </row>
    <row r="439" spans="1:55" ht="22.5" customHeight="1">
      <c r="A439" s="265"/>
      <c r="B439" s="277"/>
      <c r="C439" s="277"/>
      <c r="D439" s="211" t="s">
        <v>271</v>
      </c>
      <c r="E439" s="217">
        <f t="shared" si="332"/>
        <v>0</v>
      </c>
      <c r="F439" s="217">
        <f t="shared" si="330"/>
        <v>0</v>
      </c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68"/>
      <c r="AX439" s="168"/>
      <c r="AY439" s="168"/>
      <c r="AZ439" s="168"/>
      <c r="BA439" s="168"/>
      <c r="BB439" s="168"/>
      <c r="BC439" s="180"/>
    </row>
    <row r="440" spans="1:55" ht="31.2">
      <c r="A440" s="265"/>
      <c r="B440" s="277"/>
      <c r="C440" s="277"/>
      <c r="D440" s="212" t="s">
        <v>43</v>
      </c>
      <c r="E440" s="217">
        <f t="shared" si="332"/>
        <v>0</v>
      </c>
      <c r="F440" s="217">
        <f t="shared" si="330"/>
        <v>0</v>
      </c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68"/>
      <c r="AT440" s="168"/>
      <c r="AU440" s="168"/>
      <c r="AV440" s="168"/>
      <c r="AW440" s="168"/>
      <c r="AX440" s="168"/>
      <c r="AY440" s="168"/>
      <c r="AZ440" s="168"/>
      <c r="BA440" s="168"/>
      <c r="BB440" s="168"/>
      <c r="BC440" s="180"/>
    </row>
    <row r="441" spans="1:55" ht="22.5" customHeight="1">
      <c r="A441" s="265" t="s">
        <v>348</v>
      </c>
      <c r="B441" s="277" t="s">
        <v>349</v>
      </c>
      <c r="C441" s="277" t="s">
        <v>310</v>
      </c>
      <c r="D441" s="154" t="s">
        <v>41</v>
      </c>
      <c r="E441" s="217">
        <f t="shared" si="332"/>
        <v>212.02</v>
      </c>
      <c r="F441" s="217">
        <f t="shared" ref="F441:F447" si="333">I441+L441+O441+R441+U441+X441+AA441+AF441+AK441+AP441+AU441+AZ441</f>
        <v>0</v>
      </c>
      <c r="G441" s="168">
        <f t="shared" si="282"/>
        <v>0</v>
      </c>
      <c r="H441" s="168">
        <f>H443</f>
        <v>0</v>
      </c>
      <c r="I441" s="168"/>
      <c r="J441" s="168"/>
      <c r="K441" s="168"/>
      <c r="L441" s="168"/>
      <c r="M441" s="168"/>
      <c r="N441" s="168">
        <f>N442+N443+N444+N446+N447</f>
        <v>0</v>
      </c>
      <c r="O441" s="168">
        <f t="shared" ref="O441" si="334">O442+O443+O444+O446+O447</f>
        <v>0</v>
      </c>
      <c r="P441" s="168"/>
      <c r="Q441" s="168">
        <f t="shared" ref="Q441:R441" si="335">Q442+Q443+Q444+Q446+Q447</f>
        <v>0</v>
      </c>
      <c r="R441" s="168">
        <f t="shared" si="335"/>
        <v>0</v>
      </c>
      <c r="S441" s="168"/>
      <c r="T441" s="168">
        <f t="shared" ref="T441:U441" si="336">T442+T443+T444+T446+T447</f>
        <v>0</v>
      </c>
      <c r="U441" s="168">
        <f t="shared" si="336"/>
        <v>0</v>
      </c>
      <c r="V441" s="168"/>
      <c r="W441" s="168">
        <f t="shared" ref="W441:X441" si="337">W442+W443+W444+W446+W447</f>
        <v>0</v>
      </c>
      <c r="X441" s="168">
        <f t="shared" si="337"/>
        <v>0</v>
      </c>
      <c r="Y441" s="168"/>
      <c r="Z441" s="168">
        <f t="shared" ref="Z441:AC441" si="338">Z442+Z443+Z444+Z446+Z447</f>
        <v>0</v>
      </c>
      <c r="AA441" s="168">
        <f t="shared" si="338"/>
        <v>0</v>
      </c>
      <c r="AB441" s="168">
        <f t="shared" si="338"/>
        <v>0</v>
      </c>
      <c r="AC441" s="168">
        <f t="shared" si="338"/>
        <v>0</v>
      </c>
      <c r="AD441" s="168"/>
      <c r="AE441" s="168">
        <f t="shared" ref="AE441:AH441" si="339">AE442+AE443+AE444+AE446+AE447</f>
        <v>212.02</v>
      </c>
      <c r="AF441" s="168">
        <f t="shared" si="339"/>
        <v>0</v>
      </c>
      <c r="AG441" s="168">
        <f t="shared" si="339"/>
        <v>0</v>
      </c>
      <c r="AH441" s="168">
        <f t="shared" si="339"/>
        <v>0</v>
      </c>
      <c r="AI441" s="168"/>
      <c r="AJ441" s="168">
        <f t="shared" ref="AJ441:AM441" si="340">AJ442+AJ443+AJ444+AJ446+AJ447</f>
        <v>0</v>
      </c>
      <c r="AK441" s="168">
        <f t="shared" si="340"/>
        <v>0</v>
      </c>
      <c r="AL441" s="168">
        <f t="shared" si="340"/>
        <v>0</v>
      </c>
      <c r="AM441" s="168">
        <f t="shared" si="340"/>
        <v>0</v>
      </c>
      <c r="AN441" s="168"/>
      <c r="AO441" s="168">
        <f t="shared" ref="AO441:AR441" si="341">AO442+AO443+AO444+AO446+AO447</f>
        <v>0</v>
      </c>
      <c r="AP441" s="168">
        <f t="shared" si="341"/>
        <v>0</v>
      </c>
      <c r="AQ441" s="168">
        <f t="shared" si="341"/>
        <v>0</v>
      </c>
      <c r="AR441" s="168">
        <f t="shared" si="341"/>
        <v>0</v>
      </c>
      <c r="AS441" s="168"/>
      <c r="AT441" s="168">
        <f t="shared" ref="AT441:AW441" si="342">AT442+AT443+AT444+AT446+AT447</f>
        <v>0</v>
      </c>
      <c r="AU441" s="168">
        <f t="shared" si="342"/>
        <v>0</v>
      </c>
      <c r="AV441" s="168">
        <f t="shared" si="342"/>
        <v>0</v>
      </c>
      <c r="AW441" s="168">
        <f t="shared" si="342"/>
        <v>0</v>
      </c>
      <c r="AX441" s="168"/>
      <c r="AY441" s="168">
        <f t="shared" ref="AY441:AZ441" si="343">AY442+AY443+AY444+AY446+AY447</f>
        <v>0</v>
      </c>
      <c r="AZ441" s="168">
        <f t="shared" si="343"/>
        <v>0</v>
      </c>
      <c r="BA441" s="168"/>
      <c r="BB441" s="168"/>
      <c r="BC441" s="180"/>
    </row>
    <row r="442" spans="1:55" ht="32.25" customHeight="1">
      <c r="A442" s="265"/>
      <c r="B442" s="277"/>
      <c r="C442" s="277"/>
      <c r="D442" s="152" t="s">
        <v>37</v>
      </c>
      <c r="E442" s="217">
        <f t="shared" si="332"/>
        <v>0</v>
      </c>
      <c r="F442" s="217">
        <f t="shared" si="333"/>
        <v>0</v>
      </c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68"/>
      <c r="AT442" s="168"/>
      <c r="AU442" s="168"/>
      <c r="AV442" s="168"/>
      <c r="AW442" s="168"/>
      <c r="AX442" s="168"/>
      <c r="AY442" s="168"/>
      <c r="AZ442" s="168"/>
      <c r="BA442" s="168"/>
      <c r="BB442" s="168"/>
      <c r="BC442" s="180"/>
    </row>
    <row r="443" spans="1:55" ht="50.25" customHeight="1">
      <c r="A443" s="265"/>
      <c r="B443" s="277"/>
      <c r="C443" s="277"/>
      <c r="D443" s="178" t="s">
        <v>2</v>
      </c>
      <c r="E443" s="217">
        <f t="shared" si="332"/>
        <v>209.90030000000002</v>
      </c>
      <c r="F443" s="217">
        <f t="shared" si="333"/>
        <v>0</v>
      </c>
      <c r="G443" s="168">
        <f t="shared" si="282"/>
        <v>0</v>
      </c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>
        <f>490+10-290.0997</f>
        <v>209.90030000000002</v>
      </c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68"/>
      <c r="AT443" s="168"/>
      <c r="AU443" s="168"/>
      <c r="AV443" s="168"/>
      <c r="AW443" s="168"/>
      <c r="AX443" s="168"/>
      <c r="AY443" s="168"/>
      <c r="AZ443" s="168"/>
      <c r="BA443" s="168"/>
      <c r="BB443" s="168"/>
      <c r="BC443" s="180"/>
    </row>
    <row r="444" spans="1:55" ht="22.5" customHeight="1">
      <c r="A444" s="265"/>
      <c r="B444" s="277"/>
      <c r="C444" s="277"/>
      <c r="D444" s="211" t="s">
        <v>270</v>
      </c>
      <c r="E444" s="217">
        <f>H444+K444+N444+Q444+T444+W444+Z444+AE444+AJ444+AO444+AT444+AY444</f>
        <v>2.1196999999999999</v>
      </c>
      <c r="F444" s="217">
        <f t="shared" si="333"/>
        <v>0</v>
      </c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>
        <f>5.05-2.9303</f>
        <v>2.1196999999999999</v>
      </c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168"/>
      <c r="AT444" s="168"/>
      <c r="AU444" s="168"/>
      <c r="AV444" s="168"/>
      <c r="AW444" s="168"/>
      <c r="AX444" s="168"/>
      <c r="AY444" s="168"/>
      <c r="AZ444" s="168"/>
      <c r="BA444" s="168"/>
      <c r="BB444" s="168"/>
      <c r="BC444" s="180"/>
    </row>
    <row r="445" spans="1:55" ht="82.5" customHeight="1">
      <c r="A445" s="265"/>
      <c r="B445" s="277"/>
      <c r="C445" s="277"/>
      <c r="D445" s="211" t="s">
        <v>276</v>
      </c>
      <c r="E445" s="217">
        <f t="shared" ref="E445:E450" si="344">H445+K445+N445+Q445+T445+W445+Z445+AE445+AJ445+AO445+AT445+AY445</f>
        <v>0</v>
      </c>
      <c r="F445" s="217">
        <f t="shared" si="333"/>
        <v>0</v>
      </c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168"/>
      <c r="AT445" s="168"/>
      <c r="AU445" s="168"/>
      <c r="AV445" s="168"/>
      <c r="AW445" s="168"/>
      <c r="AX445" s="168"/>
      <c r="AY445" s="168"/>
      <c r="AZ445" s="168"/>
      <c r="BA445" s="168"/>
      <c r="BB445" s="168"/>
      <c r="BC445" s="180"/>
    </row>
    <row r="446" spans="1:55" ht="22.5" customHeight="1">
      <c r="A446" s="265"/>
      <c r="B446" s="277"/>
      <c r="C446" s="277"/>
      <c r="D446" s="211" t="s">
        <v>271</v>
      </c>
      <c r="E446" s="217">
        <f t="shared" si="344"/>
        <v>0</v>
      </c>
      <c r="F446" s="217">
        <f t="shared" si="333"/>
        <v>0</v>
      </c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168"/>
      <c r="AT446" s="168"/>
      <c r="AU446" s="168"/>
      <c r="AV446" s="168"/>
      <c r="AW446" s="168"/>
      <c r="AX446" s="168"/>
      <c r="AY446" s="168"/>
      <c r="AZ446" s="168"/>
      <c r="BA446" s="168"/>
      <c r="BB446" s="168"/>
      <c r="BC446" s="180"/>
    </row>
    <row r="447" spans="1:55" ht="31.2">
      <c r="A447" s="265"/>
      <c r="B447" s="277"/>
      <c r="C447" s="277"/>
      <c r="D447" s="212" t="s">
        <v>43</v>
      </c>
      <c r="E447" s="217">
        <f t="shared" si="344"/>
        <v>0</v>
      </c>
      <c r="F447" s="217">
        <f t="shared" si="333"/>
        <v>0</v>
      </c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168"/>
      <c r="AT447" s="168"/>
      <c r="AU447" s="168"/>
      <c r="AV447" s="168"/>
      <c r="AW447" s="168"/>
      <c r="AX447" s="168"/>
      <c r="AY447" s="168"/>
      <c r="AZ447" s="168"/>
      <c r="BA447" s="168"/>
      <c r="BB447" s="168"/>
      <c r="BC447" s="180"/>
    </row>
    <row r="448" spans="1:55" ht="22.5" customHeight="1">
      <c r="A448" s="265" t="s">
        <v>348</v>
      </c>
      <c r="B448" s="277" t="s">
        <v>349</v>
      </c>
      <c r="C448" s="277" t="s">
        <v>301</v>
      </c>
      <c r="D448" s="154" t="s">
        <v>41</v>
      </c>
      <c r="E448" s="217">
        <f t="shared" si="344"/>
        <v>293.02999999999997</v>
      </c>
      <c r="F448" s="217">
        <f t="shared" ref="F448:F454" si="345">I448+L448+O448+R448+U448+X448+AA448+AF448+AK448+AP448+AU448+AZ448</f>
        <v>0</v>
      </c>
      <c r="G448" s="168">
        <f t="shared" ref="G448" si="346">F448*100/E448</f>
        <v>0</v>
      </c>
      <c r="H448" s="168">
        <f>H450</f>
        <v>0</v>
      </c>
      <c r="I448" s="168"/>
      <c r="J448" s="168"/>
      <c r="K448" s="168"/>
      <c r="L448" s="168"/>
      <c r="M448" s="168"/>
      <c r="N448" s="168">
        <f>N449+N450+N451+N453+N454</f>
        <v>0</v>
      </c>
      <c r="O448" s="168">
        <f t="shared" ref="O448" si="347">O449+O450+O451+O453+O454</f>
        <v>0</v>
      </c>
      <c r="P448" s="168"/>
      <c r="Q448" s="168">
        <f t="shared" ref="Q448:R448" si="348">Q449+Q450+Q451+Q453+Q454</f>
        <v>0</v>
      </c>
      <c r="R448" s="168">
        <f t="shared" si="348"/>
        <v>0</v>
      </c>
      <c r="S448" s="168"/>
      <c r="T448" s="168">
        <f t="shared" ref="T448:U448" si="349">T449+T450+T451+T453+T454</f>
        <v>0</v>
      </c>
      <c r="U448" s="168">
        <f t="shared" si="349"/>
        <v>0</v>
      </c>
      <c r="V448" s="168"/>
      <c r="W448" s="168">
        <f t="shared" ref="W448:X448" si="350">W449+W450+W451+W453+W454</f>
        <v>0</v>
      </c>
      <c r="X448" s="168">
        <f t="shared" si="350"/>
        <v>0</v>
      </c>
      <c r="Y448" s="168"/>
      <c r="Z448" s="168">
        <f t="shared" ref="Z448:AC448" si="351">Z449+Z450+Z451+Z453+Z454</f>
        <v>0</v>
      </c>
      <c r="AA448" s="168">
        <f t="shared" si="351"/>
        <v>0</v>
      </c>
      <c r="AB448" s="168">
        <f t="shared" si="351"/>
        <v>0</v>
      </c>
      <c r="AC448" s="168">
        <f t="shared" si="351"/>
        <v>0</v>
      </c>
      <c r="AD448" s="168"/>
      <c r="AE448" s="168">
        <f t="shared" ref="AE448:AH448" si="352">AE449+AE450+AE451+AE453+AE454</f>
        <v>293.02999999999997</v>
      </c>
      <c r="AF448" s="168">
        <f t="shared" si="352"/>
        <v>0</v>
      </c>
      <c r="AG448" s="168">
        <f t="shared" si="352"/>
        <v>0</v>
      </c>
      <c r="AH448" s="168">
        <f t="shared" si="352"/>
        <v>0</v>
      </c>
      <c r="AI448" s="168"/>
      <c r="AJ448" s="168">
        <f t="shared" ref="AJ448:AM448" si="353">AJ449+AJ450+AJ451+AJ453+AJ454</f>
        <v>0</v>
      </c>
      <c r="AK448" s="168">
        <f t="shared" si="353"/>
        <v>0</v>
      </c>
      <c r="AL448" s="168">
        <f t="shared" si="353"/>
        <v>0</v>
      </c>
      <c r="AM448" s="168">
        <f t="shared" si="353"/>
        <v>0</v>
      </c>
      <c r="AN448" s="168"/>
      <c r="AO448" s="168">
        <f t="shared" ref="AO448:AR448" si="354">AO449+AO450+AO451+AO453+AO454</f>
        <v>0</v>
      </c>
      <c r="AP448" s="168">
        <f t="shared" si="354"/>
        <v>0</v>
      </c>
      <c r="AQ448" s="168">
        <f t="shared" si="354"/>
        <v>0</v>
      </c>
      <c r="AR448" s="168">
        <f t="shared" si="354"/>
        <v>0</v>
      </c>
      <c r="AS448" s="168"/>
      <c r="AT448" s="168">
        <f t="shared" ref="AT448:AW448" si="355">AT449+AT450+AT451+AT453+AT454</f>
        <v>0</v>
      </c>
      <c r="AU448" s="168">
        <f t="shared" si="355"/>
        <v>0</v>
      </c>
      <c r="AV448" s="168">
        <f t="shared" si="355"/>
        <v>0</v>
      </c>
      <c r="AW448" s="168">
        <f t="shared" si="355"/>
        <v>0</v>
      </c>
      <c r="AX448" s="168"/>
      <c r="AY448" s="168">
        <f t="shared" ref="AY448:AZ448" si="356">AY449+AY450+AY451+AY453+AY454</f>
        <v>0</v>
      </c>
      <c r="AZ448" s="168">
        <f t="shared" si="356"/>
        <v>0</v>
      </c>
      <c r="BA448" s="168"/>
      <c r="BB448" s="168"/>
      <c r="BC448" s="212"/>
    </row>
    <row r="449" spans="1:55" ht="32.25" customHeight="1">
      <c r="A449" s="265"/>
      <c r="B449" s="277"/>
      <c r="C449" s="277"/>
      <c r="D449" s="152" t="s">
        <v>37</v>
      </c>
      <c r="E449" s="217">
        <f t="shared" si="344"/>
        <v>0</v>
      </c>
      <c r="F449" s="217">
        <f t="shared" si="345"/>
        <v>0</v>
      </c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168"/>
      <c r="AT449" s="168"/>
      <c r="AU449" s="168"/>
      <c r="AV449" s="168"/>
      <c r="AW449" s="168"/>
      <c r="AX449" s="168"/>
      <c r="AY449" s="168"/>
      <c r="AZ449" s="168"/>
      <c r="BA449" s="168"/>
      <c r="BB449" s="168"/>
      <c r="BC449" s="212"/>
    </row>
    <row r="450" spans="1:55" ht="50.25" customHeight="1">
      <c r="A450" s="265"/>
      <c r="B450" s="277"/>
      <c r="C450" s="277"/>
      <c r="D450" s="178" t="s">
        <v>2</v>
      </c>
      <c r="E450" s="217">
        <f t="shared" si="344"/>
        <v>290.09969999999998</v>
      </c>
      <c r="F450" s="217">
        <f t="shared" si="345"/>
        <v>0</v>
      </c>
      <c r="G450" s="168">
        <f t="shared" ref="G450" si="357">F450*100/E450</f>
        <v>0</v>
      </c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>
        <v>290.09969999999998</v>
      </c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168"/>
      <c r="AT450" s="168"/>
      <c r="AU450" s="168"/>
      <c r="AV450" s="168"/>
      <c r="AW450" s="168"/>
      <c r="AX450" s="168"/>
      <c r="AY450" s="168"/>
      <c r="AZ450" s="168"/>
      <c r="BA450" s="168"/>
      <c r="BB450" s="168"/>
      <c r="BC450" s="212"/>
    </row>
    <row r="451" spans="1:55" ht="22.5" customHeight="1">
      <c r="A451" s="265"/>
      <c r="B451" s="277"/>
      <c r="C451" s="277"/>
      <c r="D451" s="211" t="s">
        <v>270</v>
      </c>
      <c r="E451" s="217">
        <f>H451+K451+N451+Q451+T451+W451+Z451+AE451+AJ451+AO451+AT451+AY451</f>
        <v>2.9302999999999999</v>
      </c>
      <c r="F451" s="217">
        <f t="shared" si="345"/>
        <v>0</v>
      </c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>
        <v>2.9302999999999999</v>
      </c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168"/>
      <c r="AT451" s="168"/>
      <c r="AU451" s="168"/>
      <c r="AV451" s="168"/>
      <c r="AW451" s="168"/>
      <c r="AX451" s="168"/>
      <c r="AY451" s="168"/>
      <c r="AZ451" s="168"/>
      <c r="BA451" s="168"/>
      <c r="BB451" s="168"/>
      <c r="BC451" s="212"/>
    </row>
    <row r="452" spans="1:55" ht="82.5" customHeight="1">
      <c r="A452" s="265"/>
      <c r="B452" s="277"/>
      <c r="C452" s="277"/>
      <c r="D452" s="211" t="s">
        <v>276</v>
      </c>
      <c r="E452" s="217">
        <f t="shared" ref="E452:E454" si="358">H452+K452+N452+Q452+T452+W452+Z452+AE452+AJ452+AO452+AT452+AY452</f>
        <v>0</v>
      </c>
      <c r="F452" s="217">
        <f t="shared" si="345"/>
        <v>0</v>
      </c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168"/>
      <c r="AT452" s="168"/>
      <c r="AU452" s="168"/>
      <c r="AV452" s="168"/>
      <c r="AW452" s="168"/>
      <c r="AX452" s="168"/>
      <c r="AY452" s="168"/>
      <c r="AZ452" s="168"/>
      <c r="BA452" s="168"/>
      <c r="BB452" s="168"/>
      <c r="BC452" s="212"/>
    </row>
    <row r="453" spans="1:55" ht="22.5" customHeight="1">
      <c r="A453" s="265"/>
      <c r="B453" s="277"/>
      <c r="C453" s="277"/>
      <c r="D453" s="211" t="s">
        <v>271</v>
      </c>
      <c r="E453" s="209">
        <f t="shared" si="358"/>
        <v>0</v>
      </c>
      <c r="F453" s="209">
        <f t="shared" si="345"/>
        <v>0</v>
      </c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168"/>
      <c r="AT453" s="168"/>
      <c r="AU453" s="168"/>
      <c r="AV453" s="168"/>
      <c r="AW453" s="168"/>
      <c r="AX453" s="168"/>
      <c r="AY453" s="168"/>
      <c r="AZ453" s="168"/>
      <c r="BA453" s="168"/>
      <c r="BB453" s="168"/>
      <c r="BC453" s="212"/>
    </row>
    <row r="454" spans="1:55" ht="31.2">
      <c r="A454" s="265"/>
      <c r="B454" s="277"/>
      <c r="C454" s="277"/>
      <c r="D454" s="212" t="s">
        <v>43</v>
      </c>
      <c r="E454" s="209">
        <f t="shared" si="358"/>
        <v>0</v>
      </c>
      <c r="F454" s="208">
        <f t="shared" si="345"/>
        <v>0</v>
      </c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  <c r="AH454" s="168"/>
      <c r="AI454" s="168"/>
      <c r="AJ454" s="168"/>
      <c r="AK454" s="168"/>
      <c r="AL454" s="168"/>
      <c r="AM454" s="168"/>
      <c r="AN454" s="168"/>
      <c r="AO454" s="168"/>
      <c r="AP454" s="168"/>
      <c r="AQ454" s="168"/>
      <c r="AR454" s="168"/>
      <c r="AS454" s="168"/>
      <c r="AT454" s="168"/>
      <c r="AU454" s="168"/>
      <c r="AV454" s="168"/>
      <c r="AW454" s="168"/>
      <c r="AX454" s="168"/>
      <c r="AY454" s="168"/>
      <c r="AZ454" s="168"/>
      <c r="BA454" s="168"/>
      <c r="BB454" s="168"/>
      <c r="BC454" s="212"/>
    </row>
    <row r="455" spans="1:55" ht="22.5" customHeight="1">
      <c r="A455" s="265" t="s">
        <v>353</v>
      </c>
      <c r="B455" s="266"/>
      <c r="C455" s="266"/>
      <c r="D455" s="154" t="s">
        <v>41</v>
      </c>
      <c r="E455" s="217">
        <f>H455+K455+N455+Q455+T455+W455+Z455+AE455+AJ455+AO455+AT455+AY455</f>
        <v>2677.4063999999994</v>
      </c>
      <c r="F455" s="217">
        <f t="shared" ref="F455:F461" si="359">I455+L455+O455+R455+U455+X455+AA455+AF455+AK455+AP455+AU455+AZ455</f>
        <v>790.96791999999994</v>
      </c>
      <c r="G455" s="168">
        <f t="shared" ref="G455" si="360">F455*100/E455</f>
        <v>29.542318267409836</v>
      </c>
      <c r="H455" s="168">
        <f>H456+H457+H458+H460+H461</f>
        <v>34.810020000000002</v>
      </c>
      <c r="I455" s="168">
        <f t="shared" ref="I455:J455" si="361">I456+I457+I458+I460+I461</f>
        <v>34.810020000000002</v>
      </c>
      <c r="J455" s="168">
        <f t="shared" si="361"/>
        <v>0</v>
      </c>
      <c r="K455" s="168">
        <f>K456+K457+K458+K460+K461</f>
        <v>176.14755</v>
      </c>
      <c r="L455" s="168">
        <f t="shared" ref="L455:AZ455" si="362">L456+L457+L458+L460+L461</f>
        <v>176.14755</v>
      </c>
      <c r="M455" s="168">
        <f t="shared" si="362"/>
        <v>0</v>
      </c>
      <c r="N455" s="168">
        <f t="shared" si="362"/>
        <v>101.41135</v>
      </c>
      <c r="O455" s="168">
        <f t="shared" si="362"/>
        <v>101.41135</v>
      </c>
      <c r="P455" s="168">
        <f t="shared" si="362"/>
        <v>0</v>
      </c>
      <c r="Q455" s="168">
        <f t="shared" si="362"/>
        <v>185.61361000000002</v>
      </c>
      <c r="R455" s="168">
        <f t="shared" si="362"/>
        <v>185.61361000000002</v>
      </c>
      <c r="S455" s="168">
        <f t="shared" si="362"/>
        <v>0</v>
      </c>
      <c r="T455" s="168">
        <f t="shared" si="362"/>
        <v>144.84557000000001</v>
      </c>
      <c r="U455" s="168">
        <f t="shared" si="362"/>
        <v>144.84557000000001</v>
      </c>
      <c r="V455" s="168">
        <f t="shared" si="362"/>
        <v>0</v>
      </c>
      <c r="W455" s="168">
        <f t="shared" si="362"/>
        <v>148.13981999999999</v>
      </c>
      <c r="X455" s="168">
        <f t="shared" si="362"/>
        <v>148.13981999999999</v>
      </c>
      <c r="Y455" s="168">
        <f t="shared" si="362"/>
        <v>0</v>
      </c>
      <c r="Z455" s="168">
        <f t="shared" si="362"/>
        <v>248.67973999999998</v>
      </c>
      <c r="AA455" s="168">
        <f t="shared" si="362"/>
        <v>0</v>
      </c>
      <c r="AB455" s="168">
        <f t="shared" si="362"/>
        <v>0</v>
      </c>
      <c r="AC455" s="168">
        <f t="shared" si="362"/>
        <v>0</v>
      </c>
      <c r="AD455" s="168">
        <f t="shared" si="362"/>
        <v>0</v>
      </c>
      <c r="AE455" s="168">
        <f t="shared" si="362"/>
        <v>629.15</v>
      </c>
      <c r="AF455" s="168">
        <f t="shared" si="362"/>
        <v>0</v>
      </c>
      <c r="AG455" s="168">
        <f t="shared" si="362"/>
        <v>0</v>
      </c>
      <c r="AH455" s="168">
        <f t="shared" si="362"/>
        <v>0</v>
      </c>
      <c r="AI455" s="168">
        <f t="shared" si="362"/>
        <v>0</v>
      </c>
      <c r="AJ455" s="168">
        <f t="shared" si="362"/>
        <v>204.31082999999998</v>
      </c>
      <c r="AK455" s="168">
        <f t="shared" si="362"/>
        <v>0</v>
      </c>
      <c r="AL455" s="168">
        <f t="shared" si="362"/>
        <v>0</v>
      </c>
      <c r="AM455" s="168">
        <f t="shared" si="362"/>
        <v>0</v>
      </c>
      <c r="AN455" s="168">
        <f t="shared" si="362"/>
        <v>0</v>
      </c>
      <c r="AO455" s="168">
        <f t="shared" si="362"/>
        <v>254.02024</v>
      </c>
      <c r="AP455" s="168">
        <f t="shared" si="362"/>
        <v>0</v>
      </c>
      <c r="AQ455" s="168">
        <f t="shared" si="362"/>
        <v>0</v>
      </c>
      <c r="AR455" s="168">
        <f t="shared" si="362"/>
        <v>0</v>
      </c>
      <c r="AS455" s="168">
        <f t="shared" si="362"/>
        <v>0</v>
      </c>
      <c r="AT455" s="168">
        <f t="shared" si="362"/>
        <v>241.86767</v>
      </c>
      <c r="AU455" s="168">
        <f t="shared" si="362"/>
        <v>0</v>
      </c>
      <c r="AV455" s="168">
        <f t="shared" si="362"/>
        <v>0</v>
      </c>
      <c r="AW455" s="168">
        <f t="shared" si="362"/>
        <v>0</v>
      </c>
      <c r="AX455" s="168">
        <f t="shared" si="362"/>
        <v>0</v>
      </c>
      <c r="AY455" s="168">
        <f t="shared" si="362"/>
        <v>308.41000000000003</v>
      </c>
      <c r="AZ455" s="168">
        <f t="shared" si="362"/>
        <v>0</v>
      </c>
      <c r="BA455" s="168"/>
      <c r="BB455" s="168"/>
      <c r="BC455" s="180"/>
    </row>
    <row r="456" spans="1:55" ht="32.25" customHeight="1">
      <c r="A456" s="265"/>
      <c r="B456" s="266"/>
      <c r="C456" s="266"/>
      <c r="D456" s="152" t="s">
        <v>37</v>
      </c>
      <c r="E456" s="217">
        <f t="shared" ref="E456" si="363">H456+K456+N456+Q456+T456+W456+Z456+AE456+AJ456+AO456+AT456+AY456</f>
        <v>0</v>
      </c>
      <c r="F456" s="217">
        <f t="shared" si="359"/>
        <v>0</v>
      </c>
      <c r="G456" s="168"/>
      <c r="H456" s="168">
        <f>H400+H407+H414+H421+H428+H435+H442+H449</f>
        <v>0</v>
      </c>
      <c r="I456" s="168">
        <f t="shared" ref="I456:AZ456" si="364">I400+I407+I414+I421+I428+I435+I442+I449</f>
        <v>0</v>
      </c>
      <c r="J456" s="168">
        <f t="shared" si="364"/>
        <v>0</v>
      </c>
      <c r="K456" s="168">
        <f t="shared" si="364"/>
        <v>0</v>
      </c>
      <c r="L456" s="168">
        <f t="shared" si="364"/>
        <v>0</v>
      </c>
      <c r="M456" s="168">
        <f t="shared" si="364"/>
        <v>0</v>
      </c>
      <c r="N456" s="168">
        <f t="shared" si="364"/>
        <v>0</v>
      </c>
      <c r="O456" s="168">
        <f t="shared" si="364"/>
        <v>0</v>
      </c>
      <c r="P456" s="168">
        <f t="shared" si="364"/>
        <v>0</v>
      </c>
      <c r="Q456" s="168">
        <f t="shared" si="364"/>
        <v>0</v>
      </c>
      <c r="R456" s="168">
        <f t="shared" si="364"/>
        <v>0</v>
      </c>
      <c r="S456" s="168">
        <f t="shared" si="364"/>
        <v>0</v>
      </c>
      <c r="T456" s="168">
        <f t="shared" si="364"/>
        <v>0</v>
      </c>
      <c r="U456" s="168">
        <f t="shared" si="364"/>
        <v>0</v>
      </c>
      <c r="V456" s="168">
        <f t="shared" si="364"/>
        <v>0</v>
      </c>
      <c r="W456" s="168">
        <f t="shared" si="364"/>
        <v>0</v>
      </c>
      <c r="X456" s="168">
        <f t="shared" si="364"/>
        <v>0</v>
      </c>
      <c r="Y456" s="168">
        <f t="shared" si="364"/>
        <v>0</v>
      </c>
      <c r="Z456" s="168">
        <f t="shared" si="364"/>
        <v>0</v>
      </c>
      <c r="AA456" s="168">
        <f t="shared" si="364"/>
        <v>0</v>
      </c>
      <c r="AB456" s="168">
        <f t="shared" si="364"/>
        <v>0</v>
      </c>
      <c r="AC456" s="168">
        <f t="shared" si="364"/>
        <v>0</v>
      </c>
      <c r="AD456" s="168">
        <f t="shared" si="364"/>
        <v>0</v>
      </c>
      <c r="AE456" s="168">
        <f t="shared" si="364"/>
        <v>0</v>
      </c>
      <c r="AF456" s="168">
        <f t="shared" si="364"/>
        <v>0</v>
      </c>
      <c r="AG456" s="168">
        <f t="shared" si="364"/>
        <v>0</v>
      </c>
      <c r="AH456" s="168">
        <f t="shared" si="364"/>
        <v>0</v>
      </c>
      <c r="AI456" s="168">
        <f t="shared" si="364"/>
        <v>0</v>
      </c>
      <c r="AJ456" s="168">
        <f t="shared" si="364"/>
        <v>0</v>
      </c>
      <c r="AK456" s="168">
        <f t="shared" si="364"/>
        <v>0</v>
      </c>
      <c r="AL456" s="168">
        <f t="shared" si="364"/>
        <v>0</v>
      </c>
      <c r="AM456" s="168">
        <f t="shared" si="364"/>
        <v>0</v>
      </c>
      <c r="AN456" s="168">
        <f t="shared" si="364"/>
        <v>0</v>
      </c>
      <c r="AO456" s="168">
        <f t="shared" si="364"/>
        <v>0</v>
      </c>
      <c r="AP456" s="168">
        <f t="shared" si="364"/>
        <v>0</v>
      </c>
      <c r="AQ456" s="168">
        <f t="shared" si="364"/>
        <v>0</v>
      </c>
      <c r="AR456" s="168">
        <f t="shared" si="364"/>
        <v>0</v>
      </c>
      <c r="AS456" s="168">
        <f t="shared" si="364"/>
        <v>0</v>
      </c>
      <c r="AT456" s="168">
        <f t="shared" si="364"/>
        <v>0</v>
      </c>
      <c r="AU456" s="168">
        <f t="shared" si="364"/>
        <v>0</v>
      </c>
      <c r="AV456" s="168">
        <f t="shared" si="364"/>
        <v>0</v>
      </c>
      <c r="AW456" s="168">
        <f t="shared" si="364"/>
        <v>0</v>
      </c>
      <c r="AX456" s="168">
        <f t="shared" si="364"/>
        <v>0</v>
      </c>
      <c r="AY456" s="168">
        <f t="shared" si="364"/>
        <v>0</v>
      </c>
      <c r="AZ456" s="168">
        <f t="shared" si="364"/>
        <v>0</v>
      </c>
      <c r="BA456" s="168"/>
      <c r="BB456" s="168"/>
      <c r="BC456" s="180"/>
    </row>
    <row r="457" spans="1:55" ht="50.25" customHeight="1">
      <c r="A457" s="265"/>
      <c r="B457" s="266"/>
      <c r="C457" s="266"/>
      <c r="D457" s="178" t="s">
        <v>2</v>
      </c>
      <c r="E457" s="217">
        <f>H457+K457+N457+Q457+T457+W457+Z457+AE457+AJ457+AO457+AT457+AY457</f>
        <v>1286.9004</v>
      </c>
      <c r="F457" s="217">
        <f t="shared" si="359"/>
        <v>288.28440000000001</v>
      </c>
      <c r="G457" s="168"/>
      <c r="H457" s="168">
        <f t="shared" ref="H457:AZ457" si="365">H401+H408+H415+H422+H429+H436+H443+H450</f>
        <v>0</v>
      </c>
      <c r="I457" s="168">
        <f t="shared" si="365"/>
        <v>0</v>
      </c>
      <c r="J457" s="168">
        <f t="shared" si="365"/>
        <v>0</v>
      </c>
      <c r="K457" s="168">
        <f t="shared" si="365"/>
        <v>110.99008000000001</v>
      </c>
      <c r="L457" s="168">
        <f t="shared" si="365"/>
        <v>110.99008000000001</v>
      </c>
      <c r="M457" s="168">
        <f t="shared" si="365"/>
        <v>0</v>
      </c>
      <c r="N457" s="168">
        <f t="shared" si="365"/>
        <v>0</v>
      </c>
      <c r="O457" s="168">
        <f t="shared" si="365"/>
        <v>0</v>
      </c>
      <c r="P457" s="168">
        <f t="shared" si="365"/>
        <v>0</v>
      </c>
      <c r="Q457" s="168">
        <f t="shared" si="365"/>
        <v>5.8081199999999997</v>
      </c>
      <c r="R457" s="168">
        <f t="shared" si="365"/>
        <v>5.8081199999999997</v>
      </c>
      <c r="S457" s="168">
        <f t="shared" si="365"/>
        <v>0</v>
      </c>
      <c r="T457" s="168">
        <f t="shared" si="365"/>
        <v>91.964960000000005</v>
      </c>
      <c r="U457" s="168">
        <f t="shared" si="365"/>
        <v>91.964960000000005</v>
      </c>
      <c r="V457" s="168">
        <f t="shared" si="365"/>
        <v>0</v>
      </c>
      <c r="W457" s="168">
        <f t="shared" si="365"/>
        <v>79.521240000000006</v>
      </c>
      <c r="X457" s="168">
        <f t="shared" si="365"/>
        <v>79.521240000000006</v>
      </c>
      <c r="Y457" s="168">
        <f t="shared" si="365"/>
        <v>0</v>
      </c>
      <c r="Z457" s="168">
        <f t="shared" si="365"/>
        <v>200.04969999999997</v>
      </c>
      <c r="AA457" s="168">
        <f t="shared" si="365"/>
        <v>0</v>
      </c>
      <c r="AB457" s="168">
        <f t="shared" si="365"/>
        <v>0</v>
      </c>
      <c r="AC457" s="168">
        <f t="shared" si="365"/>
        <v>0</v>
      </c>
      <c r="AD457" s="168">
        <f t="shared" si="365"/>
        <v>0</v>
      </c>
      <c r="AE457" s="168">
        <f t="shared" si="365"/>
        <v>624.1</v>
      </c>
      <c r="AF457" s="168">
        <f t="shared" si="365"/>
        <v>0</v>
      </c>
      <c r="AG457" s="168">
        <f t="shared" si="365"/>
        <v>0</v>
      </c>
      <c r="AH457" s="168">
        <f t="shared" si="365"/>
        <v>0</v>
      </c>
      <c r="AI457" s="168">
        <f t="shared" si="365"/>
        <v>0</v>
      </c>
      <c r="AJ457" s="168">
        <f t="shared" si="365"/>
        <v>144.26599999999999</v>
      </c>
      <c r="AK457" s="168">
        <f t="shared" si="365"/>
        <v>0</v>
      </c>
      <c r="AL457" s="168">
        <f t="shared" si="365"/>
        <v>0</v>
      </c>
      <c r="AM457" s="168">
        <f t="shared" si="365"/>
        <v>0</v>
      </c>
      <c r="AN457" s="168">
        <f t="shared" si="365"/>
        <v>0</v>
      </c>
      <c r="AO457" s="168">
        <f t="shared" si="365"/>
        <v>30.200300000000002</v>
      </c>
      <c r="AP457" s="168">
        <f t="shared" si="365"/>
        <v>0</v>
      </c>
      <c r="AQ457" s="168">
        <f t="shared" si="365"/>
        <v>0</v>
      </c>
      <c r="AR457" s="168">
        <f t="shared" si="365"/>
        <v>0</v>
      </c>
      <c r="AS457" s="168">
        <f t="shared" si="365"/>
        <v>0</v>
      </c>
      <c r="AT457" s="168">
        <f t="shared" si="365"/>
        <v>0</v>
      </c>
      <c r="AU457" s="168">
        <f t="shared" si="365"/>
        <v>0</v>
      </c>
      <c r="AV457" s="168">
        <f t="shared" si="365"/>
        <v>0</v>
      </c>
      <c r="AW457" s="168">
        <f t="shared" si="365"/>
        <v>0</v>
      </c>
      <c r="AX457" s="168">
        <f t="shared" si="365"/>
        <v>0</v>
      </c>
      <c r="AY457" s="168">
        <f t="shared" si="365"/>
        <v>0</v>
      </c>
      <c r="AZ457" s="168">
        <f t="shared" si="365"/>
        <v>0</v>
      </c>
      <c r="BA457" s="168"/>
      <c r="BB457" s="168"/>
      <c r="BC457" s="180"/>
    </row>
    <row r="458" spans="1:55" ht="22.5" customHeight="1">
      <c r="A458" s="265"/>
      <c r="B458" s="266"/>
      <c r="C458" s="266"/>
      <c r="D458" s="211" t="s">
        <v>270</v>
      </c>
      <c r="E458" s="217">
        <f>H458+K458+N458+Q458+T458+W458+Z458+AE458+AJ458+AO458+AT458+AY458</f>
        <v>1390.5060000000001</v>
      </c>
      <c r="F458" s="217">
        <f t="shared" si="359"/>
        <v>502.68352000000004</v>
      </c>
      <c r="G458" s="168">
        <f t="shared" ref="G458" si="366">F458*100/E458</f>
        <v>36.151121965672928</v>
      </c>
      <c r="H458" s="168">
        <f t="shared" ref="H458:AZ458" si="367">H402+H409+H416+H423+H430+H437+H444+H451</f>
        <v>34.810020000000002</v>
      </c>
      <c r="I458" s="168">
        <f t="shared" si="367"/>
        <v>34.810020000000002</v>
      </c>
      <c r="J458" s="168">
        <f t="shared" si="367"/>
        <v>0</v>
      </c>
      <c r="K458" s="168">
        <f t="shared" si="367"/>
        <v>65.157469999999989</v>
      </c>
      <c r="L458" s="168">
        <f t="shared" si="367"/>
        <v>65.157469999999989</v>
      </c>
      <c r="M458" s="168">
        <f t="shared" si="367"/>
        <v>0</v>
      </c>
      <c r="N458" s="168">
        <f t="shared" si="367"/>
        <v>101.41135</v>
      </c>
      <c r="O458" s="168">
        <f t="shared" si="367"/>
        <v>101.41135</v>
      </c>
      <c r="P458" s="168">
        <f t="shared" si="367"/>
        <v>0</v>
      </c>
      <c r="Q458" s="168">
        <f t="shared" si="367"/>
        <v>179.80549000000002</v>
      </c>
      <c r="R458" s="168">
        <f t="shared" si="367"/>
        <v>179.80549000000002</v>
      </c>
      <c r="S458" s="168">
        <f t="shared" si="367"/>
        <v>0</v>
      </c>
      <c r="T458" s="168">
        <f t="shared" si="367"/>
        <v>52.880610000000004</v>
      </c>
      <c r="U458" s="168">
        <f t="shared" si="367"/>
        <v>52.880610000000004</v>
      </c>
      <c r="V458" s="168">
        <f t="shared" si="367"/>
        <v>0</v>
      </c>
      <c r="W458" s="168">
        <f t="shared" si="367"/>
        <v>68.618579999999994</v>
      </c>
      <c r="X458" s="168">
        <f t="shared" si="367"/>
        <v>68.618579999999994</v>
      </c>
      <c r="Y458" s="168">
        <f t="shared" si="367"/>
        <v>0</v>
      </c>
      <c r="Z458" s="168">
        <f t="shared" si="367"/>
        <v>48.630040000000001</v>
      </c>
      <c r="AA458" s="168">
        <f t="shared" si="367"/>
        <v>0</v>
      </c>
      <c r="AB458" s="168">
        <f t="shared" si="367"/>
        <v>0</v>
      </c>
      <c r="AC458" s="168">
        <f t="shared" si="367"/>
        <v>0</v>
      </c>
      <c r="AD458" s="168">
        <f t="shared" si="367"/>
        <v>0</v>
      </c>
      <c r="AE458" s="168">
        <f t="shared" si="367"/>
        <v>5.05</v>
      </c>
      <c r="AF458" s="168">
        <f t="shared" si="367"/>
        <v>0</v>
      </c>
      <c r="AG458" s="168">
        <f t="shared" si="367"/>
        <v>0</v>
      </c>
      <c r="AH458" s="168">
        <f t="shared" si="367"/>
        <v>0</v>
      </c>
      <c r="AI458" s="168">
        <f t="shared" si="367"/>
        <v>0</v>
      </c>
      <c r="AJ458" s="168">
        <f t="shared" si="367"/>
        <v>60.04482999999999</v>
      </c>
      <c r="AK458" s="168">
        <f t="shared" si="367"/>
        <v>0</v>
      </c>
      <c r="AL458" s="168">
        <f t="shared" si="367"/>
        <v>0</v>
      </c>
      <c r="AM458" s="168">
        <f t="shared" si="367"/>
        <v>0</v>
      </c>
      <c r="AN458" s="168">
        <f t="shared" si="367"/>
        <v>0</v>
      </c>
      <c r="AO458" s="168">
        <f t="shared" si="367"/>
        <v>223.81994</v>
      </c>
      <c r="AP458" s="168">
        <f t="shared" si="367"/>
        <v>0</v>
      </c>
      <c r="AQ458" s="168">
        <f t="shared" si="367"/>
        <v>0</v>
      </c>
      <c r="AR458" s="168">
        <f t="shared" si="367"/>
        <v>0</v>
      </c>
      <c r="AS458" s="168">
        <f t="shared" si="367"/>
        <v>0</v>
      </c>
      <c r="AT458" s="168">
        <f t="shared" si="367"/>
        <v>241.86767</v>
      </c>
      <c r="AU458" s="168">
        <f t="shared" si="367"/>
        <v>0</v>
      </c>
      <c r="AV458" s="168">
        <f t="shared" si="367"/>
        <v>0</v>
      </c>
      <c r="AW458" s="168">
        <f t="shared" si="367"/>
        <v>0</v>
      </c>
      <c r="AX458" s="168">
        <f t="shared" si="367"/>
        <v>0</v>
      </c>
      <c r="AY458" s="168">
        <f t="shared" si="367"/>
        <v>308.41000000000003</v>
      </c>
      <c r="AZ458" s="168">
        <f t="shared" si="367"/>
        <v>0</v>
      </c>
      <c r="BA458" s="168"/>
      <c r="BB458" s="168"/>
      <c r="BC458" s="180"/>
    </row>
    <row r="459" spans="1:55" ht="82.5" customHeight="1">
      <c r="A459" s="265"/>
      <c r="B459" s="266"/>
      <c r="C459" s="266"/>
      <c r="D459" s="211" t="s">
        <v>276</v>
      </c>
      <c r="E459" s="217">
        <f t="shared" ref="E459:E461" si="368">H459+K459+N459+Q459+T459+W459+Z459+AE459+AJ459+AO459+AT459+AY459</f>
        <v>0</v>
      </c>
      <c r="F459" s="217">
        <f t="shared" si="359"/>
        <v>0</v>
      </c>
      <c r="G459" s="168"/>
      <c r="H459" s="168">
        <f t="shared" ref="H459:J459" si="369">H403+H410+H417+H424+H431+H438</f>
        <v>0</v>
      </c>
      <c r="I459" s="168">
        <f t="shared" si="369"/>
        <v>0</v>
      </c>
      <c r="J459" s="168">
        <f t="shared" si="369"/>
        <v>0</v>
      </c>
      <c r="K459" s="168">
        <f t="shared" ref="K459:AZ459" si="370">K403+K410+K417+K424+K431+K438+K445</f>
        <v>0</v>
      </c>
      <c r="L459" s="168">
        <f t="shared" si="370"/>
        <v>0</v>
      </c>
      <c r="M459" s="168">
        <f t="shared" si="370"/>
        <v>0</v>
      </c>
      <c r="N459" s="168">
        <f t="shared" si="370"/>
        <v>0</v>
      </c>
      <c r="O459" s="168">
        <f t="shared" si="370"/>
        <v>0</v>
      </c>
      <c r="P459" s="168">
        <f t="shared" si="370"/>
        <v>0</v>
      </c>
      <c r="Q459" s="168">
        <f t="shared" si="370"/>
        <v>0</v>
      </c>
      <c r="R459" s="168">
        <f t="shared" si="370"/>
        <v>0</v>
      </c>
      <c r="S459" s="168">
        <f t="shared" si="370"/>
        <v>0</v>
      </c>
      <c r="T459" s="168">
        <f t="shared" si="370"/>
        <v>0</v>
      </c>
      <c r="U459" s="168">
        <f t="shared" si="370"/>
        <v>0</v>
      </c>
      <c r="V459" s="168">
        <f t="shared" si="370"/>
        <v>0</v>
      </c>
      <c r="W459" s="168">
        <f t="shared" si="370"/>
        <v>0</v>
      </c>
      <c r="X459" s="168">
        <f t="shared" si="370"/>
        <v>0</v>
      </c>
      <c r="Y459" s="168">
        <f t="shared" si="370"/>
        <v>0</v>
      </c>
      <c r="Z459" s="168">
        <f t="shared" si="370"/>
        <v>0</v>
      </c>
      <c r="AA459" s="168">
        <f t="shared" si="370"/>
        <v>0</v>
      </c>
      <c r="AB459" s="168">
        <f t="shared" si="370"/>
        <v>0</v>
      </c>
      <c r="AC459" s="168">
        <f t="shared" si="370"/>
        <v>0</v>
      </c>
      <c r="AD459" s="168">
        <f t="shared" si="370"/>
        <v>0</v>
      </c>
      <c r="AE459" s="168">
        <f t="shared" si="370"/>
        <v>0</v>
      </c>
      <c r="AF459" s="168">
        <f t="shared" si="370"/>
        <v>0</v>
      </c>
      <c r="AG459" s="168">
        <f t="shared" si="370"/>
        <v>0</v>
      </c>
      <c r="AH459" s="168">
        <f t="shared" si="370"/>
        <v>0</v>
      </c>
      <c r="AI459" s="168">
        <f t="shared" si="370"/>
        <v>0</v>
      </c>
      <c r="AJ459" s="168">
        <f t="shared" si="370"/>
        <v>0</v>
      </c>
      <c r="AK459" s="168">
        <f t="shared" si="370"/>
        <v>0</v>
      </c>
      <c r="AL459" s="168">
        <f t="shared" si="370"/>
        <v>0</v>
      </c>
      <c r="AM459" s="168">
        <f t="shared" si="370"/>
        <v>0</v>
      </c>
      <c r="AN459" s="168">
        <f t="shared" si="370"/>
        <v>0</v>
      </c>
      <c r="AO459" s="168">
        <f t="shared" si="370"/>
        <v>0</v>
      </c>
      <c r="AP459" s="168">
        <f t="shared" si="370"/>
        <v>0</v>
      </c>
      <c r="AQ459" s="168">
        <f t="shared" si="370"/>
        <v>0</v>
      </c>
      <c r="AR459" s="168">
        <f t="shared" si="370"/>
        <v>0</v>
      </c>
      <c r="AS459" s="168">
        <f t="shared" si="370"/>
        <v>0</v>
      </c>
      <c r="AT459" s="168">
        <f t="shared" si="370"/>
        <v>0</v>
      </c>
      <c r="AU459" s="168">
        <f t="shared" si="370"/>
        <v>0</v>
      </c>
      <c r="AV459" s="168">
        <f t="shared" si="370"/>
        <v>0</v>
      </c>
      <c r="AW459" s="168">
        <f t="shared" si="370"/>
        <v>0</v>
      </c>
      <c r="AX459" s="168">
        <f t="shared" si="370"/>
        <v>0</v>
      </c>
      <c r="AY459" s="168">
        <f t="shared" si="370"/>
        <v>0</v>
      </c>
      <c r="AZ459" s="168">
        <f t="shared" si="370"/>
        <v>0</v>
      </c>
      <c r="BA459" s="168"/>
      <c r="BB459" s="168"/>
      <c r="BC459" s="180"/>
    </row>
    <row r="460" spans="1:55" ht="22.5" customHeight="1">
      <c r="A460" s="265"/>
      <c r="B460" s="266"/>
      <c r="C460" s="266"/>
      <c r="D460" s="211" t="s">
        <v>271</v>
      </c>
      <c r="E460" s="209">
        <f t="shared" si="368"/>
        <v>0</v>
      </c>
      <c r="F460" s="209">
        <f t="shared" si="359"/>
        <v>0</v>
      </c>
      <c r="G460" s="168"/>
      <c r="H460" s="168">
        <f t="shared" ref="H460:J460" si="371">H404+H411+H418+H425+H432+H439</f>
        <v>0</v>
      </c>
      <c r="I460" s="168">
        <f t="shared" si="371"/>
        <v>0</v>
      </c>
      <c r="J460" s="168">
        <f t="shared" si="371"/>
        <v>0</v>
      </c>
      <c r="K460" s="168">
        <f t="shared" ref="K460:AZ460" si="372">K404+K411+K418+K425+K432+K439+K446</f>
        <v>0</v>
      </c>
      <c r="L460" s="168">
        <f t="shared" si="372"/>
        <v>0</v>
      </c>
      <c r="M460" s="168">
        <f t="shared" si="372"/>
        <v>0</v>
      </c>
      <c r="N460" s="168">
        <f t="shared" si="372"/>
        <v>0</v>
      </c>
      <c r="O460" s="168">
        <f t="shared" si="372"/>
        <v>0</v>
      </c>
      <c r="P460" s="168">
        <f t="shared" si="372"/>
        <v>0</v>
      </c>
      <c r="Q460" s="168">
        <f t="shared" si="372"/>
        <v>0</v>
      </c>
      <c r="R460" s="168">
        <f t="shared" si="372"/>
        <v>0</v>
      </c>
      <c r="S460" s="168">
        <f t="shared" si="372"/>
        <v>0</v>
      </c>
      <c r="T460" s="168">
        <f t="shared" si="372"/>
        <v>0</v>
      </c>
      <c r="U460" s="168">
        <f t="shared" si="372"/>
        <v>0</v>
      </c>
      <c r="V460" s="168">
        <f t="shared" si="372"/>
        <v>0</v>
      </c>
      <c r="W460" s="168">
        <f t="shared" si="372"/>
        <v>0</v>
      </c>
      <c r="X460" s="168">
        <f t="shared" si="372"/>
        <v>0</v>
      </c>
      <c r="Y460" s="168">
        <f t="shared" si="372"/>
        <v>0</v>
      </c>
      <c r="Z460" s="168">
        <f t="shared" si="372"/>
        <v>0</v>
      </c>
      <c r="AA460" s="168">
        <f t="shared" si="372"/>
        <v>0</v>
      </c>
      <c r="AB460" s="168">
        <f t="shared" si="372"/>
        <v>0</v>
      </c>
      <c r="AC460" s="168">
        <f t="shared" si="372"/>
        <v>0</v>
      </c>
      <c r="AD460" s="168">
        <f t="shared" si="372"/>
        <v>0</v>
      </c>
      <c r="AE460" s="168">
        <f t="shared" si="372"/>
        <v>0</v>
      </c>
      <c r="AF460" s="168">
        <f t="shared" si="372"/>
        <v>0</v>
      </c>
      <c r="AG460" s="168">
        <f t="shared" si="372"/>
        <v>0</v>
      </c>
      <c r="AH460" s="168">
        <f t="shared" si="372"/>
        <v>0</v>
      </c>
      <c r="AI460" s="168">
        <f t="shared" si="372"/>
        <v>0</v>
      </c>
      <c r="AJ460" s="168">
        <f t="shared" si="372"/>
        <v>0</v>
      </c>
      <c r="AK460" s="168">
        <f t="shared" si="372"/>
        <v>0</v>
      </c>
      <c r="AL460" s="168">
        <f t="shared" si="372"/>
        <v>0</v>
      </c>
      <c r="AM460" s="168">
        <f t="shared" si="372"/>
        <v>0</v>
      </c>
      <c r="AN460" s="168">
        <f t="shared" si="372"/>
        <v>0</v>
      </c>
      <c r="AO460" s="168">
        <f t="shared" si="372"/>
        <v>0</v>
      </c>
      <c r="AP460" s="168">
        <f t="shared" si="372"/>
        <v>0</v>
      </c>
      <c r="AQ460" s="168">
        <f t="shared" si="372"/>
        <v>0</v>
      </c>
      <c r="AR460" s="168">
        <f t="shared" si="372"/>
        <v>0</v>
      </c>
      <c r="AS460" s="168">
        <f t="shared" si="372"/>
        <v>0</v>
      </c>
      <c r="AT460" s="168">
        <f t="shared" si="372"/>
        <v>0</v>
      </c>
      <c r="AU460" s="168">
        <f t="shared" si="372"/>
        <v>0</v>
      </c>
      <c r="AV460" s="168">
        <f t="shared" si="372"/>
        <v>0</v>
      </c>
      <c r="AW460" s="168">
        <f t="shared" si="372"/>
        <v>0</v>
      </c>
      <c r="AX460" s="168">
        <f t="shared" si="372"/>
        <v>0</v>
      </c>
      <c r="AY460" s="168">
        <f t="shared" si="372"/>
        <v>0</v>
      </c>
      <c r="AZ460" s="168">
        <f t="shared" si="372"/>
        <v>0</v>
      </c>
      <c r="BA460" s="168"/>
      <c r="BB460" s="168"/>
      <c r="BC460" s="180"/>
    </row>
    <row r="461" spans="1:55" ht="31.2">
      <c r="A461" s="265"/>
      <c r="B461" s="266"/>
      <c r="C461" s="266"/>
      <c r="D461" s="212" t="s">
        <v>43</v>
      </c>
      <c r="E461" s="168">
        <f t="shared" si="368"/>
        <v>0</v>
      </c>
      <c r="F461" s="168">
        <f t="shared" si="359"/>
        <v>0</v>
      </c>
      <c r="G461" s="168"/>
      <c r="H461" s="168">
        <f t="shared" ref="H461:J461" si="373">H405+H412+H419+H426+H433+H440</f>
        <v>0</v>
      </c>
      <c r="I461" s="168">
        <f t="shared" si="373"/>
        <v>0</v>
      </c>
      <c r="J461" s="168">
        <f t="shared" si="373"/>
        <v>0</v>
      </c>
      <c r="K461" s="168">
        <f t="shared" ref="K461:AZ461" si="374">K405+K412+K419+K426+K433+K440+K447</f>
        <v>0</v>
      </c>
      <c r="L461" s="168">
        <f t="shared" si="374"/>
        <v>0</v>
      </c>
      <c r="M461" s="168">
        <f t="shared" si="374"/>
        <v>0</v>
      </c>
      <c r="N461" s="168">
        <f t="shared" si="374"/>
        <v>0</v>
      </c>
      <c r="O461" s="168">
        <f t="shared" si="374"/>
        <v>0</v>
      </c>
      <c r="P461" s="168">
        <f t="shared" si="374"/>
        <v>0</v>
      </c>
      <c r="Q461" s="168">
        <f t="shared" si="374"/>
        <v>0</v>
      </c>
      <c r="R461" s="168">
        <f t="shared" si="374"/>
        <v>0</v>
      </c>
      <c r="S461" s="168">
        <f t="shared" si="374"/>
        <v>0</v>
      </c>
      <c r="T461" s="168">
        <f t="shared" si="374"/>
        <v>0</v>
      </c>
      <c r="U461" s="168">
        <f t="shared" si="374"/>
        <v>0</v>
      </c>
      <c r="V461" s="168">
        <f t="shared" si="374"/>
        <v>0</v>
      </c>
      <c r="W461" s="168">
        <f t="shared" si="374"/>
        <v>0</v>
      </c>
      <c r="X461" s="168">
        <f t="shared" si="374"/>
        <v>0</v>
      </c>
      <c r="Y461" s="168">
        <f t="shared" si="374"/>
        <v>0</v>
      </c>
      <c r="Z461" s="168">
        <f t="shared" si="374"/>
        <v>0</v>
      </c>
      <c r="AA461" s="168">
        <f t="shared" si="374"/>
        <v>0</v>
      </c>
      <c r="AB461" s="168">
        <f t="shared" si="374"/>
        <v>0</v>
      </c>
      <c r="AC461" s="168">
        <f t="shared" si="374"/>
        <v>0</v>
      </c>
      <c r="AD461" s="168">
        <f t="shared" si="374"/>
        <v>0</v>
      </c>
      <c r="AE461" s="168">
        <f t="shared" si="374"/>
        <v>0</v>
      </c>
      <c r="AF461" s="168">
        <f t="shared" si="374"/>
        <v>0</v>
      </c>
      <c r="AG461" s="168">
        <f t="shared" si="374"/>
        <v>0</v>
      </c>
      <c r="AH461" s="168">
        <f t="shared" si="374"/>
        <v>0</v>
      </c>
      <c r="AI461" s="168">
        <f t="shared" si="374"/>
        <v>0</v>
      </c>
      <c r="AJ461" s="168">
        <f t="shared" si="374"/>
        <v>0</v>
      </c>
      <c r="AK461" s="168">
        <f t="shared" si="374"/>
        <v>0</v>
      </c>
      <c r="AL461" s="168">
        <f t="shared" si="374"/>
        <v>0</v>
      </c>
      <c r="AM461" s="168">
        <f t="shared" si="374"/>
        <v>0</v>
      </c>
      <c r="AN461" s="168">
        <f t="shared" si="374"/>
        <v>0</v>
      </c>
      <c r="AO461" s="168">
        <f t="shared" si="374"/>
        <v>0</v>
      </c>
      <c r="AP461" s="168">
        <f t="shared" si="374"/>
        <v>0</v>
      </c>
      <c r="AQ461" s="168">
        <f t="shared" si="374"/>
        <v>0</v>
      </c>
      <c r="AR461" s="168">
        <f t="shared" si="374"/>
        <v>0</v>
      </c>
      <c r="AS461" s="168">
        <f t="shared" si="374"/>
        <v>0</v>
      </c>
      <c r="AT461" s="168">
        <f t="shared" si="374"/>
        <v>0</v>
      </c>
      <c r="AU461" s="168">
        <f t="shared" si="374"/>
        <v>0</v>
      </c>
      <c r="AV461" s="168">
        <f t="shared" si="374"/>
        <v>0</v>
      </c>
      <c r="AW461" s="168">
        <f t="shared" si="374"/>
        <v>0</v>
      </c>
      <c r="AX461" s="168">
        <f t="shared" si="374"/>
        <v>0</v>
      </c>
      <c r="AY461" s="168">
        <f t="shared" si="374"/>
        <v>0</v>
      </c>
      <c r="AZ461" s="168">
        <f t="shared" si="374"/>
        <v>0</v>
      </c>
      <c r="BA461" s="168"/>
      <c r="BB461" s="168"/>
      <c r="BC461" s="180"/>
    </row>
    <row r="462" spans="1:55" ht="17.25" customHeight="1">
      <c r="A462" s="289"/>
      <c r="B462" s="360"/>
      <c r="C462" s="360"/>
      <c r="D462" s="360"/>
      <c r="E462" s="360"/>
      <c r="F462" s="360"/>
      <c r="G462" s="360"/>
      <c r="H462" s="360"/>
      <c r="I462" s="360"/>
      <c r="J462" s="360"/>
      <c r="K462" s="360"/>
      <c r="L462" s="360"/>
      <c r="M462" s="360"/>
      <c r="N462" s="360"/>
      <c r="O462" s="360"/>
      <c r="P462" s="360"/>
      <c r="Q462" s="360"/>
      <c r="R462" s="360"/>
      <c r="S462" s="360"/>
      <c r="T462" s="360"/>
      <c r="U462" s="360"/>
      <c r="V462" s="360"/>
      <c r="W462" s="360"/>
      <c r="X462" s="360"/>
      <c r="Y462" s="360"/>
      <c r="Z462" s="360"/>
      <c r="AA462" s="360"/>
      <c r="AB462" s="360"/>
      <c r="AC462" s="360"/>
      <c r="AD462" s="360"/>
      <c r="AE462" s="360"/>
      <c r="AF462" s="360"/>
      <c r="AG462" s="360"/>
      <c r="AH462" s="360"/>
      <c r="AI462" s="360"/>
      <c r="AJ462" s="360"/>
      <c r="AK462" s="360"/>
      <c r="AL462" s="360"/>
      <c r="AM462" s="360"/>
      <c r="AN462" s="360"/>
      <c r="AO462" s="360"/>
      <c r="AP462" s="360"/>
      <c r="AQ462" s="360"/>
      <c r="AR462" s="360"/>
      <c r="AS462" s="360"/>
      <c r="AT462" s="360"/>
      <c r="AU462" s="360"/>
      <c r="AV462" s="360"/>
      <c r="AW462" s="360"/>
      <c r="AX462" s="360"/>
      <c r="AY462" s="360"/>
      <c r="AZ462" s="360"/>
      <c r="BA462" s="360"/>
      <c r="BB462" s="360"/>
      <c r="BC462" s="360"/>
    </row>
    <row r="463" spans="1:55" ht="22.5" customHeight="1">
      <c r="A463" s="265" t="s">
        <v>5</v>
      </c>
      <c r="B463" s="277" t="s">
        <v>350</v>
      </c>
      <c r="C463" s="277"/>
      <c r="D463" s="154" t="s">
        <v>41</v>
      </c>
      <c r="E463" s="168">
        <f t="shared" ref="E463:E465" si="375">H463+K463+N463+Q463+T463+W463+Z463+AE463+AJ463+AO463+AT463+AY463</f>
        <v>110994.25900000001</v>
      </c>
      <c r="F463" s="168">
        <f t="shared" ref="F463:F469" si="376">I463+L463+O463+R463+U463+X463+AA463+AF463+AK463+AP463+AU463+AZ463</f>
        <v>110993.549</v>
      </c>
      <c r="G463" s="168">
        <f t="shared" ref="G463" si="377">F463*100/E463</f>
        <v>99.999360327276023</v>
      </c>
      <c r="H463" s="168">
        <f>H464+H465+H466+H468+H469</f>
        <v>73271.039999999994</v>
      </c>
      <c r="I463" s="168">
        <f t="shared" ref="I463" si="378">I464+I465+I466+I468+I469</f>
        <v>73271.039999999994</v>
      </c>
      <c r="J463" s="168"/>
      <c r="K463" s="168">
        <f t="shared" ref="K463:L463" si="379">K464+K465+K466+K468+K469</f>
        <v>18028.080000000002</v>
      </c>
      <c r="L463" s="168">
        <f t="shared" si="379"/>
        <v>18028.080000000002</v>
      </c>
      <c r="M463" s="168"/>
      <c r="N463" s="168">
        <f t="shared" ref="N463:O463" si="380">N464+N465+N466+N468+N469</f>
        <v>0</v>
      </c>
      <c r="O463" s="168">
        <f t="shared" si="380"/>
        <v>0</v>
      </c>
      <c r="P463" s="168"/>
      <c r="Q463" s="168">
        <f t="shared" ref="Q463:R463" si="381">Q464+Q465+Q466+Q468+Q469</f>
        <v>6586.5999999999985</v>
      </c>
      <c r="R463" s="168">
        <f t="shared" si="381"/>
        <v>6586.5999999999985</v>
      </c>
      <c r="S463" s="168"/>
      <c r="T463" s="168">
        <f t="shared" ref="T463:U463" si="382">T464+T465+T466+T468+T469</f>
        <v>0</v>
      </c>
      <c r="U463" s="168">
        <f t="shared" si="382"/>
        <v>0</v>
      </c>
      <c r="V463" s="168"/>
      <c r="W463" s="168">
        <f t="shared" ref="W463:X463" si="383">W464+W465+W466+W468+W469</f>
        <v>13107.828999999998</v>
      </c>
      <c r="X463" s="168">
        <f t="shared" si="383"/>
        <v>13107.828999999998</v>
      </c>
      <c r="Y463" s="168"/>
      <c r="Z463" s="168">
        <f t="shared" ref="Z463:AC463" si="384">Z464+Z465+Z466+Z468+Z469</f>
        <v>0</v>
      </c>
      <c r="AA463" s="168">
        <f t="shared" si="384"/>
        <v>0</v>
      </c>
      <c r="AB463" s="168">
        <f t="shared" si="384"/>
        <v>0</v>
      </c>
      <c r="AC463" s="168">
        <f t="shared" si="384"/>
        <v>0</v>
      </c>
      <c r="AD463" s="168"/>
      <c r="AE463" s="168">
        <f t="shared" ref="AE463:AH463" si="385">AE464+AE465+AE466+AE468+AE469</f>
        <v>0</v>
      </c>
      <c r="AF463" s="168">
        <f t="shared" si="385"/>
        <v>0</v>
      </c>
      <c r="AG463" s="168">
        <f t="shared" si="385"/>
        <v>0</v>
      </c>
      <c r="AH463" s="168">
        <f t="shared" si="385"/>
        <v>0</v>
      </c>
      <c r="AI463" s="168"/>
      <c r="AJ463" s="168">
        <f t="shared" ref="AJ463:AM463" si="386">AJ464+AJ465+AJ466+AJ468+AJ469</f>
        <v>0</v>
      </c>
      <c r="AK463" s="168">
        <f t="shared" si="386"/>
        <v>0</v>
      </c>
      <c r="AL463" s="168">
        <f t="shared" si="386"/>
        <v>0</v>
      </c>
      <c r="AM463" s="168">
        <f t="shared" si="386"/>
        <v>0</v>
      </c>
      <c r="AN463" s="168"/>
      <c r="AO463" s="168">
        <f t="shared" ref="AO463:AR463" si="387">AO464+AO465+AO466+AO468+AO469</f>
        <v>0</v>
      </c>
      <c r="AP463" s="168">
        <f t="shared" si="387"/>
        <v>0</v>
      </c>
      <c r="AQ463" s="168">
        <f t="shared" si="387"/>
        <v>0</v>
      </c>
      <c r="AR463" s="168">
        <f t="shared" si="387"/>
        <v>0</v>
      </c>
      <c r="AS463" s="168"/>
      <c r="AT463" s="168">
        <f t="shared" ref="AT463:AW463" si="388">AT464+AT465+AT466+AT468+AT469</f>
        <v>0</v>
      </c>
      <c r="AU463" s="168">
        <f t="shared" si="388"/>
        <v>0</v>
      </c>
      <c r="AV463" s="168">
        <f t="shared" si="388"/>
        <v>0</v>
      </c>
      <c r="AW463" s="168">
        <f t="shared" si="388"/>
        <v>0</v>
      </c>
      <c r="AX463" s="168"/>
      <c r="AY463" s="168">
        <f t="shared" ref="AY463:AZ463" si="389">AY464+AY465+AY466+AY468+AY469</f>
        <v>0.71</v>
      </c>
      <c r="AZ463" s="168">
        <f t="shared" si="389"/>
        <v>0</v>
      </c>
      <c r="BA463" s="168"/>
      <c r="BB463" s="268" t="s">
        <v>434</v>
      </c>
      <c r="BC463" s="180"/>
    </row>
    <row r="464" spans="1:55" ht="32.25" customHeight="1">
      <c r="A464" s="265"/>
      <c r="B464" s="277"/>
      <c r="C464" s="277"/>
      <c r="D464" s="152" t="s">
        <v>37</v>
      </c>
      <c r="E464" s="168">
        <f t="shared" si="375"/>
        <v>0</v>
      </c>
      <c r="F464" s="168">
        <f t="shared" si="376"/>
        <v>0</v>
      </c>
      <c r="G464" s="168"/>
      <c r="H464" s="168">
        <f>H471+H541</f>
        <v>0</v>
      </c>
      <c r="I464" s="168">
        <f t="shared" ref="I464:BA464" si="390">I471+I541</f>
        <v>0</v>
      </c>
      <c r="J464" s="168">
        <f t="shared" si="390"/>
        <v>0</v>
      </c>
      <c r="K464" s="168">
        <f t="shared" si="390"/>
        <v>0</v>
      </c>
      <c r="L464" s="168">
        <f t="shared" si="390"/>
        <v>0</v>
      </c>
      <c r="M464" s="168">
        <f t="shared" si="390"/>
        <v>0</v>
      </c>
      <c r="N464" s="168">
        <f t="shared" si="390"/>
        <v>0</v>
      </c>
      <c r="O464" s="168">
        <f t="shared" si="390"/>
        <v>0</v>
      </c>
      <c r="P464" s="168">
        <f t="shared" si="390"/>
        <v>0</v>
      </c>
      <c r="Q464" s="168">
        <f t="shared" si="390"/>
        <v>0</v>
      </c>
      <c r="R464" s="168">
        <f t="shared" si="390"/>
        <v>0</v>
      </c>
      <c r="S464" s="168">
        <f t="shared" si="390"/>
        <v>0</v>
      </c>
      <c r="T464" s="168">
        <f t="shared" si="390"/>
        <v>0</v>
      </c>
      <c r="U464" s="168">
        <f t="shared" si="390"/>
        <v>0</v>
      </c>
      <c r="V464" s="168">
        <f t="shared" si="390"/>
        <v>0</v>
      </c>
      <c r="W464" s="168">
        <f t="shared" si="390"/>
        <v>0</v>
      </c>
      <c r="X464" s="168">
        <f t="shared" si="390"/>
        <v>0</v>
      </c>
      <c r="Y464" s="168">
        <f t="shared" si="390"/>
        <v>0</v>
      </c>
      <c r="Z464" s="168">
        <f t="shared" si="390"/>
        <v>0</v>
      </c>
      <c r="AA464" s="168">
        <f t="shared" si="390"/>
        <v>0</v>
      </c>
      <c r="AB464" s="168">
        <f t="shared" si="390"/>
        <v>0</v>
      </c>
      <c r="AC464" s="168">
        <f t="shared" si="390"/>
        <v>0</v>
      </c>
      <c r="AD464" s="168">
        <f t="shared" si="390"/>
        <v>0</v>
      </c>
      <c r="AE464" s="168">
        <f t="shared" si="390"/>
        <v>0</v>
      </c>
      <c r="AF464" s="168">
        <f t="shared" si="390"/>
        <v>0</v>
      </c>
      <c r="AG464" s="168">
        <f t="shared" si="390"/>
        <v>0</v>
      </c>
      <c r="AH464" s="168">
        <f t="shared" si="390"/>
        <v>0</v>
      </c>
      <c r="AI464" s="168">
        <f t="shared" si="390"/>
        <v>0</v>
      </c>
      <c r="AJ464" s="168">
        <f t="shared" si="390"/>
        <v>0</v>
      </c>
      <c r="AK464" s="168">
        <f t="shared" si="390"/>
        <v>0</v>
      </c>
      <c r="AL464" s="168">
        <f t="shared" si="390"/>
        <v>0</v>
      </c>
      <c r="AM464" s="168">
        <f t="shared" si="390"/>
        <v>0</v>
      </c>
      <c r="AN464" s="168">
        <f t="shared" si="390"/>
        <v>0</v>
      </c>
      <c r="AO464" s="168">
        <f t="shared" si="390"/>
        <v>0</v>
      </c>
      <c r="AP464" s="168">
        <f t="shared" si="390"/>
        <v>0</v>
      </c>
      <c r="AQ464" s="168">
        <f t="shared" si="390"/>
        <v>0</v>
      </c>
      <c r="AR464" s="168">
        <f t="shared" si="390"/>
        <v>0</v>
      </c>
      <c r="AS464" s="168">
        <f t="shared" si="390"/>
        <v>0</v>
      </c>
      <c r="AT464" s="168">
        <f t="shared" si="390"/>
        <v>0</v>
      </c>
      <c r="AU464" s="168">
        <f t="shared" si="390"/>
        <v>0</v>
      </c>
      <c r="AV464" s="168">
        <f t="shared" si="390"/>
        <v>0</v>
      </c>
      <c r="AW464" s="168">
        <f t="shared" si="390"/>
        <v>0</v>
      </c>
      <c r="AX464" s="168">
        <f t="shared" si="390"/>
        <v>0</v>
      </c>
      <c r="AY464" s="168">
        <f t="shared" si="390"/>
        <v>0</v>
      </c>
      <c r="AZ464" s="168">
        <f t="shared" si="390"/>
        <v>0</v>
      </c>
      <c r="BA464" s="168">
        <f t="shared" si="390"/>
        <v>0</v>
      </c>
      <c r="BB464" s="269"/>
      <c r="BC464" s="180"/>
    </row>
    <row r="465" spans="1:55" ht="50.25" customHeight="1">
      <c r="A465" s="265"/>
      <c r="B465" s="277"/>
      <c r="C465" s="277"/>
      <c r="D465" s="178" t="s">
        <v>2</v>
      </c>
      <c r="E465" s="168">
        <f t="shared" si="375"/>
        <v>0</v>
      </c>
      <c r="F465" s="168">
        <f t="shared" si="376"/>
        <v>0</v>
      </c>
      <c r="G465" s="168"/>
      <c r="H465" s="168">
        <f t="shared" ref="H465:BA465" si="391">H472+H542</f>
        <v>0</v>
      </c>
      <c r="I465" s="168">
        <f t="shared" si="391"/>
        <v>0</v>
      </c>
      <c r="J465" s="168">
        <f t="shared" si="391"/>
        <v>0</v>
      </c>
      <c r="K465" s="168">
        <f t="shared" si="391"/>
        <v>0</v>
      </c>
      <c r="L465" s="168">
        <f t="shared" si="391"/>
        <v>0</v>
      </c>
      <c r="M465" s="168">
        <f t="shared" si="391"/>
        <v>0</v>
      </c>
      <c r="N465" s="168">
        <f t="shared" si="391"/>
        <v>0</v>
      </c>
      <c r="O465" s="168">
        <f t="shared" si="391"/>
        <v>0</v>
      </c>
      <c r="P465" s="168">
        <f t="shared" si="391"/>
        <v>0</v>
      </c>
      <c r="Q465" s="168">
        <f t="shared" si="391"/>
        <v>0</v>
      </c>
      <c r="R465" s="168">
        <f t="shared" si="391"/>
        <v>0</v>
      </c>
      <c r="S465" s="168">
        <f t="shared" si="391"/>
        <v>0</v>
      </c>
      <c r="T465" s="168">
        <f t="shared" si="391"/>
        <v>0</v>
      </c>
      <c r="U465" s="168">
        <f t="shared" si="391"/>
        <v>0</v>
      </c>
      <c r="V465" s="168">
        <f t="shared" si="391"/>
        <v>0</v>
      </c>
      <c r="W465" s="168">
        <f t="shared" si="391"/>
        <v>0</v>
      </c>
      <c r="X465" s="168">
        <f t="shared" si="391"/>
        <v>0</v>
      </c>
      <c r="Y465" s="168">
        <f t="shared" si="391"/>
        <v>0</v>
      </c>
      <c r="Z465" s="168">
        <f t="shared" si="391"/>
        <v>0</v>
      </c>
      <c r="AA465" s="168">
        <f t="shared" si="391"/>
        <v>0</v>
      </c>
      <c r="AB465" s="168">
        <f t="shared" si="391"/>
        <v>0</v>
      </c>
      <c r="AC465" s="168">
        <f t="shared" si="391"/>
        <v>0</v>
      </c>
      <c r="AD465" s="168">
        <f t="shared" si="391"/>
        <v>0</v>
      </c>
      <c r="AE465" s="168">
        <f t="shared" si="391"/>
        <v>0</v>
      </c>
      <c r="AF465" s="168">
        <f t="shared" si="391"/>
        <v>0</v>
      </c>
      <c r="AG465" s="168">
        <f t="shared" si="391"/>
        <v>0</v>
      </c>
      <c r="AH465" s="168">
        <f t="shared" si="391"/>
        <v>0</v>
      </c>
      <c r="AI465" s="168">
        <f t="shared" si="391"/>
        <v>0</v>
      </c>
      <c r="AJ465" s="168">
        <f t="shared" si="391"/>
        <v>0</v>
      </c>
      <c r="AK465" s="168">
        <f t="shared" si="391"/>
        <v>0</v>
      </c>
      <c r="AL465" s="168">
        <f t="shared" si="391"/>
        <v>0</v>
      </c>
      <c r="AM465" s="168">
        <f t="shared" si="391"/>
        <v>0</v>
      </c>
      <c r="AN465" s="168">
        <f t="shared" si="391"/>
        <v>0</v>
      </c>
      <c r="AO465" s="168">
        <f t="shared" si="391"/>
        <v>0</v>
      </c>
      <c r="AP465" s="168">
        <f t="shared" si="391"/>
        <v>0</v>
      </c>
      <c r="AQ465" s="168">
        <f t="shared" si="391"/>
        <v>0</v>
      </c>
      <c r="AR465" s="168">
        <f t="shared" si="391"/>
        <v>0</v>
      </c>
      <c r="AS465" s="168">
        <f t="shared" si="391"/>
        <v>0</v>
      </c>
      <c r="AT465" s="168">
        <f t="shared" si="391"/>
        <v>0</v>
      </c>
      <c r="AU465" s="168">
        <f t="shared" si="391"/>
        <v>0</v>
      </c>
      <c r="AV465" s="168">
        <f t="shared" si="391"/>
        <v>0</v>
      </c>
      <c r="AW465" s="168">
        <f t="shared" si="391"/>
        <v>0</v>
      </c>
      <c r="AX465" s="168">
        <f t="shared" si="391"/>
        <v>0</v>
      </c>
      <c r="AY465" s="168">
        <f t="shared" si="391"/>
        <v>0</v>
      </c>
      <c r="AZ465" s="168">
        <f t="shared" si="391"/>
        <v>0</v>
      </c>
      <c r="BA465" s="168">
        <f t="shared" si="391"/>
        <v>0</v>
      </c>
      <c r="BB465" s="269"/>
      <c r="BC465" s="167"/>
    </row>
    <row r="466" spans="1:55" ht="22.5" customHeight="1">
      <c r="A466" s="265"/>
      <c r="B466" s="277"/>
      <c r="C466" s="277"/>
      <c r="D466" s="211" t="s">
        <v>270</v>
      </c>
      <c r="E466" s="168">
        <f>H466+K466+N466+Q466+T466+W466+Z466+AE466+AJ466+AO466+AT466+AY466</f>
        <v>110994.25900000001</v>
      </c>
      <c r="F466" s="168">
        <f t="shared" si="376"/>
        <v>110993.549</v>
      </c>
      <c r="G466" s="168">
        <f t="shared" ref="G466" si="392">F466*100/E466</f>
        <v>99.999360327276023</v>
      </c>
      <c r="H466" s="168">
        <f t="shared" ref="H466:BA466" si="393">H473+H543</f>
        <v>73271.039999999994</v>
      </c>
      <c r="I466" s="168">
        <f t="shared" si="393"/>
        <v>73271.039999999994</v>
      </c>
      <c r="J466" s="168">
        <f t="shared" si="393"/>
        <v>0</v>
      </c>
      <c r="K466" s="168">
        <f t="shared" si="393"/>
        <v>18028.080000000002</v>
      </c>
      <c r="L466" s="168">
        <f t="shared" si="393"/>
        <v>18028.080000000002</v>
      </c>
      <c r="M466" s="168">
        <f t="shared" si="393"/>
        <v>0</v>
      </c>
      <c r="N466" s="168">
        <f t="shared" si="393"/>
        <v>0</v>
      </c>
      <c r="O466" s="168">
        <f t="shared" si="393"/>
        <v>0</v>
      </c>
      <c r="P466" s="168">
        <f t="shared" si="393"/>
        <v>0</v>
      </c>
      <c r="Q466" s="168">
        <f t="shared" si="393"/>
        <v>6586.5999999999985</v>
      </c>
      <c r="R466" s="168">
        <f t="shared" si="393"/>
        <v>6586.5999999999985</v>
      </c>
      <c r="S466" s="168">
        <f t="shared" si="393"/>
        <v>0</v>
      </c>
      <c r="T466" s="168">
        <f t="shared" si="393"/>
        <v>0</v>
      </c>
      <c r="U466" s="168">
        <f t="shared" si="393"/>
        <v>0</v>
      </c>
      <c r="V466" s="168">
        <f t="shared" si="393"/>
        <v>0</v>
      </c>
      <c r="W466" s="168">
        <f t="shared" si="393"/>
        <v>13107.828999999998</v>
      </c>
      <c r="X466" s="168">
        <f t="shared" si="393"/>
        <v>13107.828999999998</v>
      </c>
      <c r="Y466" s="168">
        <f t="shared" si="393"/>
        <v>0</v>
      </c>
      <c r="Z466" s="168">
        <f t="shared" si="393"/>
        <v>0</v>
      </c>
      <c r="AA466" s="168">
        <f t="shared" si="393"/>
        <v>0</v>
      </c>
      <c r="AB466" s="168">
        <f t="shared" si="393"/>
        <v>0</v>
      </c>
      <c r="AC466" s="168">
        <f t="shared" si="393"/>
        <v>0</v>
      </c>
      <c r="AD466" s="168">
        <f t="shared" si="393"/>
        <v>0</v>
      </c>
      <c r="AE466" s="168">
        <f t="shared" si="393"/>
        <v>0</v>
      </c>
      <c r="AF466" s="168">
        <f t="shared" si="393"/>
        <v>0</v>
      </c>
      <c r="AG466" s="168">
        <f t="shared" si="393"/>
        <v>0</v>
      </c>
      <c r="AH466" s="168">
        <f t="shared" si="393"/>
        <v>0</v>
      </c>
      <c r="AI466" s="168">
        <f t="shared" si="393"/>
        <v>0</v>
      </c>
      <c r="AJ466" s="168">
        <f t="shared" si="393"/>
        <v>0</v>
      </c>
      <c r="AK466" s="168">
        <f t="shared" si="393"/>
        <v>0</v>
      </c>
      <c r="AL466" s="168">
        <f t="shared" si="393"/>
        <v>0</v>
      </c>
      <c r="AM466" s="168">
        <f t="shared" si="393"/>
        <v>0</v>
      </c>
      <c r="AN466" s="168">
        <f t="shared" si="393"/>
        <v>0</v>
      </c>
      <c r="AO466" s="168">
        <f t="shared" si="393"/>
        <v>0</v>
      </c>
      <c r="AP466" s="168">
        <f t="shared" si="393"/>
        <v>0</v>
      </c>
      <c r="AQ466" s="168">
        <f t="shared" si="393"/>
        <v>0</v>
      </c>
      <c r="AR466" s="168">
        <f t="shared" si="393"/>
        <v>0</v>
      </c>
      <c r="AS466" s="168">
        <f t="shared" si="393"/>
        <v>0</v>
      </c>
      <c r="AT466" s="168">
        <f t="shared" si="393"/>
        <v>0</v>
      </c>
      <c r="AU466" s="168">
        <f t="shared" si="393"/>
        <v>0</v>
      </c>
      <c r="AV466" s="168">
        <f t="shared" si="393"/>
        <v>0</v>
      </c>
      <c r="AW466" s="168">
        <f t="shared" si="393"/>
        <v>0</v>
      </c>
      <c r="AX466" s="168">
        <f t="shared" si="393"/>
        <v>0</v>
      </c>
      <c r="AY466" s="168">
        <f t="shared" si="393"/>
        <v>0.71</v>
      </c>
      <c r="AZ466" s="168">
        <f t="shared" si="393"/>
        <v>0</v>
      </c>
      <c r="BA466" s="168">
        <f t="shared" si="393"/>
        <v>0</v>
      </c>
      <c r="BB466" s="269"/>
      <c r="BC466" s="167"/>
    </row>
    <row r="467" spans="1:55" ht="82.5" customHeight="1">
      <c r="A467" s="265"/>
      <c r="B467" s="277"/>
      <c r="C467" s="277"/>
      <c r="D467" s="211" t="s">
        <v>276</v>
      </c>
      <c r="E467" s="168">
        <f t="shared" ref="E467:E469" si="394">H467+K467+N467+Q467+T467+W467+Z467+AE467+AJ467+AO467+AT467+AY467</f>
        <v>0</v>
      </c>
      <c r="F467" s="168">
        <f t="shared" si="376"/>
        <v>0</v>
      </c>
      <c r="G467" s="168"/>
      <c r="H467" s="168">
        <f t="shared" ref="H467:BA467" si="395">H474+H544</f>
        <v>0</v>
      </c>
      <c r="I467" s="168">
        <f t="shared" si="395"/>
        <v>0</v>
      </c>
      <c r="J467" s="168">
        <f t="shared" si="395"/>
        <v>0</v>
      </c>
      <c r="K467" s="168">
        <f t="shared" si="395"/>
        <v>0</v>
      </c>
      <c r="L467" s="168">
        <f t="shared" si="395"/>
        <v>0</v>
      </c>
      <c r="M467" s="168">
        <f t="shared" si="395"/>
        <v>0</v>
      </c>
      <c r="N467" s="168">
        <f t="shared" si="395"/>
        <v>0</v>
      </c>
      <c r="O467" s="168">
        <f t="shared" si="395"/>
        <v>0</v>
      </c>
      <c r="P467" s="168">
        <f t="shared" si="395"/>
        <v>0</v>
      </c>
      <c r="Q467" s="168">
        <f t="shared" si="395"/>
        <v>0</v>
      </c>
      <c r="R467" s="168">
        <f t="shared" si="395"/>
        <v>0</v>
      </c>
      <c r="S467" s="168">
        <f t="shared" si="395"/>
        <v>0</v>
      </c>
      <c r="T467" s="168">
        <f t="shared" si="395"/>
        <v>0</v>
      </c>
      <c r="U467" s="168">
        <f t="shared" si="395"/>
        <v>0</v>
      </c>
      <c r="V467" s="168">
        <f t="shared" si="395"/>
        <v>0</v>
      </c>
      <c r="W467" s="168">
        <f t="shared" si="395"/>
        <v>0</v>
      </c>
      <c r="X467" s="168">
        <f t="shared" si="395"/>
        <v>0</v>
      </c>
      <c r="Y467" s="168">
        <f t="shared" si="395"/>
        <v>0</v>
      </c>
      <c r="Z467" s="168">
        <f t="shared" si="395"/>
        <v>0</v>
      </c>
      <c r="AA467" s="168">
        <f t="shared" si="395"/>
        <v>0</v>
      </c>
      <c r="AB467" s="168">
        <f t="shared" si="395"/>
        <v>0</v>
      </c>
      <c r="AC467" s="168">
        <f t="shared" si="395"/>
        <v>0</v>
      </c>
      <c r="AD467" s="168">
        <f t="shared" si="395"/>
        <v>0</v>
      </c>
      <c r="AE467" s="168">
        <f t="shared" si="395"/>
        <v>0</v>
      </c>
      <c r="AF467" s="168">
        <f t="shared" si="395"/>
        <v>0</v>
      </c>
      <c r="AG467" s="168">
        <f t="shared" si="395"/>
        <v>0</v>
      </c>
      <c r="AH467" s="168">
        <f t="shared" si="395"/>
        <v>0</v>
      </c>
      <c r="AI467" s="168">
        <f t="shared" si="395"/>
        <v>0</v>
      </c>
      <c r="AJ467" s="168">
        <f t="shared" si="395"/>
        <v>0</v>
      </c>
      <c r="AK467" s="168">
        <f t="shared" si="395"/>
        <v>0</v>
      </c>
      <c r="AL467" s="168">
        <f t="shared" si="395"/>
        <v>0</v>
      </c>
      <c r="AM467" s="168">
        <f t="shared" si="395"/>
        <v>0</v>
      </c>
      <c r="AN467" s="168">
        <f t="shared" si="395"/>
        <v>0</v>
      </c>
      <c r="AO467" s="168">
        <f t="shared" si="395"/>
        <v>0</v>
      </c>
      <c r="AP467" s="168">
        <f t="shared" si="395"/>
        <v>0</v>
      </c>
      <c r="AQ467" s="168">
        <f t="shared" si="395"/>
        <v>0</v>
      </c>
      <c r="AR467" s="168">
        <f t="shared" si="395"/>
        <v>0</v>
      </c>
      <c r="AS467" s="168">
        <f t="shared" si="395"/>
        <v>0</v>
      </c>
      <c r="AT467" s="168">
        <f t="shared" si="395"/>
        <v>0</v>
      </c>
      <c r="AU467" s="168">
        <f t="shared" si="395"/>
        <v>0</v>
      </c>
      <c r="AV467" s="168">
        <f t="shared" si="395"/>
        <v>0</v>
      </c>
      <c r="AW467" s="168">
        <f t="shared" si="395"/>
        <v>0</v>
      </c>
      <c r="AX467" s="168">
        <f t="shared" si="395"/>
        <v>0</v>
      </c>
      <c r="AY467" s="168">
        <f t="shared" si="395"/>
        <v>0</v>
      </c>
      <c r="AZ467" s="168">
        <f t="shared" si="395"/>
        <v>0</v>
      </c>
      <c r="BA467" s="168">
        <f t="shared" si="395"/>
        <v>0</v>
      </c>
      <c r="BB467" s="269"/>
      <c r="BC467" s="167"/>
    </row>
    <row r="468" spans="1:55" ht="22.5" customHeight="1">
      <c r="A468" s="265"/>
      <c r="B468" s="277"/>
      <c r="C468" s="277"/>
      <c r="D468" s="211" t="s">
        <v>271</v>
      </c>
      <c r="E468" s="168">
        <f t="shared" si="394"/>
        <v>0</v>
      </c>
      <c r="F468" s="168">
        <f t="shared" si="376"/>
        <v>0</v>
      </c>
      <c r="G468" s="168"/>
      <c r="H468" s="168">
        <f t="shared" ref="H468:BA468" si="396">H475+H545</f>
        <v>0</v>
      </c>
      <c r="I468" s="168">
        <f t="shared" si="396"/>
        <v>0</v>
      </c>
      <c r="J468" s="168">
        <f t="shared" si="396"/>
        <v>0</v>
      </c>
      <c r="K468" s="168">
        <f t="shared" si="396"/>
        <v>0</v>
      </c>
      <c r="L468" s="168">
        <f t="shared" si="396"/>
        <v>0</v>
      </c>
      <c r="M468" s="168">
        <f t="shared" si="396"/>
        <v>0</v>
      </c>
      <c r="N468" s="168">
        <f t="shared" si="396"/>
        <v>0</v>
      </c>
      <c r="O468" s="168">
        <f t="shared" si="396"/>
        <v>0</v>
      </c>
      <c r="P468" s="168">
        <f t="shared" si="396"/>
        <v>0</v>
      </c>
      <c r="Q468" s="168">
        <f t="shared" si="396"/>
        <v>0</v>
      </c>
      <c r="R468" s="168">
        <f t="shared" si="396"/>
        <v>0</v>
      </c>
      <c r="S468" s="168">
        <f t="shared" si="396"/>
        <v>0</v>
      </c>
      <c r="T468" s="168">
        <f t="shared" si="396"/>
        <v>0</v>
      </c>
      <c r="U468" s="168">
        <f t="shared" si="396"/>
        <v>0</v>
      </c>
      <c r="V468" s="168">
        <f t="shared" si="396"/>
        <v>0</v>
      </c>
      <c r="W468" s="168">
        <f t="shared" si="396"/>
        <v>0</v>
      </c>
      <c r="X468" s="168">
        <f t="shared" si="396"/>
        <v>0</v>
      </c>
      <c r="Y468" s="168">
        <f t="shared" si="396"/>
        <v>0</v>
      </c>
      <c r="Z468" s="168">
        <f t="shared" si="396"/>
        <v>0</v>
      </c>
      <c r="AA468" s="168">
        <f t="shared" si="396"/>
        <v>0</v>
      </c>
      <c r="AB468" s="168">
        <f t="shared" si="396"/>
        <v>0</v>
      </c>
      <c r="AC468" s="168">
        <f t="shared" si="396"/>
        <v>0</v>
      </c>
      <c r="AD468" s="168">
        <f t="shared" si="396"/>
        <v>0</v>
      </c>
      <c r="AE468" s="168">
        <f t="shared" si="396"/>
        <v>0</v>
      </c>
      <c r="AF468" s="168">
        <f t="shared" si="396"/>
        <v>0</v>
      </c>
      <c r="AG468" s="168">
        <f t="shared" si="396"/>
        <v>0</v>
      </c>
      <c r="AH468" s="168">
        <f t="shared" si="396"/>
        <v>0</v>
      </c>
      <c r="AI468" s="168">
        <f t="shared" si="396"/>
        <v>0</v>
      </c>
      <c r="AJ468" s="168">
        <f t="shared" si="396"/>
        <v>0</v>
      </c>
      <c r="AK468" s="168">
        <f t="shared" si="396"/>
        <v>0</v>
      </c>
      <c r="AL468" s="168">
        <f t="shared" si="396"/>
        <v>0</v>
      </c>
      <c r="AM468" s="168">
        <f t="shared" si="396"/>
        <v>0</v>
      </c>
      <c r="AN468" s="168">
        <f t="shared" si="396"/>
        <v>0</v>
      </c>
      <c r="AO468" s="168">
        <f t="shared" si="396"/>
        <v>0</v>
      </c>
      <c r="AP468" s="168">
        <f t="shared" si="396"/>
        <v>0</v>
      </c>
      <c r="AQ468" s="168">
        <f t="shared" si="396"/>
        <v>0</v>
      </c>
      <c r="AR468" s="168">
        <f t="shared" si="396"/>
        <v>0</v>
      </c>
      <c r="AS468" s="168">
        <f t="shared" si="396"/>
        <v>0</v>
      </c>
      <c r="AT468" s="168">
        <f t="shared" si="396"/>
        <v>0</v>
      </c>
      <c r="AU468" s="168">
        <f t="shared" si="396"/>
        <v>0</v>
      </c>
      <c r="AV468" s="168">
        <f t="shared" si="396"/>
        <v>0</v>
      </c>
      <c r="AW468" s="168">
        <f t="shared" si="396"/>
        <v>0</v>
      </c>
      <c r="AX468" s="168">
        <f t="shared" si="396"/>
        <v>0</v>
      </c>
      <c r="AY468" s="168">
        <f t="shared" si="396"/>
        <v>0</v>
      </c>
      <c r="AZ468" s="168">
        <f t="shared" si="396"/>
        <v>0</v>
      </c>
      <c r="BA468" s="168">
        <f t="shared" si="396"/>
        <v>0</v>
      </c>
      <c r="BB468" s="269"/>
      <c r="BC468" s="167"/>
    </row>
    <row r="469" spans="1:55" ht="31.2">
      <c r="A469" s="265"/>
      <c r="B469" s="277"/>
      <c r="C469" s="277"/>
      <c r="D469" s="212" t="s">
        <v>43</v>
      </c>
      <c r="E469" s="168">
        <f t="shared" si="394"/>
        <v>0</v>
      </c>
      <c r="F469" s="168">
        <f t="shared" si="376"/>
        <v>0</v>
      </c>
      <c r="G469" s="168"/>
      <c r="H469" s="168">
        <f t="shared" ref="H469:BA469" si="397">H476+H546</f>
        <v>0</v>
      </c>
      <c r="I469" s="168">
        <f t="shared" si="397"/>
        <v>0</v>
      </c>
      <c r="J469" s="168">
        <f t="shared" si="397"/>
        <v>0</v>
      </c>
      <c r="K469" s="168">
        <f t="shared" si="397"/>
        <v>0</v>
      </c>
      <c r="L469" s="168">
        <f t="shared" si="397"/>
        <v>0</v>
      </c>
      <c r="M469" s="168">
        <f t="shared" si="397"/>
        <v>0</v>
      </c>
      <c r="N469" s="168">
        <f t="shared" si="397"/>
        <v>0</v>
      </c>
      <c r="O469" s="168">
        <f t="shared" si="397"/>
        <v>0</v>
      </c>
      <c r="P469" s="168">
        <f t="shared" si="397"/>
        <v>0</v>
      </c>
      <c r="Q469" s="168">
        <f t="shared" si="397"/>
        <v>0</v>
      </c>
      <c r="R469" s="168">
        <f t="shared" si="397"/>
        <v>0</v>
      </c>
      <c r="S469" s="168">
        <f t="shared" si="397"/>
        <v>0</v>
      </c>
      <c r="T469" s="168">
        <f t="shared" si="397"/>
        <v>0</v>
      </c>
      <c r="U469" s="168">
        <f t="shared" si="397"/>
        <v>0</v>
      </c>
      <c r="V469" s="168">
        <f t="shared" si="397"/>
        <v>0</v>
      </c>
      <c r="W469" s="168">
        <f t="shared" si="397"/>
        <v>0</v>
      </c>
      <c r="X469" s="168">
        <f t="shared" si="397"/>
        <v>0</v>
      </c>
      <c r="Y469" s="168">
        <f t="shared" si="397"/>
        <v>0</v>
      </c>
      <c r="Z469" s="168">
        <f t="shared" si="397"/>
        <v>0</v>
      </c>
      <c r="AA469" s="168">
        <f t="shared" si="397"/>
        <v>0</v>
      </c>
      <c r="AB469" s="168">
        <f t="shared" si="397"/>
        <v>0</v>
      </c>
      <c r="AC469" s="168">
        <f t="shared" si="397"/>
        <v>0</v>
      </c>
      <c r="AD469" s="168">
        <f t="shared" si="397"/>
        <v>0</v>
      </c>
      <c r="AE469" s="168">
        <f t="shared" si="397"/>
        <v>0</v>
      </c>
      <c r="AF469" s="168">
        <f t="shared" si="397"/>
        <v>0</v>
      </c>
      <c r="AG469" s="168">
        <f t="shared" si="397"/>
        <v>0</v>
      </c>
      <c r="AH469" s="168">
        <f t="shared" si="397"/>
        <v>0</v>
      </c>
      <c r="AI469" s="168">
        <f t="shared" si="397"/>
        <v>0</v>
      </c>
      <c r="AJ469" s="168">
        <f t="shared" si="397"/>
        <v>0</v>
      </c>
      <c r="AK469" s="168">
        <f t="shared" si="397"/>
        <v>0</v>
      </c>
      <c r="AL469" s="168">
        <f t="shared" si="397"/>
        <v>0</v>
      </c>
      <c r="AM469" s="168">
        <f t="shared" si="397"/>
        <v>0</v>
      </c>
      <c r="AN469" s="168">
        <f t="shared" si="397"/>
        <v>0</v>
      </c>
      <c r="AO469" s="168">
        <f t="shared" si="397"/>
        <v>0</v>
      </c>
      <c r="AP469" s="168">
        <f t="shared" si="397"/>
        <v>0</v>
      </c>
      <c r="AQ469" s="168">
        <f t="shared" si="397"/>
        <v>0</v>
      </c>
      <c r="AR469" s="168">
        <f t="shared" si="397"/>
        <v>0</v>
      </c>
      <c r="AS469" s="168">
        <f t="shared" si="397"/>
        <v>0</v>
      </c>
      <c r="AT469" s="168">
        <f t="shared" si="397"/>
        <v>0</v>
      </c>
      <c r="AU469" s="168">
        <f t="shared" si="397"/>
        <v>0</v>
      </c>
      <c r="AV469" s="168">
        <f t="shared" si="397"/>
        <v>0</v>
      </c>
      <c r="AW469" s="168">
        <f t="shared" si="397"/>
        <v>0</v>
      </c>
      <c r="AX469" s="168">
        <f t="shared" si="397"/>
        <v>0</v>
      </c>
      <c r="AY469" s="168">
        <f t="shared" si="397"/>
        <v>0</v>
      </c>
      <c r="AZ469" s="168">
        <f t="shared" si="397"/>
        <v>0</v>
      </c>
      <c r="BA469" s="168">
        <f t="shared" si="397"/>
        <v>0</v>
      </c>
      <c r="BB469" s="270"/>
      <c r="BC469" s="167"/>
    </row>
    <row r="470" spans="1:55" ht="22.5" customHeight="1">
      <c r="A470" s="265" t="s">
        <v>351</v>
      </c>
      <c r="B470" s="277" t="s">
        <v>352</v>
      </c>
      <c r="C470" s="277" t="s">
        <v>310</v>
      </c>
      <c r="D470" s="154" t="s">
        <v>41</v>
      </c>
      <c r="E470" s="210">
        <f t="shared" ref="E470:E472" si="398">H470+K470+N470+Q470+T470+W470+Z470+AE470+AJ470+AO470+AT470+AY470</f>
        <v>51033.928999999989</v>
      </c>
      <c r="F470" s="210">
        <f t="shared" ref="F470:F476" si="399">I470+L470+O470+R470+U470+X470+AA470+AF470+AK470+AP470+AU470+AZ470</f>
        <v>51033.928999999989</v>
      </c>
      <c r="G470" s="168">
        <f t="shared" ref="G470" si="400">F470*100/E470</f>
        <v>99.999999999999986</v>
      </c>
      <c r="H470" s="168">
        <f>H471+H472+H473+H475+H476</f>
        <v>31339.499999999996</v>
      </c>
      <c r="I470" s="168">
        <f t="shared" ref="I470:AZ470" si="401">I471+I472+I473+I475+I476</f>
        <v>31339.499999999996</v>
      </c>
      <c r="J470" s="168"/>
      <c r="K470" s="168">
        <f t="shared" si="401"/>
        <v>0</v>
      </c>
      <c r="L470" s="168">
        <f t="shared" si="401"/>
        <v>0</v>
      </c>
      <c r="M470" s="168"/>
      <c r="N470" s="168">
        <f t="shared" si="401"/>
        <v>0</v>
      </c>
      <c r="O470" s="168">
        <f t="shared" si="401"/>
        <v>0</v>
      </c>
      <c r="P470" s="168"/>
      <c r="Q470" s="168">
        <f t="shared" si="401"/>
        <v>6586.5999999999985</v>
      </c>
      <c r="R470" s="168">
        <f t="shared" si="401"/>
        <v>6586.5999999999985</v>
      </c>
      <c r="S470" s="168"/>
      <c r="T470" s="168">
        <f t="shared" si="401"/>
        <v>0</v>
      </c>
      <c r="U470" s="168">
        <f t="shared" si="401"/>
        <v>0</v>
      </c>
      <c r="V470" s="168"/>
      <c r="W470" s="168">
        <f t="shared" si="401"/>
        <v>13107.828999999998</v>
      </c>
      <c r="X470" s="168">
        <f t="shared" si="401"/>
        <v>13107.828999999998</v>
      </c>
      <c r="Y470" s="168"/>
      <c r="Z470" s="168">
        <f t="shared" si="401"/>
        <v>0</v>
      </c>
      <c r="AA470" s="168">
        <f t="shared" si="401"/>
        <v>0</v>
      </c>
      <c r="AB470" s="168">
        <f t="shared" si="401"/>
        <v>0</v>
      </c>
      <c r="AC470" s="168">
        <f t="shared" si="401"/>
        <v>0</v>
      </c>
      <c r="AD470" s="168"/>
      <c r="AE470" s="168">
        <f t="shared" si="401"/>
        <v>0</v>
      </c>
      <c r="AF470" s="168">
        <f t="shared" si="401"/>
        <v>0</v>
      </c>
      <c r="AG470" s="168">
        <f t="shared" si="401"/>
        <v>0</v>
      </c>
      <c r="AH470" s="168">
        <f t="shared" si="401"/>
        <v>0</v>
      </c>
      <c r="AI470" s="168"/>
      <c r="AJ470" s="168">
        <f t="shared" si="401"/>
        <v>0</v>
      </c>
      <c r="AK470" s="168">
        <f t="shared" si="401"/>
        <v>0</v>
      </c>
      <c r="AL470" s="168">
        <f t="shared" si="401"/>
        <v>0</v>
      </c>
      <c r="AM470" s="168">
        <f t="shared" si="401"/>
        <v>0</v>
      </c>
      <c r="AN470" s="168"/>
      <c r="AO470" s="168">
        <f t="shared" si="401"/>
        <v>0</v>
      </c>
      <c r="AP470" s="168">
        <f t="shared" si="401"/>
        <v>0</v>
      </c>
      <c r="AQ470" s="168">
        <f t="shared" si="401"/>
        <v>0</v>
      </c>
      <c r="AR470" s="168">
        <f t="shared" si="401"/>
        <v>0</v>
      </c>
      <c r="AS470" s="168"/>
      <c r="AT470" s="168">
        <f t="shared" si="401"/>
        <v>0</v>
      </c>
      <c r="AU470" s="168">
        <f t="shared" si="401"/>
        <v>0</v>
      </c>
      <c r="AV470" s="168">
        <f t="shared" si="401"/>
        <v>0</v>
      </c>
      <c r="AW470" s="168">
        <f t="shared" si="401"/>
        <v>0</v>
      </c>
      <c r="AX470" s="168"/>
      <c r="AY470" s="168">
        <f t="shared" si="401"/>
        <v>0</v>
      </c>
      <c r="AZ470" s="168">
        <f t="shared" si="401"/>
        <v>0</v>
      </c>
      <c r="BA470" s="168"/>
      <c r="BB470" s="165"/>
      <c r="BC470" s="180"/>
    </row>
    <row r="471" spans="1:55" ht="32.25" customHeight="1">
      <c r="A471" s="265"/>
      <c r="B471" s="277"/>
      <c r="C471" s="277"/>
      <c r="D471" s="152" t="s">
        <v>37</v>
      </c>
      <c r="E471" s="168">
        <f t="shared" si="398"/>
        <v>0</v>
      </c>
      <c r="F471" s="168">
        <f t="shared" si="399"/>
        <v>0</v>
      </c>
      <c r="G471" s="168"/>
      <c r="H471" s="168">
        <f>H478+H485+H492+H499+H506+H513+H520+H527+H534</f>
        <v>0</v>
      </c>
      <c r="I471" s="168">
        <f t="shared" ref="I471:BA471" si="402">I478+I485+I492+I499+I506+I513+I520+I527+I534</f>
        <v>0</v>
      </c>
      <c r="J471" s="168">
        <f t="shared" si="402"/>
        <v>0</v>
      </c>
      <c r="K471" s="168">
        <f t="shared" si="402"/>
        <v>0</v>
      </c>
      <c r="L471" s="168">
        <f t="shared" si="402"/>
        <v>0</v>
      </c>
      <c r="M471" s="168">
        <f t="shared" si="402"/>
        <v>0</v>
      </c>
      <c r="N471" s="168">
        <f t="shared" si="402"/>
        <v>0</v>
      </c>
      <c r="O471" s="168">
        <f t="shared" si="402"/>
        <v>0</v>
      </c>
      <c r="P471" s="168">
        <f t="shared" si="402"/>
        <v>0</v>
      </c>
      <c r="Q471" s="168">
        <f t="shared" si="402"/>
        <v>0</v>
      </c>
      <c r="R471" s="168">
        <f t="shared" si="402"/>
        <v>0</v>
      </c>
      <c r="S471" s="168">
        <f t="shared" si="402"/>
        <v>0</v>
      </c>
      <c r="T471" s="168">
        <f t="shared" si="402"/>
        <v>0</v>
      </c>
      <c r="U471" s="168">
        <f t="shared" si="402"/>
        <v>0</v>
      </c>
      <c r="V471" s="168">
        <f t="shared" si="402"/>
        <v>0</v>
      </c>
      <c r="W471" s="168">
        <f t="shared" si="402"/>
        <v>0</v>
      </c>
      <c r="X471" s="168">
        <f t="shared" si="402"/>
        <v>0</v>
      </c>
      <c r="Y471" s="168">
        <f t="shared" si="402"/>
        <v>0</v>
      </c>
      <c r="Z471" s="168">
        <f t="shared" si="402"/>
        <v>0</v>
      </c>
      <c r="AA471" s="168">
        <f t="shared" si="402"/>
        <v>0</v>
      </c>
      <c r="AB471" s="168">
        <f t="shared" si="402"/>
        <v>0</v>
      </c>
      <c r="AC471" s="168">
        <f t="shared" si="402"/>
        <v>0</v>
      </c>
      <c r="AD471" s="168">
        <f t="shared" si="402"/>
        <v>0</v>
      </c>
      <c r="AE471" s="168">
        <f t="shared" si="402"/>
        <v>0</v>
      </c>
      <c r="AF471" s="168">
        <f t="shared" si="402"/>
        <v>0</v>
      </c>
      <c r="AG471" s="168">
        <f t="shared" si="402"/>
        <v>0</v>
      </c>
      <c r="AH471" s="168">
        <f t="shared" si="402"/>
        <v>0</v>
      </c>
      <c r="AI471" s="168">
        <f t="shared" si="402"/>
        <v>0</v>
      </c>
      <c r="AJ471" s="168">
        <f t="shared" si="402"/>
        <v>0</v>
      </c>
      <c r="AK471" s="168">
        <f t="shared" si="402"/>
        <v>0</v>
      </c>
      <c r="AL471" s="168">
        <f t="shared" si="402"/>
        <v>0</v>
      </c>
      <c r="AM471" s="168">
        <f t="shared" si="402"/>
        <v>0</v>
      </c>
      <c r="AN471" s="168">
        <f t="shared" si="402"/>
        <v>0</v>
      </c>
      <c r="AO471" s="168">
        <f t="shared" si="402"/>
        <v>0</v>
      </c>
      <c r="AP471" s="168">
        <f t="shared" si="402"/>
        <v>0</v>
      </c>
      <c r="AQ471" s="168">
        <f t="shared" si="402"/>
        <v>0</v>
      </c>
      <c r="AR471" s="168">
        <f t="shared" si="402"/>
        <v>0</v>
      </c>
      <c r="AS471" s="168">
        <f t="shared" si="402"/>
        <v>0</v>
      </c>
      <c r="AT471" s="168">
        <f t="shared" si="402"/>
        <v>0</v>
      </c>
      <c r="AU471" s="168">
        <f t="shared" si="402"/>
        <v>0</v>
      </c>
      <c r="AV471" s="168">
        <f t="shared" si="402"/>
        <v>0</v>
      </c>
      <c r="AW471" s="168">
        <f t="shared" si="402"/>
        <v>0</v>
      </c>
      <c r="AX471" s="168">
        <f t="shared" si="402"/>
        <v>0</v>
      </c>
      <c r="AY471" s="168">
        <f t="shared" si="402"/>
        <v>0</v>
      </c>
      <c r="AZ471" s="168">
        <f t="shared" si="402"/>
        <v>0</v>
      </c>
      <c r="BA471" s="168">
        <f t="shared" si="402"/>
        <v>0</v>
      </c>
      <c r="BB471" s="165"/>
      <c r="BC471" s="180"/>
    </row>
    <row r="472" spans="1:55" ht="50.25" customHeight="1">
      <c r="A472" s="265"/>
      <c r="B472" s="277"/>
      <c r="C472" s="277"/>
      <c r="D472" s="178" t="s">
        <v>2</v>
      </c>
      <c r="E472" s="168">
        <f t="shared" si="398"/>
        <v>0</v>
      </c>
      <c r="F472" s="168">
        <f t="shared" si="399"/>
        <v>0</v>
      </c>
      <c r="G472" s="168"/>
      <c r="H472" s="168">
        <f t="shared" ref="H472:BA472" si="403">H479+H486+H493+H500+H507+H514+H521+H528+H535</f>
        <v>0</v>
      </c>
      <c r="I472" s="168">
        <f t="shared" si="403"/>
        <v>0</v>
      </c>
      <c r="J472" s="168">
        <f t="shared" si="403"/>
        <v>0</v>
      </c>
      <c r="K472" s="168">
        <f t="shared" si="403"/>
        <v>0</v>
      </c>
      <c r="L472" s="168">
        <f t="shared" si="403"/>
        <v>0</v>
      </c>
      <c r="M472" s="168">
        <f t="shared" si="403"/>
        <v>0</v>
      </c>
      <c r="N472" s="168">
        <f t="shared" si="403"/>
        <v>0</v>
      </c>
      <c r="O472" s="168">
        <f t="shared" si="403"/>
        <v>0</v>
      </c>
      <c r="P472" s="168">
        <f t="shared" si="403"/>
        <v>0</v>
      </c>
      <c r="Q472" s="168">
        <f t="shared" si="403"/>
        <v>0</v>
      </c>
      <c r="R472" s="168">
        <f t="shared" si="403"/>
        <v>0</v>
      </c>
      <c r="S472" s="168">
        <f t="shared" si="403"/>
        <v>0</v>
      </c>
      <c r="T472" s="168">
        <f t="shared" si="403"/>
        <v>0</v>
      </c>
      <c r="U472" s="168">
        <f t="shared" si="403"/>
        <v>0</v>
      </c>
      <c r="V472" s="168">
        <f t="shared" si="403"/>
        <v>0</v>
      </c>
      <c r="W472" s="168">
        <f t="shared" si="403"/>
        <v>0</v>
      </c>
      <c r="X472" s="168">
        <f t="shared" si="403"/>
        <v>0</v>
      </c>
      <c r="Y472" s="168">
        <f t="shared" si="403"/>
        <v>0</v>
      </c>
      <c r="Z472" s="168">
        <f t="shared" si="403"/>
        <v>0</v>
      </c>
      <c r="AA472" s="168">
        <f t="shared" si="403"/>
        <v>0</v>
      </c>
      <c r="AB472" s="168">
        <f t="shared" si="403"/>
        <v>0</v>
      </c>
      <c r="AC472" s="168">
        <f t="shared" si="403"/>
        <v>0</v>
      </c>
      <c r="AD472" s="168">
        <f t="shared" si="403"/>
        <v>0</v>
      </c>
      <c r="AE472" s="168">
        <f t="shared" si="403"/>
        <v>0</v>
      </c>
      <c r="AF472" s="168">
        <f t="shared" si="403"/>
        <v>0</v>
      </c>
      <c r="AG472" s="168">
        <f t="shared" si="403"/>
        <v>0</v>
      </c>
      <c r="AH472" s="168">
        <f t="shared" si="403"/>
        <v>0</v>
      </c>
      <c r="AI472" s="168">
        <f t="shared" si="403"/>
        <v>0</v>
      </c>
      <c r="AJ472" s="168">
        <f t="shared" si="403"/>
        <v>0</v>
      </c>
      <c r="AK472" s="168">
        <f t="shared" si="403"/>
        <v>0</v>
      </c>
      <c r="AL472" s="168">
        <f t="shared" si="403"/>
        <v>0</v>
      </c>
      <c r="AM472" s="168">
        <f t="shared" si="403"/>
        <v>0</v>
      </c>
      <c r="AN472" s="168">
        <f t="shared" si="403"/>
        <v>0</v>
      </c>
      <c r="AO472" s="168">
        <f t="shared" si="403"/>
        <v>0</v>
      </c>
      <c r="AP472" s="168">
        <f t="shared" si="403"/>
        <v>0</v>
      </c>
      <c r="AQ472" s="168">
        <f t="shared" si="403"/>
        <v>0</v>
      </c>
      <c r="AR472" s="168">
        <f t="shared" si="403"/>
        <v>0</v>
      </c>
      <c r="AS472" s="168">
        <f t="shared" si="403"/>
        <v>0</v>
      </c>
      <c r="AT472" s="168">
        <f t="shared" si="403"/>
        <v>0</v>
      </c>
      <c r="AU472" s="168">
        <f t="shared" si="403"/>
        <v>0</v>
      </c>
      <c r="AV472" s="168">
        <f t="shared" si="403"/>
        <v>0</v>
      </c>
      <c r="AW472" s="168">
        <f t="shared" si="403"/>
        <v>0</v>
      </c>
      <c r="AX472" s="168">
        <f t="shared" si="403"/>
        <v>0</v>
      </c>
      <c r="AY472" s="168">
        <f t="shared" si="403"/>
        <v>0</v>
      </c>
      <c r="AZ472" s="168">
        <f t="shared" si="403"/>
        <v>0</v>
      </c>
      <c r="BA472" s="168">
        <f t="shared" si="403"/>
        <v>0</v>
      </c>
      <c r="BB472" s="165"/>
      <c r="BC472" s="167"/>
    </row>
    <row r="473" spans="1:55" ht="22.5" customHeight="1">
      <c r="A473" s="265"/>
      <c r="B473" s="277"/>
      <c r="C473" s="277"/>
      <c r="D473" s="211" t="s">
        <v>270</v>
      </c>
      <c r="E473" s="168">
        <f>H473+K473+N473+Q473+T473+W473+Z473+AE473+AJ473+AO473+AT473+AY473</f>
        <v>51033.928999999989</v>
      </c>
      <c r="F473" s="168">
        <f t="shared" si="399"/>
        <v>51033.928999999989</v>
      </c>
      <c r="G473" s="168">
        <f t="shared" ref="G473" si="404">F473*100/E473</f>
        <v>99.999999999999986</v>
      </c>
      <c r="H473" s="168">
        <f t="shared" ref="H473:BA473" si="405">H480+H487+H494+H501+H508+H515+H522+H529+H536</f>
        <v>31339.499999999996</v>
      </c>
      <c r="I473" s="168">
        <f t="shared" si="405"/>
        <v>31339.499999999996</v>
      </c>
      <c r="J473" s="168">
        <f t="shared" si="405"/>
        <v>0</v>
      </c>
      <c r="K473" s="168">
        <f t="shared" si="405"/>
        <v>0</v>
      </c>
      <c r="L473" s="168">
        <f t="shared" si="405"/>
        <v>0</v>
      </c>
      <c r="M473" s="168">
        <f t="shared" si="405"/>
        <v>0</v>
      </c>
      <c r="N473" s="168">
        <f t="shared" si="405"/>
        <v>0</v>
      </c>
      <c r="O473" s="168">
        <f t="shared" si="405"/>
        <v>0</v>
      </c>
      <c r="P473" s="168">
        <f t="shared" si="405"/>
        <v>0</v>
      </c>
      <c r="Q473" s="168">
        <f t="shared" si="405"/>
        <v>6586.5999999999985</v>
      </c>
      <c r="R473" s="168">
        <f t="shared" si="405"/>
        <v>6586.5999999999985</v>
      </c>
      <c r="S473" s="168">
        <f t="shared" si="405"/>
        <v>0</v>
      </c>
      <c r="T473" s="168">
        <f t="shared" si="405"/>
        <v>0</v>
      </c>
      <c r="U473" s="168">
        <f t="shared" si="405"/>
        <v>0</v>
      </c>
      <c r="V473" s="168">
        <f t="shared" si="405"/>
        <v>0</v>
      </c>
      <c r="W473" s="168">
        <f t="shared" si="405"/>
        <v>13107.828999999998</v>
      </c>
      <c r="X473" s="168">
        <f t="shared" si="405"/>
        <v>13107.828999999998</v>
      </c>
      <c r="Y473" s="168">
        <f t="shared" si="405"/>
        <v>0</v>
      </c>
      <c r="Z473" s="168">
        <f t="shared" si="405"/>
        <v>0</v>
      </c>
      <c r="AA473" s="168">
        <f t="shared" si="405"/>
        <v>0</v>
      </c>
      <c r="AB473" s="168">
        <f t="shared" si="405"/>
        <v>0</v>
      </c>
      <c r="AC473" s="168">
        <f t="shared" si="405"/>
        <v>0</v>
      </c>
      <c r="AD473" s="168">
        <f t="shared" si="405"/>
        <v>0</v>
      </c>
      <c r="AE473" s="168">
        <f t="shared" si="405"/>
        <v>0</v>
      </c>
      <c r="AF473" s="168">
        <f t="shared" si="405"/>
        <v>0</v>
      </c>
      <c r="AG473" s="168">
        <f t="shared" si="405"/>
        <v>0</v>
      </c>
      <c r="AH473" s="168">
        <f t="shared" si="405"/>
        <v>0</v>
      </c>
      <c r="AI473" s="168">
        <f t="shared" si="405"/>
        <v>0</v>
      </c>
      <c r="AJ473" s="168">
        <f t="shared" si="405"/>
        <v>0</v>
      </c>
      <c r="AK473" s="168">
        <f t="shared" si="405"/>
        <v>0</v>
      </c>
      <c r="AL473" s="168">
        <f t="shared" si="405"/>
        <v>0</v>
      </c>
      <c r="AM473" s="168">
        <f t="shared" si="405"/>
        <v>0</v>
      </c>
      <c r="AN473" s="168">
        <f t="shared" si="405"/>
        <v>0</v>
      </c>
      <c r="AO473" s="168">
        <f t="shared" si="405"/>
        <v>0</v>
      </c>
      <c r="AP473" s="168">
        <f t="shared" si="405"/>
        <v>0</v>
      </c>
      <c r="AQ473" s="168">
        <f t="shared" si="405"/>
        <v>0</v>
      </c>
      <c r="AR473" s="168">
        <f t="shared" si="405"/>
        <v>0</v>
      </c>
      <c r="AS473" s="168">
        <f t="shared" si="405"/>
        <v>0</v>
      </c>
      <c r="AT473" s="168">
        <f t="shared" si="405"/>
        <v>0</v>
      </c>
      <c r="AU473" s="168">
        <f t="shared" si="405"/>
        <v>0</v>
      </c>
      <c r="AV473" s="168">
        <f t="shared" si="405"/>
        <v>0</v>
      </c>
      <c r="AW473" s="168">
        <f t="shared" si="405"/>
        <v>0</v>
      </c>
      <c r="AX473" s="168">
        <f t="shared" si="405"/>
        <v>0</v>
      </c>
      <c r="AY473" s="168">
        <f t="shared" si="405"/>
        <v>0</v>
      </c>
      <c r="AZ473" s="168">
        <f t="shared" si="405"/>
        <v>0</v>
      </c>
      <c r="BA473" s="168">
        <f t="shared" si="405"/>
        <v>0</v>
      </c>
      <c r="BB473" s="165"/>
      <c r="BC473" s="167"/>
    </row>
    <row r="474" spans="1:55" ht="82.5" customHeight="1">
      <c r="A474" s="265"/>
      <c r="B474" s="277"/>
      <c r="C474" s="277"/>
      <c r="D474" s="211" t="s">
        <v>276</v>
      </c>
      <c r="E474" s="168">
        <f t="shared" ref="E474:E476" si="406">H474+K474+N474+Q474+T474+W474+Z474+AE474+AJ474+AO474+AT474+AY474</f>
        <v>0</v>
      </c>
      <c r="F474" s="168">
        <f t="shared" si="399"/>
        <v>0</v>
      </c>
      <c r="G474" s="168"/>
      <c r="H474" s="168">
        <f t="shared" ref="H474:BA474" si="407">H481+H488+H495+H502+H509+H516+H523+H530+H537</f>
        <v>0</v>
      </c>
      <c r="I474" s="168">
        <f t="shared" si="407"/>
        <v>0</v>
      </c>
      <c r="J474" s="168">
        <f t="shared" si="407"/>
        <v>0</v>
      </c>
      <c r="K474" s="168">
        <f t="shared" si="407"/>
        <v>0</v>
      </c>
      <c r="L474" s="168">
        <f t="shared" si="407"/>
        <v>0</v>
      </c>
      <c r="M474" s="168">
        <f t="shared" si="407"/>
        <v>0</v>
      </c>
      <c r="N474" s="168">
        <f t="shared" si="407"/>
        <v>0</v>
      </c>
      <c r="O474" s="168">
        <f t="shared" si="407"/>
        <v>0</v>
      </c>
      <c r="P474" s="168">
        <f t="shared" si="407"/>
        <v>0</v>
      </c>
      <c r="Q474" s="168">
        <f t="shared" si="407"/>
        <v>0</v>
      </c>
      <c r="R474" s="168">
        <f t="shared" si="407"/>
        <v>0</v>
      </c>
      <c r="S474" s="168">
        <f t="shared" si="407"/>
        <v>0</v>
      </c>
      <c r="T474" s="168">
        <f t="shared" si="407"/>
        <v>0</v>
      </c>
      <c r="U474" s="168">
        <f t="shared" si="407"/>
        <v>0</v>
      </c>
      <c r="V474" s="168">
        <f t="shared" si="407"/>
        <v>0</v>
      </c>
      <c r="W474" s="168">
        <f t="shared" si="407"/>
        <v>0</v>
      </c>
      <c r="X474" s="168">
        <f t="shared" si="407"/>
        <v>0</v>
      </c>
      <c r="Y474" s="168">
        <f t="shared" si="407"/>
        <v>0</v>
      </c>
      <c r="Z474" s="168">
        <f t="shared" si="407"/>
        <v>0</v>
      </c>
      <c r="AA474" s="168">
        <f t="shared" si="407"/>
        <v>0</v>
      </c>
      <c r="AB474" s="168">
        <f t="shared" si="407"/>
        <v>0</v>
      </c>
      <c r="AC474" s="168">
        <f t="shared" si="407"/>
        <v>0</v>
      </c>
      <c r="AD474" s="168">
        <f t="shared" si="407"/>
        <v>0</v>
      </c>
      <c r="AE474" s="168">
        <f t="shared" si="407"/>
        <v>0</v>
      </c>
      <c r="AF474" s="168">
        <f t="shared" si="407"/>
        <v>0</v>
      </c>
      <c r="AG474" s="168">
        <f t="shared" si="407"/>
        <v>0</v>
      </c>
      <c r="AH474" s="168">
        <f t="shared" si="407"/>
        <v>0</v>
      </c>
      <c r="AI474" s="168">
        <f t="shared" si="407"/>
        <v>0</v>
      </c>
      <c r="AJ474" s="168">
        <f t="shared" si="407"/>
        <v>0</v>
      </c>
      <c r="AK474" s="168">
        <f t="shared" si="407"/>
        <v>0</v>
      </c>
      <c r="AL474" s="168">
        <f t="shared" si="407"/>
        <v>0</v>
      </c>
      <c r="AM474" s="168">
        <f t="shared" si="407"/>
        <v>0</v>
      </c>
      <c r="AN474" s="168">
        <f t="shared" si="407"/>
        <v>0</v>
      </c>
      <c r="AO474" s="168">
        <f t="shared" si="407"/>
        <v>0</v>
      </c>
      <c r="AP474" s="168">
        <f t="shared" si="407"/>
        <v>0</v>
      </c>
      <c r="AQ474" s="168">
        <f t="shared" si="407"/>
        <v>0</v>
      </c>
      <c r="AR474" s="168">
        <f t="shared" si="407"/>
        <v>0</v>
      </c>
      <c r="AS474" s="168">
        <f t="shared" si="407"/>
        <v>0</v>
      </c>
      <c r="AT474" s="168">
        <f t="shared" si="407"/>
        <v>0</v>
      </c>
      <c r="AU474" s="168">
        <f t="shared" si="407"/>
        <v>0</v>
      </c>
      <c r="AV474" s="168">
        <f t="shared" si="407"/>
        <v>0</v>
      </c>
      <c r="AW474" s="168">
        <f t="shared" si="407"/>
        <v>0</v>
      </c>
      <c r="AX474" s="168">
        <f t="shared" si="407"/>
        <v>0</v>
      </c>
      <c r="AY474" s="168">
        <f t="shared" si="407"/>
        <v>0</v>
      </c>
      <c r="AZ474" s="168">
        <f t="shared" si="407"/>
        <v>0</v>
      </c>
      <c r="BA474" s="168">
        <f t="shared" si="407"/>
        <v>0</v>
      </c>
      <c r="BB474" s="165"/>
      <c r="BC474" s="167"/>
    </row>
    <row r="475" spans="1:55" ht="22.5" customHeight="1">
      <c r="A475" s="265"/>
      <c r="B475" s="277"/>
      <c r="C475" s="277"/>
      <c r="D475" s="211" t="s">
        <v>271</v>
      </c>
      <c r="E475" s="168">
        <f t="shared" si="406"/>
        <v>0</v>
      </c>
      <c r="F475" s="168">
        <f t="shared" si="399"/>
        <v>0</v>
      </c>
      <c r="G475" s="168"/>
      <c r="H475" s="168">
        <f t="shared" ref="H475:BA475" si="408">H482+H489+H496+H503+H510+H517+H524+H531+H538</f>
        <v>0</v>
      </c>
      <c r="I475" s="168">
        <f t="shared" si="408"/>
        <v>0</v>
      </c>
      <c r="J475" s="168">
        <f t="shared" si="408"/>
        <v>0</v>
      </c>
      <c r="K475" s="168">
        <f t="shared" si="408"/>
        <v>0</v>
      </c>
      <c r="L475" s="168">
        <f t="shared" si="408"/>
        <v>0</v>
      </c>
      <c r="M475" s="168">
        <f t="shared" si="408"/>
        <v>0</v>
      </c>
      <c r="N475" s="168">
        <f t="shared" si="408"/>
        <v>0</v>
      </c>
      <c r="O475" s="168">
        <f t="shared" si="408"/>
        <v>0</v>
      </c>
      <c r="P475" s="168">
        <f t="shared" si="408"/>
        <v>0</v>
      </c>
      <c r="Q475" s="168">
        <f t="shared" si="408"/>
        <v>0</v>
      </c>
      <c r="R475" s="168">
        <f t="shared" si="408"/>
        <v>0</v>
      </c>
      <c r="S475" s="168">
        <f t="shared" si="408"/>
        <v>0</v>
      </c>
      <c r="T475" s="168">
        <f t="shared" si="408"/>
        <v>0</v>
      </c>
      <c r="U475" s="168">
        <f t="shared" si="408"/>
        <v>0</v>
      </c>
      <c r="V475" s="168">
        <f t="shared" si="408"/>
        <v>0</v>
      </c>
      <c r="W475" s="168">
        <f t="shared" si="408"/>
        <v>0</v>
      </c>
      <c r="X475" s="168">
        <f t="shared" si="408"/>
        <v>0</v>
      </c>
      <c r="Y475" s="168">
        <f t="shared" si="408"/>
        <v>0</v>
      </c>
      <c r="Z475" s="168">
        <f t="shared" si="408"/>
        <v>0</v>
      </c>
      <c r="AA475" s="168">
        <f t="shared" si="408"/>
        <v>0</v>
      </c>
      <c r="AB475" s="168">
        <f t="shared" si="408"/>
        <v>0</v>
      </c>
      <c r="AC475" s="168">
        <f t="shared" si="408"/>
        <v>0</v>
      </c>
      <c r="AD475" s="168">
        <f t="shared" si="408"/>
        <v>0</v>
      </c>
      <c r="AE475" s="168">
        <f t="shared" si="408"/>
        <v>0</v>
      </c>
      <c r="AF475" s="168">
        <f t="shared" si="408"/>
        <v>0</v>
      </c>
      <c r="AG475" s="168">
        <f t="shared" si="408"/>
        <v>0</v>
      </c>
      <c r="AH475" s="168">
        <f t="shared" si="408"/>
        <v>0</v>
      </c>
      <c r="AI475" s="168">
        <f t="shared" si="408"/>
        <v>0</v>
      </c>
      <c r="AJ475" s="168">
        <f t="shared" si="408"/>
        <v>0</v>
      </c>
      <c r="AK475" s="168">
        <f t="shared" si="408"/>
        <v>0</v>
      </c>
      <c r="AL475" s="168">
        <f t="shared" si="408"/>
        <v>0</v>
      </c>
      <c r="AM475" s="168">
        <f t="shared" si="408"/>
        <v>0</v>
      </c>
      <c r="AN475" s="168">
        <f t="shared" si="408"/>
        <v>0</v>
      </c>
      <c r="AO475" s="168">
        <f t="shared" si="408"/>
        <v>0</v>
      </c>
      <c r="AP475" s="168">
        <f t="shared" si="408"/>
        <v>0</v>
      </c>
      <c r="AQ475" s="168">
        <f t="shared" si="408"/>
        <v>0</v>
      </c>
      <c r="AR475" s="168">
        <f t="shared" si="408"/>
        <v>0</v>
      </c>
      <c r="AS475" s="168">
        <f t="shared" si="408"/>
        <v>0</v>
      </c>
      <c r="AT475" s="168">
        <f t="shared" si="408"/>
        <v>0</v>
      </c>
      <c r="AU475" s="168">
        <f t="shared" si="408"/>
        <v>0</v>
      </c>
      <c r="AV475" s="168">
        <f t="shared" si="408"/>
        <v>0</v>
      </c>
      <c r="AW475" s="168">
        <f t="shared" si="408"/>
        <v>0</v>
      </c>
      <c r="AX475" s="168">
        <f t="shared" si="408"/>
        <v>0</v>
      </c>
      <c r="AY475" s="168">
        <f t="shared" si="408"/>
        <v>0</v>
      </c>
      <c r="AZ475" s="168">
        <f t="shared" si="408"/>
        <v>0</v>
      </c>
      <c r="BA475" s="168">
        <f t="shared" si="408"/>
        <v>0</v>
      </c>
      <c r="BB475" s="165"/>
      <c r="BC475" s="167"/>
    </row>
    <row r="476" spans="1:55" ht="31.2">
      <c r="A476" s="265"/>
      <c r="B476" s="277"/>
      <c r="C476" s="277"/>
      <c r="D476" s="212" t="s">
        <v>43</v>
      </c>
      <c r="E476" s="168">
        <f t="shared" si="406"/>
        <v>0</v>
      </c>
      <c r="F476" s="168">
        <f t="shared" si="399"/>
        <v>0</v>
      </c>
      <c r="G476" s="168"/>
      <c r="H476" s="168">
        <f t="shared" ref="H476:BA476" si="409">H483+H490+H497+H504+H511+H518+H525+H532+H539</f>
        <v>0</v>
      </c>
      <c r="I476" s="168">
        <f t="shared" si="409"/>
        <v>0</v>
      </c>
      <c r="J476" s="168">
        <f t="shared" si="409"/>
        <v>0</v>
      </c>
      <c r="K476" s="168">
        <f t="shared" si="409"/>
        <v>0</v>
      </c>
      <c r="L476" s="168">
        <f t="shared" si="409"/>
        <v>0</v>
      </c>
      <c r="M476" s="168">
        <f t="shared" si="409"/>
        <v>0</v>
      </c>
      <c r="N476" s="168">
        <f t="shared" si="409"/>
        <v>0</v>
      </c>
      <c r="O476" s="168">
        <f t="shared" si="409"/>
        <v>0</v>
      </c>
      <c r="P476" s="168">
        <f t="shared" si="409"/>
        <v>0</v>
      </c>
      <c r="Q476" s="168">
        <f t="shared" si="409"/>
        <v>0</v>
      </c>
      <c r="R476" s="168">
        <f t="shared" si="409"/>
        <v>0</v>
      </c>
      <c r="S476" s="168">
        <f t="shared" si="409"/>
        <v>0</v>
      </c>
      <c r="T476" s="168">
        <f t="shared" si="409"/>
        <v>0</v>
      </c>
      <c r="U476" s="168">
        <f t="shared" si="409"/>
        <v>0</v>
      </c>
      <c r="V476" s="168">
        <f t="shared" si="409"/>
        <v>0</v>
      </c>
      <c r="W476" s="168">
        <f t="shared" si="409"/>
        <v>0</v>
      </c>
      <c r="X476" s="168">
        <f t="shared" si="409"/>
        <v>0</v>
      </c>
      <c r="Y476" s="168">
        <f t="shared" si="409"/>
        <v>0</v>
      </c>
      <c r="Z476" s="168">
        <f t="shared" si="409"/>
        <v>0</v>
      </c>
      <c r="AA476" s="168">
        <f t="shared" si="409"/>
        <v>0</v>
      </c>
      <c r="AB476" s="168">
        <f t="shared" si="409"/>
        <v>0</v>
      </c>
      <c r="AC476" s="168">
        <f t="shared" si="409"/>
        <v>0</v>
      </c>
      <c r="AD476" s="168">
        <f t="shared" si="409"/>
        <v>0</v>
      </c>
      <c r="AE476" s="168">
        <f t="shared" si="409"/>
        <v>0</v>
      </c>
      <c r="AF476" s="168">
        <f t="shared" si="409"/>
        <v>0</v>
      </c>
      <c r="AG476" s="168">
        <f t="shared" si="409"/>
        <v>0</v>
      </c>
      <c r="AH476" s="168">
        <f t="shared" si="409"/>
        <v>0</v>
      </c>
      <c r="AI476" s="168">
        <f t="shared" si="409"/>
        <v>0</v>
      </c>
      <c r="AJ476" s="168">
        <f t="shared" si="409"/>
        <v>0</v>
      </c>
      <c r="AK476" s="168">
        <f t="shared" si="409"/>
        <v>0</v>
      </c>
      <c r="AL476" s="168">
        <f t="shared" si="409"/>
        <v>0</v>
      </c>
      <c r="AM476" s="168">
        <f t="shared" si="409"/>
        <v>0</v>
      </c>
      <c r="AN476" s="168">
        <f t="shared" si="409"/>
        <v>0</v>
      </c>
      <c r="AO476" s="168">
        <f t="shared" si="409"/>
        <v>0</v>
      </c>
      <c r="AP476" s="168">
        <f t="shared" si="409"/>
        <v>0</v>
      </c>
      <c r="AQ476" s="168">
        <f t="shared" si="409"/>
        <v>0</v>
      </c>
      <c r="AR476" s="168">
        <f t="shared" si="409"/>
        <v>0</v>
      </c>
      <c r="AS476" s="168">
        <f t="shared" si="409"/>
        <v>0</v>
      </c>
      <c r="AT476" s="168">
        <f t="shared" si="409"/>
        <v>0</v>
      </c>
      <c r="AU476" s="168">
        <f t="shared" si="409"/>
        <v>0</v>
      </c>
      <c r="AV476" s="168">
        <f t="shared" si="409"/>
        <v>0</v>
      </c>
      <c r="AW476" s="168">
        <f t="shared" si="409"/>
        <v>0</v>
      </c>
      <c r="AX476" s="168">
        <f t="shared" si="409"/>
        <v>0</v>
      </c>
      <c r="AY476" s="168">
        <f t="shared" si="409"/>
        <v>0</v>
      </c>
      <c r="AZ476" s="168">
        <f t="shared" si="409"/>
        <v>0</v>
      </c>
      <c r="BA476" s="168">
        <f t="shared" si="409"/>
        <v>0</v>
      </c>
      <c r="BB476" s="165"/>
      <c r="BC476" s="167"/>
    </row>
    <row r="477" spans="1:55" ht="22.5" customHeight="1">
      <c r="A477" s="265"/>
      <c r="B477" s="277" t="s">
        <v>311</v>
      </c>
      <c r="C477" s="277" t="s">
        <v>310</v>
      </c>
      <c r="D477" s="154" t="s">
        <v>41</v>
      </c>
      <c r="E477" s="168">
        <f t="shared" ref="E477:E479" si="410">H477+K477+N477+Q477+T477+W477+Z477+AE477+AJ477+AO477+AT477+AY477</f>
        <v>4551.5</v>
      </c>
      <c r="F477" s="168">
        <f t="shared" ref="F477:F483" si="411">I477+L477+O477+R477+U477+X477+AA477+AF477+AK477+AP477+AU477+AZ477</f>
        <v>4551.5</v>
      </c>
      <c r="G477" s="168">
        <f t="shared" ref="G477:G540" si="412">F477*100/E477</f>
        <v>100</v>
      </c>
      <c r="H477" s="168">
        <f>H478+H479+H480+H482+H483</f>
        <v>4551.5</v>
      </c>
      <c r="I477" s="168">
        <f t="shared" ref="I477:AZ477" si="413">I478+I479+I480+I482+I483</f>
        <v>4551.5</v>
      </c>
      <c r="J477" s="168"/>
      <c r="K477" s="168">
        <f t="shared" si="413"/>
        <v>0</v>
      </c>
      <c r="L477" s="168">
        <f t="shared" si="413"/>
        <v>0</v>
      </c>
      <c r="M477" s="168"/>
      <c r="N477" s="168">
        <f t="shared" si="413"/>
        <v>0</v>
      </c>
      <c r="O477" s="168">
        <f t="shared" si="413"/>
        <v>0</v>
      </c>
      <c r="P477" s="168"/>
      <c r="Q477" s="168">
        <f t="shared" si="413"/>
        <v>0</v>
      </c>
      <c r="R477" s="168">
        <f t="shared" si="413"/>
        <v>0</v>
      </c>
      <c r="S477" s="168">
        <f t="shared" si="413"/>
        <v>0</v>
      </c>
      <c r="T477" s="168">
        <f t="shared" si="413"/>
        <v>0</v>
      </c>
      <c r="U477" s="168">
        <f t="shared" si="413"/>
        <v>0</v>
      </c>
      <c r="V477" s="168"/>
      <c r="W477" s="168">
        <f t="shared" si="413"/>
        <v>0</v>
      </c>
      <c r="X477" s="168">
        <f t="shared" si="413"/>
        <v>0</v>
      </c>
      <c r="Y477" s="168"/>
      <c r="Z477" s="168">
        <f t="shared" si="413"/>
        <v>0</v>
      </c>
      <c r="AA477" s="168">
        <f t="shared" si="413"/>
        <v>0</v>
      </c>
      <c r="AB477" s="168">
        <f t="shared" si="413"/>
        <v>0</v>
      </c>
      <c r="AC477" s="168">
        <f t="shared" si="413"/>
        <v>0</v>
      </c>
      <c r="AD477" s="168"/>
      <c r="AE477" s="168">
        <f t="shared" si="413"/>
        <v>0</v>
      </c>
      <c r="AF477" s="168">
        <f t="shared" si="413"/>
        <v>0</v>
      </c>
      <c r="AG477" s="168">
        <f t="shared" si="413"/>
        <v>0</v>
      </c>
      <c r="AH477" s="168">
        <f t="shared" si="413"/>
        <v>0</v>
      </c>
      <c r="AI477" s="168"/>
      <c r="AJ477" s="168">
        <f t="shared" si="413"/>
        <v>0</v>
      </c>
      <c r="AK477" s="168">
        <f t="shared" si="413"/>
        <v>0</v>
      </c>
      <c r="AL477" s="168">
        <f t="shared" si="413"/>
        <v>0</v>
      </c>
      <c r="AM477" s="168">
        <f t="shared" si="413"/>
        <v>0</v>
      </c>
      <c r="AN477" s="168"/>
      <c r="AO477" s="168">
        <f t="shared" si="413"/>
        <v>0</v>
      </c>
      <c r="AP477" s="168">
        <f t="shared" si="413"/>
        <v>0</v>
      </c>
      <c r="AQ477" s="168">
        <f t="shared" si="413"/>
        <v>0</v>
      </c>
      <c r="AR477" s="168">
        <f t="shared" si="413"/>
        <v>0</v>
      </c>
      <c r="AS477" s="168"/>
      <c r="AT477" s="168">
        <f t="shared" si="413"/>
        <v>0</v>
      </c>
      <c r="AU477" s="168">
        <f t="shared" si="413"/>
        <v>0</v>
      </c>
      <c r="AV477" s="168">
        <f t="shared" si="413"/>
        <v>0</v>
      </c>
      <c r="AW477" s="168">
        <f t="shared" si="413"/>
        <v>0</v>
      </c>
      <c r="AX477" s="168"/>
      <c r="AY477" s="168">
        <f t="shared" si="413"/>
        <v>0</v>
      </c>
      <c r="AZ477" s="168">
        <f t="shared" si="413"/>
        <v>0</v>
      </c>
      <c r="BA477" s="168"/>
      <c r="BB477" s="165"/>
      <c r="BC477" s="167"/>
    </row>
    <row r="478" spans="1:55" ht="32.25" customHeight="1">
      <c r="A478" s="265"/>
      <c r="B478" s="277"/>
      <c r="C478" s="277"/>
      <c r="D478" s="152" t="s">
        <v>37</v>
      </c>
      <c r="E478" s="168">
        <f t="shared" si="410"/>
        <v>0</v>
      </c>
      <c r="F478" s="168">
        <f t="shared" si="411"/>
        <v>0</v>
      </c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8"/>
      <c r="AG478" s="168"/>
      <c r="AH478" s="16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  <c r="AZ478" s="168"/>
      <c r="BA478" s="168"/>
      <c r="BB478" s="165"/>
      <c r="BC478" s="167"/>
    </row>
    <row r="479" spans="1:55" ht="50.25" customHeight="1">
      <c r="A479" s="265"/>
      <c r="B479" s="277"/>
      <c r="C479" s="277"/>
      <c r="D479" s="178" t="s">
        <v>2</v>
      </c>
      <c r="E479" s="168">
        <f t="shared" si="410"/>
        <v>0</v>
      </c>
      <c r="F479" s="168">
        <f t="shared" si="411"/>
        <v>0</v>
      </c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/>
      <c r="AF479" s="168"/>
      <c r="AG479" s="168"/>
      <c r="AH479" s="16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8"/>
      <c r="AW479" s="168"/>
      <c r="AX479" s="168"/>
      <c r="AY479" s="168"/>
      <c r="AZ479" s="168"/>
      <c r="BA479" s="168"/>
      <c r="BB479" s="165"/>
      <c r="BC479" s="167"/>
    </row>
    <row r="480" spans="1:55" ht="22.5" customHeight="1">
      <c r="A480" s="265"/>
      <c r="B480" s="277"/>
      <c r="C480" s="277"/>
      <c r="D480" s="211" t="s">
        <v>270</v>
      </c>
      <c r="E480" s="168">
        <f>H480+K480+N480+Q480+T480+W480+Z480+AE480+AJ480+AO480+AT480+AY480</f>
        <v>4551.5</v>
      </c>
      <c r="F480" s="168">
        <f t="shared" si="411"/>
        <v>4551.5</v>
      </c>
      <c r="G480" s="168">
        <f t="shared" si="412"/>
        <v>100</v>
      </c>
      <c r="H480" s="168">
        <v>4551.5</v>
      </c>
      <c r="I480" s="168">
        <v>4551.5</v>
      </c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  <c r="AZ480" s="168"/>
      <c r="BA480" s="168"/>
      <c r="BB480" s="165"/>
      <c r="BC480" s="167"/>
    </row>
    <row r="481" spans="1:55" ht="82.5" customHeight="1">
      <c r="A481" s="265"/>
      <c r="B481" s="277"/>
      <c r="C481" s="277"/>
      <c r="D481" s="211" t="s">
        <v>276</v>
      </c>
      <c r="E481" s="168">
        <f t="shared" ref="E481:E483" si="414">H481+K481+N481+Q481+T481+W481+Z481+AE481+AJ481+AO481+AT481+AY481</f>
        <v>0</v>
      </c>
      <c r="F481" s="168">
        <f t="shared" si="411"/>
        <v>0</v>
      </c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  <c r="AZ481" s="168"/>
      <c r="BA481" s="168"/>
      <c r="BB481" s="165"/>
      <c r="BC481" s="167"/>
    </row>
    <row r="482" spans="1:55" ht="22.5" customHeight="1">
      <c r="A482" s="265"/>
      <c r="B482" s="277"/>
      <c r="C482" s="277"/>
      <c r="D482" s="211" t="s">
        <v>271</v>
      </c>
      <c r="E482" s="168">
        <f t="shared" si="414"/>
        <v>0</v>
      </c>
      <c r="F482" s="168">
        <f t="shared" si="411"/>
        <v>0</v>
      </c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  <c r="AK482" s="168"/>
      <c r="AL482" s="168"/>
      <c r="AM482" s="168"/>
      <c r="AN482" s="168"/>
      <c r="AO482" s="168"/>
      <c r="AP482" s="168"/>
      <c r="AQ482" s="168"/>
      <c r="AR482" s="168"/>
      <c r="AS482" s="168"/>
      <c r="AT482" s="168"/>
      <c r="AU482" s="168"/>
      <c r="AV482" s="168"/>
      <c r="AW482" s="168"/>
      <c r="AX482" s="168"/>
      <c r="AY482" s="168"/>
      <c r="AZ482" s="168"/>
      <c r="BA482" s="168"/>
      <c r="BB482" s="165"/>
      <c r="BC482" s="167"/>
    </row>
    <row r="483" spans="1:55" ht="31.2">
      <c r="A483" s="265"/>
      <c r="B483" s="277"/>
      <c r="C483" s="277"/>
      <c r="D483" s="212" t="s">
        <v>43</v>
      </c>
      <c r="E483" s="168">
        <f t="shared" si="414"/>
        <v>0</v>
      </c>
      <c r="F483" s="168">
        <f t="shared" si="411"/>
        <v>0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8"/>
      <c r="AG483" s="168"/>
      <c r="AH483" s="168"/>
      <c r="AI483" s="168"/>
      <c r="AJ483" s="168"/>
      <c r="AK483" s="168"/>
      <c r="AL483" s="168"/>
      <c r="AM483" s="168"/>
      <c r="AN483" s="168"/>
      <c r="AO483" s="168"/>
      <c r="AP483" s="168"/>
      <c r="AQ483" s="168"/>
      <c r="AR483" s="168"/>
      <c r="AS483" s="168"/>
      <c r="AT483" s="168"/>
      <c r="AU483" s="168"/>
      <c r="AV483" s="168"/>
      <c r="AW483" s="168"/>
      <c r="AX483" s="168"/>
      <c r="AY483" s="168"/>
      <c r="AZ483" s="168"/>
      <c r="BA483" s="168"/>
      <c r="BB483" s="165"/>
      <c r="BC483" s="167"/>
    </row>
    <row r="484" spans="1:55" ht="22.5" customHeight="1">
      <c r="A484" s="265"/>
      <c r="B484" s="277" t="s">
        <v>312</v>
      </c>
      <c r="C484" s="277" t="s">
        <v>310</v>
      </c>
      <c r="D484" s="154" t="s">
        <v>41</v>
      </c>
      <c r="E484" s="168">
        <f t="shared" ref="E484:E486" si="415">H484+K484+N484+Q484+T484+W484+Z484+AE484+AJ484+AO484+AT484+AY484</f>
        <v>4985.7470000000003</v>
      </c>
      <c r="F484" s="168">
        <f t="shared" ref="F484:F490" si="416">I484+L484+O484+R484+U484+X484+AA484+AF484+AK484+AP484+AU484+AZ484</f>
        <v>4985.7470000000003</v>
      </c>
      <c r="G484" s="168">
        <f t="shared" si="412"/>
        <v>100</v>
      </c>
      <c r="H484" s="168">
        <f>H485+H486+H487+H2914</f>
        <v>1967.09</v>
      </c>
      <c r="I484" s="168">
        <f>I485+I486+I487+I2914</f>
        <v>1967.09</v>
      </c>
      <c r="J484" s="168"/>
      <c r="K484" s="168">
        <f>K485+K486+K487+K2914</f>
        <v>0</v>
      </c>
      <c r="L484" s="168">
        <f>L485+L486+L487+L2914</f>
        <v>0</v>
      </c>
      <c r="M484" s="168"/>
      <c r="N484" s="168">
        <f>N485+N486+N487+N2914</f>
        <v>0</v>
      </c>
      <c r="O484" s="168">
        <f>O485+O486+O487+O2914</f>
        <v>0</v>
      </c>
      <c r="P484" s="168"/>
      <c r="Q484" s="168">
        <f>Q485+Q486+Q487+Q2914</f>
        <v>702.31000000000017</v>
      </c>
      <c r="R484" s="168">
        <f>R485+R486+R487+R2914</f>
        <v>702.31000000000017</v>
      </c>
      <c r="S484" s="168"/>
      <c r="T484" s="168">
        <f>T485+T486+T487+T2914</f>
        <v>0</v>
      </c>
      <c r="U484" s="168">
        <f>U485+U486+U487+U2914</f>
        <v>0</v>
      </c>
      <c r="V484" s="168"/>
      <c r="W484" s="168">
        <f>W485+W486+W487+W2914</f>
        <v>2316.3470000000002</v>
      </c>
      <c r="X484" s="168">
        <f>X485+X486+X487+X2914</f>
        <v>2316.3470000000002</v>
      </c>
      <c r="Y484" s="168"/>
      <c r="Z484" s="168">
        <f>Z485+Z486+Z487+Z2914</f>
        <v>0</v>
      </c>
      <c r="AA484" s="168">
        <f>AA485+AA486+AA487+AA2914</f>
        <v>0</v>
      </c>
      <c r="AB484" s="168">
        <f>AB485+AB486+AB487+AB2914</f>
        <v>0</v>
      </c>
      <c r="AC484" s="168">
        <f>AC485+AC486+AC487+AC2914</f>
        <v>0</v>
      </c>
      <c r="AD484" s="168"/>
      <c r="AE484" s="168">
        <f>AE485+AE486+AE487+AE2914</f>
        <v>0</v>
      </c>
      <c r="AF484" s="168">
        <f>AF485+AF486+AF487+AF2914</f>
        <v>0</v>
      </c>
      <c r="AG484" s="168">
        <f>AG485+AG486+AG487+AG2914</f>
        <v>0</v>
      </c>
      <c r="AH484" s="168">
        <f>AH485+AH486+AH487+AH2914</f>
        <v>0</v>
      </c>
      <c r="AI484" s="168"/>
      <c r="AJ484" s="168">
        <f>AJ485+AJ486+AJ487+AJ2914</f>
        <v>0</v>
      </c>
      <c r="AK484" s="168">
        <f>AK485+AK486+AK487+AK2914</f>
        <v>0</v>
      </c>
      <c r="AL484" s="168">
        <f>AL485+AL486+AL487+AL2914</f>
        <v>0</v>
      </c>
      <c r="AM484" s="168">
        <f>AM485+AM486+AM487+AM2914</f>
        <v>0</v>
      </c>
      <c r="AN484" s="168"/>
      <c r="AO484" s="168">
        <f>AO485+AO486+AO487+AO2914</f>
        <v>0</v>
      </c>
      <c r="AP484" s="168">
        <f>AP485+AP486+AP487+AP2914</f>
        <v>0</v>
      </c>
      <c r="AQ484" s="168">
        <f>AQ485+AQ486+AQ487+AQ2914</f>
        <v>0</v>
      </c>
      <c r="AR484" s="168">
        <f>AR485+AR486+AR487+AR2914</f>
        <v>0</v>
      </c>
      <c r="AS484" s="168"/>
      <c r="AT484" s="168">
        <f t="shared" ref="AT484:AZ484" si="417">AT485+AT486+AT487+AT2914</f>
        <v>0</v>
      </c>
      <c r="AU484" s="168">
        <f t="shared" si="417"/>
        <v>0</v>
      </c>
      <c r="AV484" s="168">
        <f t="shared" si="417"/>
        <v>0</v>
      </c>
      <c r="AW484" s="168">
        <f t="shared" si="417"/>
        <v>0</v>
      </c>
      <c r="AX484" s="168">
        <f t="shared" si="417"/>
        <v>0</v>
      </c>
      <c r="AY484" s="168">
        <f t="shared" si="417"/>
        <v>0</v>
      </c>
      <c r="AZ484" s="168">
        <f t="shared" si="417"/>
        <v>0</v>
      </c>
      <c r="BA484" s="168"/>
      <c r="BB484" s="165"/>
      <c r="BC484" s="167"/>
    </row>
    <row r="485" spans="1:55" ht="32.25" customHeight="1">
      <c r="A485" s="265"/>
      <c r="B485" s="277"/>
      <c r="C485" s="277"/>
      <c r="D485" s="152" t="s">
        <v>37</v>
      </c>
      <c r="E485" s="168">
        <f t="shared" si="415"/>
        <v>0</v>
      </c>
      <c r="F485" s="168">
        <f t="shared" si="416"/>
        <v>0</v>
      </c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68"/>
      <c r="AJ485" s="168"/>
      <c r="AK485" s="168"/>
      <c r="AL485" s="168"/>
      <c r="AM485" s="168"/>
      <c r="AN485" s="168"/>
      <c r="AO485" s="168"/>
      <c r="AP485" s="168"/>
      <c r="AQ485" s="168"/>
      <c r="AR485" s="168"/>
      <c r="AS485" s="168"/>
      <c r="AT485" s="168"/>
      <c r="AU485" s="168"/>
      <c r="AV485" s="168"/>
      <c r="AW485" s="168"/>
      <c r="AX485" s="168"/>
      <c r="AY485" s="168"/>
      <c r="AZ485" s="168"/>
      <c r="BA485" s="168"/>
      <c r="BB485" s="165"/>
      <c r="BC485" s="167"/>
    </row>
    <row r="486" spans="1:55" ht="50.25" customHeight="1">
      <c r="A486" s="265"/>
      <c r="B486" s="277"/>
      <c r="C486" s="277"/>
      <c r="D486" s="178" t="s">
        <v>2</v>
      </c>
      <c r="E486" s="168">
        <f t="shared" si="415"/>
        <v>0</v>
      </c>
      <c r="F486" s="168">
        <f t="shared" si="416"/>
        <v>0</v>
      </c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8"/>
      <c r="AG486" s="168"/>
      <c r="AH486" s="168"/>
      <c r="AI486" s="168"/>
      <c r="AJ486" s="168"/>
      <c r="AK486" s="168"/>
      <c r="AL486" s="168"/>
      <c r="AM486" s="168"/>
      <c r="AN486" s="168"/>
      <c r="AO486" s="168"/>
      <c r="AP486" s="168"/>
      <c r="AQ486" s="168"/>
      <c r="AR486" s="168"/>
      <c r="AS486" s="168"/>
      <c r="AT486" s="168"/>
      <c r="AU486" s="168"/>
      <c r="AV486" s="168"/>
      <c r="AW486" s="168"/>
      <c r="AX486" s="168"/>
      <c r="AY486" s="168"/>
      <c r="AZ486" s="168"/>
      <c r="BA486" s="168"/>
      <c r="BB486" s="165"/>
      <c r="BC486" s="167"/>
    </row>
    <row r="487" spans="1:55" ht="22.5" customHeight="1">
      <c r="A487" s="265"/>
      <c r="B487" s="277"/>
      <c r="C487" s="277"/>
      <c r="D487" s="211" t="s">
        <v>270</v>
      </c>
      <c r="E487" s="168">
        <f>H487+K487+N487+Q487+T487+W487+Z487+AE487+AJ487+AO487+AT487+AY487</f>
        <v>4985.7470000000003</v>
      </c>
      <c r="F487" s="168">
        <f t="shared" si="416"/>
        <v>4985.7470000000003</v>
      </c>
      <c r="G487" s="168">
        <f t="shared" si="412"/>
        <v>100</v>
      </c>
      <c r="H487" s="168">
        <v>1967.09</v>
      </c>
      <c r="I487" s="168">
        <v>1967.09</v>
      </c>
      <c r="J487" s="168"/>
      <c r="K487" s="168"/>
      <c r="L487" s="168"/>
      <c r="M487" s="168"/>
      <c r="N487" s="168"/>
      <c r="O487" s="168"/>
      <c r="P487" s="168"/>
      <c r="Q487" s="168">
        <f>2669.4-1967.09</f>
        <v>702.31000000000017</v>
      </c>
      <c r="R487" s="168">
        <f>2669.4-1967.09</f>
        <v>702.31000000000017</v>
      </c>
      <c r="S487" s="168"/>
      <c r="T487" s="168"/>
      <c r="U487" s="168"/>
      <c r="V487" s="168"/>
      <c r="W487" s="168">
        <v>2316.3470000000002</v>
      </c>
      <c r="X487" s="168">
        <v>2316.3470000000002</v>
      </c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68"/>
      <c r="AT487" s="168"/>
      <c r="AU487" s="168"/>
      <c r="AV487" s="168"/>
      <c r="AW487" s="168"/>
      <c r="AX487" s="168"/>
      <c r="AY487" s="168"/>
      <c r="AZ487" s="168"/>
      <c r="BA487" s="168"/>
      <c r="BB487" s="165"/>
      <c r="BC487" s="167"/>
    </row>
    <row r="488" spans="1:55" ht="82.5" customHeight="1">
      <c r="A488" s="265"/>
      <c r="B488" s="277"/>
      <c r="C488" s="277"/>
      <c r="D488" s="211" t="s">
        <v>276</v>
      </c>
      <c r="E488" s="168">
        <f t="shared" ref="E488:E490" si="418">H488+K488+N488+Q488+T488+W488+Z488+AE488+AJ488+AO488+AT488+AY488</f>
        <v>0</v>
      </c>
      <c r="F488" s="168">
        <f t="shared" si="416"/>
        <v>0</v>
      </c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68"/>
      <c r="AT488" s="168"/>
      <c r="AU488" s="168"/>
      <c r="AV488" s="168"/>
      <c r="AW488" s="168"/>
      <c r="AX488" s="168"/>
      <c r="AY488" s="168"/>
      <c r="AZ488" s="168"/>
      <c r="BA488" s="168"/>
      <c r="BB488" s="165"/>
      <c r="BC488" s="167"/>
    </row>
    <row r="489" spans="1:55" ht="22.5" customHeight="1">
      <c r="A489" s="265"/>
      <c r="B489" s="277"/>
      <c r="C489" s="277"/>
      <c r="D489" s="211" t="s">
        <v>271</v>
      </c>
      <c r="E489" s="168">
        <f t="shared" si="418"/>
        <v>0</v>
      </c>
      <c r="F489" s="168">
        <f t="shared" si="416"/>
        <v>0</v>
      </c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68"/>
      <c r="AT489" s="168"/>
      <c r="AU489" s="168"/>
      <c r="AV489" s="168"/>
      <c r="AW489" s="168"/>
      <c r="AX489" s="168"/>
      <c r="AY489" s="168"/>
      <c r="AZ489" s="168"/>
      <c r="BA489" s="168"/>
      <c r="BB489" s="165"/>
      <c r="BC489" s="167"/>
    </row>
    <row r="490" spans="1:55" ht="31.2">
      <c r="A490" s="265"/>
      <c r="B490" s="277"/>
      <c r="C490" s="277"/>
      <c r="D490" s="212" t="s">
        <v>43</v>
      </c>
      <c r="E490" s="168">
        <f t="shared" si="418"/>
        <v>0</v>
      </c>
      <c r="F490" s="168">
        <f t="shared" si="416"/>
        <v>0</v>
      </c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68"/>
      <c r="AT490" s="168"/>
      <c r="AU490" s="168"/>
      <c r="AV490" s="168"/>
      <c r="AW490" s="168"/>
      <c r="AX490" s="168"/>
      <c r="AY490" s="168"/>
      <c r="AZ490" s="168"/>
      <c r="BA490" s="168"/>
      <c r="BB490" s="165"/>
      <c r="BC490" s="167"/>
    </row>
    <row r="491" spans="1:55" ht="22.5" customHeight="1">
      <c r="A491" s="265"/>
      <c r="B491" s="277" t="s">
        <v>313</v>
      </c>
      <c r="C491" s="277" t="s">
        <v>310</v>
      </c>
      <c r="D491" s="154" t="s">
        <v>41</v>
      </c>
      <c r="E491" s="168">
        <f t="shared" ref="E491:E493" si="419">H491+K491+N491+Q491+T491+W491+Z491+AE491+AJ491+AO491+AT491+AY491</f>
        <v>4470.5259999999998</v>
      </c>
      <c r="F491" s="168">
        <f t="shared" ref="F491:F497" si="420">I491+L491+O491+R491+U491+X491+AA491+AF491+AK491+AP491+AU491+AZ491</f>
        <v>4470.5259999999998</v>
      </c>
      <c r="G491" s="168">
        <f t="shared" si="412"/>
        <v>100</v>
      </c>
      <c r="H491" s="168">
        <f>H492+H493+H494+H496+H497</f>
        <v>2406.42</v>
      </c>
      <c r="I491" s="168">
        <f t="shared" ref="I491:AZ491" si="421">I492+I493+I494+I496+I497</f>
        <v>2406.42</v>
      </c>
      <c r="J491" s="168"/>
      <c r="K491" s="168">
        <f t="shared" si="421"/>
        <v>0</v>
      </c>
      <c r="L491" s="168">
        <f t="shared" si="421"/>
        <v>0</v>
      </c>
      <c r="M491" s="168"/>
      <c r="N491" s="168">
        <f t="shared" si="421"/>
        <v>0</v>
      </c>
      <c r="O491" s="168">
        <f t="shared" si="421"/>
        <v>0</v>
      </c>
      <c r="P491" s="168"/>
      <c r="Q491" s="168">
        <f t="shared" si="421"/>
        <v>720.67999999999984</v>
      </c>
      <c r="R491" s="168">
        <f t="shared" si="421"/>
        <v>720.67999999999984</v>
      </c>
      <c r="S491" s="168"/>
      <c r="T491" s="168">
        <f t="shared" si="421"/>
        <v>0</v>
      </c>
      <c r="U491" s="168">
        <f t="shared" si="421"/>
        <v>0</v>
      </c>
      <c r="V491" s="168"/>
      <c r="W491" s="168">
        <f t="shared" si="421"/>
        <v>1343.4259999999999</v>
      </c>
      <c r="X491" s="168">
        <f t="shared" si="421"/>
        <v>1343.4259999999999</v>
      </c>
      <c r="Y491" s="168"/>
      <c r="Z491" s="168">
        <f t="shared" si="421"/>
        <v>0</v>
      </c>
      <c r="AA491" s="168">
        <f t="shared" si="421"/>
        <v>0</v>
      </c>
      <c r="AB491" s="168">
        <f t="shared" si="421"/>
        <v>0</v>
      </c>
      <c r="AC491" s="168">
        <f t="shared" si="421"/>
        <v>0</v>
      </c>
      <c r="AD491" s="168"/>
      <c r="AE491" s="168">
        <f t="shared" si="421"/>
        <v>0</v>
      </c>
      <c r="AF491" s="168">
        <f t="shared" si="421"/>
        <v>0</v>
      </c>
      <c r="AG491" s="168">
        <f t="shared" si="421"/>
        <v>0</v>
      </c>
      <c r="AH491" s="168">
        <f t="shared" si="421"/>
        <v>0</v>
      </c>
      <c r="AI491" s="168"/>
      <c r="AJ491" s="168">
        <f t="shared" si="421"/>
        <v>0</v>
      </c>
      <c r="AK491" s="168">
        <f t="shared" si="421"/>
        <v>0</v>
      </c>
      <c r="AL491" s="168">
        <f t="shared" si="421"/>
        <v>0</v>
      </c>
      <c r="AM491" s="168">
        <f t="shared" si="421"/>
        <v>0</v>
      </c>
      <c r="AN491" s="168"/>
      <c r="AO491" s="168">
        <f t="shared" si="421"/>
        <v>0</v>
      </c>
      <c r="AP491" s="168">
        <f t="shared" si="421"/>
        <v>0</v>
      </c>
      <c r="AQ491" s="168">
        <f t="shared" si="421"/>
        <v>0</v>
      </c>
      <c r="AR491" s="168">
        <f t="shared" si="421"/>
        <v>0</v>
      </c>
      <c r="AS491" s="168"/>
      <c r="AT491" s="168">
        <f t="shared" si="421"/>
        <v>0</v>
      </c>
      <c r="AU491" s="168">
        <f t="shared" si="421"/>
        <v>0</v>
      </c>
      <c r="AV491" s="168">
        <f t="shared" si="421"/>
        <v>0</v>
      </c>
      <c r="AW491" s="168">
        <f t="shared" si="421"/>
        <v>0</v>
      </c>
      <c r="AX491" s="168"/>
      <c r="AY491" s="168">
        <f t="shared" si="421"/>
        <v>0</v>
      </c>
      <c r="AZ491" s="168">
        <f t="shared" si="421"/>
        <v>0</v>
      </c>
      <c r="BA491" s="168"/>
      <c r="BB491" s="165"/>
      <c r="BC491" s="167"/>
    </row>
    <row r="492" spans="1:55" ht="32.25" customHeight="1">
      <c r="A492" s="265"/>
      <c r="B492" s="277"/>
      <c r="C492" s="277"/>
      <c r="D492" s="152" t="s">
        <v>37</v>
      </c>
      <c r="E492" s="168">
        <f t="shared" si="419"/>
        <v>0</v>
      </c>
      <c r="F492" s="168">
        <f t="shared" si="420"/>
        <v>0</v>
      </c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168"/>
      <c r="AT492" s="168"/>
      <c r="AU492" s="168"/>
      <c r="AV492" s="168"/>
      <c r="AW492" s="168"/>
      <c r="AX492" s="168"/>
      <c r="AY492" s="168"/>
      <c r="AZ492" s="168"/>
      <c r="BA492" s="168"/>
      <c r="BB492" s="165"/>
      <c r="BC492" s="167"/>
    </row>
    <row r="493" spans="1:55" ht="50.25" customHeight="1">
      <c r="A493" s="265"/>
      <c r="B493" s="277"/>
      <c r="C493" s="277"/>
      <c r="D493" s="178" t="s">
        <v>2</v>
      </c>
      <c r="E493" s="168">
        <f t="shared" si="419"/>
        <v>0</v>
      </c>
      <c r="F493" s="168">
        <f t="shared" si="420"/>
        <v>0</v>
      </c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168"/>
      <c r="AT493" s="168"/>
      <c r="AU493" s="168"/>
      <c r="AV493" s="168"/>
      <c r="AW493" s="168"/>
      <c r="AX493" s="168"/>
      <c r="AY493" s="168"/>
      <c r="AZ493" s="168"/>
      <c r="BA493" s="168"/>
      <c r="BB493" s="165"/>
      <c r="BC493" s="167"/>
    </row>
    <row r="494" spans="1:55" ht="22.5" customHeight="1">
      <c r="A494" s="265"/>
      <c r="B494" s="277"/>
      <c r="C494" s="277"/>
      <c r="D494" s="211" t="s">
        <v>270</v>
      </c>
      <c r="E494" s="168">
        <f>H494+K494+N494+Q494+T494+W494+Z494+AE494+AJ494+AO494+AT494+AY494</f>
        <v>4470.5259999999998</v>
      </c>
      <c r="F494" s="168">
        <f t="shared" si="420"/>
        <v>4470.5259999999998</v>
      </c>
      <c r="G494" s="168">
        <f t="shared" si="412"/>
        <v>100</v>
      </c>
      <c r="H494" s="168">
        <v>2406.42</v>
      </c>
      <c r="I494" s="168">
        <v>2406.42</v>
      </c>
      <c r="J494" s="168"/>
      <c r="K494" s="168"/>
      <c r="L494" s="168"/>
      <c r="M494" s="168"/>
      <c r="N494" s="168"/>
      <c r="O494" s="168"/>
      <c r="P494" s="168"/>
      <c r="Q494" s="168">
        <f>3127.1-2406.42</f>
        <v>720.67999999999984</v>
      </c>
      <c r="R494" s="168">
        <f>3127.1-2406.42</f>
        <v>720.67999999999984</v>
      </c>
      <c r="S494" s="168"/>
      <c r="T494" s="168"/>
      <c r="U494" s="168"/>
      <c r="V494" s="168"/>
      <c r="W494" s="168">
        <v>1343.4259999999999</v>
      </c>
      <c r="X494" s="168">
        <v>1343.4259999999999</v>
      </c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168"/>
      <c r="AT494" s="168"/>
      <c r="AU494" s="168"/>
      <c r="AV494" s="168"/>
      <c r="AW494" s="168"/>
      <c r="AX494" s="168"/>
      <c r="AY494" s="168"/>
      <c r="AZ494" s="168"/>
      <c r="BA494" s="168"/>
      <c r="BB494" s="165"/>
      <c r="BC494" s="167"/>
    </row>
    <row r="495" spans="1:55" ht="82.5" customHeight="1">
      <c r="A495" s="265"/>
      <c r="B495" s="277"/>
      <c r="C495" s="277"/>
      <c r="D495" s="211" t="s">
        <v>276</v>
      </c>
      <c r="E495" s="168">
        <f t="shared" ref="E495:E500" si="422">H495+K495+N495+Q495+T495+W495+Z495+AE495+AJ495+AO495+AT495+AY495</f>
        <v>0</v>
      </c>
      <c r="F495" s="168">
        <f t="shared" si="420"/>
        <v>0</v>
      </c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168"/>
      <c r="AT495" s="168"/>
      <c r="AU495" s="168"/>
      <c r="AV495" s="168"/>
      <c r="AW495" s="168"/>
      <c r="AX495" s="168"/>
      <c r="AY495" s="168"/>
      <c r="AZ495" s="168"/>
      <c r="BA495" s="168"/>
      <c r="BB495" s="165"/>
      <c r="BC495" s="167"/>
    </row>
    <row r="496" spans="1:55" ht="22.5" customHeight="1">
      <c r="A496" s="265"/>
      <c r="B496" s="277"/>
      <c r="C496" s="277"/>
      <c r="D496" s="211" t="s">
        <v>271</v>
      </c>
      <c r="E496" s="168">
        <f t="shared" si="422"/>
        <v>0</v>
      </c>
      <c r="F496" s="168">
        <f t="shared" si="420"/>
        <v>0</v>
      </c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168"/>
      <c r="AT496" s="168"/>
      <c r="AU496" s="168"/>
      <c r="AV496" s="168"/>
      <c r="AW496" s="168"/>
      <c r="AX496" s="168"/>
      <c r="AY496" s="168"/>
      <c r="AZ496" s="168"/>
      <c r="BA496" s="168"/>
      <c r="BB496" s="165"/>
      <c r="BC496" s="167"/>
    </row>
    <row r="497" spans="1:55" ht="31.2">
      <c r="A497" s="265"/>
      <c r="B497" s="277"/>
      <c r="C497" s="277"/>
      <c r="D497" s="212" t="s">
        <v>43</v>
      </c>
      <c r="E497" s="168">
        <f t="shared" si="422"/>
        <v>0</v>
      </c>
      <c r="F497" s="168">
        <f t="shared" si="420"/>
        <v>0</v>
      </c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168"/>
      <c r="AT497" s="168"/>
      <c r="AU497" s="168"/>
      <c r="AV497" s="168"/>
      <c r="AW497" s="168"/>
      <c r="AX497" s="168"/>
      <c r="AY497" s="168"/>
      <c r="AZ497" s="168"/>
      <c r="BA497" s="168"/>
      <c r="BB497" s="165"/>
      <c r="BC497" s="167"/>
    </row>
    <row r="498" spans="1:55" ht="22.5" customHeight="1">
      <c r="A498" s="265"/>
      <c r="B498" s="277" t="s">
        <v>314</v>
      </c>
      <c r="C498" s="277"/>
      <c r="D498" s="154" t="s">
        <v>41</v>
      </c>
      <c r="E498" s="168">
        <f t="shared" si="422"/>
        <v>679.95399999999995</v>
      </c>
      <c r="F498" s="168">
        <f t="shared" ref="F498:F504" si="423">I498+L498+O498+R498+U498+X498+AA498+AF498+AK498+AP498+AU498+AZ498</f>
        <v>679.95399999999995</v>
      </c>
      <c r="G498" s="168">
        <f t="shared" si="412"/>
        <v>100</v>
      </c>
      <c r="H498" s="168">
        <f>H499+H500+H501+H503+H504</f>
        <v>313.51</v>
      </c>
      <c r="I498" s="168">
        <f t="shared" ref="I498:AZ498" si="424">I499+I500+I501+I503+I504</f>
        <v>313.51</v>
      </c>
      <c r="J498" s="168"/>
      <c r="K498" s="168">
        <f t="shared" si="424"/>
        <v>0</v>
      </c>
      <c r="L498" s="168">
        <f t="shared" si="424"/>
        <v>0</v>
      </c>
      <c r="M498" s="168"/>
      <c r="N498" s="168">
        <f t="shared" si="424"/>
        <v>0</v>
      </c>
      <c r="O498" s="168">
        <f t="shared" si="424"/>
        <v>0</v>
      </c>
      <c r="P498" s="168"/>
      <c r="Q498" s="168">
        <f t="shared" si="424"/>
        <v>153.88999999999999</v>
      </c>
      <c r="R498" s="168">
        <f t="shared" si="424"/>
        <v>153.88999999999999</v>
      </c>
      <c r="S498" s="168"/>
      <c r="T498" s="168">
        <f t="shared" si="424"/>
        <v>0</v>
      </c>
      <c r="U498" s="168">
        <f t="shared" si="424"/>
        <v>0</v>
      </c>
      <c r="V498" s="168"/>
      <c r="W498" s="168">
        <f t="shared" si="424"/>
        <v>212.554</v>
      </c>
      <c r="X498" s="168">
        <f t="shared" si="424"/>
        <v>212.554</v>
      </c>
      <c r="Y498" s="168"/>
      <c r="Z498" s="168">
        <f t="shared" si="424"/>
        <v>0</v>
      </c>
      <c r="AA498" s="168">
        <f t="shared" si="424"/>
        <v>0</v>
      </c>
      <c r="AB498" s="168">
        <f t="shared" si="424"/>
        <v>0</v>
      </c>
      <c r="AC498" s="168">
        <f t="shared" si="424"/>
        <v>0</v>
      </c>
      <c r="AD498" s="168"/>
      <c r="AE498" s="168">
        <f t="shared" si="424"/>
        <v>0</v>
      </c>
      <c r="AF498" s="168">
        <f t="shared" si="424"/>
        <v>0</v>
      </c>
      <c r="AG498" s="168">
        <f t="shared" si="424"/>
        <v>0</v>
      </c>
      <c r="AH498" s="168">
        <f t="shared" si="424"/>
        <v>0</v>
      </c>
      <c r="AI498" s="168"/>
      <c r="AJ498" s="168">
        <f t="shared" si="424"/>
        <v>0</v>
      </c>
      <c r="AK498" s="168">
        <f t="shared" si="424"/>
        <v>0</v>
      </c>
      <c r="AL498" s="168">
        <f t="shared" si="424"/>
        <v>0</v>
      </c>
      <c r="AM498" s="168">
        <f t="shared" si="424"/>
        <v>0</v>
      </c>
      <c r="AN498" s="168"/>
      <c r="AO498" s="168">
        <f t="shared" si="424"/>
        <v>0</v>
      </c>
      <c r="AP498" s="168">
        <f t="shared" si="424"/>
        <v>0</v>
      </c>
      <c r="AQ498" s="168">
        <f t="shared" si="424"/>
        <v>0</v>
      </c>
      <c r="AR498" s="168">
        <f t="shared" si="424"/>
        <v>0</v>
      </c>
      <c r="AS498" s="168"/>
      <c r="AT498" s="168">
        <f t="shared" si="424"/>
        <v>0</v>
      </c>
      <c r="AU498" s="168">
        <f t="shared" si="424"/>
        <v>0</v>
      </c>
      <c r="AV498" s="168">
        <f t="shared" si="424"/>
        <v>0</v>
      </c>
      <c r="AW498" s="168">
        <f t="shared" si="424"/>
        <v>0</v>
      </c>
      <c r="AX498" s="168"/>
      <c r="AY498" s="168">
        <f t="shared" si="424"/>
        <v>0</v>
      </c>
      <c r="AZ498" s="168">
        <f t="shared" si="424"/>
        <v>0</v>
      </c>
      <c r="BA498" s="168"/>
      <c r="BB498" s="165"/>
      <c r="BC498" s="167"/>
    </row>
    <row r="499" spans="1:55" ht="32.25" customHeight="1">
      <c r="A499" s="265"/>
      <c r="B499" s="277"/>
      <c r="C499" s="277"/>
      <c r="D499" s="152" t="s">
        <v>37</v>
      </c>
      <c r="E499" s="168">
        <f t="shared" si="422"/>
        <v>0</v>
      </c>
      <c r="F499" s="168">
        <f t="shared" si="423"/>
        <v>0</v>
      </c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168"/>
      <c r="AT499" s="168"/>
      <c r="AU499" s="168"/>
      <c r="AV499" s="168"/>
      <c r="AW499" s="168"/>
      <c r="AX499" s="168"/>
      <c r="AY499" s="168"/>
      <c r="AZ499" s="168"/>
      <c r="BA499" s="168"/>
      <c r="BB499" s="165"/>
      <c r="BC499" s="167"/>
    </row>
    <row r="500" spans="1:55" ht="50.25" customHeight="1">
      <c r="A500" s="265"/>
      <c r="B500" s="277"/>
      <c r="C500" s="277"/>
      <c r="D500" s="178" t="s">
        <v>2</v>
      </c>
      <c r="E500" s="168">
        <f t="shared" si="422"/>
        <v>0</v>
      </c>
      <c r="F500" s="168">
        <f t="shared" si="423"/>
        <v>0</v>
      </c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168"/>
      <c r="AT500" s="168"/>
      <c r="AU500" s="168"/>
      <c r="AV500" s="168"/>
      <c r="AW500" s="168"/>
      <c r="AX500" s="168"/>
      <c r="AY500" s="168"/>
      <c r="AZ500" s="168"/>
      <c r="BA500" s="168"/>
      <c r="BB500" s="165"/>
      <c r="BC500" s="167"/>
    </row>
    <row r="501" spans="1:55" ht="22.5" customHeight="1">
      <c r="A501" s="265"/>
      <c r="B501" s="277"/>
      <c r="C501" s="277"/>
      <c r="D501" s="211" t="s">
        <v>270</v>
      </c>
      <c r="E501" s="168">
        <f>H501+K501+N501+Q501+T501+W501+Z501+AE501+AJ501+AO501+AT501+AY501</f>
        <v>679.95399999999995</v>
      </c>
      <c r="F501" s="168">
        <f t="shared" si="423"/>
        <v>679.95399999999995</v>
      </c>
      <c r="G501" s="168">
        <f t="shared" si="412"/>
        <v>100</v>
      </c>
      <c r="H501" s="168">
        <v>313.51</v>
      </c>
      <c r="I501" s="168">
        <v>313.51</v>
      </c>
      <c r="J501" s="168"/>
      <c r="K501" s="168"/>
      <c r="L501" s="168"/>
      <c r="M501" s="168"/>
      <c r="N501" s="168"/>
      <c r="O501" s="168"/>
      <c r="P501" s="168"/>
      <c r="Q501" s="168">
        <f>467.4-313.51</f>
        <v>153.88999999999999</v>
      </c>
      <c r="R501" s="168">
        <f>Q501</f>
        <v>153.88999999999999</v>
      </c>
      <c r="S501" s="168"/>
      <c r="T501" s="168"/>
      <c r="U501" s="168"/>
      <c r="V501" s="168"/>
      <c r="W501" s="168">
        <v>212.554</v>
      </c>
      <c r="X501" s="168">
        <v>212.554</v>
      </c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168"/>
      <c r="AT501" s="168"/>
      <c r="AU501" s="168"/>
      <c r="AV501" s="168"/>
      <c r="AW501" s="168"/>
      <c r="AX501" s="168"/>
      <c r="AY501" s="168"/>
      <c r="AZ501" s="168"/>
      <c r="BA501" s="168"/>
      <c r="BB501" s="165"/>
      <c r="BC501" s="167"/>
    </row>
    <row r="502" spans="1:55" ht="82.5" customHeight="1">
      <c r="A502" s="265"/>
      <c r="B502" s="277"/>
      <c r="C502" s="277"/>
      <c r="D502" s="211" t="s">
        <v>276</v>
      </c>
      <c r="E502" s="168">
        <f t="shared" ref="E502:E504" si="425">H502+K502+N502+Q502+T502+W502+Z502+AE502+AJ502+AO502+AT502+AY502</f>
        <v>0</v>
      </c>
      <c r="F502" s="168">
        <f t="shared" si="423"/>
        <v>0</v>
      </c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/>
      <c r="AM502" s="168"/>
      <c r="AN502" s="168"/>
      <c r="AO502" s="168"/>
      <c r="AP502" s="168"/>
      <c r="AQ502" s="168"/>
      <c r="AR502" s="168"/>
      <c r="AS502" s="168"/>
      <c r="AT502" s="168"/>
      <c r="AU502" s="168"/>
      <c r="AV502" s="168"/>
      <c r="AW502" s="168"/>
      <c r="AX502" s="168"/>
      <c r="AY502" s="168"/>
      <c r="AZ502" s="168"/>
      <c r="BA502" s="168"/>
      <c r="BB502" s="165"/>
      <c r="BC502" s="167"/>
    </row>
    <row r="503" spans="1:55" ht="22.5" customHeight="1">
      <c r="A503" s="265"/>
      <c r="B503" s="277"/>
      <c r="C503" s="277"/>
      <c r="D503" s="211" t="s">
        <v>271</v>
      </c>
      <c r="E503" s="168">
        <f t="shared" si="425"/>
        <v>0</v>
      </c>
      <c r="F503" s="168">
        <f t="shared" si="423"/>
        <v>0</v>
      </c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68"/>
      <c r="AJ503" s="168"/>
      <c r="AK503" s="168"/>
      <c r="AL503" s="168"/>
      <c r="AM503" s="168"/>
      <c r="AN503" s="168"/>
      <c r="AO503" s="168"/>
      <c r="AP503" s="168"/>
      <c r="AQ503" s="168"/>
      <c r="AR503" s="168"/>
      <c r="AS503" s="168"/>
      <c r="AT503" s="168"/>
      <c r="AU503" s="168"/>
      <c r="AV503" s="168"/>
      <c r="AW503" s="168"/>
      <c r="AX503" s="168"/>
      <c r="AY503" s="168"/>
      <c r="AZ503" s="168"/>
      <c r="BA503" s="168"/>
      <c r="BB503" s="165"/>
      <c r="BC503" s="167"/>
    </row>
    <row r="504" spans="1:55" ht="31.2">
      <c r="A504" s="265"/>
      <c r="B504" s="277"/>
      <c r="C504" s="277"/>
      <c r="D504" s="212" t="s">
        <v>43</v>
      </c>
      <c r="E504" s="168">
        <f t="shared" si="425"/>
        <v>0</v>
      </c>
      <c r="F504" s="168">
        <f t="shared" si="423"/>
        <v>0</v>
      </c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/>
      <c r="AM504" s="168"/>
      <c r="AN504" s="168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168"/>
      <c r="AZ504" s="168"/>
      <c r="BA504" s="168"/>
      <c r="BB504" s="165"/>
      <c r="BC504" s="167"/>
    </row>
    <row r="505" spans="1:55" ht="22.5" customHeight="1">
      <c r="A505" s="265"/>
      <c r="B505" s="277" t="s">
        <v>315</v>
      </c>
      <c r="C505" s="277"/>
      <c r="D505" s="154" t="s">
        <v>41</v>
      </c>
      <c r="E505" s="168">
        <f t="shared" ref="E505:E507" si="426">H505+K505+N505+Q505+T505+W505+Z505+AE505+AJ505+AO505+AT505+AY505</f>
        <v>21212.841999999997</v>
      </c>
      <c r="F505" s="168">
        <f t="shared" ref="F505:F511" si="427">I505+L505+O505+R505+U505+X505+AA505+AF505+AK505+AP505+AU505+AZ505</f>
        <v>21212.841999999997</v>
      </c>
      <c r="G505" s="168">
        <f t="shared" si="412"/>
        <v>100</v>
      </c>
      <c r="H505" s="168">
        <f>H506+H507+H508+H510+H511</f>
        <v>13434.73</v>
      </c>
      <c r="I505" s="168">
        <f t="shared" ref="I505:AZ505" si="428">I506+I507+I508+I510+I511</f>
        <v>13434.73</v>
      </c>
      <c r="J505" s="168"/>
      <c r="K505" s="168">
        <f t="shared" si="428"/>
        <v>0</v>
      </c>
      <c r="L505" s="168">
        <f t="shared" si="428"/>
        <v>0</v>
      </c>
      <c r="M505" s="168"/>
      <c r="N505" s="168">
        <f t="shared" si="428"/>
        <v>0</v>
      </c>
      <c r="O505" s="168">
        <f t="shared" si="428"/>
        <v>0</v>
      </c>
      <c r="P505" s="168"/>
      <c r="Q505" s="168">
        <f t="shared" si="428"/>
        <v>3018.869999999999</v>
      </c>
      <c r="R505" s="168">
        <f t="shared" si="428"/>
        <v>3018.869999999999</v>
      </c>
      <c r="S505" s="168"/>
      <c r="T505" s="168">
        <f t="shared" si="428"/>
        <v>0</v>
      </c>
      <c r="U505" s="168">
        <f t="shared" si="428"/>
        <v>0</v>
      </c>
      <c r="V505" s="168"/>
      <c r="W505" s="168">
        <f t="shared" si="428"/>
        <v>4759.2420000000002</v>
      </c>
      <c r="X505" s="168">
        <f t="shared" si="428"/>
        <v>4759.2420000000002</v>
      </c>
      <c r="Y505" s="168"/>
      <c r="Z505" s="168">
        <f t="shared" si="428"/>
        <v>0</v>
      </c>
      <c r="AA505" s="168">
        <f t="shared" si="428"/>
        <v>0</v>
      </c>
      <c r="AB505" s="168">
        <f t="shared" si="428"/>
        <v>0</v>
      </c>
      <c r="AC505" s="168">
        <f t="shared" si="428"/>
        <v>0</v>
      </c>
      <c r="AD505" s="168"/>
      <c r="AE505" s="168">
        <f t="shared" si="428"/>
        <v>0</v>
      </c>
      <c r="AF505" s="168">
        <f t="shared" si="428"/>
        <v>0</v>
      </c>
      <c r="AG505" s="168">
        <f t="shared" si="428"/>
        <v>0</v>
      </c>
      <c r="AH505" s="168">
        <f t="shared" si="428"/>
        <v>0</v>
      </c>
      <c r="AI505" s="168"/>
      <c r="AJ505" s="168">
        <f t="shared" si="428"/>
        <v>0</v>
      </c>
      <c r="AK505" s="168">
        <f t="shared" si="428"/>
        <v>0</v>
      </c>
      <c r="AL505" s="168">
        <f t="shared" si="428"/>
        <v>0</v>
      </c>
      <c r="AM505" s="168">
        <f t="shared" si="428"/>
        <v>0</v>
      </c>
      <c r="AN505" s="168"/>
      <c r="AO505" s="168">
        <f t="shared" si="428"/>
        <v>0</v>
      </c>
      <c r="AP505" s="168">
        <f t="shared" si="428"/>
        <v>0</v>
      </c>
      <c r="AQ505" s="168">
        <f t="shared" si="428"/>
        <v>0</v>
      </c>
      <c r="AR505" s="168">
        <f t="shared" si="428"/>
        <v>0</v>
      </c>
      <c r="AS505" s="168"/>
      <c r="AT505" s="168">
        <f t="shared" si="428"/>
        <v>0</v>
      </c>
      <c r="AU505" s="168">
        <f t="shared" si="428"/>
        <v>0</v>
      </c>
      <c r="AV505" s="168">
        <f t="shared" si="428"/>
        <v>0</v>
      </c>
      <c r="AW505" s="168">
        <f t="shared" si="428"/>
        <v>0</v>
      </c>
      <c r="AX505" s="168"/>
      <c r="AY505" s="168">
        <f t="shared" si="428"/>
        <v>0</v>
      </c>
      <c r="AZ505" s="168">
        <f t="shared" si="428"/>
        <v>0</v>
      </c>
      <c r="BA505" s="168"/>
      <c r="BB505" s="165"/>
      <c r="BC505" s="167"/>
    </row>
    <row r="506" spans="1:55" ht="32.25" customHeight="1">
      <c r="A506" s="265"/>
      <c r="B506" s="277"/>
      <c r="C506" s="277"/>
      <c r="D506" s="152" t="s">
        <v>37</v>
      </c>
      <c r="E506" s="168">
        <f t="shared" si="426"/>
        <v>0</v>
      </c>
      <c r="F506" s="168">
        <f t="shared" si="427"/>
        <v>0</v>
      </c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68"/>
      <c r="AJ506" s="168"/>
      <c r="AK506" s="168"/>
      <c r="AL506" s="168"/>
      <c r="AM506" s="168"/>
      <c r="AN506" s="168"/>
      <c r="AO506" s="168"/>
      <c r="AP506" s="168"/>
      <c r="AQ506" s="168"/>
      <c r="AR506" s="168"/>
      <c r="AS506" s="168"/>
      <c r="AT506" s="168"/>
      <c r="AU506" s="168"/>
      <c r="AV506" s="168"/>
      <c r="AW506" s="168"/>
      <c r="AX506" s="168"/>
      <c r="AY506" s="168"/>
      <c r="AZ506" s="168"/>
      <c r="BA506" s="168"/>
      <c r="BB506" s="165"/>
      <c r="BC506" s="167"/>
    </row>
    <row r="507" spans="1:55" ht="50.25" customHeight="1">
      <c r="A507" s="265"/>
      <c r="B507" s="277"/>
      <c r="C507" s="277"/>
      <c r="D507" s="178" t="s">
        <v>2</v>
      </c>
      <c r="E507" s="168">
        <f t="shared" si="426"/>
        <v>0</v>
      </c>
      <c r="F507" s="168">
        <f t="shared" si="427"/>
        <v>0</v>
      </c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68"/>
      <c r="AJ507" s="168"/>
      <c r="AK507" s="168"/>
      <c r="AL507" s="168"/>
      <c r="AM507" s="168"/>
      <c r="AN507" s="168"/>
      <c r="AO507" s="168"/>
      <c r="AP507" s="168"/>
      <c r="AQ507" s="168"/>
      <c r="AR507" s="168"/>
      <c r="AS507" s="168"/>
      <c r="AT507" s="168"/>
      <c r="AU507" s="168"/>
      <c r="AV507" s="168"/>
      <c r="AW507" s="168"/>
      <c r="AX507" s="168"/>
      <c r="AY507" s="168"/>
      <c r="AZ507" s="168"/>
      <c r="BA507" s="168"/>
      <c r="BB507" s="165"/>
      <c r="BC507" s="167"/>
    </row>
    <row r="508" spans="1:55" ht="22.5" customHeight="1">
      <c r="A508" s="265"/>
      <c r="B508" s="277"/>
      <c r="C508" s="277"/>
      <c r="D508" s="211" t="s">
        <v>270</v>
      </c>
      <c r="E508" s="168">
        <f>H508+K508+N508+Q508+T508+W508+Z508+AE508+AJ508+AO508+AT508+AY508</f>
        <v>21212.841999999997</v>
      </c>
      <c r="F508" s="168">
        <f t="shared" si="427"/>
        <v>21212.841999999997</v>
      </c>
      <c r="G508" s="168">
        <f t="shared" si="412"/>
        <v>100</v>
      </c>
      <c r="H508" s="168">
        <v>13434.73</v>
      </c>
      <c r="I508" s="168">
        <v>13434.73</v>
      </c>
      <c r="J508" s="168"/>
      <c r="K508" s="168"/>
      <c r="L508" s="168"/>
      <c r="M508" s="168"/>
      <c r="N508" s="168"/>
      <c r="O508" s="168"/>
      <c r="P508" s="168"/>
      <c r="Q508" s="168">
        <f>16453.6-13434.73</f>
        <v>3018.869999999999</v>
      </c>
      <c r="R508" s="168">
        <f>16453.6-13434.73</f>
        <v>3018.869999999999</v>
      </c>
      <c r="S508" s="168"/>
      <c r="T508" s="168"/>
      <c r="U508" s="168"/>
      <c r="V508" s="168"/>
      <c r="W508" s="168">
        <v>4759.2420000000002</v>
      </c>
      <c r="X508" s="168">
        <v>4759.2420000000002</v>
      </c>
      <c r="Y508" s="168"/>
      <c r="Z508" s="168"/>
      <c r="AA508" s="168"/>
      <c r="AB508" s="168"/>
      <c r="AC508" s="168"/>
      <c r="AD508" s="168"/>
      <c r="AE508" s="168"/>
      <c r="AF508" s="168"/>
      <c r="AG508" s="168"/>
      <c r="AH508" s="168"/>
      <c r="AI508" s="168"/>
      <c r="AJ508" s="168"/>
      <c r="AK508" s="168"/>
      <c r="AL508" s="168"/>
      <c r="AM508" s="168"/>
      <c r="AN508" s="168"/>
      <c r="AO508" s="168"/>
      <c r="AP508" s="168"/>
      <c r="AQ508" s="168"/>
      <c r="AR508" s="168"/>
      <c r="AS508" s="168"/>
      <c r="AT508" s="168"/>
      <c r="AU508" s="168"/>
      <c r="AV508" s="168"/>
      <c r="AW508" s="168"/>
      <c r="AX508" s="168"/>
      <c r="AY508" s="168"/>
      <c r="AZ508" s="168"/>
      <c r="BA508" s="168"/>
      <c r="BB508" s="165"/>
      <c r="BC508" s="167"/>
    </row>
    <row r="509" spans="1:55" ht="82.5" customHeight="1">
      <c r="A509" s="265"/>
      <c r="B509" s="277"/>
      <c r="C509" s="277"/>
      <c r="D509" s="211" t="s">
        <v>276</v>
      </c>
      <c r="E509" s="168">
        <f t="shared" ref="E509:E511" si="429">H509+K509+N509+Q509+T509+W509+Z509+AE509+AJ509+AO509+AT509+AY509</f>
        <v>0</v>
      </c>
      <c r="F509" s="168">
        <f t="shared" si="427"/>
        <v>0</v>
      </c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  <c r="AK509" s="168"/>
      <c r="AL509" s="168"/>
      <c r="AM509" s="168"/>
      <c r="AN509" s="168"/>
      <c r="AO509" s="168"/>
      <c r="AP509" s="168"/>
      <c r="AQ509" s="168"/>
      <c r="AR509" s="168"/>
      <c r="AS509" s="168"/>
      <c r="AT509" s="168"/>
      <c r="AU509" s="168"/>
      <c r="AV509" s="168"/>
      <c r="AW509" s="168"/>
      <c r="AX509" s="168"/>
      <c r="AY509" s="168"/>
      <c r="AZ509" s="168"/>
      <c r="BA509" s="168"/>
      <c r="BB509" s="165"/>
      <c r="BC509" s="167"/>
    </row>
    <row r="510" spans="1:55" ht="22.5" customHeight="1">
      <c r="A510" s="265"/>
      <c r="B510" s="277"/>
      <c r="C510" s="277"/>
      <c r="D510" s="211" t="s">
        <v>271</v>
      </c>
      <c r="E510" s="168">
        <f t="shared" si="429"/>
        <v>0</v>
      </c>
      <c r="F510" s="168">
        <f t="shared" si="427"/>
        <v>0</v>
      </c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8"/>
      <c r="AG510" s="168"/>
      <c r="AH510" s="168"/>
      <c r="AI510" s="168"/>
      <c r="AJ510" s="168"/>
      <c r="AK510" s="168"/>
      <c r="AL510" s="168"/>
      <c r="AM510" s="168"/>
      <c r="AN510" s="168"/>
      <c r="AO510" s="168"/>
      <c r="AP510" s="168"/>
      <c r="AQ510" s="168"/>
      <c r="AR510" s="168"/>
      <c r="AS510" s="168"/>
      <c r="AT510" s="168"/>
      <c r="AU510" s="168"/>
      <c r="AV510" s="168"/>
      <c r="AW510" s="168"/>
      <c r="AX510" s="168"/>
      <c r="AY510" s="168"/>
      <c r="AZ510" s="168"/>
      <c r="BA510" s="168"/>
      <c r="BB510" s="165"/>
      <c r="BC510" s="167"/>
    </row>
    <row r="511" spans="1:55" ht="31.2">
      <c r="A511" s="265"/>
      <c r="B511" s="277"/>
      <c r="C511" s="277"/>
      <c r="D511" s="212" t="s">
        <v>43</v>
      </c>
      <c r="E511" s="168">
        <f t="shared" si="429"/>
        <v>0</v>
      </c>
      <c r="F511" s="168">
        <f t="shared" si="427"/>
        <v>0</v>
      </c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  <c r="AA511" s="168"/>
      <c r="AB511" s="168"/>
      <c r="AC511" s="168"/>
      <c r="AD511" s="168"/>
      <c r="AE511" s="168"/>
      <c r="AF511" s="168"/>
      <c r="AG511" s="168"/>
      <c r="AH511" s="168"/>
      <c r="AI511" s="168"/>
      <c r="AJ511" s="168"/>
      <c r="AK511" s="168"/>
      <c r="AL511" s="168"/>
      <c r="AM511" s="168"/>
      <c r="AN511" s="168"/>
      <c r="AO511" s="168"/>
      <c r="AP511" s="168"/>
      <c r="AQ511" s="168"/>
      <c r="AR511" s="168"/>
      <c r="AS511" s="168"/>
      <c r="AT511" s="168"/>
      <c r="AU511" s="168"/>
      <c r="AV511" s="168"/>
      <c r="AW511" s="168"/>
      <c r="AX511" s="168"/>
      <c r="AY511" s="168"/>
      <c r="AZ511" s="168"/>
      <c r="BA511" s="168"/>
      <c r="BB511" s="165"/>
      <c r="BC511" s="167"/>
    </row>
    <row r="512" spans="1:55" ht="22.5" customHeight="1">
      <c r="A512" s="265"/>
      <c r="B512" s="277" t="s">
        <v>316</v>
      </c>
      <c r="C512" s="277"/>
      <c r="D512" s="154" t="s">
        <v>41</v>
      </c>
      <c r="E512" s="168">
        <f t="shared" ref="E512:E514" si="430">H512+K512+N512+Q512+T512+W512+Z512+AE512+AJ512+AO512+AT512+AY512</f>
        <v>4844.8469999999998</v>
      </c>
      <c r="F512" s="168">
        <f t="shared" ref="F512:F518" si="431">I512+L512+O512+R512+U512+X512+AA512+AF512+AK512+AP512+AU512+AZ512</f>
        <v>4844.8469999999998</v>
      </c>
      <c r="G512" s="168">
        <f t="shared" si="412"/>
        <v>100</v>
      </c>
      <c r="H512" s="168">
        <f>H513+H514+H515+H517+H518</f>
        <v>2860.03</v>
      </c>
      <c r="I512" s="168">
        <f t="shared" ref="I512:AZ512" si="432">I513+I514+I515+I517+I518</f>
        <v>2860.03</v>
      </c>
      <c r="J512" s="168"/>
      <c r="K512" s="168">
        <f t="shared" si="432"/>
        <v>0</v>
      </c>
      <c r="L512" s="168">
        <f t="shared" si="432"/>
        <v>0</v>
      </c>
      <c r="M512" s="168"/>
      <c r="N512" s="168">
        <f t="shared" si="432"/>
        <v>0</v>
      </c>
      <c r="O512" s="168">
        <f t="shared" si="432"/>
        <v>0</v>
      </c>
      <c r="P512" s="168"/>
      <c r="Q512" s="168">
        <f t="shared" si="432"/>
        <v>552.06999999999971</v>
      </c>
      <c r="R512" s="168">
        <f t="shared" si="432"/>
        <v>552.06999999999971</v>
      </c>
      <c r="S512" s="168"/>
      <c r="T512" s="168">
        <f t="shared" si="432"/>
        <v>0</v>
      </c>
      <c r="U512" s="168">
        <f t="shared" si="432"/>
        <v>0</v>
      </c>
      <c r="V512" s="168"/>
      <c r="W512" s="168">
        <f t="shared" si="432"/>
        <v>1432.7470000000001</v>
      </c>
      <c r="X512" s="168">
        <f t="shared" si="432"/>
        <v>1432.7470000000001</v>
      </c>
      <c r="Y512" s="168"/>
      <c r="Z512" s="168">
        <f t="shared" si="432"/>
        <v>0</v>
      </c>
      <c r="AA512" s="168">
        <f t="shared" si="432"/>
        <v>0</v>
      </c>
      <c r="AB512" s="168">
        <f t="shared" si="432"/>
        <v>0</v>
      </c>
      <c r="AC512" s="168">
        <f t="shared" si="432"/>
        <v>0</v>
      </c>
      <c r="AD512" s="168"/>
      <c r="AE512" s="168">
        <f t="shared" si="432"/>
        <v>0</v>
      </c>
      <c r="AF512" s="168">
        <f t="shared" si="432"/>
        <v>0</v>
      </c>
      <c r="AG512" s="168">
        <f t="shared" si="432"/>
        <v>0</v>
      </c>
      <c r="AH512" s="168">
        <f t="shared" si="432"/>
        <v>0</v>
      </c>
      <c r="AI512" s="168"/>
      <c r="AJ512" s="168">
        <f t="shared" si="432"/>
        <v>0</v>
      </c>
      <c r="AK512" s="168">
        <f t="shared" si="432"/>
        <v>0</v>
      </c>
      <c r="AL512" s="168">
        <f t="shared" si="432"/>
        <v>0</v>
      </c>
      <c r="AM512" s="168">
        <f t="shared" si="432"/>
        <v>0</v>
      </c>
      <c r="AN512" s="168"/>
      <c r="AO512" s="168">
        <f t="shared" si="432"/>
        <v>0</v>
      </c>
      <c r="AP512" s="168">
        <f t="shared" si="432"/>
        <v>0</v>
      </c>
      <c r="AQ512" s="168">
        <f t="shared" si="432"/>
        <v>0</v>
      </c>
      <c r="AR512" s="168">
        <f t="shared" si="432"/>
        <v>0</v>
      </c>
      <c r="AS512" s="168"/>
      <c r="AT512" s="168">
        <f t="shared" si="432"/>
        <v>0</v>
      </c>
      <c r="AU512" s="168">
        <f t="shared" si="432"/>
        <v>0</v>
      </c>
      <c r="AV512" s="168">
        <f t="shared" si="432"/>
        <v>0</v>
      </c>
      <c r="AW512" s="168">
        <f t="shared" si="432"/>
        <v>0</v>
      </c>
      <c r="AX512" s="168"/>
      <c r="AY512" s="168">
        <f t="shared" si="432"/>
        <v>0</v>
      </c>
      <c r="AZ512" s="168">
        <f t="shared" si="432"/>
        <v>0</v>
      </c>
      <c r="BA512" s="168"/>
      <c r="BB512" s="165"/>
      <c r="BC512" s="167"/>
    </row>
    <row r="513" spans="1:55" ht="32.25" customHeight="1">
      <c r="A513" s="265"/>
      <c r="B513" s="277"/>
      <c r="C513" s="277"/>
      <c r="D513" s="152" t="s">
        <v>37</v>
      </c>
      <c r="E513" s="168">
        <f t="shared" si="430"/>
        <v>0</v>
      </c>
      <c r="F513" s="168">
        <f t="shared" si="431"/>
        <v>0</v>
      </c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  <c r="AA513" s="168"/>
      <c r="AB513" s="168"/>
      <c r="AC513" s="168"/>
      <c r="AD513" s="168"/>
      <c r="AE513" s="168"/>
      <c r="AF513" s="168"/>
      <c r="AG513" s="168"/>
      <c r="AH513" s="168"/>
      <c r="AI513" s="168"/>
      <c r="AJ513" s="168"/>
      <c r="AK513" s="168"/>
      <c r="AL513" s="168"/>
      <c r="AM513" s="168"/>
      <c r="AN513" s="168"/>
      <c r="AO513" s="168"/>
      <c r="AP513" s="168"/>
      <c r="AQ513" s="168"/>
      <c r="AR513" s="168"/>
      <c r="AS513" s="168"/>
      <c r="AT513" s="168"/>
      <c r="AU513" s="168"/>
      <c r="AV513" s="168"/>
      <c r="AW513" s="168"/>
      <c r="AX513" s="168"/>
      <c r="AY513" s="168"/>
      <c r="AZ513" s="168"/>
      <c r="BA513" s="168"/>
      <c r="BB513" s="165"/>
      <c r="BC513" s="167"/>
    </row>
    <row r="514" spans="1:55" ht="50.25" customHeight="1">
      <c r="A514" s="265"/>
      <c r="B514" s="277"/>
      <c r="C514" s="277"/>
      <c r="D514" s="178" t="s">
        <v>2</v>
      </c>
      <c r="E514" s="168">
        <f t="shared" si="430"/>
        <v>0</v>
      </c>
      <c r="F514" s="168">
        <f t="shared" si="431"/>
        <v>0</v>
      </c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  <c r="AA514" s="168"/>
      <c r="AB514" s="168"/>
      <c r="AC514" s="168"/>
      <c r="AD514" s="168"/>
      <c r="AE514" s="168"/>
      <c r="AF514" s="168"/>
      <c r="AG514" s="168"/>
      <c r="AH514" s="168"/>
      <c r="AI514" s="168"/>
      <c r="AJ514" s="168"/>
      <c r="AK514" s="168"/>
      <c r="AL514" s="168"/>
      <c r="AM514" s="168"/>
      <c r="AN514" s="168"/>
      <c r="AO514" s="168"/>
      <c r="AP514" s="168"/>
      <c r="AQ514" s="168"/>
      <c r="AR514" s="168"/>
      <c r="AS514" s="168"/>
      <c r="AT514" s="168"/>
      <c r="AU514" s="168"/>
      <c r="AV514" s="168"/>
      <c r="AW514" s="168"/>
      <c r="AX514" s="168"/>
      <c r="AY514" s="168"/>
      <c r="AZ514" s="168"/>
      <c r="BA514" s="168"/>
      <c r="BB514" s="165"/>
      <c r="BC514" s="167"/>
    </row>
    <row r="515" spans="1:55" ht="22.5" customHeight="1">
      <c r="A515" s="265"/>
      <c r="B515" s="277"/>
      <c r="C515" s="277"/>
      <c r="D515" s="211" t="s">
        <v>270</v>
      </c>
      <c r="E515" s="168">
        <f>H515+K515+N515+Q515+T515+W515+Z515+AE515+AJ515+AO515+AT515+AY515</f>
        <v>4844.8469999999998</v>
      </c>
      <c r="F515" s="168">
        <f t="shared" si="431"/>
        <v>4844.8469999999998</v>
      </c>
      <c r="G515" s="168">
        <f t="shared" si="412"/>
        <v>100</v>
      </c>
      <c r="H515" s="168">
        <v>2860.03</v>
      </c>
      <c r="I515" s="168">
        <v>2860.03</v>
      </c>
      <c r="J515" s="168"/>
      <c r="K515" s="168"/>
      <c r="L515" s="168"/>
      <c r="M515" s="168"/>
      <c r="N515" s="168"/>
      <c r="O515" s="168"/>
      <c r="P515" s="168"/>
      <c r="Q515" s="168">
        <f>3412.1-2860.03</f>
        <v>552.06999999999971</v>
      </c>
      <c r="R515" s="168">
        <f>Q515</f>
        <v>552.06999999999971</v>
      </c>
      <c r="S515" s="168"/>
      <c r="T515" s="168"/>
      <c r="U515" s="168"/>
      <c r="V515" s="168"/>
      <c r="W515" s="168">
        <v>1432.7470000000001</v>
      </c>
      <c r="X515" s="168">
        <v>1432.7470000000001</v>
      </c>
      <c r="Y515" s="168"/>
      <c r="Z515" s="168"/>
      <c r="AA515" s="168"/>
      <c r="AB515" s="168"/>
      <c r="AC515" s="168"/>
      <c r="AD515" s="168"/>
      <c r="AE515" s="168"/>
      <c r="AF515" s="168"/>
      <c r="AG515" s="168"/>
      <c r="AH515" s="168"/>
      <c r="AI515" s="168"/>
      <c r="AJ515" s="168"/>
      <c r="AK515" s="168"/>
      <c r="AL515" s="168"/>
      <c r="AM515" s="168"/>
      <c r="AN515" s="168"/>
      <c r="AO515" s="168"/>
      <c r="AP515" s="168"/>
      <c r="AQ515" s="168"/>
      <c r="AR515" s="168"/>
      <c r="AS515" s="168"/>
      <c r="AT515" s="168"/>
      <c r="AU515" s="168"/>
      <c r="AV515" s="168"/>
      <c r="AW515" s="168"/>
      <c r="AX515" s="168"/>
      <c r="AY515" s="168"/>
      <c r="AZ515" s="168"/>
      <c r="BA515" s="168"/>
      <c r="BB515" s="165"/>
      <c r="BC515" s="167"/>
    </row>
    <row r="516" spans="1:55" ht="82.5" customHeight="1">
      <c r="A516" s="265"/>
      <c r="B516" s="277"/>
      <c r="C516" s="277"/>
      <c r="D516" s="211" t="s">
        <v>276</v>
      </c>
      <c r="E516" s="168">
        <f t="shared" ref="E516:E518" si="433">H516+K516+N516+Q516+T516+W516+Z516+AE516+AJ516+AO516+AT516+AY516</f>
        <v>0</v>
      </c>
      <c r="F516" s="168">
        <f t="shared" si="431"/>
        <v>0</v>
      </c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8"/>
      <c r="AM516" s="168"/>
      <c r="AN516" s="168"/>
      <c r="AO516" s="168"/>
      <c r="AP516" s="168"/>
      <c r="AQ516" s="168"/>
      <c r="AR516" s="168"/>
      <c r="AS516" s="168"/>
      <c r="AT516" s="168"/>
      <c r="AU516" s="168"/>
      <c r="AV516" s="168"/>
      <c r="AW516" s="168"/>
      <c r="AX516" s="168"/>
      <c r="AY516" s="168"/>
      <c r="AZ516" s="168"/>
      <c r="BA516" s="168"/>
      <c r="BB516" s="165"/>
      <c r="BC516" s="167"/>
    </row>
    <row r="517" spans="1:55" ht="22.5" customHeight="1">
      <c r="A517" s="265"/>
      <c r="B517" s="277"/>
      <c r="C517" s="277"/>
      <c r="D517" s="211" t="s">
        <v>271</v>
      </c>
      <c r="E517" s="168">
        <f t="shared" si="433"/>
        <v>0</v>
      </c>
      <c r="F517" s="168">
        <f t="shared" si="431"/>
        <v>0</v>
      </c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  <c r="AK517" s="168"/>
      <c r="AL517" s="168"/>
      <c r="AM517" s="168"/>
      <c r="AN517" s="168"/>
      <c r="AO517" s="168"/>
      <c r="AP517" s="168"/>
      <c r="AQ517" s="168"/>
      <c r="AR517" s="168"/>
      <c r="AS517" s="168"/>
      <c r="AT517" s="168"/>
      <c r="AU517" s="168"/>
      <c r="AV517" s="168"/>
      <c r="AW517" s="168"/>
      <c r="AX517" s="168"/>
      <c r="AY517" s="168"/>
      <c r="AZ517" s="168"/>
      <c r="BA517" s="168"/>
      <c r="BB517" s="165"/>
      <c r="BC517" s="167"/>
    </row>
    <row r="518" spans="1:55" ht="31.2">
      <c r="A518" s="265"/>
      <c r="B518" s="277"/>
      <c r="C518" s="277"/>
      <c r="D518" s="212" t="s">
        <v>43</v>
      </c>
      <c r="E518" s="168">
        <f t="shared" si="433"/>
        <v>0</v>
      </c>
      <c r="F518" s="168">
        <f t="shared" si="431"/>
        <v>0</v>
      </c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68"/>
      <c r="AJ518" s="168"/>
      <c r="AK518" s="168"/>
      <c r="AL518" s="168"/>
      <c r="AM518" s="168"/>
      <c r="AN518" s="168"/>
      <c r="AO518" s="168"/>
      <c r="AP518" s="168"/>
      <c r="AQ518" s="168"/>
      <c r="AR518" s="168"/>
      <c r="AS518" s="168"/>
      <c r="AT518" s="168"/>
      <c r="AU518" s="168"/>
      <c r="AV518" s="168"/>
      <c r="AW518" s="168"/>
      <c r="AX518" s="168"/>
      <c r="AY518" s="168"/>
      <c r="AZ518" s="168"/>
      <c r="BA518" s="168"/>
      <c r="BB518" s="165"/>
      <c r="BC518" s="167"/>
    </row>
    <row r="519" spans="1:55" ht="22.5" customHeight="1">
      <c r="A519" s="265"/>
      <c r="B519" s="277" t="s">
        <v>317</v>
      </c>
      <c r="C519" s="277"/>
      <c r="D519" s="154" t="s">
        <v>41</v>
      </c>
      <c r="E519" s="168">
        <f t="shared" ref="E519:E521" si="434">H519+K519+N519+Q519+T519+W519+Z519+AE519+AJ519+AO519+AT519+AY519</f>
        <v>4704.7739999999994</v>
      </c>
      <c r="F519" s="168">
        <f t="shared" ref="F519:F525" si="435">I519+L519+O519+R519+U519+X519+AA519+AF519+AK519+AP519+AU519+AZ519</f>
        <v>4704.7739999999994</v>
      </c>
      <c r="G519" s="168">
        <f t="shared" si="412"/>
        <v>100</v>
      </c>
      <c r="H519" s="168">
        <f>H520+H521+H522+H524+H525</f>
        <v>2313.02</v>
      </c>
      <c r="I519" s="168">
        <f t="shared" ref="I519:AZ519" si="436">I520+I521+I522+I524+I525</f>
        <v>2313.02</v>
      </c>
      <c r="J519" s="168"/>
      <c r="K519" s="168">
        <f t="shared" si="436"/>
        <v>0</v>
      </c>
      <c r="L519" s="168">
        <f t="shared" si="436"/>
        <v>0</v>
      </c>
      <c r="M519" s="168"/>
      <c r="N519" s="168">
        <f t="shared" si="436"/>
        <v>0</v>
      </c>
      <c r="O519" s="168">
        <f t="shared" si="436"/>
        <v>0</v>
      </c>
      <c r="P519" s="168"/>
      <c r="Q519" s="168">
        <f t="shared" si="436"/>
        <v>654.48</v>
      </c>
      <c r="R519" s="168">
        <f t="shared" si="436"/>
        <v>654.48</v>
      </c>
      <c r="S519" s="168"/>
      <c r="T519" s="168">
        <f t="shared" si="436"/>
        <v>0</v>
      </c>
      <c r="U519" s="168">
        <f t="shared" si="436"/>
        <v>0</v>
      </c>
      <c r="V519" s="168"/>
      <c r="W519" s="168">
        <f t="shared" si="436"/>
        <v>1737.2739999999999</v>
      </c>
      <c r="X519" s="168">
        <f t="shared" si="436"/>
        <v>1737.2739999999999</v>
      </c>
      <c r="Y519" s="168"/>
      <c r="Z519" s="168">
        <f t="shared" si="436"/>
        <v>0</v>
      </c>
      <c r="AA519" s="168">
        <f t="shared" si="436"/>
        <v>0</v>
      </c>
      <c r="AB519" s="168">
        <f t="shared" si="436"/>
        <v>0</v>
      </c>
      <c r="AC519" s="168">
        <f t="shared" si="436"/>
        <v>0</v>
      </c>
      <c r="AD519" s="168"/>
      <c r="AE519" s="168">
        <f t="shared" si="436"/>
        <v>0</v>
      </c>
      <c r="AF519" s="168">
        <f t="shared" si="436"/>
        <v>0</v>
      </c>
      <c r="AG519" s="168">
        <f t="shared" si="436"/>
        <v>0</v>
      </c>
      <c r="AH519" s="168">
        <f t="shared" si="436"/>
        <v>0</v>
      </c>
      <c r="AI519" s="168"/>
      <c r="AJ519" s="168">
        <f t="shared" si="436"/>
        <v>0</v>
      </c>
      <c r="AK519" s="168">
        <f t="shared" si="436"/>
        <v>0</v>
      </c>
      <c r="AL519" s="168">
        <f t="shared" si="436"/>
        <v>0</v>
      </c>
      <c r="AM519" s="168">
        <f t="shared" si="436"/>
        <v>0</v>
      </c>
      <c r="AN519" s="168"/>
      <c r="AO519" s="168">
        <f t="shared" si="436"/>
        <v>0</v>
      </c>
      <c r="AP519" s="168">
        <f t="shared" si="436"/>
        <v>0</v>
      </c>
      <c r="AQ519" s="168">
        <f t="shared" si="436"/>
        <v>0</v>
      </c>
      <c r="AR519" s="168">
        <f t="shared" si="436"/>
        <v>0</v>
      </c>
      <c r="AS519" s="168"/>
      <c r="AT519" s="168">
        <f t="shared" si="436"/>
        <v>0</v>
      </c>
      <c r="AU519" s="168">
        <f t="shared" si="436"/>
        <v>0</v>
      </c>
      <c r="AV519" s="168">
        <f t="shared" si="436"/>
        <v>0</v>
      </c>
      <c r="AW519" s="168">
        <f t="shared" si="436"/>
        <v>0</v>
      </c>
      <c r="AX519" s="168"/>
      <c r="AY519" s="168">
        <f t="shared" si="436"/>
        <v>0</v>
      </c>
      <c r="AZ519" s="168">
        <f t="shared" si="436"/>
        <v>0</v>
      </c>
      <c r="BA519" s="168"/>
      <c r="BB519" s="165"/>
      <c r="BC519" s="167"/>
    </row>
    <row r="520" spans="1:55" ht="32.25" customHeight="1">
      <c r="A520" s="265"/>
      <c r="B520" s="277"/>
      <c r="C520" s="277"/>
      <c r="D520" s="152" t="s">
        <v>37</v>
      </c>
      <c r="E520" s="168">
        <f t="shared" si="434"/>
        <v>0</v>
      </c>
      <c r="F520" s="168">
        <f t="shared" si="435"/>
        <v>0</v>
      </c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  <c r="AK520" s="168"/>
      <c r="AL520" s="168"/>
      <c r="AM520" s="168"/>
      <c r="AN520" s="168"/>
      <c r="AO520" s="168"/>
      <c r="AP520" s="168"/>
      <c r="AQ520" s="168"/>
      <c r="AR520" s="168"/>
      <c r="AS520" s="168"/>
      <c r="AT520" s="168"/>
      <c r="AU520" s="168"/>
      <c r="AV520" s="168"/>
      <c r="AW520" s="168"/>
      <c r="AX520" s="168"/>
      <c r="AY520" s="168"/>
      <c r="AZ520" s="168"/>
      <c r="BA520" s="168"/>
      <c r="BB520" s="165"/>
      <c r="BC520" s="167"/>
    </row>
    <row r="521" spans="1:55" ht="50.25" customHeight="1">
      <c r="A521" s="265"/>
      <c r="B521" s="277"/>
      <c r="C521" s="277"/>
      <c r="D521" s="178" t="s">
        <v>2</v>
      </c>
      <c r="E521" s="168">
        <f t="shared" si="434"/>
        <v>0</v>
      </c>
      <c r="F521" s="168">
        <f t="shared" si="435"/>
        <v>0</v>
      </c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8"/>
      <c r="AG521" s="168"/>
      <c r="AH521" s="168"/>
      <c r="AI521" s="168"/>
      <c r="AJ521" s="168"/>
      <c r="AK521" s="168"/>
      <c r="AL521" s="168"/>
      <c r="AM521" s="168"/>
      <c r="AN521" s="168"/>
      <c r="AO521" s="168"/>
      <c r="AP521" s="168"/>
      <c r="AQ521" s="168"/>
      <c r="AR521" s="168"/>
      <c r="AS521" s="168"/>
      <c r="AT521" s="168"/>
      <c r="AU521" s="168"/>
      <c r="AV521" s="168"/>
      <c r="AW521" s="168"/>
      <c r="AX521" s="168"/>
      <c r="AY521" s="168"/>
      <c r="AZ521" s="168"/>
      <c r="BA521" s="168"/>
      <c r="BB521" s="165"/>
      <c r="BC521" s="167"/>
    </row>
    <row r="522" spans="1:55" ht="22.5" customHeight="1">
      <c r="A522" s="265"/>
      <c r="B522" s="277"/>
      <c r="C522" s="277"/>
      <c r="D522" s="211" t="s">
        <v>270</v>
      </c>
      <c r="E522" s="168">
        <f>H522+K522+N522+Q522+T522+W522+Z522+AE522+AJ522+AO522+AT522+AY522</f>
        <v>4704.7739999999994</v>
      </c>
      <c r="F522" s="168">
        <f t="shared" si="435"/>
        <v>4704.7739999999994</v>
      </c>
      <c r="G522" s="168">
        <f t="shared" si="412"/>
        <v>100</v>
      </c>
      <c r="H522" s="168">
        <v>2313.02</v>
      </c>
      <c r="I522" s="168">
        <v>2313.02</v>
      </c>
      <c r="J522" s="168"/>
      <c r="K522" s="168"/>
      <c r="L522" s="168"/>
      <c r="M522" s="168"/>
      <c r="N522" s="168"/>
      <c r="O522" s="168"/>
      <c r="P522" s="168"/>
      <c r="Q522" s="168">
        <f>2967.5-2313.02</f>
        <v>654.48</v>
      </c>
      <c r="R522" s="168">
        <f>Q522</f>
        <v>654.48</v>
      </c>
      <c r="S522" s="168"/>
      <c r="T522" s="168"/>
      <c r="U522" s="168"/>
      <c r="V522" s="168"/>
      <c r="W522" s="168">
        <v>1737.2739999999999</v>
      </c>
      <c r="X522" s="168">
        <v>1737.2739999999999</v>
      </c>
      <c r="Y522" s="168"/>
      <c r="Z522" s="168"/>
      <c r="AA522" s="168"/>
      <c r="AB522" s="168"/>
      <c r="AC522" s="168"/>
      <c r="AD522" s="168"/>
      <c r="AE522" s="168"/>
      <c r="AF522" s="168"/>
      <c r="AG522" s="168"/>
      <c r="AH522" s="168"/>
      <c r="AI522" s="168"/>
      <c r="AJ522" s="168"/>
      <c r="AK522" s="168"/>
      <c r="AL522" s="168"/>
      <c r="AM522" s="168"/>
      <c r="AN522" s="168"/>
      <c r="AO522" s="168"/>
      <c r="AP522" s="168"/>
      <c r="AQ522" s="168"/>
      <c r="AR522" s="168"/>
      <c r="AS522" s="168"/>
      <c r="AT522" s="168"/>
      <c r="AU522" s="168"/>
      <c r="AV522" s="168"/>
      <c r="AW522" s="168"/>
      <c r="AX522" s="168"/>
      <c r="AY522" s="168"/>
      <c r="AZ522" s="168"/>
      <c r="BA522" s="168"/>
      <c r="BB522" s="165"/>
      <c r="BC522" s="167"/>
    </row>
    <row r="523" spans="1:55" ht="82.5" customHeight="1">
      <c r="A523" s="265"/>
      <c r="B523" s="277"/>
      <c r="C523" s="277"/>
      <c r="D523" s="211" t="s">
        <v>276</v>
      </c>
      <c r="E523" s="168">
        <f t="shared" ref="E523:E528" si="437">H523+K523+N523+Q523+T523+W523+Z523+AE523+AJ523+AO523+AT523+AY523</f>
        <v>0</v>
      </c>
      <c r="F523" s="168">
        <f t="shared" si="435"/>
        <v>0</v>
      </c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8"/>
      <c r="AD523" s="168"/>
      <c r="AE523" s="168"/>
      <c r="AF523" s="168"/>
      <c r="AG523" s="168"/>
      <c r="AH523" s="168"/>
      <c r="AI523" s="168"/>
      <c r="AJ523" s="168"/>
      <c r="AK523" s="168"/>
      <c r="AL523" s="168"/>
      <c r="AM523" s="168"/>
      <c r="AN523" s="168"/>
      <c r="AO523" s="168"/>
      <c r="AP523" s="168"/>
      <c r="AQ523" s="168"/>
      <c r="AR523" s="168"/>
      <c r="AS523" s="168"/>
      <c r="AT523" s="168"/>
      <c r="AU523" s="168"/>
      <c r="AV523" s="168"/>
      <c r="AW523" s="168"/>
      <c r="AX523" s="168"/>
      <c r="AY523" s="168"/>
      <c r="AZ523" s="168"/>
      <c r="BA523" s="168"/>
      <c r="BB523" s="165"/>
      <c r="BC523" s="167"/>
    </row>
    <row r="524" spans="1:55" ht="22.5" customHeight="1">
      <c r="A524" s="265"/>
      <c r="B524" s="277"/>
      <c r="C524" s="277"/>
      <c r="D524" s="211" t="s">
        <v>271</v>
      </c>
      <c r="E524" s="168">
        <f t="shared" si="437"/>
        <v>0</v>
      </c>
      <c r="F524" s="168">
        <f t="shared" si="435"/>
        <v>0</v>
      </c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  <c r="AK524" s="168"/>
      <c r="AL524" s="168"/>
      <c r="AM524" s="168"/>
      <c r="AN524" s="168"/>
      <c r="AO524" s="168"/>
      <c r="AP524" s="168"/>
      <c r="AQ524" s="168"/>
      <c r="AR524" s="168"/>
      <c r="AS524" s="168"/>
      <c r="AT524" s="168"/>
      <c r="AU524" s="168"/>
      <c r="AV524" s="168"/>
      <c r="AW524" s="168"/>
      <c r="AX524" s="168"/>
      <c r="AY524" s="168"/>
      <c r="AZ524" s="168"/>
      <c r="BA524" s="168"/>
      <c r="BB524" s="165"/>
      <c r="BC524" s="167"/>
    </row>
    <row r="525" spans="1:55" ht="31.2">
      <c r="A525" s="265"/>
      <c r="B525" s="277"/>
      <c r="C525" s="277"/>
      <c r="D525" s="212" t="s">
        <v>43</v>
      </c>
      <c r="E525" s="168">
        <f t="shared" si="437"/>
        <v>0</v>
      </c>
      <c r="F525" s="168">
        <f t="shared" si="435"/>
        <v>0</v>
      </c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  <c r="AK525" s="168"/>
      <c r="AL525" s="168"/>
      <c r="AM525" s="168"/>
      <c r="AN525" s="168"/>
      <c r="AO525" s="168"/>
      <c r="AP525" s="168"/>
      <c r="AQ525" s="168"/>
      <c r="AR525" s="168"/>
      <c r="AS525" s="168"/>
      <c r="AT525" s="168"/>
      <c r="AU525" s="168"/>
      <c r="AV525" s="168"/>
      <c r="AW525" s="168"/>
      <c r="AX525" s="168"/>
      <c r="AY525" s="168"/>
      <c r="AZ525" s="168"/>
      <c r="BA525" s="168"/>
      <c r="BB525" s="165"/>
      <c r="BC525" s="167"/>
    </row>
    <row r="526" spans="1:55" ht="22.5" customHeight="1">
      <c r="A526" s="265"/>
      <c r="B526" s="277" t="s">
        <v>318</v>
      </c>
      <c r="C526" s="277"/>
      <c r="D526" s="154" t="s">
        <v>41</v>
      </c>
      <c r="E526" s="168">
        <f t="shared" si="437"/>
        <v>4824.2550000000001</v>
      </c>
      <c r="F526" s="168">
        <f t="shared" ref="F526:F532" si="438">I526+L526+O526+R526+U526+X526+AA526+AF526+AK526+AP526+AU526+AZ526</f>
        <v>4824.2550000000001</v>
      </c>
      <c r="G526" s="168">
        <f t="shared" si="412"/>
        <v>100</v>
      </c>
      <c r="H526" s="168">
        <f>H527+H528+H529+H531+H532</f>
        <v>3153.35</v>
      </c>
      <c r="I526" s="168">
        <f t="shared" ref="I526:AZ526" si="439">I527+I528+I529+I531+I532</f>
        <v>3153.35</v>
      </c>
      <c r="J526" s="168"/>
      <c r="K526" s="168">
        <f t="shared" si="439"/>
        <v>0</v>
      </c>
      <c r="L526" s="168">
        <f t="shared" si="439"/>
        <v>0</v>
      </c>
      <c r="M526" s="168"/>
      <c r="N526" s="168">
        <f t="shared" si="439"/>
        <v>0</v>
      </c>
      <c r="O526" s="168">
        <f t="shared" si="439"/>
        <v>0</v>
      </c>
      <c r="P526" s="168"/>
      <c r="Q526" s="168">
        <f t="shared" si="439"/>
        <v>690.65000000000009</v>
      </c>
      <c r="R526" s="168">
        <f t="shared" si="439"/>
        <v>690.65000000000009</v>
      </c>
      <c r="S526" s="168"/>
      <c r="T526" s="168">
        <f t="shared" si="439"/>
        <v>0</v>
      </c>
      <c r="U526" s="168">
        <f t="shared" si="439"/>
        <v>0</v>
      </c>
      <c r="V526" s="168"/>
      <c r="W526" s="168">
        <f t="shared" si="439"/>
        <v>980.255</v>
      </c>
      <c r="X526" s="168">
        <f t="shared" si="439"/>
        <v>980.255</v>
      </c>
      <c r="Y526" s="168"/>
      <c r="Z526" s="168">
        <f t="shared" si="439"/>
        <v>0</v>
      </c>
      <c r="AA526" s="168">
        <f t="shared" si="439"/>
        <v>0</v>
      </c>
      <c r="AB526" s="168">
        <f t="shared" si="439"/>
        <v>0</v>
      </c>
      <c r="AC526" s="168">
        <f t="shared" si="439"/>
        <v>0</v>
      </c>
      <c r="AD526" s="168"/>
      <c r="AE526" s="168">
        <f t="shared" si="439"/>
        <v>0</v>
      </c>
      <c r="AF526" s="168">
        <f t="shared" si="439"/>
        <v>0</v>
      </c>
      <c r="AG526" s="168">
        <f t="shared" si="439"/>
        <v>0</v>
      </c>
      <c r="AH526" s="168">
        <f t="shared" si="439"/>
        <v>0</v>
      </c>
      <c r="AI526" s="168"/>
      <c r="AJ526" s="168">
        <f t="shared" si="439"/>
        <v>0</v>
      </c>
      <c r="AK526" s="168">
        <f t="shared" si="439"/>
        <v>0</v>
      </c>
      <c r="AL526" s="168">
        <f t="shared" si="439"/>
        <v>0</v>
      </c>
      <c r="AM526" s="168">
        <f t="shared" si="439"/>
        <v>0</v>
      </c>
      <c r="AN526" s="168"/>
      <c r="AO526" s="168">
        <f t="shared" si="439"/>
        <v>0</v>
      </c>
      <c r="AP526" s="168">
        <f t="shared" si="439"/>
        <v>0</v>
      </c>
      <c r="AQ526" s="168">
        <f t="shared" si="439"/>
        <v>0</v>
      </c>
      <c r="AR526" s="168">
        <f t="shared" si="439"/>
        <v>0</v>
      </c>
      <c r="AS526" s="168"/>
      <c r="AT526" s="168">
        <f t="shared" si="439"/>
        <v>0</v>
      </c>
      <c r="AU526" s="168">
        <f t="shared" si="439"/>
        <v>0</v>
      </c>
      <c r="AV526" s="168">
        <f t="shared" si="439"/>
        <v>0</v>
      </c>
      <c r="AW526" s="168">
        <f t="shared" si="439"/>
        <v>0</v>
      </c>
      <c r="AX526" s="168"/>
      <c r="AY526" s="168">
        <f t="shared" si="439"/>
        <v>0</v>
      </c>
      <c r="AZ526" s="168">
        <f t="shared" si="439"/>
        <v>0</v>
      </c>
      <c r="BA526" s="168"/>
      <c r="BB526" s="165"/>
      <c r="BC526" s="167"/>
    </row>
    <row r="527" spans="1:55" ht="32.25" customHeight="1">
      <c r="A527" s="265"/>
      <c r="B527" s="277"/>
      <c r="C527" s="277"/>
      <c r="D527" s="152" t="s">
        <v>37</v>
      </c>
      <c r="E527" s="168">
        <f t="shared" si="437"/>
        <v>0</v>
      </c>
      <c r="F527" s="168">
        <f t="shared" si="438"/>
        <v>0</v>
      </c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  <c r="AK527" s="168"/>
      <c r="AL527" s="168"/>
      <c r="AM527" s="168"/>
      <c r="AN527" s="168"/>
      <c r="AO527" s="168"/>
      <c r="AP527" s="168"/>
      <c r="AQ527" s="168"/>
      <c r="AR527" s="168"/>
      <c r="AS527" s="168"/>
      <c r="AT527" s="168"/>
      <c r="AU527" s="168"/>
      <c r="AV527" s="168"/>
      <c r="AW527" s="168"/>
      <c r="AX527" s="168"/>
      <c r="AY527" s="168"/>
      <c r="AZ527" s="168"/>
      <c r="BA527" s="168"/>
      <c r="BB527" s="165"/>
      <c r="BC527" s="167"/>
    </row>
    <row r="528" spans="1:55" ht="50.25" customHeight="1">
      <c r="A528" s="265"/>
      <c r="B528" s="277"/>
      <c r="C528" s="277"/>
      <c r="D528" s="178" t="s">
        <v>2</v>
      </c>
      <c r="E528" s="168">
        <f t="shared" si="437"/>
        <v>0</v>
      </c>
      <c r="F528" s="168">
        <f t="shared" si="438"/>
        <v>0</v>
      </c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8"/>
      <c r="AG528" s="168"/>
      <c r="AH528" s="168"/>
      <c r="AI528" s="168"/>
      <c r="AJ528" s="168"/>
      <c r="AK528" s="168"/>
      <c r="AL528" s="168"/>
      <c r="AM528" s="168"/>
      <c r="AN528" s="168"/>
      <c r="AO528" s="168"/>
      <c r="AP528" s="168"/>
      <c r="AQ528" s="168"/>
      <c r="AR528" s="168"/>
      <c r="AS528" s="168"/>
      <c r="AT528" s="168"/>
      <c r="AU528" s="168"/>
      <c r="AV528" s="168"/>
      <c r="AW528" s="168"/>
      <c r="AX528" s="168"/>
      <c r="AY528" s="168"/>
      <c r="AZ528" s="168"/>
      <c r="BA528" s="168"/>
      <c r="BB528" s="165"/>
      <c r="BC528" s="167"/>
    </row>
    <row r="529" spans="1:55" ht="22.5" customHeight="1">
      <c r="A529" s="265"/>
      <c r="B529" s="277"/>
      <c r="C529" s="277"/>
      <c r="D529" s="211" t="s">
        <v>270</v>
      </c>
      <c r="E529" s="168">
        <f>H529+K529+N529+Q529+T529+W529+Z529+AE529+AJ529+AO529+AT529+AY529</f>
        <v>4824.2550000000001</v>
      </c>
      <c r="F529" s="168">
        <f t="shared" si="438"/>
        <v>4824.2550000000001</v>
      </c>
      <c r="G529" s="168">
        <f t="shared" si="412"/>
        <v>100</v>
      </c>
      <c r="H529" s="168">
        <v>3153.35</v>
      </c>
      <c r="I529" s="168">
        <v>3153.35</v>
      </c>
      <c r="J529" s="168"/>
      <c r="K529" s="168"/>
      <c r="L529" s="168"/>
      <c r="M529" s="168"/>
      <c r="N529" s="168"/>
      <c r="O529" s="168"/>
      <c r="P529" s="168"/>
      <c r="Q529" s="168">
        <f>3844-3153.35</f>
        <v>690.65000000000009</v>
      </c>
      <c r="R529" s="168">
        <f>Q529</f>
        <v>690.65000000000009</v>
      </c>
      <c r="S529" s="168"/>
      <c r="T529" s="168"/>
      <c r="U529" s="168"/>
      <c r="V529" s="168"/>
      <c r="W529" s="168">
        <v>980.255</v>
      </c>
      <c r="X529" s="168">
        <v>980.255</v>
      </c>
      <c r="Y529" s="168"/>
      <c r="Z529" s="168"/>
      <c r="AA529" s="168"/>
      <c r="AB529" s="168"/>
      <c r="AC529" s="168"/>
      <c r="AD529" s="168"/>
      <c r="AE529" s="168"/>
      <c r="AF529" s="168"/>
      <c r="AG529" s="168"/>
      <c r="AH529" s="168"/>
      <c r="AI529" s="168"/>
      <c r="AJ529" s="168"/>
      <c r="AK529" s="168"/>
      <c r="AL529" s="168"/>
      <c r="AM529" s="168"/>
      <c r="AN529" s="168"/>
      <c r="AO529" s="168"/>
      <c r="AP529" s="168"/>
      <c r="AQ529" s="168"/>
      <c r="AR529" s="168"/>
      <c r="AS529" s="168"/>
      <c r="AT529" s="168"/>
      <c r="AU529" s="168"/>
      <c r="AV529" s="168"/>
      <c r="AW529" s="168"/>
      <c r="AX529" s="168"/>
      <c r="AY529" s="168"/>
      <c r="AZ529" s="168"/>
      <c r="BA529" s="168"/>
      <c r="BB529" s="165"/>
      <c r="BC529" s="167"/>
    </row>
    <row r="530" spans="1:55" ht="82.5" customHeight="1">
      <c r="A530" s="265"/>
      <c r="B530" s="277"/>
      <c r="C530" s="277"/>
      <c r="D530" s="211" t="s">
        <v>276</v>
      </c>
      <c r="E530" s="168">
        <f t="shared" ref="E530:E535" si="440">H530+K530+N530+Q530+T530+W530+Z530+AE530+AJ530+AO530+AT530+AY530</f>
        <v>0</v>
      </c>
      <c r="F530" s="168" t="s">
        <v>551</v>
      </c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  <c r="AA530" s="168"/>
      <c r="AB530" s="168"/>
      <c r="AC530" s="168"/>
      <c r="AD530" s="168"/>
      <c r="AE530" s="168"/>
      <c r="AF530" s="168"/>
      <c r="AG530" s="168"/>
      <c r="AH530" s="168"/>
      <c r="AI530" s="168"/>
      <c r="AJ530" s="168"/>
      <c r="AK530" s="168"/>
      <c r="AL530" s="168"/>
      <c r="AM530" s="168"/>
      <c r="AN530" s="168"/>
      <c r="AO530" s="168"/>
      <c r="AP530" s="168"/>
      <c r="AQ530" s="168"/>
      <c r="AR530" s="168"/>
      <c r="AS530" s="168"/>
      <c r="AT530" s="168"/>
      <c r="AU530" s="168"/>
      <c r="AV530" s="168"/>
      <c r="AW530" s="168"/>
      <c r="AX530" s="168"/>
      <c r="AY530" s="168"/>
      <c r="AZ530" s="168"/>
      <c r="BA530" s="168"/>
      <c r="BB530" s="165"/>
      <c r="BC530" s="167"/>
    </row>
    <row r="531" spans="1:55" ht="22.5" customHeight="1">
      <c r="A531" s="265"/>
      <c r="B531" s="277"/>
      <c r="C531" s="277"/>
      <c r="D531" s="211" t="s">
        <v>271</v>
      </c>
      <c r="E531" s="168">
        <f t="shared" si="440"/>
        <v>0</v>
      </c>
      <c r="F531" s="168">
        <f t="shared" si="438"/>
        <v>0</v>
      </c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  <c r="AA531" s="168"/>
      <c r="AB531" s="168"/>
      <c r="AC531" s="168"/>
      <c r="AD531" s="168"/>
      <c r="AE531" s="168"/>
      <c r="AF531" s="168"/>
      <c r="AG531" s="168"/>
      <c r="AH531" s="168"/>
      <c r="AI531" s="168"/>
      <c r="AJ531" s="168"/>
      <c r="AK531" s="168"/>
      <c r="AL531" s="168"/>
      <c r="AM531" s="168"/>
      <c r="AN531" s="168"/>
      <c r="AO531" s="168"/>
      <c r="AP531" s="168"/>
      <c r="AQ531" s="168"/>
      <c r="AR531" s="168"/>
      <c r="AS531" s="168"/>
      <c r="AT531" s="168"/>
      <c r="AU531" s="168"/>
      <c r="AV531" s="168"/>
      <c r="AW531" s="168"/>
      <c r="AX531" s="168"/>
      <c r="AY531" s="168"/>
      <c r="AZ531" s="168"/>
      <c r="BA531" s="168"/>
      <c r="BB531" s="165"/>
      <c r="BC531" s="167"/>
    </row>
    <row r="532" spans="1:55" ht="31.2">
      <c r="A532" s="265"/>
      <c r="B532" s="277"/>
      <c r="C532" s="277"/>
      <c r="D532" s="212" t="s">
        <v>43</v>
      </c>
      <c r="E532" s="168">
        <f t="shared" si="440"/>
        <v>0</v>
      </c>
      <c r="F532" s="168">
        <f t="shared" si="438"/>
        <v>0</v>
      </c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  <c r="AA532" s="168"/>
      <c r="AB532" s="168"/>
      <c r="AC532" s="168"/>
      <c r="AD532" s="168"/>
      <c r="AE532" s="168"/>
      <c r="AF532" s="168"/>
      <c r="AG532" s="168"/>
      <c r="AH532" s="168"/>
      <c r="AI532" s="168"/>
      <c r="AJ532" s="168"/>
      <c r="AK532" s="168"/>
      <c r="AL532" s="168"/>
      <c r="AM532" s="168"/>
      <c r="AN532" s="168"/>
      <c r="AO532" s="168"/>
      <c r="AP532" s="168"/>
      <c r="AQ532" s="168"/>
      <c r="AR532" s="168"/>
      <c r="AS532" s="168"/>
      <c r="AT532" s="168"/>
      <c r="AU532" s="168"/>
      <c r="AV532" s="168"/>
      <c r="AW532" s="168"/>
      <c r="AX532" s="168"/>
      <c r="AY532" s="168"/>
      <c r="AZ532" s="168"/>
      <c r="BA532" s="168"/>
      <c r="BB532" s="165"/>
      <c r="BC532" s="167"/>
    </row>
    <row r="533" spans="1:55" ht="22.5" customHeight="1">
      <c r="A533" s="265"/>
      <c r="B533" s="277" t="s">
        <v>319</v>
      </c>
      <c r="C533" s="277"/>
      <c r="D533" s="154" t="s">
        <v>41</v>
      </c>
      <c r="E533" s="168">
        <f t="shared" si="440"/>
        <v>759.48399999999992</v>
      </c>
      <c r="F533" s="168">
        <f t="shared" ref="F533:F596" si="441">I533+L533+O533+R533+U533+X533+AA533+AF533+AK533+AP533+AU533+AZ533</f>
        <v>759.48399999999992</v>
      </c>
      <c r="G533" s="168">
        <f t="shared" si="412"/>
        <v>100</v>
      </c>
      <c r="H533" s="168">
        <f>H534+H535+H536+H538+H539</f>
        <v>339.85</v>
      </c>
      <c r="I533" s="168">
        <f t="shared" ref="I533:AZ533" si="442">I534+I535+I536+I538+I539</f>
        <v>339.85</v>
      </c>
      <c r="J533" s="168"/>
      <c r="K533" s="168">
        <f t="shared" si="442"/>
        <v>0</v>
      </c>
      <c r="L533" s="168">
        <f t="shared" si="442"/>
        <v>0</v>
      </c>
      <c r="M533" s="168"/>
      <c r="N533" s="168">
        <f t="shared" si="442"/>
        <v>0</v>
      </c>
      <c r="O533" s="168">
        <f t="shared" si="442"/>
        <v>0</v>
      </c>
      <c r="P533" s="168"/>
      <c r="Q533" s="168">
        <f t="shared" si="442"/>
        <v>93.65</v>
      </c>
      <c r="R533" s="168">
        <f t="shared" si="442"/>
        <v>93.65</v>
      </c>
      <c r="S533" s="168"/>
      <c r="T533" s="168">
        <f t="shared" si="442"/>
        <v>0</v>
      </c>
      <c r="U533" s="168">
        <f t="shared" si="442"/>
        <v>0</v>
      </c>
      <c r="V533" s="168"/>
      <c r="W533" s="168">
        <f t="shared" si="442"/>
        <v>325.98399999999998</v>
      </c>
      <c r="X533" s="168">
        <f t="shared" si="442"/>
        <v>325.98399999999998</v>
      </c>
      <c r="Y533" s="168"/>
      <c r="Z533" s="168">
        <f t="shared" si="442"/>
        <v>0</v>
      </c>
      <c r="AA533" s="168">
        <f t="shared" si="442"/>
        <v>0</v>
      </c>
      <c r="AB533" s="168">
        <f t="shared" si="442"/>
        <v>0</v>
      </c>
      <c r="AC533" s="168">
        <f t="shared" si="442"/>
        <v>0</v>
      </c>
      <c r="AD533" s="168"/>
      <c r="AE533" s="168">
        <f t="shared" si="442"/>
        <v>0</v>
      </c>
      <c r="AF533" s="168">
        <f t="shared" si="442"/>
        <v>0</v>
      </c>
      <c r="AG533" s="168">
        <f t="shared" si="442"/>
        <v>0</v>
      </c>
      <c r="AH533" s="168">
        <f t="shared" si="442"/>
        <v>0</v>
      </c>
      <c r="AI533" s="168"/>
      <c r="AJ533" s="168">
        <f t="shared" si="442"/>
        <v>0</v>
      </c>
      <c r="AK533" s="168">
        <f t="shared" si="442"/>
        <v>0</v>
      </c>
      <c r="AL533" s="168">
        <f t="shared" si="442"/>
        <v>0</v>
      </c>
      <c r="AM533" s="168">
        <f t="shared" si="442"/>
        <v>0</v>
      </c>
      <c r="AN533" s="168"/>
      <c r="AO533" s="168">
        <f t="shared" si="442"/>
        <v>0</v>
      </c>
      <c r="AP533" s="168">
        <f t="shared" si="442"/>
        <v>0</v>
      </c>
      <c r="AQ533" s="168">
        <f t="shared" si="442"/>
        <v>0</v>
      </c>
      <c r="AR533" s="168">
        <f t="shared" si="442"/>
        <v>0</v>
      </c>
      <c r="AS533" s="168"/>
      <c r="AT533" s="168">
        <f t="shared" si="442"/>
        <v>0</v>
      </c>
      <c r="AU533" s="168">
        <f t="shared" si="442"/>
        <v>0</v>
      </c>
      <c r="AV533" s="168">
        <f t="shared" si="442"/>
        <v>0</v>
      </c>
      <c r="AW533" s="168">
        <f t="shared" si="442"/>
        <v>0</v>
      </c>
      <c r="AX533" s="168"/>
      <c r="AY533" s="168">
        <f t="shared" si="442"/>
        <v>0</v>
      </c>
      <c r="AZ533" s="168">
        <f t="shared" si="442"/>
        <v>0</v>
      </c>
      <c r="BA533" s="168"/>
      <c r="BB533" s="165"/>
      <c r="BC533" s="167"/>
    </row>
    <row r="534" spans="1:55" ht="32.25" customHeight="1">
      <c r="A534" s="265"/>
      <c r="B534" s="277"/>
      <c r="C534" s="277"/>
      <c r="D534" s="152" t="s">
        <v>37</v>
      </c>
      <c r="E534" s="168">
        <f t="shared" si="440"/>
        <v>0</v>
      </c>
      <c r="F534" s="168">
        <f t="shared" si="441"/>
        <v>0</v>
      </c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  <c r="AA534" s="168"/>
      <c r="AB534" s="168"/>
      <c r="AC534" s="168"/>
      <c r="AD534" s="168"/>
      <c r="AE534" s="168"/>
      <c r="AF534" s="168"/>
      <c r="AG534" s="168"/>
      <c r="AH534" s="168"/>
      <c r="AI534" s="168"/>
      <c r="AJ534" s="168"/>
      <c r="AK534" s="168"/>
      <c r="AL534" s="168"/>
      <c r="AM534" s="168"/>
      <c r="AN534" s="168"/>
      <c r="AO534" s="168"/>
      <c r="AP534" s="168"/>
      <c r="AQ534" s="168"/>
      <c r="AR534" s="168"/>
      <c r="AS534" s="168"/>
      <c r="AT534" s="168"/>
      <c r="AU534" s="168"/>
      <c r="AV534" s="168"/>
      <c r="AW534" s="168"/>
      <c r="AX534" s="168"/>
      <c r="AY534" s="168"/>
      <c r="AZ534" s="168"/>
      <c r="BA534" s="168"/>
      <c r="BB534" s="165"/>
      <c r="BC534" s="167"/>
    </row>
    <row r="535" spans="1:55" ht="50.25" customHeight="1">
      <c r="A535" s="265"/>
      <c r="B535" s="277"/>
      <c r="C535" s="277"/>
      <c r="D535" s="178" t="s">
        <v>2</v>
      </c>
      <c r="E535" s="168">
        <f t="shared" si="440"/>
        <v>0</v>
      </c>
      <c r="F535" s="168">
        <f t="shared" si="441"/>
        <v>0</v>
      </c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  <c r="AA535" s="168"/>
      <c r="AB535" s="168"/>
      <c r="AC535" s="168"/>
      <c r="AD535" s="168"/>
      <c r="AE535" s="168"/>
      <c r="AF535" s="168"/>
      <c r="AG535" s="168"/>
      <c r="AH535" s="168"/>
      <c r="AI535" s="168"/>
      <c r="AJ535" s="168"/>
      <c r="AK535" s="168"/>
      <c r="AL535" s="168"/>
      <c r="AM535" s="168"/>
      <c r="AN535" s="168"/>
      <c r="AO535" s="168"/>
      <c r="AP535" s="168"/>
      <c r="AQ535" s="168"/>
      <c r="AR535" s="168"/>
      <c r="AS535" s="168"/>
      <c r="AT535" s="168"/>
      <c r="AU535" s="168"/>
      <c r="AV535" s="168"/>
      <c r="AW535" s="168"/>
      <c r="AX535" s="168"/>
      <c r="AY535" s="168"/>
      <c r="AZ535" s="168"/>
      <c r="BA535" s="168"/>
      <c r="BB535" s="165"/>
      <c r="BC535" s="167"/>
    </row>
    <row r="536" spans="1:55" ht="22.5" customHeight="1">
      <c r="A536" s="265"/>
      <c r="B536" s="277"/>
      <c r="C536" s="277"/>
      <c r="D536" s="211" t="s">
        <v>270</v>
      </c>
      <c r="E536" s="168">
        <f>H536+K536+N536+Q536+T536+W536+Z536+AE536+AJ536+AO536+AT536+AY536</f>
        <v>759.48399999999992</v>
      </c>
      <c r="F536" s="168">
        <f t="shared" si="441"/>
        <v>759.48399999999992</v>
      </c>
      <c r="G536" s="168">
        <f t="shared" si="412"/>
        <v>100</v>
      </c>
      <c r="H536" s="168">
        <v>339.85</v>
      </c>
      <c r="I536" s="168">
        <v>339.85</v>
      </c>
      <c r="J536" s="168"/>
      <c r="K536" s="168"/>
      <c r="L536" s="168"/>
      <c r="M536" s="168"/>
      <c r="N536" s="168"/>
      <c r="O536" s="168"/>
      <c r="P536" s="168"/>
      <c r="Q536" s="168">
        <v>93.65</v>
      </c>
      <c r="R536" s="168">
        <v>93.65</v>
      </c>
      <c r="S536" s="168"/>
      <c r="T536" s="218"/>
      <c r="U536" s="168"/>
      <c r="V536" s="168"/>
      <c r="W536" s="168">
        <v>325.98399999999998</v>
      </c>
      <c r="X536" s="168">
        <v>325.98399999999998</v>
      </c>
      <c r="Y536" s="168"/>
      <c r="Z536" s="168"/>
      <c r="AA536" s="168"/>
      <c r="AB536" s="168"/>
      <c r="AC536" s="168"/>
      <c r="AD536" s="168"/>
      <c r="AE536" s="168"/>
      <c r="AF536" s="168"/>
      <c r="AG536" s="168"/>
      <c r="AH536" s="168"/>
      <c r="AI536" s="168"/>
      <c r="AJ536" s="168"/>
      <c r="AK536" s="168"/>
      <c r="AL536" s="168"/>
      <c r="AM536" s="168"/>
      <c r="AN536" s="168"/>
      <c r="AO536" s="168"/>
      <c r="AP536" s="168"/>
      <c r="AQ536" s="168"/>
      <c r="AR536" s="168"/>
      <c r="AS536" s="168"/>
      <c r="AT536" s="168"/>
      <c r="AU536" s="168"/>
      <c r="AV536" s="168"/>
      <c r="AW536" s="168"/>
      <c r="AX536" s="168"/>
      <c r="AY536" s="168"/>
      <c r="AZ536" s="168"/>
      <c r="BA536" s="168"/>
      <c r="BB536" s="165"/>
      <c r="BC536" s="167"/>
    </row>
    <row r="537" spans="1:55" ht="82.5" customHeight="1">
      <c r="A537" s="265"/>
      <c r="B537" s="277"/>
      <c r="C537" s="277"/>
      <c r="D537" s="211" t="s">
        <v>276</v>
      </c>
      <c r="E537" s="168">
        <f t="shared" ref="E537:E612" si="443">H537+K537+N537+Q537+T537+W537+Z537+AE537+AJ537+AO537+AT537+AY537</f>
        <v>0</v>
      </c>
      <c r="F537" s="168">
        <f t="shared" si="441"/>
        <v>0</v>
      </c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  <c r="AA537" s="168"/>
      <c r="AB537" s="168"/>
      <c r="AC537" s="168"/>
      <c r="AD537" s="168"/>
      <c r="AE537" s="168"/>
      <c r="AF537" s="168"/>
      <c r="AG537" s="168"/>
      <c r="AH537" s="168"/>
      <c r="AI537" s="168"/>
      <c r="AJ537" s="168"/>
      <c r="AK537" s="168"/>
      <c r="AL537" s="168"/>
      <c r="AM537" s="168"/>
      <c r="AN537" s="168"/>
      <c r="AO537" s="168"/>
      <c r="AP537" s="168"/>
      <c r="AQ537" s="168"/>
      <c r="AR537" s="168"/>
      <c r="AS537" s="168"/>
      <c r="AT537" s="168"/>
      <c r="AU537" s="168"/>
      <c r="AV537" s="168"/>
      <c r="AW537" s="168"/>
      <c r="AX537" s="168"/>
      <c r="AY537" s="168"/>
      <c r="AZ537" s="168"/>
      <c r="BA537" s="168"/>
      <c r="BB537" s="165"/>
      <c r="BC537" s="167"/>
    </row>
    <row r="538" spans="1:55" ht="22.5" customHeight="1">
      <c r="A538" s="265"/>
      <c r="B538" s="277"/>
      <c r="C538" s="277"/>
      <c r="D538" s="211" t="s">
        <v>271</v>
      </c>
      <c r="E538" s="168">
        <f t="shared" si="443"/>
        <v>0</v>
      </c>
      <c r="F538" s="168">
        <f t="shared" si="441"/>
        <v>0</v>
      </c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68"/>
      <c r="AE538" s="168"/>
      <c r="AF538" s="168"/>
      <c r="AG538" s="168"/>
      <c r="AH538" s="168"/>
      <c r="AI538" s="168"/>
      <c r="AJ538" s="168"/>
      <c r="AK538" s="168"/>
      <c r="AL538" s="168"/>
      <c r="AM538" s="168"/>
      <c r="AN538" s="168"/>
      <c r="AO538" s="168"/>
      <c r="AP538" s="168"/>
      <c r="AQ538" s="168"/>
      <c r="AR538" s="168"/>
      <c r="AS538" s="168"/>
      <c r="AT538" s="168"/>
      <c r="AU538" s="168"/>
      <c r="AV538" s="168"/>
      <c r="AW538" s="168"/>
      <c r="AX538" s="168"/>
      <c r="AY538" s="168"/>
      <c r="AZ538" s="168"/>
      <c r="BA538" s="168"/>
      <c r="BB538" s="165"/>
      <c r="BC538" s="167"/>
    </row>
    <row r="539" spans="1:55" ht="31.2">
      <c r="A539" s="265"/>
      <c r="B539" s="277"/>
      <c r="C539" s="277"/>
      <c r="D539" s="212" t="s">
        <v>43</v>
      </c>
      <c r="E539" s="168">
        <f t="shared" si="443"/>
        <v>0</v>
      </c>
      <c r="F539" s="168">
        <f t="shared" si="441"/>
        <v>0</v>
      </c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  <c r="AK539" s="168"/>
      <c r="AL539" s="168"/>
      <c r="AM539" s="168"/>
      <c r="AN539" s="168"/>
      <c r="AO539" s="168"/>
      <c r="AP539" s="168"/>
      <c r="AQ539" s="168"/>
      <c r="AR539" s="168"/>
      <c r="AS539" s="168"/>
      <c r="AT539" s="168"/>
      <c r="AU539" s="168"/>
      <c r="AV539" s="168"/>
      <c r="AW539" s="168"/>
      <c r="AX539" s="168"/>
      <c r="AY539" s="168"/>
      <c r="AZ539" s="168"/>
      <c r="BA539" s="168"/>
      <c r="BB539" s="165"/>
      <c r="BC539" s="167"/>
    </row>
    <row r="540" spans="1:55" s="182" customFormat="1" ht="22.5" customHeight="1">
      <c r="A540" s="265" t="s">
        <v>437</v>
      </c>
      <c r="B540" s="277" t="s">
        <v>438</v>
      </c>
      <c r="C540" s="277" t="s">
        <v>310</v>
      </c>
      <c r="D540" s="154" t="s">
        <v>41</v>
      </c>
      <c r="E540" s="168">
        <f t="shared" si="443"/>
        <v>59960.329999999994</v>
      </c>
      <c r="F540" s="168">
        <f t="shared" si="441"/>
        <v>59959.619999999995</v>
      </c>
      <c r="G540" s="168">
        <f t="shared" si="412"/>
        <v>99.998815883768501</v>
      </c>
      <c r="H540" s="168">
        <f>H541+H542+H543+H545+H546</f>
        <v>41931.539999999994</v>
      </c>
      <c r="I540" s="168">
        <f t="shared" ref="I540" si="444">I541+I542+I543+I545+I546</f>
        <v>41931.539999999994</v>
      </c>
      <c r="J540" s="168"/>
      <c r="K540" s="168">
        <f t="shared" ref="K540:L540" si="445">K541+K542+K543+K545+K546</f>
        <v>18028.080000000002</v>
      </c>
      <c r="L540" s="168">
        <f t="shared" si="445"/>
        <v>18028.080000000002</v>
      </c>
      <c r="M540" s="168"/>
      <c r="N540" s="168">
        <f t="shared" ref="N540:O540" si="446">N541+N542+N543+N545+N546</f>
        <v>0</v>
      </c>
      <c r="O540" s="168">
        <f t="shared" si="446"/>
        <v>0</v>
      </c>
      <c r="P540" s="168"/>
      <c r="Q540" s="168">
        <f t="shared" ref="Q540:R540" si="447">Q541+Q542+Q543+Q545+Q546</f>
        <v>0</v>
      </c>
      <c r="R540" s="168">
        <f t="shared" si="447"/>
        <v>0</v>
      </c>
      <c r="S540" s="168"/>
      <c r="T540" s="168">
        <f t="shared" ref="T540:U540" si="448">T541+T542+T543+T545+T546</f>
        <v>0</v>
      </c>
      <c r="U540" s="168">
        <f t="shared" si="448"/>
        <v>0</v>
      </c>
      <c r="V540" s="168"/>
      <c r="W540" s="168">
        <f t="shared" ref="W540:X540" si="449">W541+W542+W543+W545+W546</f>
        <v>0</v>
      </c>
      <c r="X540" s="168">
        <f t="shared" si="449"/>
        <v>0</v>
      </c>
      <c r="Y540" s="168"/>
      <c r="Z540" s="168">
        <f t="shared" ref="Z540:AC540" si="450">Z541+Z542+Z543+Z545+Z546</f>
        <v>0</v>
      </c>
      <c r="AA540" s="168">
        <f t="shared" si="450"/>
        <v>0</v>
      </c>
      <c r="AB540" s="168">
        <f t="shared" si="450"/>
        <v>0</v>
      </c>
      <c r="AC540" s="168">
        <f t="shared" si="450"/>
        <v>0</v>
      </c>
      <c r="AD540" s="168"/>
      <c r="AE540" s="168">
        <f t="shared" ref="AE540:AH540" si="451">AE541+AE542+AE543+AE545+AE546</f>
        <v>0</v>
      </c>
      <c r="AF540" s="168">
        <f t="shared" si="451"/>
        <v>0</v>
      </c>
      <c r="AG540" s="168">
        <f t="shared" si="451"/>
        <v>0</v>
      </c>
      <c r="AH540" s="168">
        <f t="shared" si="451"/>
        <v>0</v>
      </c>
      <c r="AI540" s="168"/>
      <c r="AJ540" s="168">
        <f t="shared" ref="AJ540:AM540" si="452">AJ541+AJ542+AJ543+AJ545+AJ546</f>
        <v>0</v>
      </c>
      <c r="AK540" s="168">
        <f t="shared" si="452"/>
        <v>0</v>
      </c>
      <c r="AL540" s="168">
        <f t="shared" si="452"/>
        <v>0</v>
      </c>
      <c r="AM540" s="168">
        <f t="shared" si="452"/>
        <v>0</v>
      </c>
      <c r="AN540" s="168"/>
      <c r="AO540" s="168">
        <f t="shared" ref="AO540:AR540" si="453">AO541+AO542+AO543+AO545+AO546</f>
        <v>0</v>
      </c>
      <c r="AP540" s="168">
        <f t="shared" si="453"/>
        <v>0</v>
      </c>
      <c r="AQ540" s="168">
        <f t="shared" si="453"/>
        <v>0</v>
      </c>
      <c r="AR540" s="168">
        <f t="shared" si="453"/>
        <v>0</v>
      </c>
      <c r="AS540" s="168"/>
      <c r="AT540" s="168">
        <f t="shared" ref="AT540:AW540" si="454">AT541+AT542+AT543+AT545+AT546</f>
        <v>0</v>
      </c>
      <c r="AU540" s="168">
        <f t="shared" si="454"/>
        <v>0</v>
      </c>
      <c r="AV540" s="168">
        <f t="shared" si="454"/>
        <v>0</v>
      </c>
      <c r="AW540" s="168">
        <f t="shared" si="454"/>
        <v>0</v>
      </c>
      <c r="AX540" s="168"/>
      <c r="AY540" s="168">
        <f t="shared" ref="AY540:AZ540" si="455">AY541+AY542+AY543+AY545+AY546</f>
        <v>0.71</v>
      </c>
      <c r="AZ540" s="168">
        <f t="shared" si="455"/>
        <v>0</v>
      </c>
      <c r="BA540" s="168"/>
      <c r="BB540" s="165"/>
      <c r="BC540" s="180"/>
    </row>
    <row r="541" spans="1:55" s="182" customFormat="1" ht="32.25" customHeight="1">
      <c r="A541" s="265"/>
      <c r="B541" s="277"/>
      <c r="C541" s="277"/>
      <c r="D541" s="152" t="s">
        <v>37</v>
      </c>
      <c r="E541" s="168">
        <f t="shared" si="443"/>
        <v>0</v>
      </c>
      <c r="F541" s="168">
        <f t="shared" si="441"/>
        <v>0</v>
      </c>
      <c r="G541" s="168"/>
      <c r="H541" s="168">
        <f>H548+H555+H562+H569+H576+H583+H590+H597+H604</f>
        <v>0</v>
      </c>
      <c r="I541" s="168">
        <f t="shared" ref="I541:BA541" si="456">I548+I555+I562+I569+I576+I583+I590+I597+I604</f>
        <v>0</v>
      </c>
      <c r="J541" s="168">
        <f t="shared" si="456"/>
        <v>0</v>
      </c>
      <c r="K541" s="168">
        <f t="shared" si="456"/>
        <v>0</v>
      </c>
      <c r="L541" s="168">
        <f t="shared" si="456"/>
        <v>0</v>
      </c>
      <c r="M541" s="168">
        <f t="shared" si="456"/>
        <v>0</v>
      </c>
      <c r="N541" s="168">
        <f t="shared" si="456"/>
        <v>0</v>
      </c>
      <c r="O541" s="168">
        <f t="shared" si="456"/>
        <v>0</v>
      </c>
      <c r="P541" s="168">
        <f t="shared" si="456"/>
        <v>0</v>
      </c>
      <c r="Q541" s="168">
        <f t="shared" si="456"/>
        <v>0</v>
      </c>
      <c r="R541" s="168">
        <f t="shared" si="456"/>
        <v>0</v>
      </c>
      <c r="S541" s="168">
        <f t="shared" si="456"/>
        <v>0</v>
      </c>
      <c r="T541" s="168">
        <f t="shared" si="456"/>
        <v>0</v>
      </c>
      <c r="U541" s="168">
        <f t="shared" si="456"/>
        <v>0</v>
      </c>
      <c r="V541" s="168">
        <f t="shared" si="456"/>
        <v>0</v>
      </c>
      <c r="W541" s="168">
        <f t="shared" si="456"/>
        <v>0</v>
      </c>
      <c r="X541" s="168">
        <f t="shared" si="456"/>
        <v>0</v>
      </c>
      <c r="Y541" s="168">
        <f t="shared" si="456"/>
        <v>0</v>
      </c>
      <c r="Z541" s="168">
        <f t="shared" si="456"/>
        <v>0</v>
      </c>
      <c r="AA541" s="168">
        <f t="shared" si="456"/>
        <v>0</v>
      </c>
      <c r="AB541" s="168">
        <f t="shared" si="456"/>
        <v>0</v>
      </c>
      <c r="AC541" s="168">
        <f t="shared" si="456"/>
        <v>0</v>
      </c>
      <c r="AD541" s="168">
        <f t="shared" si="456"/>
        <v>0</v>
      </c>
      <c r="AE541" s="168">
        <f t="shared" si="456"/>
        <v>0</v>
      </c>
      <c r="AF541" s="168">
        <f t="shared" si="456"/>
        <v>0</v>
      </c>
      <c r="AG541" s="168">
        <f t="shared" si="456"/>
        <v>0</v>
      </c>
      <c r="AH541" s="168">
        <f t="shared" si="456"/>
        <v>0</v>
      </c>
      <c r="AI541" s="168">
        <f t="shared" si="456"/>
        <v>0</v>
      </c>
      <c r="AJ541" s="168">
        <f t="shared" si="456"/>
        <v>0</v>
      </c>
      <c r="AK541" s="168">
        <f t="shared" si="456"/>
        <v>0</v>
      </c>
      <c r="AL541" s="168">
        <f t="shared" si="456"/>
        <v>0</v>
      </c>
      <c r="AM541" s="168">
        <f t="shared" si="456"/>
        <v>0</v>
      </c>
      <c r="AN541" s="168">
        <f t="shared" si="456"/>
        <v>0</v>
      </c>
      <c r="AO541" s="168">
        <f t="shared" si="456"/>
        <v>0</v>
      </c>
      <c r="AP541" s="168">
        <f t="shared" si="456"/>
        <v>0</v>
      </c>
      <c r="AQ541" s="168">
        <f t="shared" si="456"/>
        <v>0</v>
      </c>
      <c r="AR541" s="168">
        <f t="shared" si="456"/>
        <v>0</v>
      </c>
      <c r="AS541" s="168">
        <f t="shared" si="456"/>
        <v>0</v>
      </c>
      <c r="AT541" s="168">
        <f t="shared" si="456"/>
        <v>0</v>
      </c>
      <c r="AU541" s="168">
        <f t="shared" si="456"/>
        <v>0</v>
      </c>
      <c r="AV541" s="168">
        <f t="shared" si="456"/>
        <v>0</v>
      </c>
      <c r="AW541" s="168">
        <f t="shared" si="456"/>
        <v>0</v>
      </c>
      <c r="AX541" s="168">
        <f t="shared" si="456"/>
        <v>0</v>
      </c>
      <c r="AY541" s="168">
        <f t="shared" si="456"/>
        <v>0</v>
      </c>
      <c r="AZ541" s="168">
        <f t="shared" si="456"/>
        <v>0</v>
      </c>
      <c r="BA541" s="168">
        <f t="shared" si="456"/>
        <v>0</v>
      </c>
      <c r="BB541" s="165"/>
      <c r="BC541" s="180"/>
    </row>
    <row r="542" spans="1:55" s="182" customFormat="1" ht="50.25" customHeight="1">
      <c r="A542" s="265"/>
      <c r="B542" s="277"/>
      <c r="C542" s="277"/>
      <c r="D542" s="178" t="s">
        <v>2</v>
      </c>
      <c r="E542" s="168">
        <f t="shared" si="443"/>
        <v>0</v>
      </c>
      <c r="F542" s="168">
        <f t="shared" si="441"/>
        <v>0</v>
      </c>
      <c r="G542" s="168"/>
      <c r="H542" s="168">
        <f t="shared" ref="H542:BA542" si="457">H549+H556+H563+H570+H577+H584+H591+H598+H605</f>
        <v>0</v>
      </c>
      <c r="I542" s="168">
        <f t="shared" si="457"/>
        <v>0</v>
      </c>
      <c r="J542" s="168">
        <f t="shared" si="457"/>
        <v>0</v>
      </c>
      <c r="K542" s="168">
        <f t="shared" si="457"/>
        <v>0</v>
      </c>
      <c r="L542" s="168">
        <f t="shared" si="457"/>
        <v>0</v>
      </c>
      <c r="M542" s="168">
        <f t="shared" si="457"/>
        <v>0</v>
      </c>
      <c r="N542" s="168">
        <f t="shared" si="457"/>
        <v>0</v>
      </c>
      <c r="O542" s="168">
        <f t="shared" si="457"/>
        <v>0</v>
      </c>
      <c r="P542" s="168">
        <f t="shared" si="457"/>
        <v>0</v>
      </c>
      <c r="Q542" s="168">
        <f t="shared" si="457"/>
        <v>0</v>
      </c>
      <c r="R542" s="168">
        <f t="shared" si="457"/>
        <v>0</v>
      </c>
      <c r="S542" s="168">
        <f t="shared" si="457"/>
        <v>0</v>
      </c>
      <c r="T542" s="168">
        <f t="shared" si="457"/>
        <v>0</v>
      </c>
      <c r="U542" s="168">
        <f t="shared" si="457"/>
        <v>0</v>
      </c>
      <c r="V542" s="168">
        <f t="shared" si="457"/>
        <v>0</v>
      </c>
      <c r="W542" s="168">
        <f t="shared" si="457"/>
        <v>0</v>
      </c>
      <c r="X542" s="168">
        <f t="shared" si="457"/>
        <v>0</v>
      </c>
      <c r="Y542" s="168">
        <f t="shared" si="457"/>
        <v>0</v>
      </c>
      <c r="Z542" s="168">
        <f t="shared" si="457"/>
        <v>0</v>
      </c>
      <c r="AA542" s="168">
        <f t="shared" si="457"/>
        <v>0</v>
      </c>
      <c r="AB542" s="168">
        <f t="shared" si="457"/>
        <v>0</v>
      </c>
      <c r="AC542" s="168">
        <f t="shared" si="457"/>
        <v>0</v>
      </c>
      <c r="AD542" s="168">
        <f t="shared" si="457"/>
        <v>0</v>
      </c>
      <c r="AE542" s="168">
        <f t="shared" si="457"/>
        <v>0</v>
      </c>
      <c r="AF542" s="168">
        <f t="shared" si="457"/>
        <v>0</v>
      </c>
      <c r="AG542" s="168">
        <f t="shared" si="457"/>
        <v>0</v>
      </c>
      <c r="AH542" s="168">
        <f t="shared" si="457"/>
        <v>0</v>
      </c>
      <c r="AI542" s="168">
        <f t="shared" si="457"/>
        <v>0</v>
      </c>
      <c r="AJ542" s="168">
        <f t="shared" si="457"/>
        <v>0</v>
      </c>
      <c r="AK542" s="168">
        <f t="shared" si="457"/>
        <v>0</v>
      </c>
      <c r="AL542" s="168">
        <f t="shared" si="457"/>
        <v>0</v>
      </c>
      <c r="AM542" s="168">
        <f t="shared" si="457"/>
        <v>0</v>
      </c>
      <c r="AN542" s="168">
        <f t="shared" si="457"/>
        <v>0</v>
      </c>
      <c r="AO542" s="168">
        <f t="shared" si="457"/>
        <v>0</v>
      </c>
      <c r="AP542" s="168">
        <f t="shared" si="457"/>
        <v>0</v>
      </c>
      <c r="AQ542" s="168">
        <f t="shared" si="457"/>
        <v>0</v>
      </c>
      <c r="AR542" s="168">
        <f t="shared" si="457"/>
        <v>0</v>
      </c>
      <c r="AS542" s="168">
        <f t="shared" si="457"/>
        <v>0</v>
      </c>
      <c r="AT542" s="168">
        <f t="shared" si="457"/>
        <v>0</v>
      </c>
      <c r="AU542" s="168">
        <f t="shared" si="457"/>
        <v>0</v>
      </c>
      <c r="AV542" s="168">
        <f t="shared" si="457"/>
        <v>0</v>
      </c>
      <c r="AW542" s="168">
        <f t="shared" si="457"/>
        <v>0</v>
      </c>
      <c r="AX542" s="168">
        <f t="shared" si="457"/>
        <v>0</v>
      </c>
      <c r="AY542" s="168">
        <f t="shared" si="457"/>
        <v>0</v>
      </c>
      <c r="AZ542" s="168">
        <f t="shared" si="457"/>
        <v>0</v>
      </c>
      <c r="BA542" s="168">
        <f t="shared" si="457"/>
        <v>0</v>
      </c>
      <c r="BB542" s="165"/>
      <c r="BC542" s="167"/>
    </row>
    <row r="543" spans="1:55" s="182" customFormat="1" ht="22.5" customHeight="1">
      <c r="A543" s="265"/>
      <c r="B543" s="277"/>
      <c r="C543" s="277"/>
      <c r="D543" s="211" t="s">
        <v>270</v>
      </c>
      <c r="E543" s="168">
        <f>H543+K543+N543+Q543+T543+W543+Z543+AE543+AJ543+AO543+AT543+AY543</f>
        <v>59960.329999999994</v>
      </c>
      <c r="F543" s="168">
        <f t="shared" si="441"/>
        <v>59959.619999999995</v>
      </c>
      <c r="G543" s="168">
        <f t="shared" ref="G543:G599" si="458">F543*100/E543</f>
        <v>99.998815883768501</v>
      </c>
      <c r="H543" s="168">
        <f>H550+H557+H564+H571+H578+H585+H592+H599+H606</f>
        <v>41931.539999999994</v>
      </c>
      <c r="I543" s="168">
        <f>I550+I557+I564+I571+I578+I585+I592+I599+I606</f>
        <v>41931.539999999994</v>
      </c>
      <c r="J543" s="168">
        <f t="shared" ref="J543:BA543" si="459">J550+J557+J564+J571+J578+J585+J592+J599+J606</f>
        <v>0</v>
      </c>
      <c r="K543" s="168">
        <f t="shared" si="459"/>
        <v>18028.080000000002</v>
      </c>
      <c r="L543" s="168">
        <f t="shared" si="459"/>
        <v>18028.080000000002</v>
      </c>
      <c r="M543" s="168">
        <f t="shared" si="459"/>
        <v>0</v>
      </c>
      <c r="N543" s="168">
        <f t="shared" si="459"/>
        <v>0</v>
      </c>
      <c r="O543" s="168">
        <f t="shared" si="459"/>
        <v>0</v>
      </c>
      <c r="P543" s="168">
        <f t="shared" si="459"/>
        <v>0</v>
      </c>
      <c r="Q543" s="168">
        <f>Q550+Q557+Q564+Q571+Q578+Q585+Q592+Q599+Q606</f>
        <v>0</v>
      </c>
      <c r="R543" s="168">
        <f t="shared" si="459"/>
        <v>0</v>
      </c>
      <c r="S543" s="168">
        <f t="shared" si="459"/>
        <v>0</v>
      </c>
      <c r="T543" s="168">
        <f t="shared" si="459"/>
        <v>0</v>
      </c>
      <c r="U543" s="168">
        <f t="shared" si="459"/>
        <v>0</v>
      </c>
      <c r="V543" s="168">
        <f t="shared" si="459"/>
        <v>0</v>
      </c>
      <c r="W543" s="168">
        <f t="shared" si="459"/>
        <v>0</v>
      </c>
      <c r="X543" s="168">
        <f t="shared" si="459"/>
        <v>0</v>
      </c>
      <c r="Y543" s="168">
        <f t="shared" si="459"/>
        <v>0</v>
      </c>
      <c r="Z543" s="168">
        <f t="shared" si="459"/>
        <v>0</v>
      </c>
      <c r="AA543" s="168">
        <f t="shared" si="459"/>
        <v>0</v>
      </c>
      <c r="AB543" s="168">
        <f t="shared" si="459"/>
        <v>0</v>
      </c>
      <c r="AC543" s="168">
        <f t="shared" si="459"/>
        <v>0</v>
      </c>
      <c r="AD543" s="168">
        <f t="shared" si="459"/>
        <v>0</v>
      </c>
      <c r="AE543" s="168">
        <f t="shared" si="459"/>
        <v>0</v>
      </c>
      <c r="AF543" s="168">
        <f t="shared" si="459"/>
        <v>0</v>
      </c>
      <c r="AG543" s="168">
        <f t="shared" si="459"/>
        <v>0</v>
      </c>
      <c r="AH543" s="168">
        <f t="shared" si="459"/>
        <v>0</v>
      </c>
      <c r="AI543" s="168">
        <f t="shared" si="459"/>
        <v>0</v>
      </c>
      <c r="AJ543" s="168">
        <f t="shared" si="459"/>
        <v>0</v>
      </c>
      <c r="AK543" s="168">
        <f t="shared" si="459"/>
        <v>0</v>
      </c>
      <c r="AL543" s="168">
        <f t="shared" si="459"/>
        <v>0</v>
      </c>
      <c r="AM543" s="168">
        <f t="shared" si="459"/>
        <v>0</v>
      </c>
      <c r="AN543" s="168">
        <f t="shared" si="459"/>
        <v>0</v>
      </c>
      <c r="AO543" s="168">
        <f t="shared" si="459"/>
        <v>0</v>
      </c>
      <c r="AP543" s="168">
        <f t="shared" si="459"/>
        <v>0</v>
      </c>
      <c r="AQ543" s="168">
        <f t="shared" si="459"/>
        <v>0</v>
      </c>
      <c r="AR543" s="168">
        <f t="shared" si="459"/>
        <v>0</v>
      </c>
      <c r="AS543" s="168">
        <f t="shared" si="459"/>
        <v>0</v>
      </c>
      <c r="AT543" s="168">
        <f t="shared" si="459"/>
        <v>0</v>
      </c>
      <c r="AU543" s="168">
        <f t="shared" si="459"/>
        <v>0</v>
      </c>
      <c r="AV543" s="168">
        <f t="shared" si="459"/>
        <v>0</v>
      </c>
      <c r="AW543" s="168">
        <f t="shared" si="459"/>
        <v>0</v>
      </c>
      <c r="AX543" s="168">
        <f t="shared" si="459"/>
        <v>0</v>
      </c>
      <c r="AY543" s="168">
        <f>AY550+AY557+AY564+AY571+AY578+AY585+AY592+AY599+AY606</f>
        <v>0.71</v>
      </c>
      <c r="AZ543" s="168">
        <f t="shared" si="459"/>
        <v>0</v>
      </c>
      <c r="BA543" s="168">
        <f t="shared" si="459"/>
        <v>0</v>
      </c>
      <c r="BB543" s="165"/>
      <c r="BC543" s="167"/>
    </row>
    <row r="544" spans="1:55" s="182" customFormat="1" ht="82.5" customHeight="1">
      <c r="A544" s="265"/>
      <c r="B544" s="277"/>
      <c r="C544" s="277"/>
      <c r="D544" s="211" t="s">
        <v>276</v>
      </c>
      <c r="E544" s="168">
        <f t="shared" ref="E544:E549" si="460">H544+K544+N544+Q544+T544+W544+Z544+AE544+AJ544+AO544+AT544+AY544</f>
        <v>0</v>
      </c>
      <c r="F544" s="168">
        <f t="shared" si="441"/>
        <v>0</v>
      </c>
      <c r="G544" s="168"/>
      <c r="H544" s="168">
        <f t="shared" ref="H544:BA544" si="461">H551+H558+H565+H572+H579+H586+H593+H600+H607</f>
        <v>0</v>
      </c>
      <c r="I544" s="168">
        <f t="shared" si="461"/>
        <v>0</v>
      </c>
      <c r="J544" s="168">
        <f t="shared" si="461"/>
        <v>0</v>
      </c>
      <c r="K544" s="168">
        <f t="shared" si="461"/>
        <v>0</v>
      </c>
      <c r="L544" s="168">
        <f t="shared" si="461"/>
        <v>0</v>
      </c>
      <c r="M544" s="168">
        <f t="shared" si="461"/>
        <v>0</v>
      </c>
      <c r="N544" s="168">
        <f t="shared" si="461"/>
        <v>0</v>
      </c>
      <c r="O544" s="168">
        <f t="shared" si="461"/>
        <v>0</v>
      </c>
      <c r="P544" s="168">
        <f t="shared" si="461"/>
        <v>0</v>
      </c>
      <c r="Q544" s="168">
        <f t="shared" si="461"/>
        <v>0</v>
      </c>
      <c r="R544" s="168">
        <f t="shared" si="461"/>
        <v>0</v>
      </c>
      <c r="S544" s="168">
        <f t="shared" si="461"/>
        <v>0</v>
      </c>
      <c r="T544" s="168">
        <f t="shared" si="461"/>
        <v>0</v>
      </c>
      <c r="U544" s="168">
        <f t="shared" si="461"/>
        <v>0</v>
      </c>
      <c r="V544" s="168">
        <f t="shared" si="461"/>
        <v>0</v>
      </c>
      <c r="W544" s="168">
        <f t="shared" si="461"/>
        <v>0</v>
      </c>
      <c r="X544" s="168">
        <f t="shared" si="461"/>
        <v>0</v>
      </c>
      <c r="Y544" s="168">
        <f t="shared" si="461"/>
        <v>0</v>
      </c>
      <c r="Z544" s="168">
        <f t="shared" si="461"/>
        <v>0</v>
      </c>
      <c r="AA544" s="168">
        <f t="shared" si="461"/>
        <v>0</v>
      </c>
      <c r="AB544" s="168">
        <f t="shared" si="461"/>
        <v>0</v>
      </c>
      <c r="AC544" s="168">
        <f t="shared" si="461"/>
        <v>0</v>
      </c>
      <c r="AD544" s="168">
        <f t="shared" si="461"/>
        <v>0</v>
      </c>
      <c r="AE544" s="168">
        <f t="shared" si="461"/>
        <v>0</v>
      </c>
      <c r="AF544" s="168">
        <f t="shared" si="461"/>
        <v>0</v>
      </c>
      <c r="AG544" s="168">
        <f t="shared" si="461"/>
        <v>0</v>
      </c>
      <c r="AH544" s="168">
        <f t="shared" si="461"/>
        <v>0</v>
      </c>
      <c r="AI544" s="168">
        <f t="shared" si="461"/>
        <v>0</v>
      </c>
      <c r="AJ544" s="168">
        <f t="shared" si="461"/>
        <v>0</v>
      </c>
      <c r="AK544" s="168">
        <f t="shared" si="461"/>
        <v>0</v>
      </c>
      <c r="AL544" s="168">
        <f t="shared" si="461"/>
        <v>0</v>
      </c>
      <c r="AM544" s="168">
        <f t="shared" si="461"/>
        <v>0</v>
      </c>
      <c r="AN544" s="168">
        <f t="shared" si="461"/>
        <v>0</v>
      </c>
      <c r="AO544" s="168">
        <f t="shared" si="461"/>
        <v>0</v>
      </c>
      <c r="AP544" s="168">
        <f t="shared" si="461"/>
        <v>0</v>
      </c>
      <c r="AQ544" s="168">
        <f t="shared" si="461"/>
        <v>0</v>
      </c>
      <c r="AR544" s="168">
        <f t="shared" si="461"/>
        <v>0</v>
      </c>
      <c r="AS544" s="168">
        <f t="shared" si="461"/>
        <v>0</v>
      </c>
      <c r="AT544" s="168">
        <f t="shared" si="461"/>
        <v>0</v>
      </c>
      <c r="AU544" s="168">
        <f t="shared" si="461"/>
        <v>0</v>
      </c>
      <c r="AV544" s="168">
        <f t="shared" si="461"/>
        <v>0</v>
      </c>
      <c r="AW544" s="168">
        <f t="shared" si="461"/>
        <v>0</v>
      </c>
      <c r="AX544" s="168">
        <f t="shared" si="461"/>
        <v>0</v>
      </c>
      <c r="AY544" s="168">
        <f t="shared" si="461"/>
        <v>0</v>
      </c>
      <c r="AZ544" s="168">
        <f t="shared" si="461"/>
        <v>0</v>
      </c>
      <c r="BA544" s="168">
        <f t="shared" si="461"/>
        <v>0</v>
      </c>
      <c r="BB544" s="165"/>
      <c r="BC544" s="167"/>
    </row>
    <row r="545" spans="1:55" s="182" customFormat="1" ht="22.5" customHeight="1">
      <c r="A545" s="265"/>
      <c r="B545" s="277"/>
      <c r="C545" s="277"/>
      <c r="D545" s="211" t="s">
        <v>271</v>
      </c>
      <c r="E545" s="168">
        <f t="shared" si="460"/>
        <v>0</v>
      </c>
      <c r="F545" s="168">
        <f t="shared" si="441"/>
        <v>0</v>
      </c>
      <c r="G545" s="168"/>
      <c r="H545" s="168">
        <f t="shared" ref="H545:BA545" si="462">H552+H559+H566+H573+H580+H587+H594+H601+H608</f>
        <v>0</v>
      </c>
      <c r="I545" s="168">
        <f t="shared" si="462"/>
        <v>0</v>
      </c>
      <c r="J545" s="168">
        <f t="shared" si="462"/>
        <v>0</v>
      </c>
      <c r="K545" s="168">
        <f t="shared" si="462"/>
        <v>0</v>
      </c>
      <c r="L545" s="168">
        <f t="shared" si="462"/>
        <v>0</v>
      </c>
      <c r="M545" s="168">
        <f t="shared" si="462"/>
        <v>0</v>
      </c>
      <c r="N545" s="168">
        <f t="shared" si="462"/>
        <v>0</v>
      </c>
      <c r="O545" s="168">
        <f t="shared" si="462"/>
        <v>0</v>
      </c>
      <c r="P545" s="168">
        <f t="shared" si="462"/>
        <v>0</v>
      </c>
      <c r="Q545" s="168">
        <f t="shared" si="462"/>
        <v>0</v>
      </c>
      <c r="R545" s="168">
        <f t="shared" si="462"/>
        <v>0</v>
      </c>
      <c r="S545" s="168">
        <f t="shared" si="462"/>
        <v>0</v>
      </c>
      <c r="T545" s="168">
        <f t="shared" si="462"/>
        <v>0</v>
      </c>
      <c r="U545" s="168">
        <f t="shared" si="462"/>
        <v>0</v>
      </c>
      <c r="V545" s="168">
        <f t="shared" si="462"/>
        <v>0</v>
      </c>
      <c r="W545" s="168">
        <f t="shared" si="462"/>
        <v>0</v>
      </c>
      <c r="X545" s="168">
        <f t="shared" si="462"/>
        <v>0</v>
      </c>
      <c r="Y545" s="168">
        <f t="shared" si="462"/>
        <v>0</v>
      </c>
      <c r="Z545" s="168">
        <f t="shared" si="462"/>
        <v>0</v>
      </c>
      <c r="AA545" s="168">
        <f t="shared" si="462"/>
        <v>0</v>
      </c>
      <c r="AB545" s="168">
        <f t="shared" si="462"/>
        <v>0</v>
      </c>
      <c r="AC545" s="168">
        <f t="shared" si="462"/>
        <v>0</v>
      </c>
      <c r="AD545" s="168">
        <f t="shared" si="462"/>
        <v>0</v>
      </c>
      <c r="AE545" s="168">
        <f t="shared" si="462"/>
        <v>0</v>
      </c>
      <c r="AF545" s="168">
        <f t="shared" si="462"/>
        <v>0</v>
      </c>
      <c r="AG545" s="168">
        <f t="shared" si="462"/>
        <v>0</v>
      </c>
      <c r="AH545" s="168">
        <f t="shared" si="462"/>
        <v>0</v>
      </c>
      <c r="AI545" s="168">
        <f t="shared" si="462"/>
        <v>0</v>
      </c>
      <c r="AJ545" s="168">
        <f t="shared" si="462"/>
        <v>0</v>
      </c>
      <c r="AK545" s="168">
        <f t="shared" si="462"/>
        <v>0</v>
      </c>
      <c r="AL545" s="168">
        <f t="shared" si="462"/>
        <v>0</v>
      </c>
      <c r="AM545" s="168">
        <f t="shared" si="462"/>
        <v>0</v>
      </c>
      <c r="AN545" s="168">
        <f t="shared" si="462"/>
        <v>0</v>
      </c>
      <c r="AO545" s="168">
        <f t="shared" si="462"/>
        <v>0</v>
      </c>
      <c r="AP545" s="168">
        <f t="shared" si="462"/>
        <v>0</v>
      </c>
      <c r="AQ545" s="168">
        <f t="shared" si="462"/>
        <v>0</v>
      </c>
      <c r="AR545" s="168">
        <f t="shared" si="462"/>
        <v>0</v>
      </c>
      <c r="AS545" s="168">
        <f t="shared" si="462"/>
        <v>0</v>
      </c>
      <c r="AT545" s="168">
        <f t="shared" si="462"/>
        <v>0</v>
      </c>
      <c r="AU545" s="168">
        <f t="shared" si="462"/>
        <v>0</v>
      </c>
      <c r="AV545" s="168">
        <f t="shared" si="462"/>
        <v>0</v>
      </c>
      <c r="AW545" s="168">
        <f t="shared" si="462"/>
        <v>0</v>
      </c>
      <c r="AX545" s="168">
        <f t="shared" si="462"/>
        <v>0</v>
      </c>
      <c r="AY545" s="168">
        <f t="shared" si="462"/>
        <v>0</v>
      </c>
      <c r="AZ545" s="168">
        <f t="shared" si="462"/>
        <v>0</v>
      </c>
      <c r="BA545" s="168">
        <f t="shared" si="462"/>
        <v>0</v>
      </c>
      <c r="BB545" s="165"/>
      <c r="BC545" s="167"/>
    </row>
    <row r="546" spans="1:55" s="182" customFormat="1" ht="31.2">
      <c r="A546" s="265"/>
      <c r="B546" s="277"/>
      <c r="C546" s="277"/>
      <c r="D546" s="212" t="s">
        <v>43</v>
      </c>
      <c r="E546" s="168">
        <f t="shared" si="460"/>
        <v>0</v>
      </c>
      <c r="F546" s="168">
        <f t="shared" si="441"/>
        <v>0</v>
      </c>
      <c r="G546" s="168"/>
      <c r="H546" s="168">
        <f t="shared" ref="H546:BA546" si="463">H553+H560+H567+H574+H581+H588+H595+H602+H609</f>
        <v>0</v>
      </c>
      <c r="I546" s="168">
        <f t="shared" si="463"/>
        <v>0</v>
      </c>
      <c r="J546" s="168">
        <f t="shared" si="463"/>
        <v>0</v>
      </c>
      <c r="K546" s="168">
        <f t="shared" si="463"/>
        <v>0</v>
      </c>
      <c r="L546" s="168">
        <f t="shared" si="463"/>
        <v>0</v>
      </c>
      <c r="M546" s="168">
        <f t="shared" si="463"/>
        <v>0</v>
      </c>
      <c r="N546" s="168">
        <f t="shared" si="463"/>
        <v>0</v>
      </c>
      <c r="O546" s="168">
        <f t="shared" si="463"/>
        <v>0</v>
      </c>
      <c r="P546" s="168">
        <f t="shared" si="463"/>
        <v>0</v>
      </c>
      <c r="Q546" s="168">
        <f t="shared" si="463"/>
        <v>0</v>
      </c>
      <c r="R546" s="168">
        <f t="shared" si="463"/>
        <v>0</v>
      </c>
      <c r="S546" s="168">
        <f t="shared" si="463"/>
        <v>0</v>
      </c>
      <c r="T546" s="168">
        <f t="shared" si="463"/>
        <v>0</v>
      </c>
      <c r="U546" s="168">
        <f t="shared" si="463"/>
        <v>0</v>
      </c>
      <c r="V546" s="168">
        <f t="shared" si="463"/>
        <v>0</v>
      </c>
      <c r="W546" s="168">
        <f t="shared" si="463"/>
        <v>0</v>
      </c>
      <c r="X546" s="168">
        <f t="shared" si="463"/>
        <v>0</v>
      </c>
      <c r="Y546" s="168">
        <f t="shared" si="463"/>
        <v>0</v>
      </c>
      <c r="Z546" s="168">
        <f t="shared" si="463"/>
        <v>0</v>
      </c>
      <c r="AA546" s="168">
        <f t="shared" si="463"/>
        <v>0</v>
      </c>
      <c r="AB546" s="168">
        <f t="shared" si="463"/>
        <v>0</v>
      </c>
      <c r="AC546" s="168">
        <f t="shared" si="463"/>
        <v>0</v>
      </c>
      <c r="AD546" s="168">
        <f t="shared" si="463"/>
        <v>0</v>
      </c>
      <c r="AE546" s="168">
        <f t="shared" si="463"/>
        <v>0</v>
      </c>
      <c r="AF546" s="168">
        <f t="shared" si="463"/>
        <v>0</v>
      </c>
      <c r="AG546" s="168">
        <f t="shared" si="463"/>
        <v>0</v>
      </c>
      <c r="AH546" s="168">
        <f t="shared" si="463"/>
        <v>0</v>
      </c>
      <c r="AI546" s="168">
        <f t="shared" si="463"/>
        <v>0</v>
      </c>
      <c r="AJ546" s="168">
        <f t="shared" si="463"/>
        <v>0</v>
      </c>
      <c r="AK546" s="168">
        <f t="shared" si="463"/>
        <v>0</v>
      </c>
      <c r="AL546" s="168">
        <f t="shared" si="463"/>
        <v>0</v>
      </c>
      <c r="AM546" s="168">
        <f t="shared" si="463"/>
        <v>0</v>
      </c>
      <c r="AN546" s="168">
        <f t="shared" si="463"/>
        <v>0</v>
      </c>
      <c r="AO546" s="168">
        <f t="shared" si="463"/>
        <v>0</v>
      </c>
      <c r="AP546" s="168">
        <f t="shared" si="463"/>
        <v>0</v>
      </c>
      <c r="AQ546" s="168">
        <f t="shared" si="463"/>
        <v>0</v>
      </c>
      <c r="AR546" s="168">
        <f t="shared" si="463"/>
        <v>0</v>
      </c>
      <c r="AS546" s="168">
        <f t="shared" si="463"/>
        <v>0</v>
      </c>
      <c r="AT546" s="168">
        <f t="shared" si="463"/>
        <v>0</v>
      </c>
      <c r="AU546" s="168">
        <f t="shared" si="463"/>
        <v>0</v>
      </c>
      <c r="AV546" s="168">
        <f t="shared" si="463"/>
        <v>0</v>
      </c>
      <c r="AW546" s="168">
        <f t="shared" si="463"/>
        <v>0</v>
      </c>
      <c r="AX546" s="168">
        <f t="shared" si="463"/>
        <v>0</v>
      </c>
      <c r="AY546" s="168">
        <f t="shared" si="463"/>
        <v>0</v>
      </c>
      <c r="AZ546" s="168">
        <f t="shared" si="463"/>
        <v>0</v>
      </c>
      <c r="BA546" s="168">
        <f t="shared" si="463"/>
        <v>0</v>
      </c>
      <c r="BB546" s="165"/>
      <c r="BC546" s="167"/>
    </row>
    <row r="547" spans="1:55" ht="22.5" customHeight="1">
      <c r="A547" s="265"/>
      <c r="B547" s="277" t="s">
        <v>311</v>
      </c>
      <c r="C547" s="277" t="s">
        <v>310</v>
      </c>
      <c r="D547" s="154" t="s">
        <v>41</v>
      </c>
      <c r="E547" s="168">
        <f t="shared" si="460"/>
        <v>14480.8</v>
      </c>
      <c r="F547" s="168">
        <f t="shared" si="441"/>
        <v>14480.09</v>
      </c>
      <c r="G547" s="168">
        <f t="shared" si="458"/>
        <v>99.995096955969288</v>
      </c>
      <c r="H547" s="168">
        <f>H548+H549+H550+H552+H553</f>
        <v>0</v>
      </c>
      <c r="I547" s="168">
        <f t="shared" ref="I547" si="464">I548+I549+I550+I552+I553</f>
        <v>0</v>
      </c>
      <c r="J547" s="168"/>
      <c r="K547" s="168">
        <f t="shared" ref="K547:L547" si="465">K548+K549+K550+K552+K553</f>
        <v>14480.09</v>
      </c>
      <c r="L547" s="168">
        <f t="shared" si="465"/>
        <v>14480.09</v>
      </c>
      <c r="M547" s="168"/>
      <c r="N547" s="168">
        <f t="shared" ref="N547:O547" si="466">N548+N549+N550+N552+N553</f>
        <v>0</v>
      </c>
      <c r="O547" s="168">
        <f t="shared" si="466"/>
        <v>0</v>
      </c>
      <c r="P547" s="168"/>
      <c r="Q547" s="168">
        <f>Q548+Q549+Q550+Q552+Q553</f>
        <v>0</v>
      </c>
      <c r="R547" s="168">
        <f t="shared" ref="R547:U547" si="467">R548+R549+R550+R552+R553</f>
        <v>0</v>
      </c>
      <c r="S547" s="168">
        <f t="shared" si="467"/>
        <v>0</v>
      </c>
      <c r="T547" s="168">
        <f t="shared" si="467"/>
        <v>0</v>
      </c>
      <c r="U547" s="168">
        <f t="shared" si="467"/>
        <v>0</v>
      </c>
      <c r="V547" s="168"/>
      <c r="W547" s="168">
        <f t="shared" ref="W547:X547" si="468">W548+W549+W550+W552+W553</f>
        <v>0</v>
      </c>
      <c r="X547" s="168">
        <f t="shared" si="468"/>
        <v>0</v>
      </c>
      <c r="Y547" s="168"/>
      <c r="Z547" s="168">
        <f t="shared" ref="Z547:AC547" si="469">Z548+Z549+Z550+Z552+Z553</f>
        <v>0</v>
      </c>
      <c r="AA547" s="168">
        <f t="shared" si="469"/>
        <v>0</v>
      </c>
      <c r="AB547" s="168">
        <f t="shared" si="469"/>
        <v>0</v>
      </c>
      <c r="AC547" s="168">
        <f t="shared" si="469"/>
        <v>0</v>
      </c>
      <c r="AD547" s="168"/>
      <c r="AE547" s="168">
        <f t="shared" ref="AE547:AH547" si="470">AE548+AE549+AE550+AE552+AE553</f>
        <v>0</v>
      </c>
      <c r="AF547" s="168">
        <f t="shared" si="470"/>
        <v>0</v>
      </c>
      <c r="AG547" s="168">
        <f t="shared" si="470"/>
        <v>0</v>
      </c>
      <c r="AH547" s="168">
        <f t="shared" si="470"/>
        <v>0</v>
      </c>
      <c r="AI547" s="168"/>
      <c r="AJ547" s="168">
        <f t="shared" ref="AJ547:AM547" si="471">AJ548+AJ549+AJ550+AJ552+AJ553</f>
        <v>0</v>
      </c>
      <c r="AK547" s="168">
        <f t="shared" si="471"/>
        <v>0</v>
      </c>
      <c r="AL547" s="168">
        <f t="shared" si="471"/>
        <v>0</v>
      </c>
      <c r="AM547" s="168">
        <f t="shared" si="471"/>
        <v>0</v>
      </c>
      <c r="AN547" s="168"/>
      <c r="AO547" s="168">
        <f t="shared" ref="AO547:AR547" si="472">AO548+AO549+AO550+AO552+AO553</f>
        <v>0</v>
      </c>
      <c r="AP547" s="168">
        <f t="shared" si="472"/>
        <v>0</v>
      </c>
      <c r="AQ547" s="168">
        <f t="shared" si="472"/>
        <v>0</v>
      </c>
      <c r="AR547" s="168">
        <f t="shared" si="472"/>
        <v>0</v>
      </c>
      <c r="AS547" s="168"/>
      <c r="AT547" s="168">
        <f t="shared" ref="AT547:AW547" si="473">AT548+AT549+AT550+AT552+AT553</f>
        <v>0</v>
      </c>
      <c r="AU547" s="168">
        <f t="shared" si="473"/>
        <v>0</v>
      </c>
      <c r="AV547" s="168">
        <f t="shared" si="473"/>
        <v>0</v>
      </c>
      <c r="AW547" s="168">
        <f t="shared" si="473"/>
        <v>0</v>
      </c>
      <c r="AX547" s="168"/>
      <c r="AY547" s="168">
        <f>AY548+AY549+AY550+AY552+AY553</f>
        <v>0.71</v>
      </c>
      <c r="AZ547" s="168">
        <f t="shared" ref="AZ547" si="474">AZ548+AZ549+AZ550+AZ552+AZ553</f>
        <v>0</v>
      </c>
      <c r="BA547" s="168"/>
      <c r="BB547" s="165"/>
      <c r="BC547" s="167"/>
    </row>
    <row r="548" spans="1:55" ht="32.25" customHeight="1">
      <c r="A548" s="265"/>
      <c r="B548" s="277"/>
      <c r="C548" s="277"/>
      <c r="D548" s="152" t="s">
        <v>37</v>
      </c>
      <c r="E548" s="168">
        <f t="shared" si="460"/>
        <v>0</v>
      </c>
      <c r="F548" s="168">
        <f t="shared" si="441"/>
        <v>0</v>
      </c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68"/>
      <c r="AE548" s="168"/>
      <c r="AF548" s="168"/>
      <c r="AG548" s="168"/>
      <c r="AH548" s="168"/>
      <c r="AI548" s="168"/>
      <c r="AJ548" s="168"/>
      <c r="AK548" s="168"/>
      <c r="AL548" s="168"/>
      <c r="AM548" s="168"/>
      <c r="AN548" s="168"/>
      <c r="AO548" s="168"/>
      <c r="AP548" s="168"/>
      <c r="AQ548" s="168"/>
      <c r="AR548" s="168"/>
      <c r="AS548" s="168"/>
      <c r="AT548" s="168"/>
      <c r="AU548" s="168"/>
      <c r="AV548" s="168"/>
      <c r="AW548" s="168"/>
      <c r="AX548" s="168"/>
      <c r="AY548" s="168"/>
      <c r="AZ548" s="168"/>
      <c r="BA548" s="168"/>
      <c r="BB548" s="165"/>
      <c r="BC548" s="167"/>
    </row>
    <row r="549" spans="1:55" ht="50.25" customHeight="1">
      <c r="A549" s="265"/>
      <c r="B549" s="277"/>
      <c r="C549" s="277"/>
      <c r="D549" s="178" t="s">
        <v>2</v>
      </c>
      <c r="E549" s="168">
        <f t="shared" si="460"/>
        <v>0</v>
      </c>
      <c r="F549" s="168">
        <f t="shared" si="441"/>
        <v>0</v>
      </c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68"/>
      <c r="AL549" s="168"/>
      <c r="AM549" s="168"/>
      <c r="AN549" s="168"/>
      <c r="AO549" s="168"/>
      <c r="AP549" s="168"/>
      <c r="AQ549" s="168"/>
      <c r="AR549" s="168"/>
      <c r="AS549" s="168"/>
      <c r="AT549" s="168"/>
      <c r="AU549" s="168"/>
      <c r="AV549" s="168"/>
      <c r="AW549" s="168"/>
      <c r="AX549" s="168"/>
      <c r="AY549" s="168"/>
      <c r="AZ549" s="168"/>
      <c r="BA549" s="168"/>
      <c r="BB549" s="165"/>
      <c r="BC549" s="167"/>
    </row>
    <row r="550" spans="1:55" ht="22.5" customHeight="1">
      <c r="A550" s="265"/>
      <c r="B550" s="277"/>
      <c r="C550" s="277"/>
      <c r="D550" s="211" t="s">
        <v>270</v>
      </c>
      <c r="E550" s="168">
        <f>H550+K550+N550+Q550+T550+W550+Z550+AE550+AJ550+AO550+AT550+AY550</f>
        <v>14480.8</v>
      </c>
      <c r="F550" s="168">
        <f t="shared" si="441"/>
        <v>14480.09</v>
      </c>
      <c r="G550" s="168">
        <f t="shared" si="458"/>
        <v>99.995096955969288</v>
      </c>
      <c r="H550" s="168"/>
      <c r="I550" s="168"/>
      <c r="J550" s="168"/>
      <c r="K550" s="168">
        <v>14480.09</v>
      </c>
      <c r="L550" s="168">
        <v>14480.09</v>
      </c>
      <c r="M550" s="168"/>
      <c r="N550" s="168"/>
      <c r="O550" s="168"/>
      <c r="P550" s="168"/>
      <c r="Q550" s="218"/>
      <c r="R550" s="168"/>
      <c r="S550" s="168"/>
      <c r="T550" s="168"/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8"/>
      <c r="AG550" s="168"/>
      <c r="AH550" s="168"/>
      <c r="AI550" s="168"/>
      <c r="AJ550" s="168"/>
      <c r="AK550" s="168"/>
      <c r="AL550" s="168"/>
      <c r="AM550" s="168"/>
      <c r="AN550" s="168"/>
      <c r="AO550" s="168"/>
      <c r="AP550" s="168"/>
      <c r="AQ550" s="168"/>
      <c r="AR550" s="168"/>
      <c r="AS550" s="168"/>
      <c r="AT550" s="168"/>
      <c r="AU550" s="168"/>
      <c r="AV550" s="168"/>
      <c r="AW550" s="168"/>
      <c r="AX550" s="168"/>
      <c r="AY550" s="168">
        <v>0.71</v>
      </c>
      <c r="AZ550" s="168"/>
      <c r="BA550" s="168"/>
      <c r="BB550" s="165"/>
      <c r="BC550" s="167"/>
    </row>
    <row r="551" spans="1:55" ht="82.5" customHeight="1">
      <c r="A551" s="265"/>
      <c r="B551" s="277"/>
      <c r="C551" s="277"/>
      <c r="D551" s="211" t="s">
        <v>276</v>
      </c>
      <c r="E551" s="168">
        <f t="shared" ref="E551:E556" si="475">H551+K551+N551+Q551+T551+W551+Z551+AE551+AJ551+AO551+AT551+AY551</f>
        <v>0</v>
      </c>
      <c r="F551" s="168">
        <f t="shared" si="441"/>
        <v>0</v>
      </c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  <c r="AA551" s="168"/>
      <c r="AB551" s="168"/>
      <c r="AC551" s="168"/>
      <c r="AD551" s="168"/>
      <c r="AE551" s="168"/>
      <c r="AF551" s="168"/>
      <c r="AG551" s="168"/>
      <c r="AH551" s="168"/>
      <c r="AI551" s="168"/>
      <c r="AJ551" s="168"/>
      <c r="AK551" s="168"/>
      <c r="AL551" s="168"/>
      <c r="AM551" s="168"/>
      <c r="AN551" s="168"/>
      <c r="AO551" s="168"/>
      <c r="AP551" s="168"/>
      <c r="AQ551" s="168"/>
      <c r="AR551" s="168"/>
      <c r="AS551" s="168"/>
      <c r="AT551" s="168"/>
      <c r="AU551" s="168"/>
      <c r="AV551" s="168"/>
      <c r="AW551" s="168"/>
      <c r="AX551" s="168"/>
      <c r="AY551" s="168"/>
      <c r="AZ551" s="168"/>
      <c r="BA551" s="168"/>
      <c r="BB551" s="165"/>
      <c r="BC551" s="167"/>
    </row>
    <row r="552" spans="1:55" ht="22.5" customHeight="1">
      <c r="A552" s="265"/>
      <c r="B552" s="277"/>
      <c r="C552" s="277"/>
      <c r="D552" s="211" t="s">
        <v>271</v>
      </c>
      <c r="E552" s="168">
        <f t="shared" si="475"/>
        <v>0</v>
      </c>
      <c r="F552" s="168">
        <f t="shared" si="441"/>
        <v>0</v>
      </c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  <c r="AK552" s="168"/>
      <c r="AL552" s="168"/>
      <c r="AM552" s="168"/>
      <c r="AN552" s="168"/>
      <c r="AO552" s="168"/>
      <c r="AP552" s="168"/>
      <c r="AQ552" s="168"/>
      <c r="AR552" s="168"/>
      <c r="AS552" s="168"/>
      <c r="AT552" s="168"/>
      <c r="AU552" s="168"/>
      <c r="AV552" s="168"/>
      <c r="AW552" s="168"/>
      <c r="AX552" s="168"/>
      <c r="AY552" s="168"/>
      <c r="AZ552" s="168"/>
      <c r="BA552" s="168"/>
      <c r="BB552" s="165"/>
      <c r="BC552" s="167"/>
    </row>
    <row r="553" spans="1:55" ht="31.2">
      <c r="A553" s="265"/>
      <c r="B553" s="277"/>
      <c r="C553" s="277"/>
      <c r="D553" s="212" t="s">
        <v>43</v>
      </c>
      <c r="E553" s="168">
        <f t="shared" si="475"/>
        <v>0</v>
      </c>
      <c r="F553" s="168">
        <f t="shared" si="441"/>
        <v>0</v>
      </c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  <c r="AK553" s="168"/>
      <c r="AL553" s="168"/>
      <c r="AM553" s="168"/>
      <c r="AN553" s="168"/>
      <c r="AO553" s="168"/>
      <c r="AP553" s="168"/>
      <c r="AQ553" s="168"/>
      <c r="AR553" s="168"/>
      <c r="AS553" s="168"/>
      <c r="AT553" s="168"/>
      <c r="AU553" s="168"/>
      <c r="AV553" s="168"/>
      <c r="AW553" s="168"/>
      <c r="AX553" s="168"/>
      <c r="AY553" s="168"/>
      <c r="AZ553" s="168"/>
      <c r="BA553" s="168"/>
      <c r="BB553" s="165"/>
      <c r="BC553" s="167"/>
    </row>
    <row r="554" spans="1:55" ht="22.5" customHeight="1">
      <c r="A554" s="265"/>
      <c r="B554" s="277" t="s">
        <v>312</v>
      </c>
      <c r="C554" s="277" t="s">
        <v>310</v>
      </c>
      <c r="D554" s="154" t="s">
        <v>41</v>
      </c>
      <c r="E554" s="168">
        <f t="shared" si="475"/>
        <v>3898.2750000000001</v>
      </c>
      <c r="F554" s="168">
        <f t="shared" si="441"/>
        <v>3898.2750000000001</v>
      </c>
      <c r="G554" s="168">
        <f t="shared" si="458"/>
        <v>100</v>
      </c>
      <c r="H554" s="168">
        <f>H555+H556+H557+H2984</f>
        <v>3898.2750000000001</v>
      </c>
      <c r="I554" s="168">
        <f>I555+I556+I557+I2984</f>
        <v>3898.2750000000001</v>
      </c>
      <c r="J554" s="168"/>
      <c r="K554" s="168">
        <f>K555+K556+K557+K2984</f>
        <v>0</v>
      </c>
      <c r="L554" s="168">
        <f>L555+L556+L557+L2984</f>
        <v>0</v>
      </c>
      <c r="M554" s="168"/>
      <c r="N554" s="168">
        <f>N555+N556+N557+N2984</f>
        <v>0</v>
      </c>
      <c r="O554" s="168">
        <f>O555+O556+O557+O2984</f>
        <v>0</v>
      </c>
      <c r="P554" s="168"/>
      <c r="Q554" s="168">
        <f>Q555+Q556+Q557+Q2984</f>
        <v>0</v>
      </c>
      <c r="R554" s="168">
        <f>R555+R556+R557+R2984</f>
        <v>0</v>
      </c>
      <c r="S554" s="168"/>
      <c r="T554" s="168">
        <f>T555+T556+T557+T2984</f>
        <v>0</v>
      </c>
      <c r="U554" s="168">
        <f>U555+U556+U557+U2984</f>
        <v>0</v>
      </c>
      <c r="V554" s="168"/>
      <c r="W554" s="168">
        <f>W555+W556+W557+W2984</f>
        <v>0</v>
      </c>
      <c r="X554" s="168">
        <f>X555+X556+X557+X2984</f>
        <v>0</v>
      </c>
      <c r="Y554" s="168"/>
      <c r="Z554" s="168">
        <f>Z555+Z556+Z557+Z2984</f>
        <v>0</v>
      </c>
      <c r="AA554" s="168">
        <f>AA555+AA556+AA557+AA2984</f>
        <v>0</v>
      </c>
      <c r="AB554" s="168">
        <f>AB555+AB556+AB557+AB2984</f>
        <v>0</v>
      </c>
      <c r="AC554" s="168">
        <f>AC555+AC556+AC557+AC2984</f>
        <v>0</v>
      </c>
      <c r="AD554" s="168"/>
      <c r="AE554" s="168">
        <f>AE555+AE556+AE557+AE2984</f>
        <v>0</v>
      </c>
      <c r="AF554" s="168">
        <f>AF555+AF556+AF557+AF2984</f>
        <v>0</v>
      </c>
      <c r="AG554" s="168">
        <f>AG555+AG556+AG557+AG2984</f>
        <v>0</v>
      </c>
      <c r="AH554" s="168">
        <f>AH555+AH556+AH557+AH2984</f>
        <v>0</v>
      </c>
      <c r="AI554" s="168"/>
      <c r="AJ554" s="168">
        <f>AJ555+AJ556+AJ557+AJ2984</f>
        <v>0</v>
      </c>
      <c r="AK554" s="168">
        <f>AK555+AK556+AK557+AK2984</f>
        <v>0</v>
      </c>
      <c r="AL554" s="168">
        <f>AL555+AL556+AL557+AL2984</f>
        <v>0</v>
      </c>
      <c r="AM554" s="168">
        <f>AM555+AM556+AM557+AM2984</f>
        <v>0</v>
      </c>
      <c r="AN554" s="168"/>
      <c r="AO554" s="168">
        <f>AO555+AO556+AO557+AO2984</f>
        <v>0</v>
      </c>
      <c r="AP554" s="168">
        <f>AP555+AP556+AP557+AP2984</f>
        <v>0</v>
      </c>
      <c r="AQ554" s="168">
        <f>AQ555+AQ556+AQ557+AQ2984</f>
        <v>0</v>
      </c>
      <c r="AR554" s="168">
        <f>AR555+AR556+AR557+AR2984</f>
        <v>0</v>
      </c>
      <c r="AS554" s="168"/>
      <c r="AT554" s="168">
        <f t="shared" ref="AT554:AZ554" si="476">AT555+AT556+AT557+AT2984</f>
        <v>0</v>
      </c>
      <c r="AU554" s="168">
        <f t="shared" si="476"/>
        <v>0</v>
      </c>
      <c r="AV554" s="168">
        <f t="shared" si="476"/>
        <v>0</v>
      </c>
      <c r="AW554" s="168">
        <f t="shared" si="476"/>
        <v>0</v>
      </c>
      <c r="AX554" s="168">
        <f t="shared" si="476"/>
        <v>0</v>
      </c>
      <c r="AY554" s="168">
        <f t="shared" si="476"/>
        <v>0</v>
      </c>
      <c r="AZ554" s="168">
        <f t="shared" si="476"/>
        <v>0</v>
      </c>
      <c r="BA554" s="168"/>
      <c r="BB554" s="165"/>
      <c r="BC554" s="167"/>
    </row>
    <row r="555" spans="1:55" ht="32.25" customHeight="1">
      <c r="A555" s="265"/>
      <c r="B555" s="277"/>
      <c r="C555" s="277"/>
      <c r="D555" s="152" t="s">
        <v>37</v>
      </c>
      <c r="E555" s="168">
        <f t="shared" si="475"/>
        <v>0</v>
      </c>
      <c r="F555" s="168">
        <f t="shared" si="441"/>
        <v>0</v>
      </c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  <c r="AK555" s="168"/>
      <c r="AL555" s="168"/>
      <c r="AM555" s="168"/>
      <c r="AN555" s="168"/>
      <c r="AO555" s="168"/>
      <c r="AP555" s="168"/>
      <c r="AQ555" s="168"/>
      <c r="AR555" s="168"/>
      <c r="AS555" s="168"/>
      <c r="AT555" s="168"/>
      <c r="AU555" s="168"/>
      <c r="AV555" s="168"/>
      <c r="AW555" s="168"/>
      <c r="AX555" s="168"/>
      <c r="AY555" s="168"/>
      <c r="AZ555" s="168"/>
      <c r="BA555" s="168"/>
      <c r="BB555" s="165"/>
      <c r="BC555" s="167"/>
    </row>
    <row r="556" spans="1:55" ht="50.25" customHeight="1">
      <c r="A556" s="265"/>
      <c r="B556" s="277"/>
      <c r="C556" s="277"/>
      <c r="D556" s="178" t="s">
        <v>2</v>
      </c>
      <c r="E556" s="168">
        <f t="shared" si="475"/>
        <v>0</v>
      </c>
      <c r="F556" s="168">
        <f t="shared" si="441"/>
        <v>0</v>
      </c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  <c r="AK556" s="168"/>
      <c r="AL556" s="168"/>
      <c r="AM556" s="168"/>
      <c r="AN556" s="168"/>
      <c r="AO556" s="168"/>
      <c r="AP556" s="168"/>
      <c r="AQ556" s="168"/>
      <c r="AR556" s="168"/>
      <c r="AS556" s="168"/>
      <c r="AT556" s="168"/>
      <c r="AU556" s="168"/>
      <c r="AV556" s="168"/>
      <c r="AW556" s="168"/>
      <c r="AX556" s="168"/>
      <c r="AY556" s="168"/>
      <c r="AZ556" s="168"/>
      <c r="BA556" s="168"/>
      <c r="BB556" s="165"/>
      <c r="BC556" s="167"/>
    </row>
    <row r="557" spans="1:55" ht="22.5" customHeight="1">
      <c r="A557" s="265"/>
      <c r="B557" s="277"/>
      <c r="C557" s="277"/>
      <c r="D557" s="211" t="s">
        <v>270</v>
      </c>
      <c r="E557" s="168">
        <f>H557+K557+N557+Q557+T557+W557+Z557+AE557+AJ557+AO557+AT557+AY557</f>
        <v>3898.2750000000001</v>
      </c>
      <c r="F557" s="168">
        <f t="shared" si="441"/>
        <v>3898.2750000000001</v>
      </c>
      <c r="G557" s="168">
        <f t="shared" si="458"/>
        <v>100</v>
      </c>
      <c r="H557" s="168">
        <v>3898.2750000000001</v>
      </c>
      <c r="I557" s="168">
        <v>3898.2750000000001</v>
      </c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  <c r="AA557" s="168"/>
      <c r="AB557" s="168"/>
      <c r="AC557" s="168"/>
      <c r="AD557" s="168"/>
      <c r="AE557" s="168"/>
      <c r="AF557" s="168"/>
      <c r="AG557" s="168"/>
      <c r="AH557" s="168"/>
      <c r="AI557" s="168"/>
      <c r="AJ557" s="168"/>
      <c r="AK557" s="168"/>
      <c r="AL557" s="168"/>
      <c r="AM557" s="168"/>
      <c r="AN557" s="168"/>
      <c r="AO557" s="168"/>
      <c r="AP557" s="168"/>
      <c r="AQ557" s="168"/>
      <c r="AR557" s="168"/>
      <c r="AS557" s="168"/>
      <c r="AT557" s="168"/>
      <c r="AU557" s="168"/>
      <c r="AV557" s="168"/>
      <c r="AW557" s="168"/>
      <c r="AX557" s="168"/>
      <c r="AY557" s="168"/>
      <c r="AZ557" s="168"/>
      <c r="BA557" s="168"/>
      <c r="BB557" s="165"/>
      <c r="BC557" s="167"/>
    </row>
    <row r="558" spans="1:55" ht="82.5" customHeight="1">
      <c r="A558" s="265"/>
      <c r="B558" s="277"/>
      <c r="C558" s="277"/>
      <c r="D558" s="211" t="s">
        <v>276</v>
      </c>
      <c r="E558" s="168">
        <f t="shared" ref="E558:E563" si="477">H558+K558+N558+Q558+T558+W558+Z558+AE558+AJ558+AO558+AT558+AY558</f>
        <v>0</v>
      </c>
      <c r="F558" s="168">
        <f t="shared" si="441"/>
        <v>0</v>
      </c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  <c r="AA558" s="168"/>
      <c r="AB558" s="168"/>
      <c r="AC558" s="168"/>
      <c r="AD558" s="168"/>
      <c r="AE558" s="168"/>
      <c r="AF558" s="168"/>
      <c r="AG558" s="168"/>
      <c r="AH558" s="168"/>
      <c r="AI558" s="168"/>
      <c r="AJ558" s="168"/>
      <c r="AK558" s="168"/>
      <c r="AL558" s="168"/>
      <c r="AM558" s="168"/>
      <c r="AN558" s="168"/>
      <c r="AO558" s="168"/>
      <c r="AP558" s="168"/>
      <c r="AQ558" s="168"/>
      <c r="AR558" s="168"/>
      <c r="AS558" s="168"/>
      <c r="AT558" s="168"/>
      <c r="AU558" s="168"/>
      <c r="AV558" s="168"/>
      <c r="AW558" s="168"/>
      <c r="AX558" s="168"/>
      <c r="AY558" s="168"/>
      <c r="AZ558" s="168"/>
      <c r="BA558" s="168"/>
      <c r="BB558" s="165"/>
      <c r="BC558" s="167"/>
    </row>
    <row r="559" spans="1:55" ht="22.5" customHeight="1">
      <c r="A559" s="265"/>
      <c r="B559" s="277"/>
      <c r="C559" s="277"/>
      <c r="D559" s="211" t="s">
        <v>271</v>
      </c>
      <c r="E559" s="168">
        <f t="shared" si="477"/>
        <v>0</v>
      </c>
      <c r="F559" s="168">
        <f t="shared" si="441"/>
        <v>0</v>
      </c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68"/>
      <c r="AE559" s="168"/>
      <c r="AF559" s="168"/>
      <c r="AG559" s="168"/>
      <c r="AH559" s="168"/>
      <c r="AI559" s="168"/>
      <c r="AJ559" s="168"/>
      <c r="AK559" s="168"/>
      <c r="AL559" s="168"/>
      <c r="AM559" s="168"/>
      <c r="AN559" s="168"/>
      <c r="AO559" s="168"/>
      <c r="AP559" s="168"/>
      <c r="AQ559" s="168"/>
      <c r="AR559" s="168"/>
      <c r="AS559" s="168"/>
      <c r="AT559" s="168"/>
      <c r="AU559" s="168"/>
      <c r="AV559" s="168"/>
      <c r="AW559" s="168"/>
      <c r="AX559" s="168"/>
      <c r="AY559" s="168"/>
      <c r="AZ559" s="168"/>
      <c r="BA559" s="168"/>
      <c r="BB559" s="165"/>
      <c r="BC559" s="167"/>
    </row>
    <row r="560" spans="1:55" ht="31.2">
      <c r="A560" s="265"/>
      <c r="B560" s="277"/>
      <c r="C560" s="277"/>
      <c r="D560" s="212" t="s">
        <v>43</v>
      </c>
      <c r="E560" s="168">
        <f t="shared" si="477"/>
        <v>0</v>
      </c>
      <c r="F560" s="168">
        <f t="shared" si="441"/>
        <v>0</v>
      </c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68"/>
      <c r="AE560" s="168"/>
      <c r="AF560" s="168"/>
      <c r="AG560" s="168"/>
      <c r="AH560" s="168"/>
      <c r="AI560" s="168"/>
      <c r="AJ560" s="168"/>
      <c r="AK560" s="168"/>
      <c r="AL560" s="168"/>
      <c r="AM560" s="168"/>
      <c r="AN560" s="168"/>
      <c r="AO560" s="168"/>
      <c r="AP560" s="168"/>
      <c r="AQ560" s="168"/>
      <c r="AR560" s="168"/>
      <c r="AS560" s="168"/>
      <c r="AT560" s="168"/>
      <c r="AU560" s="168"/>
      <c r="AV560" s="168"/>
      <c r="AW560" s="168"/>
      <c r="AX560" s="168"/>
      <c r="AY560" s="168"/>
      <c r="AZ560" s="168"/>
      <c r="BA560" s="168"/>
      <c r="BB560" s="165"/>
      <c r="BC560" s="167"/>
    </row>
    <row r="561" spans="1:55" ht="22.5" customHeight="1">
      <c r="A561" s="265"/>
      <c r="B561" s="277" t="s">
        <v>313</v>
      </c>
      <c r="C561" s="277" t="s">
        <v>310</v>
      </c>
      <c r="D561" s="154" t="s">
        <v>41</v>
      </c>
      <c r="E561" s="168">
        <f t="shared" si="477"/>
        <v>4460.2259999999997</v>
      </c>
      <c r="F561" s="168">
        <f t="shared" si="441"/>
        <v>4460.2259999999997</v>
      </c>
      <c r="G561" s="168">
        <f t="shared" si="458"/>
        <v>100</v>
      </c>
      <c r="H561" s="168">
        <f>H562+H563+H564+H566+H567</f>
        <v>4460.2259999999997</v>
      </c>
      <c r="I561" s="168">
        <f t="shared" ref="I561" si="478">I562+I563+I564+I566+I567</f>
        <v>4460.2259999999997</v>
      </c>
      <c r="J561" s="168"/>
      <c r="K561" s="168">
        <f t="shared" ref="K561:L561" si="479">K562+K563+K564+K566+K567</f>
        <v>0</v>
      </c>
      <c r="L561" s="168">
        <f t="shared" si="479"/>
        <v>0</v>
      </c>
      <c r="M561" s="168"/>
      <c r="N561" s="168">
        <f t="shared" ref="N561:O561" si="480">N562+N563+N564+N566+N567</f>
        <v>0</v>
      </c>
      <c r="O561" s="168">
        <f t="shared" si="480"/>
        <v>0</v>
      </c>
      <c r="P561" s="168"/>
      <c r="Q561" s="168">
        <f t="shared" ref="Q561:R561" si="481">Q562+Q563+Q564+Q566+Q567</f>
        <v>0</v>
      </c>
      <c r="R561" s="168">
        <f t="shared" si="481"/>
        <v>0</v>
      </c>
      <c r="S561" s="168"/>
      <c r="T561" s="168">
        <f t="shared" ref="T561:U561" si="482">T562+T563+T564+T566+T567</f>
        <v>0</v>
      </c>
      <c r="U561" s="168">
        <f t="shared" si="482"/>
        <v>0</v>
      </c>
      <c r="V561" s="168"/>
      <c r="W561" s="168">
        <f t="shared" ref="W561:X561" si="483">W562+W563+W564+W566+W567</f>
        <v>0</v>
      </c>
      <c r="X561" s="168">
        <f t="shared" si="483"/>
        <v>0</v>
      </c>
      <c r="Y561" s="168"/>
      <c r="Z561" s="168">
        <f t="shared" ref="Z561:AC561" si="484">Z562+Z563+Z564+Z566+Z567</f>
        <v>0</v>
      </c>
      <c r="AA561" s="168">
        <f t="shared" si="484"/>
        <v>0</v>
      </c>
      <c r="AB561" s="168">
        <f t="shared" si="484"/>
        <v>0</v>
      </c>
      <c r="AC561" s="168">
        <f t="shared" si="484"/>
        <v>0</v>
      </c>
      <c r="AD561" s="168"/>
      <c r="AE561" s="168">
        <f t="shared" ref="AE561:AH561" si="485">AE562+AE563+AE564+AE566+AE567</f>
        <v>0</v>
      </c>
      <c r="AF561" s="168">
        <f t="shared" si="485"/>
        <v>0</v>
      </c>
      <c r="AG561" s="168">
        <f t="shared" si="485"/>
        <v>0</v>
      </c>
      <c r="AH561" s="168">
        <f t="shared" si="485"/>
        <v>0</v>
      </c>
      <c r="AI561" s="168"/>
      <c r="AJ561" s="168">
        <f t="shared" ref="AJ561:AM561" si="486">AJ562+AJ563+AJ564+AJ566+AJ567</f>
        <v>0</v>
      </c>
      <c r="AK561" s="168">
        <f t="shared" si="486"/>
        <v>0</v>
      </c>
      <c r="AL561" s="168">
        <f t="shared" si="486"/>
        <v>0</v>
      </c>
      <c r="AM561" s="168">
        <f t="shared" si="486"/>
        <v>0</v>
      </c>
      <c r="AN561" s="168"/>
      <c r="AO561" s="168">
        <f t="shared" ref="AO561:AR561" si="487">AO562+AO563+AO564+AO566+AO567</f>
        <v>0</v>
      </c>
      <c r="AP561" s="168">
        <f t="shared" si="487"/>
        <v>0</v>
      </c>
      <c r="AQ561" s="168">
        <f t="shared" si="487"/>
        <v>0</v>
      </c>
      <c r="AR561" s="168">
        <f t="shared" si="487"/>
        <v>0</v>
      </c>
      <c r="AS561" s="168"/>
      <c r="AT561" s="168">
        <f t="shared" ref="AT561:AW561" si="488">AT562+AT563+AT564+AT566+AT567</f>
        <v>0</v>
      </c>
      <c r="AU561" s="168">
        <f t="shared" si="488"/>
        <v>0</v>
      </c>
      <c r="AV561" s="168">
        <f t="shared" si="488"/>
        <v>0</v>
      </c>
      <c r="AW561" s="168">
        <f t="shared" si="488"/>
        <v>0</v>
      </c>
      <c r="AX561" s="168"/>
      <c r="AY561" s="168">
        <f t="shared" ref="AY561:AZ561" si="489">AY562+AY563+AY564+AY566+AY567</f>
        <v>0</v>
      </c>
      <c r="AZ561" s="168">
        <f t="shared" si="489"/>
        <v>0</v>
      </c>
      <c r="BA561" s="168"/>
      <c r="BB561" s="165"/>
      <c r="BC561" s="167"/>
    </row>
    <row r="562" spans="1:55" ht="32.25" customHeight="1">
      <c r="A562" s="265"/>
      <c r="B562" s="277"/>
      <c r="C562" s="277"/>
      <c r="D562" s="152" t="s">
        <v>37</v>
      </c>
      <c r="E562" s="168">
        <f t="shared" si="477"/>
        <v>0</v>
      </c>
      <c r="F562" s="168">
        <f t="shared" si="441"/>
        <v>0</v>
      </c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  <c r="AK562" s="168"/>
      <c r="AL562" s="168"/>
      <c r="AM562" s="168"/>
      <c r="AN562" s="168"/>
      <c r="AO562" s="168"/>
      <c r="AP562" s="168"/>
      <c r="AQ562" s="168"/>
      <c r="AR562" s="168"/>
      <c r="AS562" s="168"/>
      <c r="AT562" s="168"/>
      <c r="AU562" s="168"/>
      <c r="AV562" s="168"/>
      <c r="AW562" s="168"/>
      <c r="AX562" s="168"/>
      <c r="AY562" s="168"/>
      <c r="AZ562" s="168"/>
      <c r="BA562" s="168"/>
      <c r="BB562" s="165"/>
      <c r="BC562" s="167"/>
    </row>
    <row r="563" spans="1:55" ht="50.25" customHeight="1">
      <c r="A563" s="265"/>
      <c r="B563" s="277"/>
      <c r="C563" s="277"/>
      <c r="D563" s="178" t="s">
        <v>2</v>
      </c>
      <c r="E563" s="168">
        <f t="shared" si="477"/>
        <v>0</v>
      </c>
      <c r="F563" s="168">
        <f t="shared" si="441"/>
        <v>0</v>
      </c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68"/>
      <c r="AE563" s="168"/>
      <c r="AF563" s="168"/>
      <c r="AG563" s="168"/>
      <c r="AH563" s="168"/>
      <c r="AI563" s="168"/>
      <c r="AJ563" s="168"/>
      <c r="AK563" s="168"/>
      <c r="AL563" s="168"/>
      <c r="AM563" s="168"/>
      <c r="AN563" s="168"/>
      <c r="AO563" s="168"/>
      <c r="AP563" s="168"/>
      <c r="AQ563" s="168"/>
      <c r="AR563" s="168"/>
      <c r="AS563" s="168"/>
      <c r="AT563" s="168"/>
      <c r="AU563" s="168"/>
      <c r="AV563" s="168"/>
      <c r="AW563" s="168"/>
      <c r="AX563" s="168"/>
      <c r="AY563" s="168"/>
      <c r="AZ563" s="168"/>
      <c r="BA563" s="168"/>
      <c r="BB563" s="165"/>
      <c r="BC563" s="167"/>
    </row>
    <row r="564" spans="1:55" ht="22.5" customHeight="1">
      <c r="A564" s="265"/>
      <c r="B564" s="277"/>
      <c r="C564" s="277"/>
      <c r="D564" s="211" t="s">
        <v>270</v>
      </c>
      <c r="E564" s="168">
        <f>H564+K564+N564+Q564+T564+W564+Z564+AE564+AJ564+AO564+AT564+AY564</f>
        <v>4460.2259999999997</v>
      </c>
      <c r="F564" s="168">
        <f t="shared" si="441"/>
        <v>4460.2259999999997</v>
      </c>
      <c r="G564" s="168">
        <f t="shared" si="458"/>
        <v>100</v>
      </c>
      <c r="H564" s="168">
        <v>4460.2259999999997</v>
      </c>
      <c r="I564" s="168">
        <v>4460.2259999999997</v>
      </c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  <c r="AA564" s="168"/>
      <c r="AB564" s="168"/>
      <c r="AC564" s="168"/>
      <c r="AD564" s="168"/>
      <c r="AE564" s="168"/>
      <c r="AF564" s="168"/>
      <c r="AG564" s="168"/>
      <c r="AH564" s="168"/>
      <c r="AI564" s="168"/>
      <c r="AJ564" s="168"/>
      <c r="AK564" s="168"/>
      <c r="AL564" s="168"/>
      <c r="AM564" s="168"/>
      <c r="AN564" s="168"/>
      <c r="AO564" s="168"/>
      <c r="AP564" s="168"/>
      <c r="AQ564" s="168"/>
      <c r="AR564" s="168"/>
      <c r="AS564" s="168"/>
      <c r="AT564" s="168"/>
      <c r="AU564" s="168"/>
      <c r="AV564" s="168"/>
      <c r="AW564" s="168"/>
      <c r="AX564" s="168"/>
      <c r="AY564" s="168"/>
      <c r="AZ564" s="168"/>
      <c r="BA564" s="168"/>
      <c r="BB564" s="165"/>
      <c r="BC564" s="167"/>
    </row>
    <row r="565" spans="1:55" ht="82.5" customHeight="1">
      <c r="A565" s="265"/>
      <c r="B565" s="277"/>
      <c r="C565" s="277"/>
      <c r="D565" s="211" t="s">
        <v>276</v>
      </c>
      <c r="E565" s="168">
        <f t="shared" ref="E565:E570" si="490">H565+K565+N565+Q565+T565+W565+Z565+AE565+AJ565+AO565+AT565+AY565</f>
        <v>0</v>
      </c>
      <c r="F565" s="168">
        <f t="shared" si="441"/>
        <v>0</v>
      </c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  <c r="AA565" s="168"/>
      <c r="AB565" s="168"/>
      <c r="AC565" s="168"/>
      <c r="AD565" s="168"/>
      <c r="AE565" s="168"/>
      <c r="AF565" s="168"/>
      <c r="AG565" s="168"/>
      <c r="AH565" s="168"/>
      <c r="AI565" s="168"/>
      <c r="AJ565" s="168"/>
      <c r="AK565" s="168"/>
      <c r="AL565" s="168"/>
      <c r="AM565" s="168"/>
      <c r="AN565" s="168"/>
      <c r="AO565" s="168"/>
      <c r="AP565" s="168"/>
      <c r="AQ565" s="168"/>
      <c r="AR565" s="168"/>
      <c r="AS565" s="168"/>
      <c r="AT565" s="168"/>
      <c r="AU565" s="168"/>
      <c r="AV565" s="168"/>
      <c r="AW565" s="168"/>
      <c r="AX565" s="168"/>
      <c r="AY565" s="168"/>
      <c r="AZ565" s="168"/>
      <c r="BA565" s="168"/>
      <c r="BB565" s="165"/>
      <c r="BC565" s="167"/>
    </row>
    <row r="566" spans="1:55" ht="22.5" customHeight="1">
      <c r="A566" s="265"/>
      <c r="B566" s="277"/>
      <c r="C566" s="277"/>
      <c r="D566" s="211" t="s">
        <v>271</v>
      </c>
      <c r="E566" s="168">
        <f t="shared" si="490"/>
        <v>0</v>
      </c>
      <c r="F566" s="168">
        <f t="shared" si="441"/>
        <v>0</v>
      </c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8"/>
      <c r="AE566" s="168"/>
      <c r="AF566" s="168"/>
      <c r="AG566" s="168"/>
      <c r="AH566" s="168"/>
      <c r="AI566" s="168"/>
      <c r="AJ566" s="168"/>
      <c r="AK566" s="168"/>
      <c r="AL566" s="168"/>
      <c r="AM566" s="168"/>
      <c r="AN566" s="168"/>
      <c r="AO566" s="168"/>
      <c r="AP566" s="168"/>
      <c r="AQ566" s="168"/>
      <c r="AR566" s="168"/>
      <c r="AS566" s="168"/>
      <c r="AT566" s="168"/>
      <c r="AU566" s="168"/>
      <c r="AV566" s="168"/>
      <c r="AW566" s="168"/>
      <c r="AX566" s="168"/>
      <c r="AY566" s="168"/>
      <c r="AZ566" s="168"/>
      <c r="BA566" s="168"/>
      <c r="BB566" s="165"/>
      <c r="BC566" s="167"/>
    </row>
    <row r="567" spans="1:55" ht="31.2">
      <c r="A567" s="265"/>
      <c r="B567" s="277"/>
      <c r="C567" s="277"/>
      <c r="D567" s="212" t="s">
        <v>43</v>
      </c>
      <c r="E567" s="168">
        <f t="shared" si="490"/>
        <v>0</v>
      </c>
      <c r="F567" s="168">
        <f t="shared" si="441"/>
        <v>0</v>
      </c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8"/>
      <c r="AE567" s="168"/>
      <c r="AF567" s="168"/>
      <c r="AG567" s="168"/>
      <c r="AH567" s="168"/>
      <c r="AI567" s="168"/>
      <c r="AJ567" s="168"/>
      <c r="AK567" s="168"/>
      <c r="AL567" s="168"/>
      <c r="AM567" s="168"/>
      <c r="AN567" s="168"/>
      <c r="AO567" s="168"/>
      <c r="AP567" s="168"/>
      <c r="AQ567" s="168"/>
      <c r="AR567" s="168"/>
      <c r="AS567" s="168"/>
      <c r="AT567" s="168"/>
      <c r="AU567" s="168"/>
      <c r="AV567" s="168"/>
      <c r="AW567" s="168"/>
      <c r="AX567" s="168"/>
      <c r="AY567" s="168"/>
      <c r="AZ567" s="168"/>
      <c r="BA567" s="168"/>
      <c r="BB567" s="165"/>
      <c r="BC567" s="167"/>
    </row>
    <row r="568" spans="1:55" ht="22.5" customHeight="1">
      <c r="A568" s="265"/>
      <c r="B568" s="277" t="s">
        <v>314</v>
      </c>
      <c r="C568" s="277"/>
      <c r="D568" s="154" t="s">
        <v>41</v>
      </c>
      <c r="E568" s="168">
        <f t="shared" si="490"/>
        <v>0</v>
      </c>
      <c r="F568" s="168">
        <f t="shared" si="441"/>
        <v>0</v>
      </c>
      <c r="G568" s="168"/>
      <c r="H568" s="168">
        <f>H569+H570+H571+H573+H574</f>
        <v>0</v>
      </c>
      <c r="I568" s="168">
        <f t="shared" ref="I568" si="491">I569+I570+I571+I573+I574</f>
        <v>0</v>
      </c>
      <c r="J568" s="168"/>
      <c r="K568" s="168">
        <f t="shared" ref="K568:L568" si="492">K569+K570+K571+K573+K574</f>
        <v>0</v>
      </c>
      <c r="L568" s="168">
        <f t="shared" si="492"/>
        <v>0</v>
      </c>
      <c r="M568" s="168"/>
      <c r="N568" s="168">
        <f t="shared" ref="N568:O568" si="493">N569+N570+N571+N573+N574</f>
        <v>0</v>
      </c>
      <c r="O568" s="168">
        <f t="shared" si="493"/>
        <v>0</v>
      </c>
      <c r="P568" s="168"/>
      <c r="Q568" s="168">
        <f t="shared" ref="Q568:R568" si="494">Q569+Q570+Q571+Q573+Q574</f>
        <v>0</v>
      </c>
      <c r="R568" s="168">
        <f t="shared" si="494"/>
        <v>0</v>
      </c>
      <c r="S568" s="168"/>
      <c r="T568" s="168">
        <f t="shared" ref="T568:U568" si="495">T569+T570+T571+T573+T574</f>
        <v>0</v>
      </c>
      <c r="U568" s="168">
        <f t="shared" si="495"/>
        <v>0</v>
      </c>
      <c r="V568" s="168"/>
      <c r="W568" s="168">
        <f t="shared" ref="W568:X568" si="496">W569+W570+W571+W573+W574</f>
        <v>0</v>
      </c>
      <c r="X568" s="168">
        <f t="shared" si="496"/>
        <v>0</v>
      </c>
      <c r="Y568" s="168"/>
      <c r="Z568" s="168">
        <f t="shared" ref="Z568:AC568" si="497">Z569+Z570+Z571+Z573+Z574</f>
        <v>0</v>
      </c>
      <c r="AA568" s="168">
        <f t="shared" si="497"/>
        <v>0</v>
      </c>
      <c r="AB568" s="168">
        <f t="shared" si="497"/>
        <v>0</v>
      </c>
      <c r="AC568" s="168">
        <f t="shared" si="497"/>
        <v>0</v>
      </c>
      <c r="AD568" s="168"/>
      <c r="AE568" s="168">
        <f t="shared" ref="AE568:AH568" si="498">AE569+AE570+AE571+AE573+AE574</f>
        <v>0</v>
      </c>
      <c r="AF568" s="168">
        <f t="shared" si="498"/>
        <v>0</v>
      </c>
      <c r="AG568" s="168">
        <f t="shared" si="498"/>
        <v>0</v>
      </c>
      <c r="AH568" s="168">
        <f t="shared" si="498"/>
        <v>0</v>
      </c>
      <c r="AI568" s="168"/>
      <c r="AJ568" s="168">
        <f t="shared" ref="AJ568:AM568" si="499">AJ569+AJ570+AJ571+AJ573+AJ574</f>
        <v>0</v>
      </c>
      <c r="AK568" s="168">
        <f t="shared" si="499"/>
        <v>0</v>
      </c>
      <c r="AL568" s="168">
        <f t="shared" si="499"/>
        <v>0</v>
      </c>
      <c r="AM568" s="168">
        <f t="shared" si="499"/>
        <v>0</v>
      </c>
      <c r="AN568" s="168"/>
      <c r="AO568" s="168">
        <f t="shared" ref="AO568:AR568" si="500">AO569+AO570+AO571+AO573+AO574</f>
        <v>0</v>
      </c>
      <c r="AP568" s="168">
        <f t="shared" si="500"/>
        <v>0</v>
      </c>
      <c r="AQ568" s="168">
        <f t="shared" si="500"/>
        <v>0</v>
      </c>
      <c r="AR568" s="168">
        <f t="shared" si="500"/>
        <v>0</v>
      </c>
      <c r="AS568" s="168"/>
      <c r="AT568" s="168">
        <f t="shared" ref="AT568:AW568" si="501">AT569+AT570+AT571+AT573+AT574</f>
        <v>0</v>
      </c>
      <c r="AU568" s="168">
        <f t="shared" si="501"/>
        <v>0</v>
      </c>
      <c r="AV568" s="168">
        <f t="shared" si="501"/>
        <v>0</v>
      </c>
      <c r="AW568" s="168">
        <f t="shared" si="501"/>
        <v>0</v>
      </c>
      <c r="AX568" s="168"/>
      <c r="AY568" s="168">
        <f t="shared" ref="AY568:AZ568" si="502">AY569+AY570+AY571+AY573+AY574</f>
        <v>0</v>
      </c>
      <c r="AZ568" s="168">
        <f t="shared" si="502"/>
        <v>0</v>
      </c>
      <c r="BA568" s="168"/>
      <c r="BB568" s="165"/>
      <c r="BC568" s="167"/>
    </row>
    <row r="569" spans="1:55" ht="32.25" customHeight="1">
      <c r="A569" s="265"/>
      <c r="B569" s="277"/>
      <c r="C569" s="277"/>
      <c r="D569" s="152" t="s">
        <v>37</v>
      </c>
      <c r="E569" s="168">
        <f t="shared" si="490"/>
        <v>0</v>
      </c>
      <c r="F569" s="168">
        <f t="shared" si="441"/>
        <v>0</v>
      </c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  <c r="AA569" s="168"/>
      <c r="AB569" s="168"/>
      <c r="AC569" s="168"/>
      <c r="AD569" s="168"/>
      <c r="AE569" s="168"/>
      <c r="AF569" s="168"/>
      <c r="AG569" s="168"/>
      <c r="AH569" s="168"/>
      <c r="AI569" s="168"/>
      <c r="AJ569" s="168"/>
      <c r="AK569" s="168"/>
      <c r="AL569" s="168"/>
      <c r="AM569" s="168"/>
      <c r="AN569" s="168"/>
      <c r="AO569" s="168"/>
      <c r="AP569" s="168"/>
      <c r="AQ569" s="168"/>
      <c r="AR569" s="168"/>
      <c r="AS569" s="168"/>
      <c r="AT569" s="168"/>
      <c r="AU569" s="168"/>
      <c r="AV569" s="168"/>
      <c r="AW569" s="168"/>
      <c r="AX569" s="168"/>
      <c r="AY569" s="168"/>
      <c r="AZ569" s="168"/>
      <c r="BA569" s="168"/>
      <c r="BB569" s="165"/>
      <c r="BC569" s="167"/>
    </row>
    <row r="570" spans="1:55" ht="50.25" customHeight="1">
      <c r="A570" s="265"/>
      <c r="B570" s="277"/>
      <c r="C570" s="277"/>
      <c r="D570" s="178" t="s">
        <v>2</v>
      </c>
      <c r="E570" s="168">
        <f t="shared" si="490"/>
        <v>0</v>
      </c>
      <c r="F570" s="168">
        <f t="shared" si="441"/>
        <v>0</v>
      </c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  <c r="AA570" s="168"/>
      <c r="AB570" s="168"/>
      <c r="AC570" s="168"/>
      <c r="AD570" s="168"/>
      <c r="AE570" s="168"/>
      <c r="AF570" s="168"/>
      <c r="AG570" s="168"/>
      <c r="AH570" s="168"/>
      <c r="AI570" s="168"/>
      <c r="AJ570" s="168"/>
      <c r="AK570" s="168"/>
      <c r="AL570" s="168"/>
      <c r="AM570" s="168"/>
      <c r="AN570" s="168"/>
      <c r="AO570" s="168"/>
      <c r="AP570" s="168"/>
      <c r="AQ570" s="168"/>
      <c r="AR570" s="168"/>
      <c r="AS570" s="168"/>
      <c r="AT570" s="168"/>
      <c r="AU570" s="168"/>
      <c r="AV570" s="168"/>
      <c r="AW570" s="168"/>
      <c r="AX570" s="168"/>
      <c r="AY570" s="168"/>
      <c r="AZ570" s="168"/>
      <c r="BA570" s="168"/>
      <c r="BB570" s="165"/>
      <c r="BC570" s="167"/>
    </row>
    <row r="571" spans="1:55" ht="22.5" customHeight="1">
      <c r="A571" s="265"/>
      <c r="B571" s="277"/>
      <c r="C571" s="277"/>
      <c r="D571" s="211" t="s">
        <v>270</v>
      </c>
      <c r="E571" s="168">
        <f>H571+K571+N571+Q571+T571+W571+Z571+AE571+AJ571+AO571+AT571+AY571</f>
        <v>0</v>
      </c>
      <c r="F571" s="168">
        <f t="shared" si="441"/>
        <v>0</v>
      </c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  <c r="AA571" s="168"/>
      <c r="AB571" s="168"/>
      <c r="AC571" s="168"/>
      <c r="AD571" s="168"/>
      <c r="AE571" s="168"/>
      <c r="AF571" s="168"/>
      <c r="AG571" s="168"/>
      <c r="AH571" s="168"/>
      <c r="AI571" s="168"/>
      <c r="AJ571" s="168"/>
      <c r="AK571" s="168"/>
      <c r="AL571" s="168"/>
      <c r="AM571" s="168"/>
      <c r="AN571" s="168"/>
      <c r="AO571" s="168"/>
      <c r="AP571" s="168"/>
      <c r="AQ571" s="168"/>
      <c r="AR571" s="168"/>
      <c r="AS571" s="168"/>
      <c r="AT571" s="168"/>
      <c r="AU571" s="168"/>
      <c r="AV571" s="168"/>
      <c r="AW571" s="168"/>
      <c r="AX571" s="168"/>
      <c r="AY571" s="168"/>
      <c r="AZ571" s="168"/>
      <c r="BA571" s="168"/>
      <c r="BB571" s="165"/>
      <c r="BC571" s="167"/>
    </row>
    <row r="572" spans="1:55" ht="82.5" customHeight="1">
      <c r="A572" s="265"/>
      <c r="B572" s="277"/>
      <c r="C572" s="277"/>
      <c r="D572" s="211" t="s">
        <v>276</v>
      </c>
      <c r="E572" s="168">
        <f t="shared" ref="E572:E577" si="503">H572+K572+N572+Q572+T572+W572+Z572+AE572+AJ572+AO572+AT572+AY572</f>
        <v>0</v>
      </c>
      <c r="F572" s="168">
        <f t="shared" si="441"/>
        <v>0</v>
      </c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  <c r="AA572" s="168"/>
      <c r="AB572" s="168"/>
      <c r="AC572" s="168"/>
      <c r="AD572" s="168"/>
      <c r="AE572" s="168"/>
      <c r="AF572" s="168"/>
      <c r="AG572" s="168"/>
      <c r="AH572" s="168"/>
      <c r="AI572" s="168"/>
      <c r="AJ572" s="168"/>
      <c r="AK572" s="168"/>
      <c r="AL572" s="168"/>
      <c r="AM572" s="168"/>
      <c r="AN572" s="168"/>
      <c r="AO572" s="168"/>
      <c r="AP572" s="168"/>
      <c r="AQ572" s="168"/>
      <c r="AR572" s="168"/>
      <c r="AS572" s="168"/>
      <c r="AT572" s="168"/>
      <c r="AU572" s="168"/>
      <c r="AV572" s="168"/>
      <c r="AW572" s="168"/>
      <c r="AX572" s="168"/>
      <c r="AY572" s="168"/>
      <c r="AZ572" s="168"/>
      <c r="BA572" s="168"/>
      <c r="BB572" s="165"/>
      <c r="BC572" s="167"/>
    </row>
    <row r="573" spans="1:55" ht="22.5" customHeight="1">
      <c r="A573" s="265"/>
      <c r="B573" s="277"/>
      <c r="C573" s="277"/>
      <c r="D573" s="211" t="s">
        <v>271</v>
      </c>
      <c r="E573" s="168">
        <f t="shared" si="503"/>
        <v>0</v>
      </c>
      <c r="F573" s="168">
        <f t="shared" si="441"/>
        <v>0</v>
      </c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  <c r="AA573" s="168"/>
      <c r="AB573" s="168"/>
      <c r="AC573" s="168"/>
      <c r="AD573" s="168"/>
      <c r="AE573" s="168"/>
      <c r="AF573" s="168"/>
      <c r="AG573" s="168"/>
      <c r="AH573" s="168"/>
      <c r="AI573" s="168"/>
      <c r="AJ573" s="168"/>
      <c r="AK573" s="168"/>
      <c r="AL573" s="168"/>
      <c r="AM573" s="168"/>
      <c r="AN573" s="168"/>
      <c r="AO573" s="168"/>
      <c r="AP573" s="168"/>
      <c r="AQ573" s="168"/>
      <c r="AR573" s="168"/>
      <c r="AS573" s="168"/>
      <c r="AT573" s="168"/>
      <c r="AU573" s="168"/>
      <c r="AV573" s="168"/>
      <c r="AW573" s="168"/>
      <c r="AX573" s="168"/>
      <c r="AY573" s="168"/>
      <c r="AZ573" s="168"/>
      <c r="BA573" s="168"/>
      <c r="BB573" s="165"/>
      <c r="BC573" s="167"/>
    </row>
    <row r="574" spans="1:55" ht="31.2">
      <c r="A574" s="265"/>
      <c r="B574" s="277"/>
      <c r="C574" s="277"/>
      <c r="D574" s="212" t="s">
        <v>43</v>
      </c>
      <c r="E574" s="168">
        <f t="shared" si="503"/>
        <v>0</v>
      </c>
      <c r="F574" s="168">
        <f t="shared" si="441"/>
        <v>0</v>
      </c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  <c r="AA574" s="168"/>
      <c r="AB574" s="168"/>
      <c r="AC574" s="168"/>
      <c r="AD574" s="168"/>
      <c r="AE574" s="168"/>
      <c r="AF574" s="168"/>
      <c r="AG574" s="168"/>
      <c r="AH574" s="168"/>
      <c r="AI574" s="168"/>
      <c r="AJ574" s="168"/>
      <c r="AK574" s="168"/>
      <c r="AL574" s="168"/>
      <c r="AM574" s="168"/>
      <c r="AN574" s="168"/>
      <c r="AO574" s="168"/>
      <c r="AP574" s="168"/>
      <c r="AQ574" s="168"/>
      <c r="AR574" s="168"/>
      <c r="AS574" s="168"/>
      <c r="AT574" s="168"/>
      <c r="AU574" s="168"/>
      <c r="AV574" s="168"/>
      <c r="AW574" s="168"/>
      <c r="AX574" s="168"/>
      <c r="AY574" s="168"/>
      <c r="AZ574" s="168"/>
      <c r="BA574" s="168"/>
      <c r="BB574" s="165"/>
      <c r="BC574" s="167"/>
    </row>
    <row r="575" spans="1:55" ht="22.5" customHeight="1">
      <c r="A575" s="265"/>
      <c r="B575" s="277" t="s">
        <v>315</v>
      </c>
      <c r="C575" s="277"/>
      <c r="D575" s="154" t="s">
        <v>41</v>
      </c>
      <c r="E575" s="168">
        <f t="shared" si="503"/>
        <v>17692.41</v>
      </c>
      <c r="F575" s="168">
        <f t="shared" si="441"/>
        <v>17692.41</v>
      </c>
      <c r="G575" s="168">
        <f t="shared" si="458"/>
        <v>100</v>
      </c>
      <c r="H575" s="168">
        <f>H576+H577+H578+H580+H581</f>
        <v>17692.41</v>
      </c>
      <c r="I575" s="168">
        <f t="shared" ref="I575" si="504">I576+I577+I578+I580+I581</f>
        <v>17692.41</v>
      </c>
      <c r="J575" s="168"/>
      <c r="K575" s="168">
        <f t="shared" ref="K575:L575" si="505">K576+K577+K578+K580+K581</f>
        <v>0</v>
      </c>
      <c r="L575" s="168">
        <f t="shared" si="505"/>
        <v>0</v>
      </c>
      <c r="M575" s="168"/>
      <c r="N575" s="168">
        <f t="shared" ref="N575:O575" si="506">N576+N577+N578+N580+N581</f>
        <v>0</v>
      </c>
      <c r="O575" s="168">
        <f t="shared" si="506"/>
        <v>0</v>
      </c>
      <c r="P575" s="168"/>
      <c r="Q575" s="168">
        <f t="shared" ref="Q575:R575" si="507">Q576+Q577+Q578+Q580+Q581</f>
        <v>0</v>
      </c>
      <c r="R575" s="168">
        <f t="shared" si="507"/>
        <v>0</v>
      </c>
      <c r="S575" s="168"/>
      <c r="T575" s="168">
        <f t="shared" ref="T575:U575" si="508">T576+T577+T578+T580+T581</f>
        <v>0</v>
      </c>
      <c r="U575" s="168">
        <f t="shared" si="508"/>
        <v>0</v>
      </c>
      <c r="V575" s="168"/>
      <c r="W575" s="168">
        <f t="shared" ref="W575:X575" si="509">W576+W577+W578+W580+W581</f>
        <v>0</v>
      </c>
      <c r="X575" s="168">
        <f t="shared" si="509"/>
        <v>0</v>
      </c>
      <c r="Y575" s="168"/>
      <c r="Z575" s="168">
        <f t="shared" ref="Z575:AC575" si="510">Z576+Z577+Z578+Z580+Z581</f>
        <v>0</v>
      </c>
      <c r="AA575" s="168">
        <f t="shared" si="510"/>
        <v>0</v>
      </c>
      <c r="AB575" s="168">
        <f t="shared" si="510"/>
        <v>0</v>
      </c>
      <c r="AC575" s="168">
        <f t="shared" si="510"/>
        <v>0</v>
      </c>
      <c r="AD575" s="168"/>
      <c r="AE575" s="168">
        <f t="shared" ref="AE575:AH575" si="511">AE576+AE577+AE578+AE580+AE581</f>
        <v>0</v>
      </c>
      <c r="AF575" s="168">
        <f t="shared" si="511"/>
        <v>0</v>
      </c>
      <c r="AG575" s="168">
        <f t="shared" si="511"/>
        <v>0</v>
      </c>
      <c r="AH575" s="168">
        <f t="shared" si="511"/>
        <v>0</v>
      </c>
      <c r="AI575" s="168"/>
      <c r="AJ575" s="168">
        <f t="shared" ref="AJ575:AM575" si="512">AJ576+AJ577+AJ578+AJ580+AJ581</f>
        <v>0</v>
      </c>
      <c r="AK575" s="168">
        <f t="shared" si="512"/>
        <v>0</v>
      </c>
      <c r="AL575" s="168">
        <f t="shared" si="512"/>
        <v>0</v>
      </c>
      <c r="AM575" s="168">
        <f t="shared" si="512"/>
        <v>0</v>
      </c>
      <c r="AN575" s="168"/>
      <c r="AO575" s="168">
        <f t="shared" ref="AO575:AR575" si="513">AO576+AO577+AO578+AO580+AO581</f>
        <v>0</v>
      </c>
      <c r="AP575" s="168">
        <f t="shared" si="513"/>
        <v>0</v>
      </c>
      <c r="AQ575" s="168">
        <f t="shared" si="513"/>
        <v>0</v>
      </c>
      <c r="AR575" s="168">
        <f t="shared" si="513"/>
        <v>0</v>
      </c>
      <c r="AS575" s="168"/>
      <c r="AT575" s="168">
        <f t="shared" ref="AT575:AW575" si="514">AT576+AT577+AT578+AT580+AT581</f>
        <v>0</v>
      </c>
      <c r="AU575" s="168">
        <f t="shared" si="514"/>
        <v>0</v>
      </c>
      <c r="AV575" s="168">
        <f t="shared" si="514"/>
        <v>0</v>
      </c>
      <c r="AW575" s="168">
        <f t="shared" si="514"/>
        <v>0</v>
      </c>
      <c r="AX575" s="168"/>
      <c r="AY575" s="168">
        <f t="shared" ref="AY575:AZ575" si="515">AY576+AY577+AY578+AY580+AY581</f>
        <v>0</v>
      </c>
      <c r="AZ575" s="168">
        <f t="shared" si="515"/>
        <v>0</v>
      </c>
      <c r="BA575" s="168"/>
      <c r="BB575" s="165"/>
      <c r="BC575" s="167"/>
    </row>
    <row r="576" spans="1:55" ht="32.25" customHeight="1">
      <c r="A576" s="265"/>
      <c r="B576" s="277"/>
      <c r="C576" s="277"/>
      <c r="D576" s="152" t="s">
        <v>37</v>
      </c>
      <c r="E576" s="168">
        <f t="shared" si="503"/>
        <v>0</v>
      </c>
      <c r="F576" s="168">
        <f t="shared" si="441"/>
        <v>0</v>
      </c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68"/>
      <c r="AK576" s="168"/>
      <c r="AL576" s="168"/>
      <c r="AM576" s="168"/>
      <c r="AN576" s="168"/>
      <c r="AO576" s="168"/>
      <c r="AP576" s="168"/>
      <c r="AQ576" s="168"/>
      <c r="AR576" s="168"/>
      <c r="AS576" s="168"/>
      <c r="AT576" s="168"/>
      <c r="AU576" s="168"/>
      <c r="AV576" s="168"/>
      <c r="AW576" s="168"/>
      <c r="AX576" s="168"/>
      <c r="AY576" s="168"/>
      <c r="AZ576" s="168"/>
      <c r="BA576" s="168"/>
      <c r="BB576" s="165"/>
      <c r="BC576" s="167"/>
    </row>
    <row r="577" spans="1:55" ht="50.25" customHeight="1">
      <c r="A577" s="265"/>
      <c r="B577" s="277"/>
      <c r="C577" s="277"/>
      <c r="D577" s="178" t="s">
        <v>2</v>
      </c>
      <c r="E577" s="168">
        <f t="shared" si="503"/>
        <v>0</v>
      </c>
      <c r="F577" s="168">
        <f t="shared" si="441"/>
        <v>0</v>
      </c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68"/>
      <c r="AK577" s="168"/>
      <c r="AL577" s="168"/>
      <c r="AM577" s="168"/>
      <c r="AN577" s="168"/>
      <c r="AO577" s="168"/>
      <c r="AP577" s="168"/>
      <c r="AQ577" s="168"/>
      <c r="AR577" s="168"/>
      <c r="AS577" s="168"/>
      <c r="AT577" s="168"/>
      <c r="AU577" s="168"/>
      <c r="AV577" s="168"/>
      <c r="AW577" s="168"/>
      <c r="AX577" s="168"/>
      <c r="AY577" s="168"/>
      <c r="AZ577" s="168"/>
      <c r="BA577" s="168"/>
      <c r="BB577" s="165"/>
      <c r="BC577" s="167"/>
    </row>
    <row r="578" spans="1:55" ht="22.5" customHeight="1">
      <c r="A578" s="265"/>
      <c r="B578" s="277"/>
      <c r="C578" s="277"/>
      <c r="D578" s="211" t="s">
        <v>270</v>
      </c>
      <c r="E578" s="168">
        <f>H578+K578+N578+Q578+T578+W578+Z578+AE578+AJ578+AO578+AT578+AY578</f>
        <v>17692.41</v>
      </c>
      <c r="F578" s="168">
        <f t="shared" si="441"/>
        <v>17692.41</v>
      </c>
      <c r="G578" s="168">
        <f t="shared" si="458"/>
        <v>100</v>
      </c>
      <c r="H578" s="168">
        <v>17692.41</v>
      </c>
      <c r="I578" s="168">
        <v>17692.41</v>
      </c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  <c r="AA578" s="168"/>
      <c r="AB578" s="168"/>
      <c r="AC578" s="168"/>
      <c r="AD578" s="168"/>
      <c r="AE578" s="168"/>
      <c r="AF578" s="168"/>
      <c r="AG578" s="168"/>
      <c r="AH578" s="168"/>
      <c r="AI578" s="168"/>
      <c r="AJ578" s="168"/>
      <c r="AK578" s="168"/>
      <c r="AL578" s="168"/>
      <c r="AM578" s="168"/>
      <c r="AN578" s="168"/>
      <c r="AO578" s="168"/>
      <c r="AP578" s="168"/>
      <c r="AQ578" s="168"/>
      <c r="AR578" s="168"/>
      <c r="AS578" s="168"/>
      <c r="AT578" s="168"/>
      <c r="AU578" s="168"/>
      <c r="AV578" s="168"/>
      <c r="AW578" s="168"/>
      <c r="AX578" s="168"/>
      <c r="AY578" s="168"/>
      <c r="AZ578" s="168"/>
      <c r="BA578" s="168"/>
      <c r="BB578" s="165"/>
      <c r="BC578" s="167"/>
    </row>
    <row r="579" spans="1:55" ht="82.5" customHeight="1">
      <c r="A579" s="265"/>
      <c r="B579" s="277"/>
      <c r="C579" s="277"/>
      <c r="D579" s="211" t="s">
        <v>276</v>
      </c>
      <c r="E579" s="168">
        <f t="shared" ref="E579:E584" si="516">H579+K579+N579+Q579+T579+W579+Z579+AE579+AJ579+AO579+AT579+AY579</f>
        <v>0</v>
      </c>
      <c r="F579" s="168">
        <f t="shared" si="441"/>
        <v>0</v>
      </c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  <c r="AA579" s="168"/>
      <c r="AB579" s="168"/>
      <c r="AC579" s="168"/>
      <c r="AD579" s="168"/>
      <c r="AE579" s="168"/>
      <c r="AF579" s="168"/>
      <c r="AG579" s="168"/>
      <c r="AH579" s="168"/>
      <c r="AI579" s="168"/>
      <c r="AJ579" s="168"/>
      <c r="AK579" s="168"/>
      <c r="AL579" s="168"/>
      <c r="AM579" s="168"/>
      <c r="AN579" s="168"/>
      <c r="AO579" s="168"/>
      <c r="AP579" s="168"/>
      <c r="AQ579" s="168"/>
      <c r="AR579" s="168"/>
      <c r="AS579" s="168"/>
      <c r="AT579" s="168"/>
      <c r="AU579" s="168"/>
      <c r="AV579" s="168"/>
      <c r="AW579" s="168"/>
      <c r="AX579" s="168"/>
      <c r="AY579" s="168"/>
      <c r="AZ579" s="168"/>
      <c r="BA579" s="168"/>
      <c r="BB579" s="165"/>
      <c r="BC579" s="167"/>
    </row>
    <row r="580" spans="1:55" ht="22.5" customHeight="1">
      <c r="A580" s="265"/>
      <c r="B580" s="277"/>
      <c r="C580" s="277"/>
      <c r="D580" s="211" t="s">
        <v>271</v>
      </c>
      <c r="E580" s="168">
        <f t="shared" si="516"/>
        <v>0</v>
      </c>
      <c r="F580" s="168">
        <f t="shared" si="441"/>
        <v>0</v>
      </c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8"/>
      <c r="AU580" s="168"/>
      <c r="AV580" s="168"/>
      <c r="AW580" s="168"/>
      <c r="AX580" s="168"/>
      <c r="AY580" s="168"/>
      <c r="AZ580" s="168"/>
      <c r="BA580" s="168"/>
      <c r="BB580" s="165"/>
      <c r="BC580" s="167"/>
    </row>
    <row r="581" spans="1:55" ht="31.2">
      <c r="A581" s="265"/>
      <c r="B581" s="277"/>
      <c r="C581" s="277"/>
      <c r="D581" s="212" t="s">
        <v>43</v>
      </c>
      <c r="E581" s="168">
        <f t="shared" si="516"/>
        <v>0</v>
      </c>
      <c r="F581" s="168">
        <f t="shared" si="441"/>
        <v>0</v>
      </c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68"/>
      <c r="AT581" s="168"/>
      <c r="AU581" s="168"/>
      <c r="AV581" s="168"/>
      <c r="AW581" s="168"/>
      <c r="AX581" s="168"/>
      <c r="AY581" s="168"/>
      <c r="AZ581" s="168"/>
      <c r="BA581" s="168"/>
      <c r="BB581" s="165"/>
      <c r="BC581" s="167"/>
    </row>
    <row r="582" spans="1:55" ht="22.5" customHeight="1">
      <c r="A582" s="265"/>
      <c r="B582" s="277" t="s">
        <v>316</v>
      </c>
      <c r="C582" s="277"/>
      <c r="D582" s="154" t="s">
        <v>41</v>
      </c>
      <c r="E582" s="168">
        <f t="shared" si="516"/>
        <v>3547.99</v>
      </c>
      <c r="F582" s="168">
        <f t="shared" si="441"/>
        <v>3547.99</v>
      </c>
      <c r="G582" s="168">
        <f t="shared" si="458"/>
        <v>100</v>
      </c>
      <c r="H582" s="168">
        <f>H583+H584+H585+H587+H588</f>
        <v>0</v>
      </c>
      <c r="I582" s="168">
        <f t="shared" ref="I582" si="517">I583+I584+I585+I587+I588</f>
        <v>0</v>
      </c>
      <c r="J582" s="168"/>
      <c r="K582" s="168">
        <f t="shared" ref="K582:L582" si="518">K583+K584+K585+K587+K588</f>
        <v>3547.99</v>
      </c>
      <c r="L582" s="168">
        <f t="shared" si="518"/>
        <v>3547.99</v>
      </c>
      <c r="M582" s="168"/>
      <c r="N582" s="168">
        <f t="shared" ref="N582:O582" si="519">N583+N584+N585+N587+N588</f>
        <v>0</v>
      </c>
      <c r="O582" s="168">
        <f t="shared" si="519"/>
        <v>0</v>
      </c>
      <c r="P582" s="168"/>
      <c r="Q582" s="168">
        <f t="shared" ref="Q582:R582" si="520">Q583+Q584+Q585+Q587+Q588</f>
        <v>0</v>
      </c>
      <c r="R582" s="168">
        <f t="shared" si="520"/>
        <v>0</v>
      </c>
      <c r="S582" s="168"/>
      <c r="T582" s="168">
        <f t="shared" ref="T582:U582" si="521">T583+T584+T585+T587+T588</f>
        <v>0</v>
      </c>
      <c r="U582" s="168">
        <f t="shared" si="521"/>
        <v>0</v>
      </c>
      <c r="V582" s="168"/>
      <c r="W582" s="168">
        <f t="shared" ref="W582:X582" si="522">W583+W584+W585+W587+W588</f>
        <v>0</v>
      </c>
      <c r="X582" s="168">
        <f t="shared" si="522"/>
        <v>0</v>
      </c>
      <c r="Y582" s="168"/>
      <c r="Z582" s="168">
        <f t="shared" ref="Z582:AC582" si="523">Z583+Z584+Z585+Z587+Z588</f>
        <v>0</v>
      </c>
      <c r="AA582" s="168">
        <f t="shared" si="523"/>
        <v>0</v>
      </c>
      <c r="AB582" s="168">
        <f t="shared" si="523"/>
        <v>0</v>
      </c>
      <c r="AC582" s="168">
        <f t="shared" si="523"/>
        <v>0</v>
      </c>
      <c r="AD582" s="168"/>
      <c r="AE582" s="168">
        <f t="shared" ref="AE582:AH582" si="524">AE583+AE584+AE585+AE587+AE588</f>
        <v>0</v>
      </c>
      <c r="AF582" s="168">
        <f t="shared" si="524"/>
        <v>0</v>
      </c>
      <c r="AG582" s="168">
        <f t="shared" si="524"/>
        <v>0</v>
      </c>
      <c r="AH582" s="168">
        <f t="shared" si="524"/>
        <v>0</v>
      </c>
      <c r="AI582" s="168"/>
      <c r="AJ582" s="168">
        <f t="shared" ref="AJ582:AM582" si="525">AJ583+AJ584+AJ585+AJ587+AJ588</f>
        <v>0</v>
      </c>
      <c r="AK582" s="168">
        <f t="shared" si="525"/>
        <v>0</v>
      </c>
      <c r="AL582" s="168">
        <f t="shared" si="525"/>
        <v>0</v>
      </c>
      <c r="AM582" s="168">
        <f t="shared" si="525"/>
        <v>0</v>
      </c>
      <c r="AN582" s="168"/>
      <c r="AO582" s="168">
        <f t="shared" ref="AO582:AR582" si="526">AO583+AO584+AO585+AO587+AO588</f>
        <v>0</v>
      </c>
      <c r="AP582" s="168">
        <f t="shared" si="526"/>
        <v>0</v>
      </c>
      <c r="AQ582" s="168">
        <f t="shared" si="526"/>
        <v>0</v>
      </c>
      <c r="AR582" s="168">
        <f t="shared" si="526"/>
        <v>0</v>
      </c>
      <c r="AS582" s="168"/>
      <c r="AT582" s="168">
        <f t="shared" ref="AT582:AW582" si="527">AT583+AT584+AT585+AT587+AT588</f>
        <v>0</v>
      </c>
      <c r="AU582" s="168">
        <f t="shared" si="527"/>
        <v>0</v>
      </c>
      <c r="AV582" s="168">
        <f t="shared" si="527"/>
        <v>0</v>
      </c>
      <c r="AW582" s="168">
        <f t="shared" si="527"/>
        <v>0</v>
      </c>
      <c r="AX582" s="168"/>
      <c r="AY582" s="168">
        <f t="shared" ref="AY582:AZ582" si="528">AY583+AY584+AY585+AY587+AY588</f>
        <v>0</v>
      </c>
      <c r="AZ582" s="168">
        <f t="shared" si="528"/>
        <v>0</v>
      </c>
      <c r="BA582" s="168"/>
      <c r="BB582" s="165"/>
      <c r="BC582" s="167"/>
    </row>
    <row r="583" spans="1:55" ht="32.25" customHeight="1">
      <c r="A583" s="265"/>
      <c r="B583" s="277"/>
      <c r="C583" s="277"/>
      <c r="D583" s="152" t="s">
        <v>37</v>
      </c>
      <c r="E583" s="168">
        <f t="shared" si="516"/>
        <v>0</v>
      </c>
      <c r="F583" s="168">
        <f t="shared" si="441"/>
        <v>0</v>
      </c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  <c r="AK583" s="168"/>
      <c r="AL583" s="168"/>
      <c r="AM583" s="168"/>
      <c r="AN583" s="168"/>
      <c r="AO583" s="168"/>
      <c r="AP583" s="168"/>
      <c r="AQ583" s="168"/>
      <c r="AR583" s="168"/>
      <c r="AS583" s="168"/>
      <c r="AT583" s="168"/>
      <c r="AU583" s="168"/>
      <c r="AV583" s="168"/>
      <c r="AW583" s="168"/>
      <c r="AX583" s="168"/>
      <c r="AY583" s="168"/>
      <c r="AZ583" s="168"/>
      <c r="BA583" s="168"/>
      <c r="BB583" s="165"/>
      <c r="BC583" s="167"/>
    </row>
    <row r="584" spans="1:55" ht="50.25" customHeight="1">
      <c r="A584" s="265"/>
      <c r="B584" s="277"/>
      <c r="C584" s="277"/>
      <c r="D584" s="178" t="s">
        <v>2</v>
      </c>
      <c r="E584" s="168">
        <f t="shared" si="516"/>
        <v>0</v>
      </c>
      <c r="F584" s="168">
        <f t="shared" si="441"/>
        <v>0</v>
      </c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68"/>
      <c r="AT584" s="168"/>
      <c r="AU584" s="168"/>
      <c r="AV584" s="168"/>
      <c r="AW584" s="168"/>
      <c r="AX584" s="168"/>
      <c r="AY584" s="168"/>
      <c r="AZ584" s="168"/>
      <c r="BA584" s="168"/>
      <c r="BB584" s="165"/>
      <c r="BC584" s="167"/>
    </row>
    <row r="585" spans="1:55" ht="22.5" customHeight="1">
      <c r="A585" s="265"/>
      <c r="B585" s="277"/>
      <c r="C585" s="277"/>
      <c r="D585" s="211" t="s">
        <v>270</v>
      </c>
      <c r="E585" s="168">
        <f>H585+K585+N585+Q585+T585+W585+Z585+AE585+AJ585+AO585+AT585+AY585</f>
        <v>3547.99</v>
      </c>
      <c r="F585" s="168">
        <f t="shared" si="441"/>
        <v>3547.99</v>
      </c>
      <c r="G585" s="168">
        <f t="shared" si="458"/>
        <v>100</v>
      </c>
      <c r="H585" s="168"/>
      <c r="I585" s="168"/>
      <c r="J585" s="168"/>
      <c r="K585" s="168">
        <v>3547.99</v>
      </c>
      <c r="L585" s="168">
        <v>3547.99</v>
      </c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68"/>
      <c r="AK585" s="168"/>
      <c r="AL585" s="168"/>
      <c r="AM585" s="168"/>
      <c r="AN585" s="168"/>
      <c r="AO585" s="168"/>
      <c r="AP585" s="168"/>
      <c r="AQ585" s="168"/>
      <c r="AR585" s="168"/>
      <c r="AS585" s="168"/>
      <c r="AT585" s="168"/>
      <c r="AU585" s="168"/>
      <c r="AV585" s="168"/>
      <c r="AW585" s="168"/>
      <c r="AX585" s="168"/>
      <c r="AY585" s="168"/>
      <c r="AZ585" s="168"/>
      <c r="BA585" s="168"/>
      <c r="BB585" s="165"/>
      <c r="BC585" s="167"/>
    </row>
    <row r="586" spans="1:55" ht="82.5" customHeight="1">
      <c r="A586" s="265"/>
      <c r="B586" s="277"/>
      <c r="C586" s="277"/>
      <c r="D586" s="211" t="s">
        <v>276</v>
      </c>
      <c r="E586" s="168">
        <f t="shared" ref="E586:E591" si="529">H586+K586+N586+Q586+T586+W586+Z586+AE586+AJ586+AO586+AT586+AY586</f>
        <v>0</v>
      </c>
      <c r="F586" s="168">
        <f t="shared" si="441"/>
        <v>0</v>
      </c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68"/>
      <c r="AK586" s="168"/>
      <c r="AL586" s="168"/>
      <c r="AM586" s="168"/>
      <c r="AN586" s="168"/>
      <c r="AO586" s="168"/>
      <c r="AP586" s="168"/>
      <c r="AQ586" s="168"/>
      <c r="AR586" s="168"/>
      <c r="AS586" s="168"/>
      <c r="AT586" s="168"/>
      <c r="AU586" s="168"/>
      <c r="AV586" s="168"/>
      <c r="AW586" s="168"/>
      <c r="AX586" s="168"/>
      <c r="AY586" s="168"/>
      <c r="AZ586" s="168"/>
      <c r="BA586" s="168"/>
      <c r="BB586" s="165"/>
      <c r="BC586" s="167"/>
    </row>
    <row r="587" spans="1:55" ht="22.5" customHeight="1">
      <c r="A587" s="265"/>
      <c r="B587" s="277"/>
      <c r="C587" s="277"/>
      <c r="D587" s="211" t="s">
        <v>271</v>
      </c>
      <c r="E587" s="168">
        <f t="shared" si="529"/>
        <v>0</v>
      </c>
      <c r="F587" s="168">
        <f t="shared" si="441"/>
        <v>0</v>
      </c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68"/>
      <c r="AL587" s="168"/>
      <c r="AM587" s="168"/>
      <c r="AN587" s="168"/>
      <c r="AO587" s="168"/>
      <c r="AP587" s="168"/>
      <c r="AQ587" s="168"/>
      <c r="AR587" s="168"/>
      <c r="AS587" s="168"/>
      <c r="AT587" s="168"/>
      <c r="AU587" s="168"/>
      <c r="AV587" s="168"/>
      <c r="AW587" s="168"/>
      <c r="AX587" s="168"/>
      <c r="AY587" s="168"/>
      <c r="AZ587" s="168"/>
      <c r="BA587" s="168"/>
      <c r="BB587" s="165"/>
      <c r="BC587" s="167"/>
    </row>
    <row r="588" spans="1:55" ht="31.2">
      <c r="A588" s="265"/>
      <c r="B588" s="277"/>
      <c r="C588" s="277"/>
      <c r="D588" s="212" t="s">
        <v>43</v>
      </c>
      <c r="E588" s="168">
        <f t="shared" si="529"/>
        <v>0</v>
      </c>
      <c r="F588" s="168">
        <f t="shared" si="441"/>
        <v>0</v>
      </c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5"/>
      <c r="BC588" s="167"/>
    </row>
    <row r="589" spans="1:55" ht="22.5" customHeight="1">
      <c r="A589" s="265"/>
      <c r="B589" s="277" t="s">
        <v>317</v>
      </c>
      <c r="C589" s="277"/>
      <c r="D589" s="154" t="s">
        <v>41</v>
      </c>
      <c r="E589" s="168">
        <f t="shared" si="529"/>
        <v>11567.63</v>
      </c>
      <c r="F589" s="168">
        <f t="shared" si="441"/>
        <v>11567.63</v>
      </c>
      <c r="G589" s="168">
        <f t="shared" si="458"/>
        <v>100</v>
      </c>
      <c r="H589" s="168">
        <f>H590+H591+H592+H594+H595</f>
        <v>11567.63</v>
      </c>
      <c r="I589" s="168">
        <f t="shared" ref="I589" si="530">I590+I591+I592+I594+I595</f>
        <v>11567.63</v>
      </c>
      <c r="J589" s="168"/>
      <c r="K589" s="168">
        <f t="shared" ref="K589:L589" si="531">K590+K591+K592+K594+K595</f>
        <v>0</v>
      </c>
      <c r="L589" s="168">
        <f t="shared" si="531"/>
        <v>0</v>
      </c>
      <c r="M589" s="168"/>
      <c r="N589" s="168">
        <f t="shared" ref="N589:O589" si="532">N590+N591+N592+N594+N595</f>
        <v>0</v>
      </c>
      <c r="O589" s="168">
        <f t="shared" si="532"/>
        <v>0</v>
      </c>
      <c r="P589" s="168"/>
      <c r="Q589" s="168">
        <f t="shared" ref="Q589:R589" si="533">Q590+Q591+Q592+Q594+Q595</f>
        <v>0</v>
      </c>
      <c r="R589" s="168">
        <f t="shared" si="533"/>
        <v>0</v>
      </c>
      <c r="S589" s="168"/>
      <c r="T589" s="168">
        <f t="shared" ref="T589:U589" si="534">T590+T591+T592+T594+T595</f>
        <v>0</v>
      </c>
      <c r="U589" s="168">
        <f t="shared" si="534"/>
        <v>0</v>
      </c>
      <c r="V589" s="168"/>
      <c r="W589" s="168">
        <f t="shared" ref="W589:X589" si="535">W590+W591+W592+W594+W595</f>
        <v>0</v>
      </c>
      <c r="X589" s="168">
        <f t="shared" si="535"/>
        <v>0</v>
      </c>
      <c r="Y589" s="168"/>
      <c r="Z589" s="168">
        <f t="shared" ref="Z589:AC589" si="536">Z590+Z591+Z592+Z594+Z595</f>
        <v>0</v>
      </c>
      <c r="AA589" s="168">
        <f t="shared" si="536"/>
        <v>0</v>
      </c>
      <c r="AB589" s="168">
        <f t="shared" si="536"/>
        <v>0</v>
      </c>
      <c r="AC589" s="168">
        <f t="shared" si="536"/>
        <v>0</v>
      </c>
      <c r="AD589" s="168"/>
      <c r="AE589" s="168">
        <f t="shared" ref="AE589:AH589" si="537">AE590+AE591+AE592+AE594+AE595</f>
        <v>0</v>
      </c>
      <c r="AF589" s="168">
        <f t="shared" si="537"/>
        <v>0</v>
      </c>
      <c r="AG589" s="168">
        <f t="shared" si="537"/>
        <v>0</v>
      </c>
      <c r="AH589" s="168">
        <f t="shared" si="537"/>
        <v>0</v>
      </c>
      <c r="AI589" s="168"/>
      <c r="AJ589" s="168">
        <f t="shared" ref="AJ589:AM589" si="538">AJ590+AJ591+AJ592+AJ594+AJ595</f>
        <v>0</v>
      </c>
      <c r="AK589" s="168">
        <f t="shared" si="538"/>
        <v>0</v>
      </c>
      <c r="AL589" s="168">
        <f t="shared" si="538"/>
        <v>0</v>
      </c>
      <c r="AM589" s="168">
        <f t="shared" si="538"/>
        <v>0</v>
      </c>
      <c r="AN589" s="168"/>
      <c r="AO589" s="168">
        <f t="shared" ref="AO589:AR589" si="539">AO590+AO591+AO592+AO594+AO595</f>
        <v>0</v>
      </c>
      <c r="AP589" s="168">
        <f t="shared" si="539"/>
        <v>0</v>
      </c>
      <c r="AQ589" s="168">
        <f t="shared" si="539"/>
        <v>0</v>
      </c>
      <c r="AR589" s="168">
        <f t="shared" si="539"/>
        <v>0</v>
      </c>
      <c r="AS589" s="168"/>
      <c r="AT589" s="168">
        <f t="shared" ref="AT589:AW589" si="540">AT590+AT591+AT592+AT594+AT595</f>
        <v>0</v>
      </c>
      <c r="AU589" s="168">
        <f t="shared" si="540"/>
        <v>0</v>
      </c>
      <c r="AV589" s="168">
        <f t="shared" si="540"/>
        <v>0</v>
      </c>
      <c r="AW589" s="168">
        <f t="shared" si="540"/>
        <v>0</v>
      </c>
      <c r="AX589" s="168"/>
      <c r="AY589" s="168">
        <f t="shared" ref="AY589:AZ589" si="541">AY590+AY591+AY592+AY594+AY595</f>
        <v>0</v>
      </c>
      <c r="AZ589" s="168">
        <f t="shared" si="541"/>
        <v>0</v>
      </c>
      <c r="BA589" s="168"/>
      <c r="BB589" s="165"/>
      <c r="BC589" s="167"/>
    </row>
    <row r="590" spans="1:55" ht="32.25" customHeight="1">
      <c r="A590" s="265"/>
      <c r="B590" s="277"/>
      <c r="C590" s="277"/>
      <c r="D590" s="152" t="s">
        <v>37</v>
      </c>
      <c r="E590" s="168">
        <f t="shared" si="529"/>
        <v>0</v>
      </c>
      <c r="F590" s="168">
        <f t="shared" si="441"/>
        <v>0</v>
      </c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  <c r="AK590" s="168"/>
      <c r="AL590" s="168"/>
      <c r="AM590" s="168"/>
      <c r="AN590" s="168"/>
      <c r="AO590" s="168"/>
      <c r="AP590" s="168"/>
      <c r="AQ590" s="168"/>
      <c r="AR590" s="168"/>
      <c r="AS590" s="168"/>
      <c r="AT590" s="168"/>
      <c r="AU590" s="168"/>
      <c r="AV590" s="168"/>
      <c r="AW590" s="168"/>
      <c r="AX590" s="168"/>
      <c r="AY590" s="168"/>
      <c r="AZ590" s="168"/>
      <c r="BA590" s="168"/>
      <c r="BB590" s="165"/>
      <c r="BC590" s="167"/>
    </row>
    <row r="591" spans="1:55" ht="50.25" customHeight="1">
      <c r="A591" s="265"/>
      <c r="B591" s="277"/>
      <c r="C591" s="277"/>
      <c r="D591" s="178" t="s">
        <v>2</v>
      </c>
      <c r="E591" s="168">
        <f t="shared" si="529"/>
        <v>0</v>
      </c>
      <c r="F591" s="168">
        <f t="shared" si="441"/>
        <v>0</v>
      </c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68"/>
      <c r="AK591" s="168"/>
      <c r="AL591" s="168"/>
      <c r="AM591" s="168"/>
      <c r="AN591" s="168"/>
      <c r="AO591" s="168"/>
      <c r="AP591" s="168"/>
      <c r="AQ591" s="168"/>
      <c r="AR591" s="168"/>
      <c r="AS591" s="168"/>
      <c r="AT591" s="168"/>
      <c r="AU591" s="168"/>
      <c r="AV591" s="168"/>
      <c r="AW591" s="168"/>
      <c r="AX591" s="168"/>
      <c r="AY591" s="168"/>
      <c r="AZ591" s="168"/>
      <c r="BA591" s="168"/>
      <c r="BB591" s="165"/>
      <c r="BC591" s="167"/>
    </row>
    <row r="592" spans="1:55" ht="22.5" customHeight="1">
      <c r="A592" s="265"/>
      <c r="B592" s="277"/>
      <c r="C592" s="277"/>
      <c r="D592" s="211" t="s">
        <v>270</v>
      </c>
      <c r="E592" s="168">
        <f>H592+K592+N592+Q592+T592+W592+Z592+AE592+AJ592+AO592+AT592+AY592</f>
        <v>11567.63</v>
      </c>
      <c r="F592" s="168">
        <f t="shared" si="441"/>
        <v>11567.63</v>
      </c>
      <c r="G592" s="168">
        <f t="shared" si="458"/>
        <v>100</v>
      </c>
      <c r="H592" s="168">
        <v>11567.63</v>
      </c>
      <c r="I592" s="168">
        <v>11567.63</v>
      </c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  <c r="AA592" s="168"/>
      <c r="AB592" s="168"/>
      <c r="AC592" s="168"/>
      <c r="AD592" s="168"/>
      <c r="AE592" s="168"/>
      <c r="AF592" s="168"/>
      <c r="AG592" s="168"/>
      <c r="AH592" s="168"/>
      <c r="AI592" s="168"/>
      <c r="AJ592" s="168"/>
      <c r="AK592" s="168"/>
      <c r="AL592" s="168"/>
      <c r="AM592" s="168"/>
      <c r="AN592" s="168"/>
      <c r="AO592" s="168"/>
      <c r="AP592" s="168"/>
      <c r="AQ592" s="168"/>
      <c r="AR592" s="168"/>
      <c r="AS592" s="168"/>
      <c r="AT592" s="168"/>
      <c r="AU592" s="168"/>
      <c r="AV592" s="168"/>
      <c r="AW592" s="168"/>
      <c r="AX592" s="168"/>
      <c r="AY592" s="168"/>
      <c r="AZ592" s="168"/>
      <c r="BA592" s="168"/>
      <c r="BB592" s="165"/>
      <c r="BC592" s="167"/>
    </row>
    <row r="593" spans="1:55" ht="82.5" customHeight="1">
      <c r="A593" s="265"/>
      <c r="B593" s="277"/>
      <c r="C593" s="277"/>
      <c r="D593" s="211" t="s">
        <v>276</v>
      </c>
      <c r="E593" s="168">
        <f t="shared" ref="E593:E598" si="542">H593+K593+N593+Q593+T593+W593+Z593+AE593+AJ593+AO593+AT593+AY593</f>
        <v>0</v>
      </c>
      <c r="F593" s="168">
        <f t="shared" si="441"/>
        <v>0</v>
      </c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  <c r="AA593" s="168"/>
      <c r="AB593" s="168"/>
      <c r="AC593" s="168"/>
      <c r="AD593" s="168"/>
      <c r="AE593" s="168"/>
      <c r="AF593" s="168"/>
      <c r="AG593" s="168"/>
      <c r="AH593" s="168"/>
      <c r="AI593" s="168"/>
      <c r="AJ593" s="168"/>
      <c r="AK593" s="168"/>
      <c r="AL593" s="168"/>
      <c r="AM593" s="168"/>
      <c r="AN593" s="168"/>
      <c r="AO593" s="168"/>
      <c r="AP593" s="168"/>
      <c r="AQ593" s="168"/>
      <c r="AR593" s="168"/>
      <c r="AS593" s="168"/>
      <c r="AT593" s="168"/>
      <c r="AU593" s="168"/>
      <c r="AV593" s="168"/>
      <c r="AW593" s="168"/>
      <c r="AX593" s="168"/>
      <c r="AY593" s="168"/>
      <c r="AZ593" s="168"/>
      <c r="BA593" s="168"/>
      <c r="BB593" s="165"/>
      <c r="BC593" s="167"/>
    </row>
    <row r="594" spans="1:55" ht="22.5" customHeight="1">
      <c r="A594" s="265"/>
      <c r="B594" s="277"/>
      <c r="C594" s="277"/>
      <c r="D594" s="211" t="s">
        <v>271</v>
      </c>
      <c r="E594" s="168">
        <f t="shared" si="542"/>
        <v>0</v>
      </c>
      <c r="F594" s="168">
        <f t="shared" si="441"/>
        <v>0</v>
      </c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68"/>
      <c r="AK594" s="168"/>
      <c r="AL594" s="168"/>
      <c r="AM594" s="168"/>
      <c r="AN594" s="168"/>
      <c r="AO594" s="168"/>
      <c r="AP594" s="168"/>
      <c r="AQ594" s="168"/>
      <c r="AR594" s="168"/>
      <c r="AS594" s="168"/>
      <c r="AT594" s="168"/>
      <c r="AU594" s="168"/>
      <c r="AV594" s="168"/>
      <c r="AW594" s="168"/>
      <c r="AX594" s="168"/>
      <c r="AY594" s="168"/>
      <c r="AZ594" s="168"/>
      <c r="BA594" s="168"/>
      <c r="BB594" s="165"/>
      <c r="BC594" s="167"/>
    </row>
    <row r="595" spans="1:55" ht="31.2">
      <c r="A595" s="265"/>
      <c r="B595" s="277"/>
      <c r="C595" s="277"/>
      <c r="D595" s="212" t="s">
        <v>43</v>
      </c>
      <c r="E595" s="168">
        <f t="shared" si="542"/>
        <v>0</v>
      </c>
      <c r="F595" s="168">
        <f t="shared" si="441"/>
        <v>0</v>
      </c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68"/>
      <c r="AK595" s="168"/>
      <c r="AL595" s="168"/>
      <c r="AM595" s="168"/>
      <c r="AN595" s="168"/>
      <c r="AO595" s="168"/>
      <c r="AP595" s="168"/>
      <c r="AQ595" s="168"/>
      <c r="AR595" s="168"/>
      <c r="AS595" s="168"/>
      <c r="AT595" s="168"/>
      <c r="AU595" s="168"/>
      <c r="AV595" s="168"/>
      <c r="AW595" s="168"/>
      <c r="AX595" s="168"/>
      <c r="AY595" s="168"/>
      <c r="AZ595" s="168"/>
      <c r="BA595" s="168"/>
      <c r="BB595" s="165"/>
      <c r="BC595" s="167"/>
    </row>
    <row r="596" spans="1:55" ht="22.5" customHeight="1">
      <c r="A596" s="265"/>
      <c r="B596" s="277" t="s">
        <v>318</v>
      </c>
      <c r="C596" s="277"/>
      <c r="D596" s="154" t="s">
        <v>41</v>
      </c>
      <c r="E596" s="168">
        <f t="shared" si="542"/>
        <v>4312.9989999999998</v>
      </c>
      <c r="F596" s="168">
        <f t="shared" si="441"/>
        <v>4312.9989999999998</v>
      </c>
      <c r="G596" s="168">
        <f t="shared" si="458"/>
        <v>100</v>
      </c>
      <c r="H596" s="168">
        <f>H597+H598+H599+H601+H602</f>
        <v>4312.9989999999998</v>
      </c>
      <c r="I596" s="168">
        <f>I597+I598+I599+I601+I602</f>
        <v>4312.9989999999998</v>
      </c>
      <c r="J596" s="168"/>
      <c r="K596" s="168">
        <f t="shared" ref="K596:L596" si="543">K597+K598+K599+K601+K602</f>
        <v>0</v>
      </c>
      <c r="L596" s="168">
        <f t="shared" si="543"/>
        <v>0</v>
      </c>
      <c r="M596" s="168"/>
      <c r="N596" s="168">
        <f t="shared" ref="N596:O596" si="544">N597+N598+N599+N601+N602</f>
        <v>0</v>
      </c>
      <c r="O596" s="168">
        <f t="shared" si="544"/>
        <v>0</v>
      </c>
      <c r="P596" s="168"/>
      <c r="Q596" s="168">
        <f t="shared" ref="Q596:R596" si="545">Q597+Q598+Q599+Q601+Q602</f>
        <v>0</v>
      </c>
      <c r="R596" s="168">
        <f t="shared" si="545"/>
        <v>0</v>
      </c>
      <c r="S596" s="168"/>
      <c r="T596" s="168">
        <f t="shared" ref="T596:U596" si="546">T597+T598+T599+T601+T602</f>
        <v>0</v>
      </c>
      <c r="U596" s="168">
        <f t="shared" si="546"/>
        <v>0</v>
      </c>
      <c r="V596" s="168"/>
      <c r="W596" s="168">
        <f t="shared" ref="W596:X596" si="547">W597+W598+W599+W601+W602</f>
        <v>0</v>
      </c>
      <c r="X596" s="168">
        <f t="shared" si="547"/>
        <v>0</v>
      </c>
      <c r="Y596" s="168"/>
      <c r="Z596" s="168">
        <f t="shared" ref="Z596:AC596" si="548">Z597+Z598+Z599+Z601+Z602</f>
        <v>0</v>
      </c>
      <c r="AA596" s="168">
        <f t="shared" si="548"/>
        <v>0</v>
      </c>
      <c r="AB596" s="168">
        <f t="shared" si="548"/>
        <v>0</v>
      </c>
      <c r="AC596" s="168">
        <f t="shared" si="548"/>
        <v>0</v>
      </c>
      <c r="AD596" s="168"/>
      <c r="AE596" s="168">
        <f t="shared" ref="AE596:AH596" si="549">AE597+AE598+AE599+AE601+AE602</f>
        <v>0</v>
      </c>
      <c r="AF596" s="168">
        <f t="shared" si="549"/>
        <v>0</v>
      </c>
      <c r="AG596" s="168">
        <f t="shared" si="549"/>
        <v>0</v>
      </c>
      <c r="AH596" s="168">
        <f t="shared" si="549"/>
        <v>0</v>
      </c>
      <c r="AI596" s="168"/>
      <c r="AJ596" s="168">
        <f t="shared" ref="AJ596:AM596" si="550">AJ597+AJ598+AJ599+AJ601+AJ602</f>
        <v>0</v>
      </c>
      <c r="AK596" s="168">
        <f t="shared" si="550"/>
        <v>0</v>
      </c>
      <c r="AL596" s="168">
        <f t="shared" si="550"/>
        <v>0</v>
      </c>
      <c r="AM596" s="168">
        <f t="shared" si="550"/>
        <v>0</v>
      </c>
      <c r="AN596" s="168"/>
      <c r="AO596" s="168">
        <f t="shared" ref="AO596:AR596" si="551">AO597+AO598+AO599+AO601+AO602</f>
        <v>0</v>
      </c>
      <c r="AP596" s="168">
        <f t="shared" si="551"/>
        <v>0</v>
      </c>
      <c r="AQ596" s="168">
        <f t="shared" si="551"/>
        <v>0</v>
      </c>
      <c r="AR596" s="168">
        <f t="shared" si="551"/>
        <v>0</v>
      </c>
      <c r="AS596" s="168"/>
      <c r="AT596" s="168">
        <f t="shared" ref="AT596:AW596" si="552">AT597+AT598+AT599+AT601+AT602</f>
        <v>0</v>
      </c>
      <c r="AU596" s="168">
        <f t="shared" si="552"/>
        <v>0</v>
      </c>
      <c r="AV596" s="168">
        <f t="shared" si="552"/>
        <v>0</v>
      </c>
      <c r="AW596" s="168">
        <f t="shared" si="552"/>
        <v>0</v>
      </c>
      <c r="AX596" s="168"/>
      <c r="AY596" s="168">
        <f t="shared" ref="AY596:AZ596" si="553">AY597+AY598+AY599+AY601+AY602</f>
        <v>0</v>
      </c>
      <c r="AZ596" s="168">
        <f t="shared" si="553"/>
        <v>0</v>
      </c>
      <c r="BA596" s="168"/>
      <c r="BB596" s="165"/>
      <c r="BC596" s="167"/>
    </row>
    <row r="597" spans="1:55" ht="32.25" customHeight="1">
      <c r="A597" s="265"/>
      <c r="B597" s="277"/>
      <c r="C597" s="277"/>
      <c r="D597" s="152" t="s">
        <v>37</v>
      </c>
      <c r="E597" s="168">
        <f t="shared" si="542"/>
        <v>0</v>
      </c>
      <c r="F597" s="168">
        <f t="shared" ref="F597:F609" si="554">I597+L597+O597+R597+U597+X597+AA597+AF597+AK597+AP597+AU597+AZ597</f>
        <v>0</v>
      </c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68"/>
      <c r="AK597" s="168"/>
      <c r="AL597" s="168"/>
      <c r="AM597" s="168"/>
      <c r="AN597" s="168"/>
      <c r="AO597" s="168"/>
      <c r="AP597" s="168"/>
      <c r="AQ597" s="168"/>
      <c r="AR597" s="168"/>
      <c r="AS597" s="168"/>
      <c r="AT597" s="168"/>
      <c r="AU597" s="168"/>
      <c r="AV597" s="168"/>
      <c r="AW597" s="168"/>
      <c r="AX597" s="168"/>
      <c r="AY597" s="168"/>
      <c r="AZ597" s="168"/>
      <c r="BA597" s="168"/>
      <c r="BB597" s="165"/>
      <c r="BC597" s="167"/>
    </row>
    <row r="598" spans="1:55" ht="50.25" customHeight="1">
      <c r="A598" s="265"/>
      <c r="B598" s="277"/>
      <c r="C598" s="277"/>
      <c r="D598" s="178" t="s">
        <v>2</v>
      </c>
      <c r="E598" s="168">
        <f t="shared" si="542"/>
        <v>0</v>
      </c>
      <c r="F598" s="168">
        <f t="shared" si="554"/>
        <v>0</v>
      </c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68"/>
      <c r="AK598" s="168"/>
      <c r="AL598" s="168"/>
      <c r="AM598" s="168"/>
      <c r="AN598" s="168"/>
      <c r="AO598" s="168"/>
      <c r="AP598" s="168"/>
      <c r="AQ598" s="168"/>
      <c r="AR598" s="168"/>
      <c r="AS598" s="168"/>
      <c r="AT598" s="168"/>
      <c r="AU598" s="168"/>
      <c r="AV598" s="168"/>
      <c r="AW598" s="168"/>
      <c r="AX598" s="168"/>
      <c r="AY598" s="168"/>
      <c r="AZ598" s="168"/>
      <c r="BA598" s="168"/>
      <c r="BB598" s="165"/>
      <c r="BC598" s="167"/>
    </row>
    <row r="599" spans="1:55" ht="22.5" customHeight="1">
      <c r="A599" s="265"/>
      <c r="B599" s="277"/>
      <c r="C599" s="277"/>
      <c r="D599" s="211" t="s">
        <v>270</v>
      </c>
      <c r="E599" s="168">
        <f>H599+K599+N599+Q599+T599+W599+Z599+AE599+AJ599+AO599+AT599+AY599</f>
        <v>4312.9989999999998</v>
      </c>
      <c r="F599" s="168">
        <f>I599+L599+O599+R599+U599+X599+AA599+AF599+AK599+AP599+AU599+AZ599</f>
        <v>4312.9989999999998</v>
      </c>
      <c r="G599" s="168">
        <f t="shared" si="458"/>
        <v>100</v>
      </c>
      <c r="H599" s="168">
        <v>4312.9989999999998</v>
      </c>
      <c r="I599" s="168">
        <v>4312.9989999999998</v>
      </c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  <c r="AA599" s="168"/>
      <c r="AB599" s="168"/>
      <c r="AC599" s="168"/>
      <c r="AD599" s="168"/>
      <c r="AE599" s="168"/>
      <c r="AF599" s="168"/>
      <c r="AG599" s="168"/>
      <c r="AH599" s="168"/>
      <c r="AI599" s="168"/>
      <c r="AJ599" s="168"/>
      <c r="AK599" s="168"/>
      <c r="AL599" s="168"/>
      <c r="AM599" s="168"/>
      <c r="AN599" s="168"/>
      <c r="AO599" s="168"/>
      <c r="AP599" s="168"/>
      <c r="AQ599" s="168"/>
      <c r="AR599" s="168"/>
      <c r="AS599" s="168"/>
      <c r="AT599" s="168"/>
      <c r="AU599" s="168"/>
      <c r="AV599" s="168"/>
      <c r="AW599" s="168"/>
      <c r="AX599" s="168"/>
      <c r="AY599" s="168"/>
      <c r="AZ599" s="168"/>
      <c r="BA599" s="168"/>
      <c r="BB599" s="165"/>
      <c r="BC599" s="167"/>
    </row>
    <row r="600" spans="1:55" ht="82.5" customHeight="1">
      <c r="A600" s="265"/>
      <c r="B600" s="277"/>
      <c r="C600" s="277"/>
      <c r="D600" s="211" t="s">
        <v>276</v>
      </c>
      <c r="E600" s="168">
        <f t="shared" ref="E600:E605" si="555">H600+K600+N600+Q600+T600+W600+Z600+AE600+AJ600+AO600+AT600+AY600</f>
        <v>0</v>
      </c>
      <c r="F600" s="168">
        <f t="shared" si="554"/>
        <v>0</v>
      </c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68"/>
      <c r="AK600" s="168"/>
      <c r="AL600" s="168"/>
      <c r="AM600" s="168"/>
      <c r="AN600" s="168"/>
      <c r="AO600" s="168"/>
      <c r="AP600" s="168"/>
      <c r="AQ600" s="168"/>
      <c r="AR600" s="168"/>
      <c r="AS600" s="168"/>
      <c r="AT600" s="168"/>
      <c r="AU600" s="168"/>
      <c r="AV600" s="168"/>
      <c r="AW600" s="168"/>
      <c r="AX600" s="168"/>
      <c r="AY600" s="168"/>
      <c r="AZ600" s="168"/>
      <c r="BA600" s="168"/>
      <c r="BB600" s="165"/>
      <c r="BC600" s="167"/>
    </row>
    <row r="601" spans="1:55" ht="22.5" customHeight="1">
      <c r="A601" s="265"/>
      <c r="B601" s="277"/>
      <c r="C601" s="277"/>
      <c r="D601" s="211" t="s">
        <v>271</v>
      </c>
      <c r="E601" s="168">
        <f t="shared" si="555"/>
        <v>0</v>
      </c>
      <c r="F601" s="168">
        <f t="shared" si="554"/>
        <v>0</v>
      </c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68"/>
      <c r="AK601" s="168"/>
      <c r="AL601" s="168"/>
      <c r="AM601" s="168"/>
      <c r="AN601" s="168"/>
      <c r="AO601" s="168"/>
      <c r="AP601" s="168"/>
      <c r="AQ601" s="168"/>
      <c r="AR601" s="168"/>
      <c r="AS601" s="168"/>
      <c r="AT601" s="168"/>
      <c r="AU601" s="168"/>
      <c r="AV601" s="168"/>
      <c r="AW601" s="168"/>
      <c r="AX601" s="168"/>
      <c r="AY601" s="168"/>
      <c r="AZ601" s="168"/>
      <c r="BA601" s="168"/>
      <c r="BB601" s="165"/>
      <c r="BC601" s="167"/>
    </row>
    <row r="602" spans="1:55" ht="31.2">
      <c r="A602" s="265"/>
      <c r="B602" s="277"/>
      <c r="C602" s="277"/>
      <c r="D602" s="212" t="s">
        <v>43</v>
      </c>
      <c r="E602" s="168">
        <f t="shared" si="555"/>
        <v>0</v>
      </c>
      <c r="F602" s="168">
        <f t="shared" si="554"/>
        <v>0</v>
      </c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68"/>
      <c r="AK602" s="168"/>
      <c r="AL602" s="168"/>
      <c r="AM602" s="168"/>
      <c r="AN602" s="168"/>
      <c r="AO602" s="168"/>
      <c r="AP602" s="168"/>
      <c r="AQ602" s="168"/>
      <c r="AR602" s="168"/>
      <c r="AS602" s="168"/>
      <c r="AT602" s="168"/>
      <c r="AU602" s="168"/>
      <c r="AV602" s="168"/>
      <c r="AW602" s="168"/>
      <c r="AX602" s="168"/>
      <c r="AY602" s="168"/>
      <c r="AZ602" s="168"/>
      <c r="BA602" s="168"/>
      <c r="BB602" s="165"/>
      <c r="BC602" s="167"/>
    </row>
    <row r="603" spans="1:55" ht="22.5" customHeight="1">
      <c r="A603" s="265"/>
      <c r="B603" s="277" t="s">
        <v>319</v>
      </c>
      <c r="C603" s="277"/>
      <c r="D603" s="154" t="s">
        <v>41</v>
      </c>
      <c r="E603" s="168">
        <f t="shared" si="555"/>
        <v>0</v>
      </c>
      <c r="F603" s="168">
        <f t="shared" si="554"/>
        <v>0</v>
      </c>
      <c r="G603" s="168"/>
      <c r="H603" s="168">
        <f>H604+H605+H606+H608+H609</f>
        <v>0</v>
      </c>
      <c r="I603" s="168">
        <f t="shared" ref="I603" si="556">I604+I605+I606+I608+I609</f>
        <v>0</v>
      </c>
      <c r="J603" s="168"/>
      <c r="K603" s="168">
        <f t="shared" ref="K603:L603" si="557">K604+K605+K606+K608+K609</f>
        <v>0</v>
      </c>
      <c r="L603" s="168">
        <f t="shared" si="557"/>
        <v>0</v>
      </c>
      <c r="M603" s="168"/>
      <c r="N603" s="168">
        <f t="shared" ref="N603:O603" si="558">N604+N605+N606+N608+N609</f>
        <v>0</v>
      </c>
      <c r="O603" s="168">
        <f t="shared" si="558"/>
        <v>0</v>
      </c>
      <c r="P603" s="168"/>
      <c r="Q603" s="168">
        <f t="shared" ref="Q603:R603" si="559">Q604+Q605+Q606+Q608+Q609</f>
        <v>0</v>
      </c>
      <c r="R603" s="168">
        <f t="shared" si="559"/>
        <v>0</v>
      </c>
      <c r="S603" s="168"/>
      <c r="T603" s="168">
        <f t="shared" ref="T603:U603" si="560">T604+T605+T606+T608+T609</f>
        <v>0</v>
      </c>
      <c r="U603" s="168">
        <f t="shared" si="560"/>
        <v>0</v>
      </c>
      <c r="V603" s="168"/>
      <c r="W603" s="168">
        <f t="shared" ref="W603:X603" si="561">W604+W605+W606+W608+W609</f>
        <v>0</v>
      </c>
      <c r="X603" s="168">
        <f t="shared" si="561"/>
        <v>0</v>
      </c>
      <c r="Y603" s="168"/>
      <c r="Z603" s="168">
        <f t="shared" ref="Z603:AC603" si="562">Z604+Z605+Z606+Z608+Z609</f>
        <v>0</v>
      </c>
      <c r="AA603" s="168">
        <f t="shared" si="562"/>
        <v>0</v>
      </c>
      <c r="AB603" s="168">
        <f t="shared" si="562"/>
        <v>0</v>
      </c>
      <c r="AC603" s="168">
        <f t="shared" si="562"/>
        <v>0</v>
      </c>
      <c r="AD603" s="168"/>
      <c r="AE603" s="168">
        <f t="shared" ref="AE603:AH603" si="563">AE604+AE605+AE606+AE608+AE609</f>
        <v>0</v>
      </c>
      <c r="AF603" s="168">
        <f t="shared" si="563"/>
        <v>0</v>
      </c>
      <c r="AG603" s="168">
        <f t="shared" si="563"/>
        <v>0</v>
      </c>
      <c r="AH603" s="168">
        <f t="shared" si="563"/>
        <v>0</v>
      </c>
      <c r="AI603" s="168"/>
      <c r="AJ603" s="168">
        <f t="shared" ref="AJ603:AM603" si="564">AJ604+AJ605+AJ606+AJ608+AJ609</f>
        <v>0</v>
      </c>
      <c r="AK603" s="168">
        <f t="shared" si="564"/>
        <v>0</v>
      </c>
      <c r="AL603" s="168">
        <f t="shared" si="564"/>
        <v>0</v>
      </c>
      <c r="AM603" s="168">
        <f t="shared" si="564"/>
        <v>0</v>
      </c>
      <c r="AN603" s="168"/>
      <c r="AO603" s="168">
        <f t="shared" ref="AO603:AR603" si="565">AO604+AO605+AO606+AO608+AO609</f>
        <v>0</v>
      </c>
      <c r="AP603" s="168">
        <f t="shared" si="565"/>
        <v>0</v>
      </c>
      <c r="AQ603" s="168">
        <f t="shared" si="565"/>
        <v>0</v>
      </c>
      <c r="AR603" s="168">
        <f t="shared" si="565"/>
        <v>0</v>
      </c>
      <c r="AS603" s="168"/>
      <c r="AT603" s="168">
        <f t="shared" ref="AT603:AW603" si="566">AT604+AT605+AT606+AT608+AT609</f>
        <v>0</v>
      </c>
      <c r="AU603" s="168">
        <f t="shared" si="566"/>
        <v>0</v>
      </c>
      <c r="AV603" s="168">
        <f t="shared" si="566"/>
        <v>0</v>
      </c>
      <c r="AW603" s="168">
        <f t="shared" si="566"/>
        <v>0</v>
      </c>
      <c r="AX603" s="168"/>
      <c r="AY603" s="168">
        <f t="shared" ref="AY603:AZ603" si="567">AY604+AY605+AY606+AY608+AY609</f>
        <v>0</v>
      </c>
      <c r="AZ603" s="168">
        <f t="shared" si="567"/>
        <v>0</v>
      </c>
      <c r="BA603" s="168"/>
      <c r="BB603" s="165"/>
      <c r="BC603" s="167"/>
    </row>
    <row r="604" spans="1:55" ht="32.25" customHeight="1">
      <c r="A604" s="265"/>
      <c r="B604" s="277"/>
      <c r="C604" s="277"/>
      <c r="D604" s="152" t="s">
        <v>37</v>
      </c>
      <c r="E604" s="168">
        <f t="shared" si="555"/>
        <v>0</v>
      </c>
      <c r="F604" s="168">
        <f t="shared" si="554"/>
        <v>0</v>
      </c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  <c r="AA604" s="168"/>
      <c r="AB604" s="168"/>
      <c r="AC604" s="168"/>
      <c r="AD604" s="168"/>
      <c r="AE604" s="168"/>
      <c r="AF604" s="168"/>
      <c r="AG604" s="168"/>
      <c r="AH604" s="168"/>
      <c r="AI604" s="168"/>
      <c r="AJ604" s="168"/>
      <c r="AK604" s="168"/>
      <c r="AL604" s="168"/>
      <c r="AM604" s="168"/>
      <c r="AN604" s="168"/>
      <c r="AO604" s="168"/>
      <c r="AP604" s="168"/>
      <c r="AQ604" s="168"/>
      <c r="AR604" s="168"/>
      <c r="AS604" s="168"/>
      <c r="AT604" s="168"/>
      <c r="AU604" s="168"/>
      <c r="AV604" s="168"/>
      <c r="AW604" s="168"/>
      <c r="AX604" s="168"/>
      <c r="AY604" s="168"/>
      <c r="AZ604" s="168"/>
      <c r="BA604" s="168"/>
      <c r="BB604" s="165"/>
      <c r="BC604" s="167"/>
    </row>
    <row r="605" spans="1:55" ht="50.25" customHeight="1">
      <c r="A605" s="265"/>
      <c r="B605" s="277"/>
      <c r="C605" s="277"/>
      <c r="D605" s="178" t="s">
        <v>2</v>
      </c>
      <c r="E605" s="168">
        <f t="shared" si="555"/>
        <v>0</v>
      </c>
      <c r="F605" s="168">
        <f t="shared" si="554"/>
        <v>0</v>
      </c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  <c r="AA605" s="168"/>
      <c r="AB605" s="168"/>
      <c r="AC605" s="168"/>
      <c r="AD605" s="168"/>
      <c r="AE605" s="168"/>
      <c r="AF605" s="168"/>
      <c r="AG605" s="168"/>
      <c r="AH605" s="168"/>
      <c r="AI605" s="168"/>
      <c r="AJ605" s="168"/>
      <c r="AK605" s="168"/>
      <c r="AL605" s="168"/>
      <c r="AM605" s="168"/>
      <c r="AN605" s="168"/>
      <c r="AO605" s="168"/>
      <c r="AP605" s="168"/>
      <c r="AQ605" s="168"/>
      <c r="AR605" s="168"/>
      <c r="AS605" s="168"/>
      <c r="AT605" s="168"/>
      <c r="AU605" s="168"/>
      <c r="AV605" s="168"/>
      <c r="AW605" s="168"/>
      <c r="AX605" s="168"/>
      <c r="AY605" s="168"/>
      <c r="AZ605" s="168"/>
      <c r="BA605" s="168"/>
      <c r="BB605" s="165"/>
      <c r="BC605" s="167"/>
    </row>
    <row r="606" spans="1:55" ht="22.5" customHeight="1">
      <c r="A606" s="265"/>
      <c r="B606" s="277"/>
      <c r="C606" s="277"/>
      <c r="D606" s="211" t="s">
        <v>270</v>
      </c>
      <c r="E606" s="168">
        <f>H606+K606+N606+Q606+T606+W606+Z606+AE606+AJ606+AO606+AT606+AY606</f>
        <v>0</v>
      </c>
      <c r="F606" s="168">
        <f t="shared" si="554"/>
        <v>0</v>
      </c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  <c r="AA606" s="168"/>
      <c r="AB606" s="168"/>
      <c r="AC606" s="168"/>
      <c r="AD606" s="168"/>
      <c r="AE606" s="168"/>
      <c r="AF606" s="168"/>
      <c r="AG606" s="168"/>
      <c r="AH606" s="168"/>
      <c r="AI606" s="168"/>
      <c r="AJ606" s="168"/>
      <c r="AK606" s="168"/>
      <c r="AL606" s="168"/>
      <c r="AM606" s="168"/>
      <c r="AN606" s="168"/>
      <c r="AO606" s="168"/>
      <c r="AP606" s="168"/>
      <c r="AQ606" s="168"/>
      <c r="AR606" s="168"/>
      <c r="AS606" s="168"/>
      <c r="AT606" s="168"/>
      <c r="AU606" s="168"/>
      <c r="AV606" s="168"/>
      <c r="AW606" s="168"/>
      <c r="AX606" s="168"/>
      <c r="AY606" s="168"/>
      <c r="AZ606" s="168"/>
      <c r="BA606" s="168"/>
      <c r="BB606" s="165"/>
      <c r="BC606" s="167"/>
    </row>
    <row r="607" spans="1:55" ht="82.5" customHeight="1">
      <c r="A607" s="265"/>
      <c r="B607" s="277"/>
      <c r="C607" s="277"/>
      <c r="D607" s="211" t="s">
        <v>276</v>
      </c>
      <c r="E607" s="168">
        <f t="shared" ref="E607:E609" si="568">H607+K607+N607+Q607+T607+W607+Z607+AE607+AJ607+AO607+AT607+AY607</f>
        <v>0</v>
      </c>
      <c r="F607" s="168">
        <f t="shared" si="554"/>
        <v>0</v>
      </c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  <c r="AA607" s="168"/>
      <c r="AB607" s="168"/>
      <c r="AC607" s="168"/>
      <c r="AD607" s="168"/>
      <c r="AE607" s="168"/>
      <c r="AF607" s="168"/>
      <c r="AG607" s="168"/>
      <c r="AH607" s="168"/>
      <c r="AI607" s="168"/>
      <c r="AJ607" s="168"/>
      <c r="AK607" s="168"/>
      <c r="AL607" s="168"/>
      <c r="AM607" s="168"/>
      <c r="AN607" s="168"/>
      <c r="AO607" s="168"/>
      <c r="AP607" s="168"/>
      <c r="AQ607" s="168"/>
      <c r="AR607" s="168"/>
      <c r="AS607" s="168"/>
      <c r="AT607" s="168"/>
      <c r="AU607" s="168"/>
      <c r="AV607" s="168"/>
      <c r="AW607" s="168"/>
      <c r="AX607" s="168"/>
      <c r="AY607" s="168"/>
      <c r="AZ607" s="168"/>
      <c r="BA607" s="168"/>
      <c r="BB607" s="165"/>
      <c r="BC607" s="167"/>
    </row>
    <row r="608" spans="1:55" ht="22.5" customHeight="1">
      <c r="A608" s="265"/>
      <c r="B608" s="277"/>
      <c r="C608" s="277"/>
      <c r="D608" s="211" t="s">
        <v>271</v>
      </c>
      <c r="E608" s="168">
        <f t="shared" si="568"/>
        <v>0</v>
      </c>
      <c r="F608" s="168">
        <f t="shared" si="554"/>
        <v>0</v>
      </c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  <c r="AA608" s="168"/>
      <c r="AB608" s="168"/>
      <c r="AC608" s="168"/>
      <c r="AD608" s="168"/>
      <c r="AE608" s="168"/>
      <c r="AF608" s="168"/>
      <c r="AG608" s="168"/>
      <c r="AH608" s="168"/>
      <c r="AI608" s="168"/>
      <c r="AJ608" s="168"/>
      <c r="AK608" s="168"/>
      <c r="AL608" s="168"/>
      <c r="AM608" s="168"/>
      <c r="AN608" s="168"/>
      <c r="AO608" s="168"/>
      <c r="AP608" s="168"/>
      <c r="AQ608" s="168"/>
      <c r="AR608" s="168"/>
      <c r="AS608" s="168"/>
      <c r="AT608" s="168"/>
      <c r="AU608" s="168"/>
      <c r="AV608" s="168"/>
      <c r="AW608" s="168"/>
      <c r="AX608" s="168"/>
      <c r="AY608" s="168"/>
      <c r="AZ608" s="168"/>
      <c r="BA608" s="168"/>
      <c r="BB608" s="165"/>
      <c r="BC608" s="167"/>
    </row>
    <row r="609" spans="1:55" ht="31.2">
      <c r="A609" s="265"/>
      <c r="B609" s="277"/>
      <c r="C609" s="277"/>
      <c r="D609" s="212" t="s">
        <v>43</v>
      </c>
      <c r="E609" s="168">
        <f t="shared" si="568"/>
        <v>0</v>
      </c>
      <c r="F609" s="168">
        <f t="shared" si="554"/>
        <v>0</v>
      </c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  <c r="AA609" s="168"/>
      <c r="AB609" s="168"/>
      <c r="AC609" s="168"/>
      <c r="AD609" s="168"/>
      <c r="AE609" s="168"/>
      <c r="AF609" s="168"/>
      <c r="AG609" s="168"/>
      <c r="AH609" s="168"/>
      <c r="AI609" s="168"/>
      <c r="AJ609" s="168"/>
      <c r="AK609" s="168"/>
      <c r="AL609" s="168"/>
      <c r="AM609" s="168"/>
      <c r="AN609" s="168"/>
      <c r="AO609" s="168"/>
      <c r="AP609" s="168"/>
      <c r="AQ609" s="168"/>
      <c r="AR609" s="168"/>
      <c r="AS609" s="168"/>
      <c r="AT609" s="168"/>
      <c r="AU609" s="168"/>
      <c r="AV609" s="168"/>
      <c r="AW609" s="168"/>
      <c r="AX609" s="168"/>
      <c r="AY609" s="168"/>
      <c r="AZ609" s="168"/>
      <c r="BA609" s="168"/>
      <c r="BB609" s="165"/>
      <c r="BC609" s="167"/>
    </row>
    <row r="610" spans="1:55" ht="22.5" customHeight="1">
      <c r="A610" s="280" t="s">
        <v>354</v>
      </c>
      <c r="B610" s="281"/>
      <c r="C610" s="281"/>
      <c r="D610" s="154" t="s">
        <v>41</v>
      </c>
      <c r="E610" s="168">
        <f t="shared" si="443"/>
        <v>110994.25900000001</v>
      </c>
      <c r="F610" s="168">
        <f t="shared" ref="F610:F616" si="569">I610+L610+O610+R610+U610+X610+AA610+AF610+AK610+AP610+AU610+AZ610</f>
        <v>110993.549</v>
      </c>
      <c r="G610" s="168">
        <f t="shared" ref="G610:G620" si="570">F610*100/E610</f>
        <v>99.999360327276023</v>
      </c>
      <c r="H610" s="168">
        <f>H611+H612+H613+H615+H616</f>
        <v>73271.039999999994</v>
      </c>
      <c r="I610" s="168">
        <f t="shared" ref="I610:BA610" si="571">I611+I612+I613+I615+I616</f>
        <v>73271.039999999994</v>
      </c>
      <c r="J610" s="168">
        <f t="shared" si="571"/>
        <v>0</v>
      </c>
      <c r="K610" s="168">
        <f t="shared" si="571"/>
        <v>18028.080000000002</v>
      </c>
      <c r="L610" s="168">
        <f t="shared" si="571"/>
        <v>18028.080000000002</v>
      </c>
      <c r="M610" s="168">
        <f t="shared" si="571"/>
        <v>0</v>
      </c>
      <c r="N610" s="168">
        <f t="shared" si="571"/>
        <v>0</v>
      </c>
      <c r="O610" s="168">
        <f t="shared" si="571"/>
        <v>0</v>
      </c>
      <c r="P610" s="168">
        <f t="shared" si="571"/>
        <v>0</v>
      </c>
      <c r="Q610" s="168">
        <f t="shared" si="571"/>
        <v>6586.5999999999985</v>
      </c>
      <c r="R610" s="168">
        <f t="shared" si="571"/>
        <v>6586.5999999999985</v>
      </c>
      <c r="S610" s="168">
        <f t="shared" si="571"/>
        <v>0</v>
      </c>
      <c r="T610" s="168">
        <f t="shared" si="571"/>
        <v>0</v>
      </c>
      <c r="U610" s="168">
        <f t="shared" si="571"/>
        <v>0</v>
      </c>
      <c r="V610" s="168">
        <f t="shared" si="571"/>
        <v>0</v>
      </c>
      <c r="W610" s="168">
        <f t="shared" si="571"/>
        <v>13107.828999999998</v>
      </c>
      <c r="X610" s="168">
        <f t="shared" si="571"/>
        <v>13107.828999999998</v>
      </c>
      <c r="Y610" s="168">
        <f t="shared" si="571"/>
        <v>0</v>
      </c>
      <c r="Z610" s="168">
        <f t="shared" si="571"/>
        <v>0</v>
      </c>
      <c r="AA610" s="168">
        <f t="shared" si="571"/>
        <v>0</v>
      </c>
      <c r="AB610" s="168">
        <f t="shared" si="571"/>
        <v>0</v>
      </c>
      <c r="AC610" s="168">
        <f t="shared" si="571"/>
        <v>0</v>
      </c>
      <c r="AD610" s="168">
        <f t="shared" si="571"/>
        <v>0</v>
      </c>
      <c r="AE610" s="168">
        <f t="shared" si="571"/>
        <v>0</v>
      </c>
      <c r="AF610" s="168">
        <f t="shared" si="571"/>
        <v>0</v>
      </c>
      <c r="AG610" s="168">
        <f t="shared" si="571"/>
        <v>0</v>
      </c>
      <c r="AH610" s="168">
        <f t="shared" si="571"/>
        <v>0</v>
      </c>
      <c r="AI610" s="168">
        <f t="shared" si="571"/>
        <v>0</v>
      </c>
      <c r="AJ610" s="168">
        <f t="shared" si="571"/>
        <v>0</v>
      </c>
      <c r="AK610" s="168">
        <f t="shared" si="571"/>
        <v>0</v>
      </c>
      <c r="AL610" s="168">
        <f t="shared" si="571"/>
        <v>0</v>
      </c>
      <c r="AM610" s="168">
        <f t="shared" si="571"/>
        <v>0</v>
      </c>
      <c r="AN610" s="168">
        <f t="shared" si="571"/>
        <v>0</v>
      </c>
      <c r="AO610" s="168">
        <f t="shared" si="571"/>
        <v>0</v>
      </c>
      <c r="AP610" s="168">
        <f t="shared" si="571"/>
        <v>0</v>
      </c>
      <c r="AQ610" s="168">
        <f t="shared" si="571"/>
        <v>0</v>
      </c>
      <c r="AR610" s="168">
        <f t="shared" si="571"/>
        <v>0</v>
      </c>
      <c r="AS610" s="168">
        <f t="shared" si="571"/>
        <v>0</v>
      </c>
      <c r="AT610" s="168">
        <f t="shared" si="571"/>
        <v>0</v>
      </c>
      <c r="AU610" s="168">
        <f t="shared" si="571"/>
        <v>0</v>
      </c>
      <c r="AV610" s="168">
        <f t="shared" si="571"/>
        <v>0</v>
      </c>
      <c r="AW610" s="168">
        <f t="shared" si="571"/>
        <v>0</v>
      </c>
      <c r="AX610" s="168">
        <f t="shared" si="571"/>
        <v>0</v>
      </c>
      <c r="AY610" s="168">
        <f t="shared" si="571"/>
        <v>0.71</v>
      </c>
      <c r="AZ610" s="168">
        <f t="shared" si="571"/>
        <v>0</v>
      </c>
      <c r="BA610" s="168">
        <f t="shared" si="571"/>
        <v>0</v>
      </c>
      <c r="BB610" s="165"/>
      <c r="BC610" s="167"/>
    </row>
    <row r="611" spans="1:55" ht="32.25" customHeight="1">
      <c r="A611" s="280"/>
      <c r="B611" s="281"/>
      <c r="C611" s="281"/>
      <c r="D611" s="152" t="s">
        <v>37</v>
      </c>
      <c r="E611" s="168">
        <f t="shared" si="443"/>
        <v>0</v>
      </c>
      <c r="F611" s="168">
        <f t="shared" si="569"/>
        <v>0</v>
      </c>
      <c r="G611" s="168"/>
      <c r="H611" s="168">
        <f>H464</f>
        <v>0</v>
      </c>
      <c r="I611" s="168">
        <f t="shared" ref="I611:BA611" si="572">I464</f>
        <v>0</v>
      </c>
      <c r="J611" s="168">
        <f t="shared" si="572"/>
        <v>0</v>
      </c>
      <c r="K611" s="168">
        <f t="shared" si="572"/>
        <v>0</v>
      </c>
      <c r="L611" s="168">
        <f t="shared" si="572"/>
        <v>0</v>
      </c>
      <c r="M611" s="168">
        <f t="shared" si="572"/>
        <v>0</v>
      </c>
      <c r="N611" s="168">
        <f t="shared" si="572"/>
        <v>0</v>
      </c>
      <c r="O611" s="168">
        <f t="shared" si="572"/>
        <v>0</v>
      </c>
      <c r="P611" s="168">
        <f t="shared" si="572"/>
        <v>0</v>
      </c>
      <c r="Q611" s="168">
        <f t="shared" si="572"/>
        <v>0</v>
      </c>
      <c r="R611" s="168">
        <f t="shared" si="572"/>
        <v>0</v>
      </c>
      <c r="S611" s="168">
        <f t="shared" si="572"/>
        <v>0</v>
      </c>
      <c r="T611" s="168">
        <f t="shared" si="572"/>
        <v>0</v>
      </c>
      <c r="U611" s="168">
        <f t="shared" si="572"/>
        <v>0</v>
      </c>
      <c r="V611" s="168">
        <f t="shared" si="572"/>
        <v>0</v>
      </c>
      <c r="W611" s="168">
        <f t="shared" si="572"/>
        <v>0</v>
      </c>
      <c r="X611" s="168">
        <f t="shared" si="572"/>
        <v>0</v>
      </c>
      <c r="Y611" s="168">
        <f t="shared" si="572"/>
        <v>0</v>
      </c>
      <c r="Z611" s="168">
        <f t="shared" si="572"/>
        <v>0</v>
      </c>
      <c r="AA611" s="168">
        <f t="shared" si="572"/>
        <v>0</v>
      </c>
      <c r="AB611" s="168">
        <f t="shared" si="572"/>
        <v>0</v>
      </c>
      <c r="AC611" s="168">
        <f t="shared" si="572"/>
        <v>0</v>
      </c>
      <c r="AD611" s="168">
        <f t="shared" si="572"/>
        <v>0</v>
      </c>
      <c r="AE611" s="168">
        <f t="shared" si="572"/>
        <v>0</v>
      </c>
      <c r="AF611" s="168">
        <f t="shared" si="572"/>
        <v>0</v>
      </c>
      <c r="AG611" s="168">
        <f t="shared" si="572"/>
        <v>0</v>
      </c>
      <c r="AH611" s="168">
        <f t="shared" si="572"/>
        <v>0</v>
      </c>
      <c r="AI611" s="168">
        <f t="shared" si="572"/>
        <v>0</v>
      </c>
      <c r="AJ611" s="168">
        <f t="shared" si="572"/>
        <v>0</v>
      </c>
      <c r="AK611" s="168">
        <f t="shared" si="572"/>
        <v>0</v>
      </c>
      <c r="AL611" s="168">
        <f t="shared" si="572"/>
        <v>0</v>
      </c>
      <c r="AM611" s="168">
        <f t="shared" si="572"/>
        <v>0</v>
      </c>
      <c r="AN611" s="168">
        <f t="shared" si="572"/>
        <v>0</v>
      </c>
      <c r="AO611" s="168">
        <f t="shared" si="572"/>
        <v>0</v>
      </c>
      <c r="AP611" s="168">
        <f t="shared" si="572"/>
        <v>0</v>
      </c>
      <c r="AQ611" s="168">
        <f t="shared" si="572"/>
        <v>0</v>
      </c>
      <c r="AR611" s="168">
        <f t="shared" si="572"/>
        <v>0</v>
      </c>
      <c r="AS611" s="168">
        <f t="shared" si="572"/>
        <v>0</v>
      </c>
      <c r="AT611" s="168">
        <f t="shared" si="572"/>
        <v>0</v>
      </c>
      <c r="AU611" s="168">
        <f t="shared" si="572"/>
        <v>0</v>
      </c>
      <c r="AV611" s="168">
        <f t="shared" si="572"/>
        <v>0</v>
      </c>
      <c r="AW611" s="168">
        <f t="shared" si="572"/>
        <v>0</v>
      </c>
      <c r="AX611" s="168">
        <f t="shared" si="572"/>
        <v>0</v>
      </c>
      <c r="AY611" s="168">
        <f t="shared" si="572"/>
        <v>0</v>
      </c>
      <c r="AZ611" s="168">
        <f t="shared" si="572"/>
        <v>0</v>
      </c>
      <c r="BA611" s="168">
        <f t="shared" si="572"/>
        <v>0</v>
      </c>
      <c r="BB611" s="165"/>
      <c r="BC611" s="167"/>
    </row>
    <row r="612" spans="1:55" ht="50.25" customHeight="1">
      <c r="A612" s="280"/>
      <c r="B612" s="281"/>
      <c r="C612" s="281"/>
      <c r="D612" s="178" t="s">
        <v>2</v>
      </c>
      <c r="E612" s="168">
        <f t="shared" si="443"/>
        <v>0</v>
      </c>
      <c r="F612" s="168">
        <f t="shared" si="569"/>
        <v>0</v>
      </c>
      <c r="G612" s="168"/>
      <c r="H612" s="168">
        <f t="shared" ref="H612:BA612" si="573">H465</f>
        <v>0</v>
      </c>
      <c r="I612" s="168">
        <f t="shared" si="573"/>
        <v>0</v>
      </c>
      <c r="J612" s="168">
        <f t="shared" si="573"/>
        <v>0</v>
      </c>
      <c r="K612" s="168">
        <f t="shared" si="573"/>
        <v>0</v>
      </c>
      <c r="L612" s="168">
        <f t="shared" si="573"/>
        <v>0</v>
      </c>
      <c r="M612" s="168">
        <f t="shared" si="573"/>
        <v>0</v>
      </c>
      <c r="N612" s="168">
        <f t="shared" si="573"/>
        <v>0</v>
      </c>
      <c r="O612" s="168">
        <f t="shared" si="573"/>
        <v>0</v>
      </c>
      <c r="P612" s="168">
        <f t="shared" si="573"/>
        <v>0</v>
      </c>
      <c r="Q612" s="168">
        <f t="shared" si="573"/>
        <v>0</v>
      </c>
      <c r="R612" s="168">
        <f t="shared" si="573"/>
        <v>0</v>
      </c>
      <c r="S612" s="168">
        <f t="shared" si="573"/>
        <v>0</v>
      </c>
      <c r="T612" s="168">
        <f t="shared" si="573"/>
        <v>0</v>
      </c>
      <c r="U612" s="168">
        <f t="shared" si="573"/>
        <v>0</v>
      </c>
      <c r="V612" s="168">
        <f t="shared" si="573"/>
        <v>0</v>
      </c>
      <c r="W612" s="168">
        <f t="shared" si="573"/>
        <v>0</v>
      </c>
      <c r="X612" s="168">
        <f t="shared" si="573"/>
        <v>0</v>
      </c>
      <c r="Y612" s="168">
        <f t="shared" si="573"/>
        <v>0</v>
      </c>
      <c r="Z612" s="168">
        <f t="shared" si="573"/>
        <v>0</v>
      </c>
      <c r="AA612" s="168">
        <f t="shared" si="573"/>
        <v>0</v>
      </c>
      <c r="AB612" s="168">
        <f t="shared" si="573"/>
        <v>0</v>
      </c>
      <c r="AC612" s="168">
        <f t="shared" si="573"/>
        <v>0</v>
      </c>
      <c r="AD612" s="168">
        <f t="shared" si="573"/>
        <v>0</v>
      </c>
      <c r="AE612" s="168">
        <f t="shared" si="573"/>
        <v>0</v>
      </c>
      <c r="AF612" s="168">
        <f t="shared" si="573"/>
        <v>0</v>
      </c>
      <c r="AG612" s="168">
        <f t="shared" si="573"/>
        <v>0</v>
      </c>
      <c r="AH612" s="168">
        <f t="shared" si="573"/>
        <v>0</v>
      </c>
      <c r="AI612" s="168">
        <f t="shared" si="573"/>
        <v>0</v>
      </c>
      <c r="AJ612" s="168">
        <f t="shared" si="573"/>
        <v>0</v>
      </c>
      <c r="AK612" s="168">
        <f t="shared" si="573"/>
        <v>0</v>
      </c>
      <c r="AL612" s="168">
        <f t="shared" si="573"/>
        <v>0</v>
      </c>
      <c r="AM612" s="168">
        <f t="shared" si="573"/>
        <v>0</v>
      </c>
      <c r="AN612" s="168">
        <f t="shared" si="573"/>
        <v>0</v>
      </c>
      <c r="AO612" s="168">
        <f t="shared" si="573"/>
        <v>0</v>
      </c>
      <c r="AP612" s="168">
        <f t="shared" si="573"/>
        <v>0</v>
      </c>
      <c r="AQ612" s="168">
        <f t="shared" si="573"/>
        <v>0</v>
      </c>
      <c r="AR612" s="168">
        <f t="shared" si="573"/>
        <v>0</v>
      </c>
      <c r="AS612" s="168">
        <f t="shared" si="573"/>
        <v>0</v>
      </c>
      <c r="AT612" s="168">
        <f t="shared" si="573"/>
        <v>0</v>
      </c>
      <c r="AU612" s="168">
        <f t="shared" si="573"/>
        <v>0</v>
      </c>
      <c r="AV612" s="168">
        <f t="shared" si="573"/>
        <v>0</v>
      </c>
      <c r="AW612" s="168">
        <f t="shared" si="573"/>
        <v>0</v>
      </c>
      <c r="AX612" s="168">
        <f t="shared" si="573"/>
        <v>0</v>
      </c>
      <c r="AY612" s="168">
        <f t="shared" si="573"/>
        <v>0</v>
      </c>
      <c r="AZ612" s="168">
        <f t="shared" si="573"/>
        <v>0</v>
      </c>
      <c r="BA612" s="168">
        <f t="shared" si="573"/>
        <v>0</v>
      </c>
      <c r="BB612" s="165"/>
      <c r="BC612" s="167"/>
    </row>
    <row r="613" spans="1:55" ht="22.5" customHeight="1">
      <c r="A613" s="280"/>
      <c r="B613" s="281"/>
      <c r="C613" s="281"/>
      <c r="D613" s="211" t="s">
        <v>270</v>
      </c>
      <c r="E613" s="168">
        <f>H613+K613+N613+Q613+T613+W613+Z613+AE613+AJ613+AO613+AT613+AY613</f>
        <v>110994.25900000001</v>
      </c>
      <c r="F613" s="168">
        <f t="shared" si="569"/>
        <v>110993.549</v>
      </c>
      <c r="G613" s="168">
        <f t="shared" si="570"/>
        <v>99.999360327276023</v>
      </c>
      <c r="H613" s="168">
        <f t="shared" ref="H613:BA613" si="574">H466</f>
        <v>73271.039999999994</v>
      </c>
      <c r="I613" s="168">
        <f t="shared" si="574"/>
        <v>73271.039999999994</v>
      </c>
      <c r="J613" s="168">
        <f t="shared" si="574"/>
        <v>0</v>
      </c>
      <c r="K613" s="168">
        <f t="shared" si="574"/>
        <v>18028.080000000002</v>
      </c>
      <c r="L613" s="168">
        <f t="shared" si="574"/>
        <v>18028.080000000002</v>
      </c>
      <c r="M613" s="168">
        <f t="shared" si="574"/>
        <v>0</v>
      </c>
      <c r="N613" s="168">
        <f t="shared" si="574"/>
        <v>0</v>
      </c>
      <c r="O613" s="168">
        <f t="shared" si="574"/>
        <v>0</v>
      </c>
      <c r="P613" s="168">
        <f t="shared" si="574"/>
        <v>0</v>
      </c>
      <c r="Q613" s="168">
        <f t="shared" si="574"/>
        <v>6586.5999999999985</v>
      </c>
      <c r="R613" s="168">
        <f t="shared" si="574"/>
        <v>6586.5999999999985</v>
      </c>
      <c r="S613" s="168">
        <f t="shared" si="574"/>
        <v>0</v>
      </c>
      <c r="T613" s="168">
        <f t="shared" si="574"/>
        <v>0</v>
      </c>
      <c r="U613" s="168">
        <f t="shared" si="574"/>
        <v>0</v>
      </c>
      <c r="V613" s="168">
        <f t="shared" si="574"/>
        <v>0</v>
      </c>
      <c r="W613" s="168">
        <f t="shared" si="574"/>
        <v>13107.828999999998</v>
      </c>
      <c r="X613" s="168">
        <f t="shared" si="574"/>
        <v>13107.828999999998</v>
      </c>
      <c r="Y613" s="168">
        <f t="shared" si="574"/>
        <v>0</v>
      </c>
      <c r="Z613" s="168">
        <f t="shared" si="574"/>
        <v>0</v>
      </c>
      <c r="AA613" s="168">
        <f t="shared" si="574"/>
        <v>0</v>
      </c>
      <c r="AB613" s="168">
        <f t="shared" si="574"/>
        <v>0</v>
      </c>
      <c r="AC613" s="168">
        <f t="shared" si="574"/>
        <v>0</v>
      </c>
      <c r="AD613" s="168">
        <f t="shared" si="574"/>
        <v>0</v>
      </c>
      <c r="AE613" s="168">
        <f t="shared" si="574"/>
        <v>0</v>
      </c>
      <c r="AF613" s="168">
        <f t="shared" si="574"/>
        <v>0</v>
      </c>
      <c r="AG613" s="168">
        <f t="shared" si="574"/>
        <v>0</v>
      </c>
      <c r="AH613" s="168">
        <f t="shared" si="574"/>
        <v>0</v>
      </c>
      <c r="AI613" s="168">
        <f t="shared" si="574"/>
        <v>0</v>
      </c>
      <c r="AJ613" s="168">
        <f t="shared" si="574"/>
        <v>0</v>
      </c>
      <c r="AK613" s="168">
        <f t="shared" si="574"/>
        <v>0</v>
      </c>
      <c r="AL613" s="168">
        <f t="shared" si="574"/>
        <v>0</v>
      </c>
      <c r="AM613" s="168">
        <f t="shared" si="574"/>
        <v>0</v>
      </c>
      <c r="AN613" s="168">
        <f t="shared" si="574"/>
        <v>0</v>
      </c>
      <c r="AO613" s="168">
        <f t="shared" si="574"/>
        <v>0</v>
      </c>
      <c r="AP613" s="168">
        <f t="shared" si="574"/>
        <v>0</v>
      </c>
      <c r="AQ613" s="168">
        <f t="shared" si="574"/>
        <v>0</v>
      </c>
      <c r="AR613" s="168">
        <f t="shared" si="574"/>
        <v>0</v>
      </c>
      <c r="AS613" s="168">
        <f t="shared" si="574"/>
        <v>0</v>
      </c>
      <c r="AT613" s="168">
        <f t="shared" si="574"/>
        <v>0</v>
      </c>
      <c r="AU613" s="168">
        <f t="shared" si="574"/>
        <v>0</v>
      </c>
      <c r="AV613" s="168">
        <f t="shared" si="574"/>
        <v>0</v>
      </c>
      <c r="AW613" s="168">
        <f t="shared" si="574"/>
        <v>0</v>
      </c>
      <c r="AX613" s="168">
        <f t="shared" si="574"/>
        <v>0</v>
      </c>
      <c r="AY613" s="168">
        <f t="shared" si="574"/>
        <v>0.71</v>
      </c>
      <c r="AZ613" s="168">
        <f t="shared" si="574"/>
        <v>0</v>
      </c>
      <c r="BA613" s="168">
        <f t="shared" si="574"/>
        <v>0</v>
      </c>
      <c r="BB613" s="165"/>
      <c r="BC613" s="167"/>
    </row>
    <row r="614" spans="1:55" ht="82.5" customHeight="1">
      <c r="A614" s="280"/>
      <c r="B614" s="281"/>
      <c r="C614" s="281"/>
      <c r="D614" s="211" t="s">
        <v>276</v>
      </c>
      <c r="E614" s="168">
        <f t="shared" ref="E614:E616" si="575">H614+K614+N614+Q614+T614+W614+Z614+AE614+AJ614+AO614+AT614+AY614</f>
        <v>0</v>
      </c>
      <c r="F614" s="168">
        <f t="shared" si="569"/>
        <v>0</v>
      </c>
      <c r="G614" s="168"/>
      <c r="H614" s="168">
        <f t="shared" ref="H614:BA614" si="576">H467</f>
        <v>0</v>
      </c>
      <c r="I614" s="168">
        <f t="shared" si="576"/>
        <v>0</v>
      </c>
      <c r="J614" s="168">
        <f t="shared" si="576"/>
        <v>0</v>
      </c>
      <c r="K614" s="168">
        <f t="shared" si="576"/>
        <v>0</v>
      </c>
      <c r="L614" s="168">
        <f t="shared" si="576"/>
        <v>0</v>
      </c>
      <c r="M614" s="168">
        <f t="shared" si="576"/>
        <v>0</v>
      </c>
      <c r="N614" s="168">
        <f t="shared" si="576"/>
        <v>0</v>
      </c>
      <c r="O614" s="168">
        <f t="shared" si="576"/>
        <v>0</v>
      </c>
      <c r="P614" s="168">
        <f t="shared" si="576"/>
        <v>0</v>
      </c>
      <c r="Q614" s="168">
        <f t="shared" si="576"/>
        <v>0</v>
      </c>
      <c r="R614" s="168">
        <f t="shared" si="576"/>
        <v>0</v>
      </c>
      <c r="S614" s="168">
        <f t="shared" si="576"/>
        <v>0</v>
      </c>
      <c r="T614" s="168">
        <f t="shared" si="576"/>
        <v>0</v>
      </c>
      <c r="U614" s="168">
        <f t="shared" si="576"/>
        <v>0</v>
      </c>
      <c r="V614" s="168">
        <f t="shared" si="576"/>
        <v>0</v>
      </c>
      <c r="W614" s="168">
        <f t="shared" si="576"/>
        <v>0</v>
      </c>
      <c r="X614" s="168">
        <f t="shared" si="576"/>
        <v>0</v>
      </c>
      <c r="Y614" s="168">
        <f t="shared" si="576"/>
        <v>0</v>
      </c>
      <c r="Z614" s="168">
        <f t="shared" si="576"/>
        <v>0</v>
      </c>
      <c r="AA614" s="168">
        <f t="shared" si="576"/>
        <v>0</v>
      </c>
      <c r="AB614" s="168">
        <f t="shared" si="576"/>
        <v>0</v>
      </c>
      <c r="AC614" s="168">
        <f t="shared" si="576"/>
        <v>0</v>
      </c>
      <c r="AD614" s="168">
        <f t="shared" si="576"/>
        <v>0</v>
      </c>
      <c r="AE614" s="168">
        <f t="shared" si="576"/>
        <v>0</v>
      </c>
      <c r="AF614" s="168">
        <f t="shared" si="576"/>
        <v>0</v>
      </c>
      <c r="AG614" s="168">
        <f t="shared" si="576"/>
        <v>0</v>
      </c>
      <c r="AH614" s="168">
        <f t="shared" si="576"/>
        <v>0</v>
      </c>
      <c r="AI614" s="168">
        <f t="shared" si="576"/>
        <v>0</v>
      </c>
      <c r="AJ614" s="168">
        <f t="shared" si="576"/>
        <v>0</v>
      </c>
      <c r="AK614" s="168">
        <f t="shared" si="576"/>
        <v>0</v>
      </c>
      <c r="AL614" s="168">
        <f t="shared" si="576"/>
        <v>0</v>
      </c>
      <c r="AM614" s="168">
        <f t="shared" si="576"/>
        <v>0</v>
      </c>
      <c r="AN614" s="168">
        <f t="shared" si="576"/>
        <v>0</v>
      </c>
      <c r="AO614" s="168">
        <f t="shared" si="576"/>
        <v>0</v>
      </c>
      <c r="AP614" s="168">
        <f t="shared" si="576"/>
        <v>0</v>
      </c>
      <c r="AQ614" s="168">
        <f t="shared" si="576"/>
        <v>0</v>
      </c>
      <c r="AR614" s="168">
        <f t="shared" si="576"/>
        <v>0</v>
      </c>
      <c r="AS614" s="168">
        <f t="shared" si="576"/>
        <v>0</v>
      </c>
      <c r="AT614" s="168">
        <f t="shared" si="576"/>
        <v>0</v>
      </c>
      <c r="AU614" s="168">
        <f t="shared" si="576"/>
        <v>0</v>
      </c>
      <c r="AV614" s="168">
        <f t="shared" si="576"/>
        <v>0</v>
      </c>
      <c r="AW614" s="168">
        <f t="shared" si="576"/>
        <v>0</v>
      </c>
      <c r="AX614" s="168">
        <f t="shared" si="576"/>
        <v>0</v>
      </c>
      <c r="AY614" s="168">
        <f t="shared" si="576"/>
        <v>0</v>
      </c>
      <c r="AZ614" s="168">
        <f t="shared" si="576"/>
        <v>0</v>
      </c>
      <c r="BA614" s="168">
        <f t="shared" si="576"/>
        <v>0</v>
      </c>
      <c r="BB614" s="165"/>
      <c r="BC614" s="167"/>
    </row>
    <row r="615" spans="1:55" ht="22.5" customHeight="1">
      <c r="A615" s="280"/>
      <c r="B615" s="281"/>
      <c r="C615" s="281"/>
      <c r="D615" s="211" t="s">
        <v>271</v>
      </c>
      <c r="E615" s="168">
        <f t="shared" si="575"/>
        <v>0</v>
      </c>
      <c r="F615" s="168">
        <f t="shared" si="569"/>
        <v>0</v>
      </c>
      <c r="G615" s="168"/>
      <c r="H615" s="168">
        <f t="shared" ref="H615:BA615" si="577">H468</f>
        <v>0</v>
      </c>
      <c r="I615" s="168">
        <f t="shared" si="577"/>
        <v>0</v>
      </c>
      <c r="J615" s="168">
        <f t="shared" si="577"/>
        <v>0</v>
      </c>
      <c r="K615" s="168">
        <f t="shared" si="577"/>
        <v>0</v>
      </c>
      <c r="L615" s="168">
        <f t="shared" si="577"/>
        <v>0</v>
      </c>
      <c r="M615" s="168">
        <f t="shared" si="577"/>
        <v>0</v>
      </c>
      <c r="N615" s="168">
        <f t="shared" si="577"/>
        <v>0</v>
      </c>
      <c r="O615" s="168">
        <f t="shared" si="577"/>
        <v>0</v>
      </c>
      <c r="P615" s="168">
        <f t="shared" si="577"/>
        <v>0</v>
      </c>
      <c r="Q615" s="168">
        <f t="shared" si="577"/>
        <v>0</v>
      </c>
      <c r="R615" s="168">
        <f t="shared" si="577"/>
        <v>0</v>
      </c>
      <c r="S615" s="168">
        <f t="shared" si="577"/>
        <v>0</v>
      </c>
      <c r="T615" s="168">
        <f t="shared" si="577"/>
        <v>0</v>
      </c>
      <c r="U615" s="168">
        <f t="shared" si="577"/>
        <v>0</v>
      </c>
      <c r="V615" s="168">
        <f t="shared" si="577"/>
        <v>0</v>
      </c>
      <c r="W615" s="168">
        <f t="shared" si="577"/>
        <v>0</v>
      </c>
      <c r="X615" s="168">
        <f t="shared" si="577"/>
        <v>0</v>
      </c>
      <c r="Y615" s="168">
        <f t="shared" si="577"/>
        <v>0</v>
      </c>
      <c r="Z615" s="168">
        <f t="shared" si="577"/>
        <v>0</v>
      </c>
      <c r="AA615" s="168">
        <f t="shared" si="577"/>
        <v>0</v>
      </c>
      <c r="AB615" s="168">
        <f t="shared" si="577"/>
        <v>0</v>
      </c>
      <c r="AC615" s="168">
        <f t="shared" si="577"/>
        <v>0</v>
      </c>
      <c r="AD615" s="168">
        <f t="shared" si="577"/>
        <v>0</v>
      </c>
      <c r="AE615" s="168">
        <f t="shared" si="577"/>
        <v>0</v>
      </c>
      <c r="AF615" s="168">
        <f t="shared" si="577"/>
        <v>0</v>
      </c>
      <c r="AG615" s="168">
        <f t="shared" si="577"/>
        <v>0</v>
      </c>
      <c r="AH615" s="168">
        <f t="shared" si="577"/>
        <v>0</v>
      </c>
      <c r="AI615" s="168">
        <f t="shared" si="577"/>
        <v>0</v>
      </c>
      <c r="AJ615" s="168">
        <f t="shared" si="577"/>
        <v>0</v>
      </c>
      <c r="AK615" s="168">
        <f t="shared" si="577"/>
        <v>0</v>
      </c>
      <c r="AL615" s="168">
        <f t="shared" si="577"/>
        <v>0</v>
      </c>
      <c r="AM615" s="168">
        <f t="shared" si="577"/>
        <v>0</v>
      </c>
      <c r="AN615" s="168">
        <f t="shared" si="577"/>
        <v>0</v>
      </c>
      <c r="AO615" s="168">
        <f t="shared" si="577"/>
        <v>0</v>
      </c>
      <c r="AP615" s="168">
        <f t="shared" si="577"/>
        <v>0</v>
      </c>
      <c r="AQ615" s="168">
        <f t="shared" si="577"/>
        <v>0</v>
      </c>
      <c r="AR615" s="168">
        <f t="shared" si="577"/>
        <v>0</v>
      </c>
      <c r="AS615" s="168">
        <f t="shared" si="577"/>
        <v>0</v>
      </c>
      <c r="AT615" s="168">
        <f t="shared" si="577"/>
        <v>0</v>
      </c>
      <c r="AU615" s="168">
        <f t="shared" si="577"/>
        <v>0</v>
      </c>
      <c r="AV615" s="168">
        <f t="shared" si="577"/>
        <v>0</v>
      </c>
      <c r="AW615" s="168">
        <f t="shared" si="577"/>
        <v>0</v>
      </c>
      <c r="AX615" s="168">
        <f t="shared" si="577"/>
        <v>0</v>
      </c>
      <c r="AY615" s="168">
        <f t="shared" si="577"/>
        <v>0</v>
      </c>
      <c r="AZ615" s="168">
        <f t="shared" si="577"/>
        <v>0</v>
      </c>
      <c r="BA615" s="168">
        <f t="shared" si="577"/>
        <v>0</v>
      </c>
      <c r="BB615" s="165"/>
      <c r="BC615" s="167"/>
    </row>
    <row r="616" spans="1:55" ht="31.2">
      <c r="A616" s="280"/>
      <c r="B616" s="281"/>
      <c r="C616" s="281"/>
      <c r="D616" s="212" t="s">
        <v>43</v>
      </c>
      <c r="E616" s="168">
        <f t="shared" si="575"/>
        <v>0</v>
      </c>
      <c r="F616" s="168">
        <f t="shared" si="569"/>
        <v>0</v>
      </c>
      <c r="G616" s="168"/>
      <c r="H616" s="168">
        <f t="shared" ref="H616:BA616" si="578">H469</f>
        <v>0</v>
      </c>
      <c r="I616" s="168">
        <f t="shared" si="578"/>
        <v>0</v>
      </c>
      <c r="J616" s="168">
        <f t="shared" si="578"/>
        <v>0</v>
      </c>
      <c r="K616" s="168">
        <f t="shared" si="578"/>
        <v>0</v>
      </c>
      <c r="L616" s="168">
        <f t="shared" si="578"/>
        <v>0</v>
      </c>
      <c r="M616" s="168">
        <f t="shared" si="578"/>
        <v>0</v>
      </c>
      <c r="N616" s="168">
        <f t="shared" si="578"/>
        <v>0</v>
      </c>
      <c r="O616" s="168">
        <f t="shared" si="578"/>
        <v>0</v>
      </c>
      <c r="P616" s="168">
        <f t="shared" si="578"/>
        <v>0</v>
      </c>
      <c r="Q616" s="168">
        <f t="shared" si="578"/>
        <v>0</v>
      </c>
      <c r="R616" s="168">
        <f t="shared" si="578"/>
        <v>0</v>
      </c>
      <c r="S616" s="168">
        <f t="shared" si="578"/>
        <v>0</v>
      </c>
      <c r="T616" s="168">
        <f t="shared" si="578"/>
        <v>0</v>
      </c>
      <c r="U616" s="168">
        <f t="shared" si="578"/>
        <v>0</v>
      </c>
      <c r="V616" s="168">
        <f t="shared" si="578"/>
        <v>0</v>
      </c>
      <c r="W616" s="168">
        <f t="shared" si="578"/>
        <v>0</v>
      </c>
      <c r="X616" s="168">
        <f t="shared" si="578"/>
        <v>0</v>
      </c>
      <c r="Y616" s="168">
        <f t="shared" si="578"/>
        <v>0</v>
      </c>
      <c r="Z616" s="168">
        <f t="shared" si="578"/>
        <v>0</v>
      </c>
      <c r="AA616" s="168">
        <f t="shared" si="578"/>
        <v>0</v>
      </c>
      <c r="AB616" s="168">
        <f t="shared" si="578"/>
        <v>0</v>
      </c>
      <c r="AC616" s="168">
        <f t="shared" si="578"/>
        <v>0</v>
      </c>
      <c r="AD616" s="168">
        <f t="shared" si="578"/>
        <v>0</v>
      </c>
      <c r="AE616" s="168">
        <f t="shared" si="578"/>
        <v>0</v>
      </c>
      <c r="AF616" s="168">
        <f t="shared" si="578"/>
        <v>0</v>
      </c>
      <c r="AG616" s="168">
        <f t="shared" si="578"/>
        <v>0</v>
      </c>
      <c r="AH616" s="168">
        <f t="shared" si="578"/>
        <v>0</v>
      </c>
      <c r="AI616" s="168">
        <f t="shared" si="578"/>
        <v>0</v>
      </c>
      <c r="AJ616" s="168">
        <f t="shared" si="578"/>
        <v>0</v>
      </c>
      <c r="AK616" s="168">
        <f t="shared" si="578"/>
        <v>0</v>
      </c>
      <c r="AL616" s="168">
        <f t="shared" si="578"/>
        <v>0</v>
      </c>
      <c r="AM616" s="168">
        <f t="shared" si="578"/>
        <v>0</v>
      </c>
      <c r="AN616" s="168">
        <f t="shared" si="578"/>
        <v>0</v>
      </c>
      <c r="AO616" s="168">
        <f t="shared" si="578"/>
        <v>0</v>
      </c>
      <c r="AP616" s="168">
        <f t="shared" si="578"/>
        <v>0</v>
      </c>
      <c r="AQ616" s="168">
        <f t="shared" si="578"/>
        <v>0</v>
      </c>
      <c r="AR616" s="168">
        <f t="shared" si="578"/>
        <v>0</v>
      </c>
      <c r="AS616" s="168">
        <f t="shared" si="578"/>
        <v>0</v>
      </c>
      <c r="AT616" s="168">
        <f t="shared" si="578"/>
        <v>0</v>
      </c>
      <c r="AU616" s="168">
        <f t="shared" si="578"/>
        <v>0</v>
      </c>
      <c r="AV616" s="168">
        <f t="shared" si="578"/>
        <v>0</v>
      </c>
      <c r="AW616" s="168">
        <f t="shared" si="578"/>
        <v>0</v>
      </c>
      <c r="AX616" s="168">
        <f t="shared" si="578"/>
        <v>0</v>
      </c>
      <c r="AY616" s="168">
        <f t="shared" si="578"/>
        <v>0</v>
      </c>
      <c r="AZ616" s="168">
        <f t="shared" si="578"/>
        <v>0</v>
      </c>
      <c r="BA616" s="168">
        <f t="shared" si="578"/>
        <v>0</v>
      </c>
      <c r="BB616" s="165"/>
      <c r="BC616" s="167"/>
    </row>
    <row r="617" spans="1:55" ht="22.5" customHeight="1">
      <c r="A617" s="265" t="s">
        <v>309</v>
      </c>
      <c r="B617" s="266"/>
      <c r="C617" s="266"/>
      <c r="D617" s="154" t="s">
        <v>41</v>
      </c>
      <c r="E617" s="168">
        <f t="shared" ref="E617:F623" si="579">E610+E455+E385+E154</f>
        <v>271271.66382999998</v>
      </c>
      <c r="F617" s="168">
        <f t="shared" si="579"/>
        <v>118087.46705000001</v>
      </c>
      <c r="G617" s="168">
        <f t="shared" si="570"/>
        <v>43.53107338332353</v>
      </c>
      <c r="H617" s="168">
        <f t="shared" ref="H617:BA617" si="580">H610+H455+H385+H154</f>
        <v>73305.850019999998</v>
      </c>
      <c r="I617" s="168">
        <f t="shared" si="580"/>
        <v>73305.850019999998</v>
      </c>
      <c r="J617" s="168">
        <f t="shared" si="580"/>
        <v>0</v>
      </c>
      <c r="K617" s="168">
        <f t="shared" si="580"/>
        <v>18898.963550000004</v>
      </c>
      <c r="L617" s="168">
        <f t="shared" si="580"/>
        <v>18898.963550000004</v>
      </c>
      <c r="M617" s="168">
        <f t="shared" si="580"/>
        <v>0</v>
      </c>
      <c r="N617" s="168">
        <f t="shared" si="580"/>
        <v>670.41134999999997</v>
      </c>
      <c r="O617" s="168">
        <f t="shared" si="580"/>
        <v>670.41134999999997</v>
      </c>
      <c r="P617" s="168">
        <f t="shared" si="580"/>
        <v>0</v>
      </c>
      <c r="Q617" s="168">
        <f t="shared" si="580"/>
        <v>7332.2136099999989</v>
      </c>
      <c r="R617" s="168">
        <f t="shared" si="580"/>
        <v>7332.2136099999989</v>
      </c>
      <c r="S617" s="168">
        <f t="shared" si="580"/>
        <v>0</v>
      </c>
      <c r="T617" s="168">
        <f t="shared" si="580"/>
        <v>2376.49782</v>
      </c>
      <c r="U617" s="168">
        <f t="shared" si="580"/>
        <v>2376.49782</v>
      </c>
      <c r="V617" s="168">
        <f t="shared" si="580"/>
        <v>0</v>
      </c>
      <c r="W617" s="168">
        <f t="shared" si="580"/>
        <v>15503.530699999998</v>
      </c>
      <c r="X617" s="168">
        <f t="shared" si="580"/>
        <v>15503.530699999998</v>
      </c>
      <c r="Y617" s="168">
        <f t="shared" si="580"/>
        <v>0</v>
      </c>
      <c r="Z617" s="168">
        <f t="shared" si="580"/>
        <v>4401.9699099999998</v>
      </c>
      <c r="AA617" s="168">
        <f t="shared" si="580"/>
        <v>0</v>
      </c>
      <c r="AB617" s="168">
        <f t="shared" si="580"/>
        <v>0</v>
      </c>
      <c r="AC617" s="168">
        <f t="shared" si="580"/>
        <v>0</v>
      </c>
      <c r="AD617" s="168">
        <f t="shared" si="580"/>
        <v>0</v>
      </c>
      <c r="AE617" s="168">
        <f t="shared" si="580"/>
        <v>67590.59216</v>
      </c>
      <c r="AF617" s="168">
        <f t="shared" si="580"/>
        <v>0</v>
      </c>
      <c r="AG617" s="168">
        <f t="shared" si="580"/>
        <v>0</v>
      </c>
      <c r="AH617" s="168">
        <f t="shared" si="580"/>
        <v>0</v>
      </c>
      <c r="AI617" s="168">
        <f t="shared" si="580"/>
        <v>0</v>
      </c>
      <c r="AJ617" s="168">
        <f t="shared" si="580"/>
        <v>204.31082999999998</v>
      </c>
      <c r="AK617" s="168">
        <f t="shared" si="580"/>
        <v>0</v>
      </c>
      <c r="AL617" s="168">
        <f t="shared" si="580"/>
        <v>0</v>
      </c>
      <c r="AM617" s="168">
        <f t="shared" si="580"/>
        <v>0</v>
      </c>
      <c r="AN617" s="168">
        <f t="shared" si="580"/>
        <v>0</v>
      </c>
      <c r="AO617" s="168">
        <f t="shared" si="580"/>
        <v>1969.6536699999997</v>
      </c>
      <c r="AP617" s="168">
        <f t="shared" si="580"/>
        <v>0</v>
      </c>
      <c r="AQ617" s="168">
        <f t="shared" si="580"/>
        <v>0</v>
      </c>
      <c r="AR617" s="168">
        <f t="shared" si="580"/>
        <v>0</v>
      </c>
      <c r="AS617" s="168">
        <f t="shared" si="580"/>
        <v>0</v>
      </c>
      <c r="AT617" s="168">
        <f t="shared" si="580"/>
        <v>37082.085079999997</v>
      </c>
      <c r="AU617" s="168">
        <f t="shared" si="580"/>
        <v>0</v>
      </c>
      <c r="AV617" s="168">
        <f t="shared" si="580"/>
        <v>0</v>
      </c>
      <c r="AW617" s="168">
        <f t="shared" si="580"/>
        <v>0</v>
      </c>
      <c r="AX617" s="168">
        <f t="shared" si="580"/>
        <v>0</v>
      </c>
      <c r="AY617" s="168">
        <f t="shared" si="580"/>
        <v>41935.585129999999</v>
      </c>
      <c r="AZ617" s="168">
        <f t="shared" si="580"/>
        <v>0</v>
      </c>
      <c r="BA617" s="168">
        <f t="shared" si="580"/>
        <v>0</v>
      </c>
      <c r="BB617" s="165"/>
      <c r="BC617" s="167"/>
    </row>
    <row r="618" spans="1:55" ht="32.25" customHeight="1">
      <c r="A618" s="265"/>
      <c r="B618" s="266"/>
      <c r="C618" s="266"/>
      <c r="D618" s="152" t="s">
        <v>37</v>
      </c>
      <c r="E618" s="168">
        <f t="shared" si="579"/>
        <v>0</v>
      </c>
      <c r="F618" s="168">
        <f t="shared" si="579"/>
        <v>0</v>
      </c>
      <c r="G618" s="168"/>
      <c r="H618" s="168">
        <f t="shared" ref="H618:BA618" si="581">H611+H456+H386+H155</f>
        <v>0</v>
      </c>
      <c r="I618" s="168">
        <f t="shared" si="581"/>
        <v>0</v>
      </c>
      <c r="J618" s="168">
        <f t="shared" si="581"/>
        <v>0</v>
      </c>
      <c r="K618" s="168">
        <f t="shared" si="581"/>
        <v>0</v>
      </c>
      <c r="L618" s="168">
        <f t="shared" si="581"/>
        <v>0</v>
      </c>
      <c r="M618" s="168">
        <f t="shared" si="581"/>
        <v>0</v>
      </c>
      <c r="N618" s="168">
        <f t="shared" si="581"/>
        <v>0</v>
      </c>
      <c r="O618" s="168">
        <f t="shared" si="581"/>
        <v>0</v>
      </c>
      <c r="P618" s="168">
        <f t="shared" si="581"/>
        <v>0</v>
      </c>
      <c r="Q618" s="168">
        <f t="shared" si="581"/>
        <v>0</v>
      </c>
      <c r="R618" s="168">
        <f t="shared" si="581"/>
        <v>0</v>
      </c>
      <c r="S618" s="168">
        <f t="shared" si="581"/>
        <v>0</v>
      </c>
      <c r="T618" s="168">
        <f t="shared" si="581"/>
        <v>0</v>
      </c>
      <c r="U618" s="168">
        <f t="shared" si="581"/>
        <v>0</v>
      </c>
      <c r="V618" s="168">
        <f t="shared" si="581"/>
        <v>0</v>
      </c>
      <c r="W618" s="168">
        <f t="shared" si="581"/>
        <v>0</v>
      </c>
      <c r="X618" s="168">
        <f t="shared" si="581"/>
        <v>0</v>
      </c>
      <c r="Y618" s="168">
        <f t="shared" si="581"/>
        <v>0</v>
      </c>
      <c r="Z618" s="168">
        <f t="shared" si="581"/>
        <v>0</v>
      </c>
      <c r="AA618" s="168">
        <f t="shared" si="581"/>
        <v>0</v>
      </c>
      <c r="AB618" s="168">
        <f t="shared" si="581"/>
        <v>0</v>
      </c>
      <c r="AC618" s="168">
        <f t="shared" si="581"/>
        <v>0</v>
      </c>
      <c r="AD618" s="168">
        <f t="shared" si="581"/>
        <v>0</v>
      </c>
      <c r="AE618" s="168">
        <f t="shared" si="581"/>
        <v>0</v>
      </c>
      <c r="AF618" s="168">
        <f t="shared" si="581"/>
        <v>0</v>
      </c>
      <c r="AG618" s="168">
        <f t="shared" si="581"/>
        <v>0</v>
      </c>
      <c r="AH618" s="168">
        <f t="shared" si="581"/>
        <v>0</v>
      </c>
      <c r="AI618" s="168">
        <f t="shared" si="581"/>
        <v>0</v>
      </c>
      <c r="AJ618" s="168">
        <f t="shared" si="581"/>
        <v>0</v>
      </c>
      <c r="AK618" s="168">
        <f t="shared" si="581"/>
        <v>0</v>
      </c>
      <c r="AL618" s="168">
        <f t="shared" si="581"/>
        <v>0</v>
      </c>
      <c r="AM618" s="168">
        <f t="shared" si="581"/>
        <v>0</v>
      </c>
      <c r="AN618" s="168">
        <f t="shared" si="581"/>
        <v>0</v>
      </c>
      <c r="AO618" s="168">
        <f t="shared" si="581"/>
        <v>0</v>
      </c>
      <c r="AP618" s="168">
        <f t="shared" si="581"/>
        <v>0</v>
      </c>
      <c r="AQ618" s="168">
        <f t="shared" si="581"/>
        <v>0</v>
      </c>
      <c r="AR618" s="168">
        <f t="shared" si="581"/>
        <v>0</v>
      </c>
      <c r="AS618" s="168">
        <f t="shared" si="581"/>
        <v>0</v>
      </c>
      <c r="AT618" s="168">
        <f t="shared" si="581"/>
        <v>0</v>
      </c>
      <c r="AU618" s="168">
        <f t="shared" si="581"/>
        <v>0</v>
      </c>
      <c r="AV618" s="168">
        <f t="shared" si="581"/>
        <v>0</v>
      </c>
      <c r="AW618" s="168">
        <f t="shared" si="581"/>
        <v>0</v>
      </c>
      <c r="AX618" s="168">
        <f t="shared" si="581"/>
        <v>0</v>
      </c>
      <c r="AY618" s="168">
        <f t="shared" si="581"/>
        <v>0</v>
      </c>
      <c r="AZ618" s="168">
        <f t="shared" si="581"/>
        <v>0</v>
      </c>
      <c r="BA618" s="168">
        <f t="shared" si="581"/>
        <v>0</v>
      </c>
      <c r="BB618" s="165"/>
      <c r="BC618" s="167"/>
    </row>
    <row r="619" spans="1:55" ht="50.25" customHeight="1">
      <c r="A619" s="265"/>
      <c r="B619" s="266"/>
      <c r="C619" s="266"/>
      <c r="D619" s="178" t="s">
        <v>2</v>
      </c>
      <c r="E619" s="168">
        <f t="shared" si="579"/>
        <v>53915.004629999996</v>
      </c>
      <c r="F619" s="168">
        <f t="shared" si="579"/>
        <v>288.28440000000001</v>
      </c>
      <c r="G619" s="168">
        <f t="shared" si="570"/>
        <v>0.53470161410241179</v>
      </c>
      <c r="H619" s="168">
        <f t="shared" ref="H619:BA619" si="582">H612+H457+H387+H156</f>
        <v>0</v>
      </c>
      <c r="I619" s="168">
        <f t="shared" si="582"/>
        <v>0</v>
      </c>
      <c r="J619" s="168">
        <f t="shared" si="582"/>
        <v>0</v>
      </c>
      <c r="K619" s="168">
        <f t="shared" si="582"/>
        <v>110.99008000000001</v>
      </c>
      <c r="L619" s="168">
        <f t="shared" si="582"/>
        <v>110.99008000000001</v>
      </c>
      <c r="M619" s="168">
        <f t="shared" si="582"/>
        <v>0</v>
      </c>
      <c r="N619" s="168">
        <f t="shared" si="582"/>
        <v>0</v>
      </c>
      <c r="O619" s="168">
        <f t="shared" si="582"/>
        <v>0</v>
      </c>
      <c r="P619" s="168">
        <f t="shared" si="582"/>
        <v>0</v>
      </c>
      <c r="Q619" s="168">
        <f t="shared" si="582"/>
        <v>5.8081199999999997</v>
      </c>
      <c r="R619" s="168">
        <f t="shared" si="582"/>
        <v>5.8081199999999997</v>
      </c>
      <c r="S619" s="168">
        <f t="shared" si="582"/>
        <v>0</v>
      </c>
      <c r="T619" s="168">
        <f t="shared" si="582"/>
        <v>91.964960000000005</v>
      </c>
      <c r="U619" s="168">
        <f t="shared" si="582"/>
        <v>91.964960000000005</v>
      </c>
      <c r="V619" s="168">
        <f t="shared" si="582"/>
        <v>0</v>
      </c>
      <c r="W619" s="168">
        <f t="shared" si="582"/>
        <v>79.521240000000006</v>
      </c>
      <c r="X619" s="168">
        <f t="shared" si="582"/>
        <v>79.521240000000006</v>
      </c>
      <c r="Y619" s="168">
        <f t="shared" si="582"/>
        <v>0</v>
      </c>
      <c r="Z619" s="168">
        <f t="shared" si="582"/>
        <v>200.04969999999997</v>
      </c>
      <c r="AA619" s="168">
        <f t="shared" si="582"/>
        <v>0</v>
      </c>
      <c r="AB619" s="168">
        <f t="shared" si="582"/>
        <v>0</v>
      </c>
      <c r="AC619" s="168">
        <f t="shared" si="582"/>
        <v>0</v>
      </c>
      <c r="AD619" s="168">
        <f t="shared" si="582"/>
        <v>0</v>
      </c>
      <c r="AE619" s="168">
        <f t="shared" si="582"/>
        <v>53252.204229999996</v>
      </c>
      <c r="AF619" s="168">
        <f t="shared" si="582"/>
        <v>0</v>
      </c>
      <c r="AG619" s="168">
        <f t="shared" si="582"/>
        <v>0</v>
      </c>
      <c r="AH619" s="168">
        <f t="shared" si="582"/>
        <v>0</v>
      </c>
      <c r="AI619" s="168">
        <f t="shared" si="582"/>
        <v>0</v>
      </c>
      <c r="AJ619" s="168">
        <f t="shared" si="582"/>
        <v>144.26599999999999</v>
      </c>
      <c r="AK619" s="168">
        <f t="shared" si="582"/>
        <v>0</v>
      </c>
      <c r="AL619" s="168">
        <f t="shared" si="582"/>
        <v>0</v>
      </c>
      <c r="AM619" s="168">
        <f t="shared" si="582"/>
        <v>0</v>
      </c>
      <c r="AN619" s="168">
        <f t="shared" si="582"/>
        <v>0</v>
      </c>
      <c r="AO619" s="168">
        <f t="shared" si="582"/>
        <v>30.200300000000002</v>
      </c>
      <c r="AP619" s="168">
        <f t="shared" si="582"/>
        <v>0</v>
      </c>
      <c r="AQ619" s="168">
        <f t="shared" si="582"/>
        <v>0</v>
      </c>
      <c r="AR619" s="168">
        <f t="shared" si="582"/>
        <v>0</v>
      </c>
      <c r="AS619" s="168">
        <f t="shared" si="582"/>
        <v>0</v>
      </c>
      <c r="AT619" s="168">
        <f t="shared" si="582"/>
        <v>0</v>
      </c>
      <c r="AU619" s="168">
        <f t="shared" si="582"/>
        <v>0</v>
      </c>
      <c r="AV619" s="168">
        <f t="shared" si="582"/>
        <v>0</v>
      </c>
      <c r="AW619" s="168">
        <f t="shared" si="582"/>
        <v>0</v>
      </c>
      <c r="AX619" s="168">
        <f t="shared" si="582"/>
        <v>0</v>
      </c>
      <c r="AY619" s="168">
        <f t="shared" si="582"/>
        <v>0</v>
      </c>
      <c r="AZ619" s="168">
        <f t="shared" si="582"/>
        <v>0</v>
      </c>
      <c r="BA619" s="168">
        <f t="shared" si="582"/>
        <v>0</v>
      </c>
      <c r="BB619" s="165"/>
      <c r="BC619" s="167"/>
    </row>
    <row r="620" spans="1:55" ht="22.5" customHeight="1">
      <c r="A620" s="265"/>
      <c r="B620" s="266"/>
      <c r="C620" s="266"/>
      <c r="D620" s="211" t="s">
        <v>270</v>
      </c>
      <c r="E620" s="168">
        <f t="shared" si="579"/>
        <v>217356.65919999999</v>
      </c>
      <c r="F620" s="168">
        <f t="shared" si="579"/>
        <v>117799.18265000002</v>
      </c>
      <c r="G620" s="168">
        <f t="shared" si="570"/>
        <v>54.196261151404386</v>
      </c>
      <c r="H620" s="168">
        <f t="shared" ref="H620:BA620" si="583">H613+H458+H388+H157</f>
        <v>73305.850019999998</v>
      </c>
      <c r="I620" s="168">
        <f t="shared" si="583"/>
        <v>73305.850019999998</v>
      </c>
      <c r="J620" s="168">
        <f t="shared" si="583"/>
        <v>0</v>
      </c>
      <c r="K620" s="168">
        <f t="shared" si="583"/>
        <v>18787.973470000001</v>
      </c>
      <c r="L620" s="168">
        <f t="shared" si="583"/>
        <v>18787.973470000001</v>
      </c>
      <c r="M620" s="168">
        <f t="shared" si="583"/>
        <v>0</v>
      </c>
      <c r="N620" s="168">
        <f t="shared" si="583"/>
        <v>670.41134999999997</v>
      </c>
      <c r="O620" s="168">
        <f t="shared" si="583"/>
        <v>670.41134999999997</v>
      </c>
      <c r="P620" s="168">
        <f t="shared" si="583"/>
        <v>0</v>
      </c>
      <c r="Q620" s="168">
        <f t="shared" si="583"/>
        <v>7326.4054899999983</v>
      </c>
      <c r="R620" s="168">
        <f t="shared" si="583"/>
        <v>7326.4054899999983</v>
      </c>
      <c r="S620" s="168">
        <f t="shared" si="583"/>
        <v>0</v>
      </c>
      <c r="T620" s="168">
        <f t="shared" si="583"/>
        <v>2284.5328600000003</v>
      </c>
      <c r="U620" s="168">
        <f t="shared" si="583"/>
        <v>2284.5328600000003</v>
      </c>
      <c r="V620" s="168">
        <f t="shared" si="583"/>
        <v>0</v>
      </c>
      <c r="W620" s="168">
        <f t="shared" si="583"/>
        <v>15424.009459999997</v>
      </c>
      <c r="X620" s="168">
        <f t="shared" si="583"/>
        <v>15424.009459999997</v>
      </c>
      <c r="Y620" s="168">
        <f t="shared" si="583"/>
        <v>0</v>
      </c>
      <c r="Z620" s="168">
        <f t="shared" si="583"/>
        <v>4201.9202100000002</v>
      </c>
      <c r="AA620" s="168">
        <f t="shared" si="583"/>
        <v>0</v>
      </c>
      <c r="AB620" s="168">
        <f t="shared" si="583"/>
        <v>0</v>
      </c>
      <c r="AC620" s="168">
        <f t="shared" si="583"/>
        <v>0</v>
      </c>
      <c r="AD620" s="168">
        <f t="shared" si="583"/>
        <v>0</v>
      </c>
      <c r="AE620" s="168">
        <f t="shared" si="583"/>
        <v>14338.387929999997</v>
      </c>
      <c r="AF620" s="168">
        <f t="shared" si="583"/>
        <v>0</v>
      </c>
      <c r="AG620" s="168">
        <f t="shared" si="583"/>
        <v>0</v>
      </c>
      <c r="AH620" s="168">
        <f t="shared" si="583"/>
        <v>0</v>
      </c>
      <c r="AI620" s="168">
        <f t="shared" si="583"/>
        <v>0</v>
      </c>
      <c r="AJ620" s="168">
        <f t="shared" si="583"/>
        <v>60.04482999999999</v>
      </c>
      <c r="AK620" s="168">
        <f t="shared" si="583"/>
        <v>0</v>
      </c>
      <c r="AL620" s="168">
        <f t="shared" si="583"/>
        <v>0</v>
      </c>
      <c r="AM620" s="168">
        <f t="shared" si="583"/>
        <v>0</v>
      </c>
      <c r="AN620" s="168">
        <f t="shared" si="583"/>
        <v>0</v>
      </c>
      <c r="AO620" s="168">
        <f t="shared" si="583"/>
        <v>1939.4533699999997</v>
      </c>
      <c r="AP620" s="168">
        <f t="shared" si="583"/>
        <v>0</v>
      </c>
      <c r="AQ620" s="168">
        <f t="shared" si="583"/>
        <v>0</v>
      </c>
      <c r="AR620" s="168">
        <f t="shared" si="583"/>
        <v>0</v>
      </c>
      <c r="AS620" s="168">
        <f t="shared" si="583"/>
        <v>0</v>
      </c>
      <c r="AT620" s="168">
        <f t="shared" si="583"/>
        <v>37082.085079999997</v>
      </c>
      <c r="AU620" s="168">
        <f t="shared" si="583"/>
        <v>0</v>
      </c>
      <c r="AV620" s="168">
        <f t="shared" si="583"/>
        <v>0</v>
      </c>
      <c r="AW620" s="168">
        <f t="shared" si="583"/>
        <v>0</v>
      </c>
      <c r="AX620" s="168">
        <f t="shared" si="583"/>
        <v>0</v>
      </c>
      <c r="AY620" s="168">
        <f t="shared" si="583"/>
        <v>41935.585129999999</v>
      </c>
      <c r="AZ620" s="168">
        <f t="shared" si="583"/>
        <v>0</v>
      </c>
      <c r="BA620" s="168">
        <f t="shared" si="583"/>
        <v>0</v>
      </c>
      <c r="BB620" s="165"/>
      <c r="BC620" s="167"/>
    </row>
    <row r="621" spans="1:55" ht="82.5" customHeight="1">
      <c r="A621" s="265"/>
      <c r="B621" s="266"/>
      <c r="C621" s="266"/>
      <c r="D621" s="211" t="s">
        <v>276</v>
      </c>
      <c r="E621" s="168">
        <f t="shared" si="579"/>
        <v>82211.306719999993</v>
      </c>
      <c r="F621" s="168">
        <f t="shared" si="579"/>
        <v>2623.4842000000003</v>
      </c>
      <c r="G621" s="168">
        <f t="shared" ref="G621" si="584">F621*100/E621</f>
        <v>3.1911476713722773</v>
      </c>
      <c r="H621" s="168">
        <f t="shared" ref="H621:BA621" si="585">H614+H459+H389+H158</f>
        <v>0</v>
      </c>
      <c r="I621" s="168">
        <f t="shared" si="585"/>
        <v>0</v>
      </c>
      <c r="J621" s="168">
        <f t="shared" si="585"/>
        <v>0</v>
      </c>
      <c r="K621" s="168">
        <f t="shared" si="585"/>
        <v>0</v>
      </c>
      <c r="L621" s="168">
        <f t="shared" si="585"/>
        <v>0</v>
      </c>
      <c r="M621" s="168">
        <f t="shared" si="585"/>
        <v>0</v>
      </c>
      <c r="N621" s="168">
        <f t="shared" si="585"/>
        <v>100</v>
      </c>
      <c r="O621" s="168">
        <f t="shared" si="585"/>
        <v>100</v>
      </c>
      <c r="P621" s="168">
        <f t="shared" si="585"/>
        <v>0</v>
      </c>
      <c r="Q621" s="168">
        <f t="shared" si="585"/>
        <v>0</v>
      </c>
      <c r="R621" s="168">
        <f t="shared" si="585"/>
        <v>0</v>
      </c>
      <c r="S621" s="168">
        <f t="shared" si="585"/>
        <v>0</v>
      </c>
      <c r="T621" s="168">
        <f t="shared" si="585"/>
        <v>2122.2577000000001</v>
      </c>
      <c r="U621" s="168">
        <f t="shared" si="585"/>
        <v>2122.2577000000001</v>
      </c>
      <c r="V621" s="168">
        <f t="shared" si="585"/>
        <v>0</v>
      </c>
      <c r="W621" s="168">
        <f t="shared" si="585"/>
        <v>401.22650000000004</v>
      </c>
      <c r="X621" s="168">
        <f t="shared" si="585"/>
        <v>401.22650000000004</v>
      </c>
      <c r="Y621" s="168">
        <f t="shared" si="585"/>
        <v>0</v>
      </c>
      <c r="Z621" s="168">
        <f t="shared" si="585"/>
        <v>1121.1399800000002</v>
      </c>
      <c r="AA621" s="168">
        <f t="shared" si="585"/>
        <v>0</v>
      </c>
      <c r="AB621" s="168">
        <f t="shared" si="585"/>
        <v>0</v>
      </c>
      <c r="AC621" s="168">
        <f t="shared" si="585"/>
        <v>0</v>
      </c>
      <c r="AD621" s="168">
        <f t="shared" si="585"/>
        <v>0</v>
      </c>
      <c r="AE621" s="168">
        <f t="shared" si="585"/>
        <v>0</v>
      </c>
      <c r="AF621" s="168">
        <f t="shared" si="585"/>
        <v>0</v>
      </c>
      <c r="AG621" s="168">
        <f t="shared" si="585"/>
        <v>0</v>
      </c>
      <c r="AH621" s="168">
        <f t="shared" si="585"/>
        <v>0</v>
      </c>
      <c r="AI621" s="168">
        <f t="shared" si="585"/>
        <v>0</v>
      </c>
      <c r="AJ621" s="168">
        <f t="shared" si="585"/>
        <v>0</v>
      </c>
      <c r="AK621" s="168">
        <f t="shared" si="585"/>
        <v>0</v>
      </c>
      <c r="AL621" s="168">
        <f t="shared" si="585"/>
        <v>0</v>
      </c>
      <c r="AM621" s="168">
        <f t="shared" si="585"/>
        <v>0</v>
      </c>
      <c r="AN621" s="168">
        <f t="shared" si="585"/>
        <v>0</v>
      </c>
      <c r="AO621" s="168">
        <f t="shared" si="585"/>
        <v>0</v>
      </c>
      <c r="AP621" s="168">
        <f t="shared" si="585"/>
        <v>0</v>
      </c>
      <c r="AQ621" s="168">
        <f t="shared" si="585"/>
        <v>0</v>
      </c>
      <c r="AR621" s="168">
        <f t="shared" si="585"/>
        <v>0</v>
      </c>
      <c r="AS621" s="168">
        <f t="shared" si="585"/>
        <v>0</v>
      </c>
      <c r="AT621" s="168">
        <f t="shared" si="585"/>
        <v>36840.217409999997</v>
      </c>
      <c r="AU621" s="168">
        <f t="shared" si="585"/>
        <v>0</v>
      </c>
      <c r="AV621" s="168">
        <f t="shared" si="585"/>
        <v>0</v>
      </c>
      <c r="AW621" s="168">
        <f t="shared" si="585"/>
        <v>0</v>
      </c>
      <c r="AX621" s="168">
        <f t="shared" si="585"/>
        <v>0</v>
      </c>
      <c r="AY621" s="168">
        <f t="shared" si="585"/>
        <v>41626.465129999997</v>
      </c>
      <c r="AZ621" s="168">
        <f t="shared" si="585"/>
        <v>0</v>
      </c>
      <c r="BA621" s="168">
        <f t="shared" si="585"/>
        <v>0</v>
      </c>
      <c r="BB621" s="165"/>
      <c r="BC621" s="167"/>
    </row>
    <row r="622" spans="1:55" ht="22.5" customHeight="1">
      <c r="A622" s="265"/>
      <c r="B622" s="266"/>
      <c r="C622" s="266"/>
      <c r="D622" s="211" t="s">
        <v>271</v>
      </c>
      <c r="E622" s="147">
        <f t="shared" si="579"/>
        <v>0</v>
      </c>
      <c r="F622" s="147">
        <f t="shared" si="579"/>
        <v>0</v>
      </c>
      <c r="G622" s="147">
        <f t="shared" ref="G622:AT622" si="586">G615+G460+G390+G159</f>
        <v>0</v>
      </c>
      <c r="H622" s="147">
        <f t="shared" si="586"/>
        <v>0</v>
      </c>
      <c r="I622" s="147">
        <f t="shared" si="586"/>
        <v>0</v>
      </c>
      <c r="J622" s="147">
        <f t="shared" si="586"/>
        <v>0</v>
      </c>
      <c r="K622" s="147">
        <f t="shared" si="586"/>
        <v>0</v>
      </c>
      <c r="L622" s="147">
        <f t="shared" si="586"/>
        <v>0</v>
      </c>
      <c r="M622" s="147">
        <f t="shared" si="586"/>
        <v>0</v>
      </c>
      <c r="N622" s="147">
        <f t="shared" si="586"/>
        <v>0</v>
      </c>
      <c r="O622" s="147">
        <f t="shared" si="586"/>
        <v>0</v>
      </c>
      <c r="P622" s="147">
        <f t="shared" si="586"/>
        <v>0</v>
      </c>
      <c r="Q622" s="147">
        <f t="shared" si="586"/>
        <v>0</v>
      </c>
      <c r="R622" s="147">
        <f t="shared" si="586"/>
        <v>0</v>
      </c>
      <c r="S622" s="147">
        <f t="shared" si="586"/>
        <v>0</v>
      </c>
      <c r="T622" s="147">
        <f t="shared" si="586"/>
        <v>0</v>
      </c>
      <c r="U622" s="147">
        <f t="shared" si="586"/>
        <v>0</v>
      </c>
      <c r="V622" s="147">
        <f t="shared" si="586"/>
        <v>0</v>
      </c>
      <c r="W622" s="147">
        <f t="shared" si="586"/>
        <v>0</v>
      </c>
      <c r="X622" s="147">
        <f t="shared" si="586"/>
        <v>0</v>
      </c>
      <c r="Y622" s="147">
        <f t="shared" si="586"/>
        <v>0</v>
      </c>
      <c r="Z622" s="147">
        <f t="shared" si="586"/>
        <v>0</v>
      </c>
      <c r="AA622" s="147">
        <f t="shared" si="586"/>
        <v>0</v>
      </c>
      <c r="AB622" s="147">
        <f t="shared" si="586"/>
        <v>0</v>
      </c>
      <c r="AC622" s="147">
        <f t="shared" si="586"/>
        <v>0</v>
      </c>
      <c r="AD622" s="147">
        <f t="shared" si="586"/>
        <v>0</v>
      </c>
      <c r="AE622" s="147">
        <f t="shared" si="586"/>
        <v>0</v>
      </c>
      <c r="AF622" s="147">
        <f t="shared" si="586"/>
        <v>0</v>
      </c>
      <c r="AG622" s="147">
        <f t="shared" si="586"/>
        <v>0</v>
      </c>
      <c r="AH622" s="147">
        <f t="shared" si="586"/>
        <v>0</v>
      </c>
      <c r="AI622" s="147">
        <f t="shared" si="586"/>
        <v>0</v>
      </c>
      <c r="AJ622" s="147">
        <f t="shared" si="586"/>
        <v>0</v>
      </c>
      <c r="AK622" s="147">
        <f t="shared" si="586"/>
        <v>0</v>
      </c>
      <c r="AL622" s="147">
        <f t="shared" si="586"/>
        <v>0</v>
      </c>
      <c r="AM622" s="147">
        <f t="shared" si="586"/>
        <v>0</v>
      </c>
      <c r="AN622" s="147">
        <f t="shared" si="586"/>
        <v>0</v>
      </c>
      <c r="AO622" s="147">
        <f t="shared" si="586"/>
        <v>0</v>
      </c>
      <c r="AP622" s="147">
        <f t="shared" si="586"/>
        <v>0</v>
      </c>
      <c r="AQ622" s="147">
        <f t="shared" si="586"/>
        <v>0</v>
      </c>
      <c r="AR622" s="147">
        <f t="shared" si="586"/>
        <v>0</v>
      </c>
      <c r="AS622" s="147">
        <f t="shared" si="586"/>
        <v>0</v>
      </c>
      <c r="AT622" s="147">
        <f t="shared" si="586"/>
        <v>0</v>
      </c>
      <c r="AU622" s="147"/>
      <c r="AV622" s="147">
        <f t="shared" ref="AV622:BA623" si="587">AV615+AV460+AV390+AV159</f>
        <v>0</v>
      </c>
      <c r="AW622" s="147">
        <f t="shared" si="587"/>
        <v>0</v>
      </c>
      <c r="AX622" s="147">
        <f t="shared" si="587"/>
        <v>0</v>
      </c>
      <c r="AY622" s="147">
        <f t="shared" si="587"/>
        <v>0</v>
      </c>
      <c r="AZ622" s="147">
        <f t="shared" si="587"/>
        <v>0</v>
      </c>
      <c r="BA622" s="147">
        <f t="shared" si="587"/>
        <v>0</v>
      </c>
      <c r="BB622" s="165"/>
      <c r="BC622" s="167"/>
    </row>
    <row r="623" spans="1:55" ht="31.2">
      <c r="A623" s="265"/>
      <c r="B623" s="266"/>
      <c r="C623" s="266"/>
      <c r="D623" s="212" t="s">
        <v>43</v>
      </c>
      <c r="E623" s="147">
        <f t="shared" si="579"/>
        <v>0</v>
      </c>
      <c r="F623" s="147">
        <f t="shared" si="579"/>
        <v>0</v>
      </c>
      <c r="G623" s="147">
        <f t="shared" ref="G623:AT623" si="588">G616+G461+G391+G160</f>
        <v>0</v>
      </c>
      <c r="H623" s="147">
        <f t="shared" si="588"/>
        <v>0</v>
      </c>
      <c r="I623" s="147">
        <f t="shared" si="588"/>
        <v>0</v>
      </c>
      <c r="J623" s="147">
        <f t="shared" si="588"/>
        <v>0</v>
      </c>
      <c r="K623" s="147">
        <f t="shared" si="588"/>
        <v>0</v>
      </c>
      <c r="L623" s="147">
        <f t="shared" si="588"/>
        <v>0</v>
      </c>
      <c r="M623" s="147">
        <f t="shared" si="588"/>
        <v>0</v>
      </c>
      <c r="N623" s="147">
        <f t="shared" si="588"/>
        <v>0</v>
      </c>
      <c r="O623" s="147">
        <f t="shared" si="588"/>
        <v>0</v>
      </c>
      <c r="P623" s="147">
        <f t="shared" si="588"/>
        <v>0</v>
      </c>
      <c r="Q623" s="147">
        <f t="shared" si="588"/>
        <v>0</v>
      </c>
      <c r="R623" s="147">
        <f t="shared" si="588"/>
        <v>0</v>
      </c>
      <c r="S623" s="147">
        <f t="shared" si="588"/>
        <v>0</v>
      </c>
      <c r="T623" s="147">
        <f t="shared" si="588"/>
        <v>0</v>
      </c>
      <c r="U623" s="147">
        <f t="shared" si="588"/>
        <v>0</v>
      </c>
      <c r="V623" s="147">
        <f t="shared" si="588"/>
        <v>0</v>
      </c>
      <c r="W623" s="147">
        <f t="shared" si="588"/>
        <v>0</v>
      </c>
      <c r="X623" s="147">
        <f t="shared" si="588"/>
        <v>0</v>
      </c>
      <c r="Y623" s="147">
        <f t="shared" si="588"/>
        <v>0</v>
      </c>
      <c r="Z623" s="147">
        <f t="shared" si="588"/>
        <v>0</v>
      </c>
      <c r="AA623" s="147">
        <f t="shared" si="588"/>
        <v>0</v>
      </c>
      <c r="AB623" s="147">
        <f t="shared" si="588"/>
        <v>0</v>
      </c>
      <c r="AC623" s="147">
        <f t="shared" si="588"/>
        <v>0</v>
      </c>
      <c r="AD623" s="147">
        <f t="shared" si="588"/>
        <v>0</v>
      </c>
      <c r="AE623" s="147">
        <f t="shared" si="588"/>
        <v>0</v>
      </c>
      <c r="AF623" s="147">
        <f t="shared" si="588"/>
        <v>0</v>
      </c>
      <c r="AG623" s="147">
        <f t="shared" si="588"/>
        <v>0</v>
      </c>
      <c r="AH623" s="147">
        <f t="shared" si="588"/>
        <v>0</v>
      </c>
      <c r="AI623" s="147">
        <f t="shared" si="588"/>
        <v>0</v>
      </c>
      <c r="AJ623" s="147">
        <f t="shared" si="588"/>
        <v>0</v>
      </c>
      <c r="AK623" s="147">
        <f t="shared" si="588"/>
        <v>0</v>
      </c>
      <c r="AL623" s="147">
        <f t="shared" si="588"/>
        <v>0</v>
      </c>
      <c r="AM623" s="147">
        <f t="shared" si="588"/>
        <v>0</v>
      </c>
      <c r="AN623" s="147">
        <f t="shared" si="588"/>
        <v>0</v>
      </c>
      <c r="AO623" s="147">
        <f t="shared" si="588"/>
        <v>0</v>
      </c>
      <c r="AP623" s="147">
        <f t="shared" si="588"/>
        <v>0</v>
      </c>
      <c r="AQ623" s="147">
        <f t="shared" si="588"/>
        <v>0</v>
      </c>
      <c r="AR623" s="147">
        <f t="shared" si="588"/>
        <v>0</v>
      </c>
      <c r="AS623" s="147">
        <f t="shared" si="588"/>
        <v>0</v>
      </c>
      <c r="AT623" s="147">
        <f t="shared" si="588"/>
        <v>0</v>
      </c>
      <c r="AU623" s="147"/>
      <c r="AV623" s="147">
        <f t="shared" si="587"/>
        <v>0</v>
      </c>
      <c r="AW623" s="147">
        <f t="shared" si="587"/>
        <v>0</v>
      </c>
      <c r="AX623" s="147">
        <f t="shared" si="587"/>
        <v>0</v>
      </c>
      <c r="AY623" s="147">
        <f t="shared" si="587"/>
        <v>0</v>
      </c>
      <c r="AZ623" s="147">
        <f t="shared" si="587"/>
        <v>0</v>
      </c>
      <c r="BA623" s="147">
        <f t="shared" si="587"/>
        <v>0</v>
      </c>
      <c r="BB623" s="165"/>
      <c r="BC623" s="167"/>
    </row>
    <row r="624" spans="1:55" ht="14.4">
      <c r="A624" s="278" t="s">
        <v>320</v>
      </c>
      <c r="B624" s="279"/>
      <c r="C624" s="279"/>
      <c r="D624" s="279"/>
      <c r="E624" s="279"/>
      <c r="F624" s="279"/>
      <c r="G624" s="279"/>
      <c r="H624" s="279"/>
      <c r="I624" s="279"/>
      <c r="J624" s="279"/>
      <c r="K624" s="279"/>
      <c r="L624" s="279"/>
      <c r="M624" s="279"/>
      <c r="N624" s="279"/>
      <c r="O624" s="279"/>
      <c r="P624" s="279"/>
      <c r="Q624" s="279"/>
      <c r="R624" s="279"/>
      <c r="S624" s="279"/>
      <c r="T624" s="279"/>
      <c r="U624" s="279"/>
      <c r="V624" s="279"/>
      <c r="W624" s="279"/>
      <c r="X624" s="279"/>
      <c r="Y624" s="279"/>
      <c r="Z624" s="279"/>
      <c r="AA624" s="279"/>
      <c r="AB624" s="279"/>
      <c r="AC624" s="279"/>
      <c r="AD624" s="279"/>
      <c r="AE624" s="279"/>
      <c r="AF624" s="279"/>
      <c r="AG624" s="279"/>
      <c r="AH624" s="279"/>
      <c r="AI624" s="279"/>
      <c r="AJ624" s="279"/>
      <c r="AK624" s="279"/>
      <c r="AL624" s="279"/>
      <c r="AM624" s="279"/>
      <c r="AN624" s="279"/>
      <c r="AO624" s="279"/>
      <c r="AP624" s="279"/>
      <c r="AQ624" s="279"/>
      <c r="AR624" s="279"/>
      <c r="AS624" s="279"/>
      <c r="AT624" s="279"/>
      <c r="AU624" s="279"/>
      <c r="AV624" s="279"/>
      <c r="AW624" s="279"/>
      <c r="AX624" s="279"/>
      <c r="AY624" s="279"/>
      <c r="AZ624" s="279"/>
      <c r="BA624" s="279"/>
      <c r="BB624" s="279"/>
      <c r="BC624" s="279"/>
    </row>
    <row r="625" spans="1:55" ht="15.6">
      <c r="A625" s="278"/>
      <c r="B625" s="284"/>
      <c r="C625" s="284"/>
      <c r="D625" s="284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  <c r="Z625" s="284"/>
      <c r="AA625" s="284"/>
      <c r="AB625" s="284"/>
      <c r="AC625" s="284"/>
      <c r="AD625" s="284"/>
      <c r="AE625" s="284"/>
      <c r="AF625" s="284"/>
      <c r="AG625" s="284"/>
      <c r="AH625" s="284"/>
      <c r="AI625" s="284"/>
      <c r="AJ625" s="284"/>
      <c r="AK625" s="284"/>
      <c r="AL625" s="284"/>
      <c r="AM625" s="284"/>
      <c r="AN625" s="284"/>
      <c r="AO625" s="284"/>
      <c r="AP625" s="284"/>
      <c r="AQ625" s="284"/>
      <c r="AR625" s="284"/>
      <c r="AS625" s="284"/>
      <c r="AT625" s="284"/>
      <c r="AU625" s="284"/>
      <c r="AV625" s="284"/>
      <c r="AW625" s="284"/>
      <c r="AX625" s="284"/>
      <c r="AY625" s="284"/>
      <c r="AZ625" s="284"/>
      <c r="BA625" s="284"/>
      <c r="BB625" s="284"/>
      <c r="BC625" s="284"/>
    </row>
    <row r="626" spans="1:55" ht="22.5" customHeight="1">
      <c r="A626" s="265" t="s">
        <v>356</v>
      </c>
      <c r="B626" s="277" t="s">
        <v>355</v>
      </c>
      <c r="C626" s="277" t="s">
        <v>310</v>
      </c>
      <c r="D626" s="169" t="s">
        <v>41</v>
      </c>
      <c r="E626" s="168">
        <f t="shared" ref="E626:E628" si="589">H626+K626+N626+Q626+T626+W626+Z626+AE626+AJ626+AO626+AT626+AY626</f>
        <v>42469</v>
      </c>
      <c r="F626" s="168">
        <f t="shared" ref="F626:F632" si="590">I626+L626+O626+R626+U626+X626+AA626+AF626+AK626+AP626+AU626+AZ626</f>
        <v>20595.62184</v>
      </c>
      <c r="G626" s="168">
        <f t="shared" ref="G626:G657" si="591">F626*100/E626</f>
        <v>48.495659987284839</v>
      </c>
      <c r="H626" s="168">
        <f>H627+H628+H629+H631+H632</f>
        <v>0</v>
      </c>
      <c r="I626" s="168">
        <f t="shared" ref="I626" si="592">I627+I628+I629+I631+I632</f>
        <v>0</v>
      </c>
      <c r="J626" s="168"/>
      <c r="K626" s="168">
        <f>K627+K628+K629+K631+K632</f>
        <v>5857.0304699999997</v>
      </c>
      <c r="L626" s="168">
        <f t="shared" ref="L626" si="593">L627+L628+L629+L631+L632</f>
        <v>5857.0304699999997</v>
      </c>
      <c r="M626" s="168"/>
      <c r="N626" s="168">
        <f t="shared" ref="N626:O626" si="594">N627+N628+N629+N631+N632</f>
        <v>4484.9900400000006</v>
      </c>
      <c r="O626" s="168">
        <f t="shared" si="594"/>
        <v>4484.9900400000006</v>
      </c>
      <c r="P626" s="168"/>
      <c r="Q626" s="168">
        <f t="shared" ref="Q626:R626" si="595">Q627+Q628+Q629+Q631+Q632</f>
        <v>4422.0252099999998</v>
      </c>
      <c r="R626" s="168">
        <f t="shared" si="595"/>
        <v>4422.0252099999998</v>
      </c>
      <c r="S626" s="168"/>
      <c r="T626" s="168">
        <f t="shared" ref="T626:U626" si="596">T627+T628+T629+T631+T632</f>
        <v>3141.3091599999998</v>
      </c>
      <c r="U626" s="168">
        <f t="shared" si="596"/>
        <v>3141.3091599999998</v>
      </c>
      <c r="V626" s="168"/>
      <c r="W626" s="168">
        <f t="shared" ref="W626:X626" si="597">W627+W628+W629+W631+W632</f>
        <v>2690.2669599999999</v>
      </c>
      <c r="X626" s="168">
        <f t="shared" si="597"/>
        <v>2690.2669599999999</v>
      </c>
      <c r="Y626" s="168"/>
      <c r="Z626" s="168">
        <f t="shared" ref="Z626:AC626" si="598">Z627+Z628+Z629+Z631+Z632</f>
        <v>1652.69353</v>
      </c>
      <c r="AA626" s="168">
        <f t="shared" si="598"/>
        <v>0</v>
      </c>
      <c r="AB626" s="168">
        <f t="shared" si="598"/>
        <v>0</v>
      </c>
      <c r="AC626" s="168">
        <f t="shared" si="598"/>
        <v>0</v>
      </c>
      <c r="AD626" s="168"/>
      <c r="AE626" s="168">
        <f t="shared" ref="AE626:AH626" si="599">AE627+AE628+AE629+AE631+AE632</f>
        <v>3538</v>
      </c>
      <c r="AF626" s="168">
        <f t="shared" si="599"/>
        <v>0</v>
      </c>
      <c r="AG626" s="168">
        <f t="shared" si="599"/>
        <v>0</v>
      </c>
      <c r="AH626" s="168">
        <f t="shared" si="599"/>
        <v>0</v>
      </c>
      <c r="AI626" s="168"/>
      <c r="AJ626" s="168">
        <f t="shared" ref="AJ626:AM626" si="600">AJ627+AJ628+AJ629+AJ631+AJ632</f>
        <v>3538</v>
      </c>
      <c r="AK626" s="168">
        <f t="shared" si="600"/>
        <v>0</v>
      </c>
      <c r="AL626" s="168">
        <f t="shared" si="600"/>
        <v>0</v>
      </c>
      <c r="AM626" s="168">
        <f t="shared" si="600"/>
        <v>0</v>
      </c>
      <c r="AN626" s="168"/>
      <c r="AO626" s="168">
        <f t="shared" ref="AO626:AR626" si="601">AO627+AO628+AO629+AO631+AO632</f>
        <v>3538</v>
      </c>
      <c r="AP626" s="168">
        <f t="shared" si="601"/>
        <v>0</v>
      </c>
      <c r="AQ626" s="168">
        <f t="shared" si="601"/>
        <v>0</v>
      </c>
      <c r="AR626" s="168">
        <f t="shared" si="601"/>
        <v>0</v>
      </c>
      <c r="AS626" s="168"/>
      <c r="AT626" s="168">
        <f t="shared" ref="AT626:AW626" si="602">AT627+AT628+AT629+AT631+AT632</f>
        <v>3538</v>
      </c>
      <c r="AU626" s="168">
        <f t="shared" si="602"/>
        <v>0</v>
      </c>
      <c r="AV626" s="168">
        <f t="shared" si="602"/>
        <v>0</v>
      </c>
      <c r="AW626" s="168">
        <f t="shared" si="602"/>
        <v>0</v>
      </c>
      <c r="AX626" s="168"/>
      <c r="AY626" s="168">
        <f t="shared" ref="AY626:AZ626" si="603">AY627+AY628+AY629+AY631+AY632</f>
        <v>6068.6846299999997</v>
      </c>
      <c r="AZ626" s="168">
        <f t="shared" si="603"/>
        <v>0</v>
      </c>
      <c r="BA626" s="168"/>
      <c r="BB626" s="271" t="s">
        <v>434</v>
      </c>
      <c r="BC626" s="180"/>
    </row>
    <row r="627" spans="1:55" ht="32.25" customHeight="1">
      <c r="A627" s="265"/>
      <c r="B627" s="277"/>
      <c r="C627" s="277"/>
      <c r="D627" s="166" t="s">
        <v>37</v>
      </c>
      <c r="E627" s="168">
        <f t="shared" si="589"/>
        <v>0</v>
      </c>
      <c r="F627" s="168">
        <f t="shared" si="590"/>
        <v>0</v>
      </c>
      <c r="G627" s="168"/>
      <c r="H627" s="168">
        <f>H634+H641</f>
        <v>0</v>
      </c>
      <c r="I627" s="168">
        <f t="shared" ref="I627:BA627" si="604">I634+I641</f>
        <v>0</v>
      </c>
      <c r="J627" s="168">
        <f t="shared" si="604"/>
        <v>0</v>
      </c>
      <c r="K627" s="168">
        <f t="shared" si="604"/>
        <v>0</v>
      </c>
      <c r="L627" s="168">
        <f t="shared" si="604"/>
        <v>0</v>
      </c>
      <c r="M627" s="168">
        <f t="shared" si="604"/>
        <v>0</v>
      </c>
      <c r="N627" s="168">
        <f t="shared" si="604"/>
        <v>0</v>
      </c>
      <c r="O627" s="168">
        <f t="shared" si="604"/>
        <v>0</v>
      </c>
      <c r="P627" s="168">
        <f t="shared" si="604"/>
        <v>0</v>
      </c>
      <c r="Q627" s="168">
        <f t="shared" si="604"/>
        <v>0</v>
      </c>
      <c r="R627" s="168">
        <f t="shared" si="604"/>
        <v>0</v>
      </c>
      <c r="S627" s="168">
        <f t="shared" si="604"/>
        <v>0</v>
      </c>
      <c r="T627" s="168">
        <f t="shared" si="604"/>
        <v>0</v>
      </c>
      <c r="U627" s="168">
        <f t="shared" si="604"/>
        <v>0</v>
      </c>
      <c r="V627" s="168">
        <f t="shared" si="604"/>
        <v>0</v>
      </c>
      <c r="W627" s="168">
        <f t="shared" si="604"/>
        <v>0</v>
      </c>
      <c r="X627" s="168">
        <f t="shared" si="604"/>
        <v>0</v>
      </c>
      <c r="Y627" s="168">
        <f t="shared" si="604"/>
        <v>0</v>
      </c>
      <c r="Z627" s="168">
        <f t="shared" si="604"/>
        <v>0</v>
      </c>
      <c r="AA627" s="168">
        <f t="shared" si="604"/>
        <v>0</v>
      </c>
      <c r="AB627" s="168">
        <f t="shared" si="604"/>
        <v>0</v>
      </c>
      <c r="AC627" s="168">
        <f t="shared" si="604"/>
        <v>0</v>
      </c>
      <c r="AD627" s="168">
        <f t="shared" si="604"/>
        <v>0</v>
      </c>
      <c r="AE627" s="168">
        <f t="shared" si="604"/>
        <v>0</v>
      </c>
      <c r="AF627" s="168">
        <f t="shared" si="604"/>
        <v>0</v>
      </c>
      <c r="AG627" s="168">
        <f t="shared" si="604"/>
        <v>0</v>
      </c>
      <c r="AH627" s="168">
        <f t="shared" si="604"/>
        <v>0</v>
      </c>
      <c r="AI627" s="168">
        <f t="shared" si="604"/>
        <v>0</v>
      </c>
      <c r="AJ627" s="168">
        <f t="shared" si="604"/>
        <v>0</v>
      </c>
      <c r="AK627" s="168">
        <f t="shared" si="604"/>
        <v>0</v>
      </c>
      <c r="AL627" s="168">
        <f t="shared" si="604"/>
        <v>0</v>
      </c>
      <c r="AM627" s="168">
        <f t="shared" si="604"/>
        <v>0</v>
      </c>
      <c r="AN627" s="168">
        <f t="shared" si="604"/>
        <v>0</v>
      </c>
      <c r="AO627" s="168">
        <f t="shared" si="604"/>
        <v>0</v>
      </c>
      <c r="AP627" s="168">
        <f t="shared" si="604"/>
        <v>0</v>
      </c>
      <c r="AQ627" s="168">
        <f t="shared" si="604"/>
        <v>0</v>
      </c>
      <c r="AR627" s="168">
        <f t="shared" si="604"/>
        <v>0</v>
      </c>
      <c r="AS627" s="168">
        <f t="shared" si="604"/>
        <v>0</v>
      </c>
      <c r="AT627" s="168">
        <f t="shared" si="604"/>
        <v>0</v>
      </c>
      <c r="AU627" s="168">
        <f t="shared" si="604"/>
        <v>0</v>
      </c>
      <c r="AV627" s="168">
        <f t="shared" si="604"/>
        <v>0</v>
      </c>
      <c r="AW627" s="168">
        <f t="shared" si="604"/>
        <v>0</v>
      </c>
      <c r="AX627" s="168">
        <f t="shared" si="604"/>
        <v>0</v>
      </c>
      <c r="AY627" s="168">
        <f t="shared" si="604"/>
        <v>0</v>
      </c>
      <c r="AZ627" s="168">
        <f t="shared" si="604"/>
        <v>0</v>
      </c>
      <c r="BA627" s="168">
        <f t="shared" si="604"/>
        <v>0</v>
      </c>
      <c r="BB627" s="272"/>
      <c r="BC627" s="180"/>
    </row>
    <row r="628" spans="1:55" ht="50.25" customHeight="1">
      <c r="A628" s="265"/>
      <c r="B628" s="277"/>
      <c r="C628" s="277"/>
      <c r="D628" s="166" t="s">
        <v>2</v>
      </c>
      <c r="E628" s="168">
        <f t="shared" si="589"/>
        <v>36089</v>
      </c>
      <c r="F628" s="168">
        <f t="shared" si="590"/>
        <v>17226.522960000002</v>
      </c>
      <c r="G628" s="168">
        <f t="shared" si="591"/>
        <v>47.733444983235891</v>
      </c>
      <c r="H628" s="168">
        <f t="shared" ref="H628:BA628" si="605">H635+H642</f>
        <v>0</v>
      </c>
      <c r="I628" s="168">
        <f t="shared" si="605"/>
        <v>0</v>
      </c>
      <c r="J628" s="168">
        <f t="shared" si="605"/>
        <v>0</v>
      </c>
      <c r="K628" s="168">
        <f t="shared" si="605"/>
        <v>4920.67173</v>
      </c>
      <c r="L628" s="168">
        <f t="shared" si="605"/>
        <v>4920.67173</v>
      </c>
      <c r="M628" s="168">
        <f t="shared" si="605"/>
        <v>0</v>
      </c>
      <c r="N628" s="168">
        <f t="shared" si="605"/>
        <v>3744.5149000000001</v>
      </c>
      <c r="O628" s="168">
        <f t="shared" si="605"/>
        <v>3744.5149000000001</v>
      </c>
      <c r="P628" s="168">
        <f t="shared" si="605"/>
        <v>0</v>
      </c>
      <c r="Q628" s="168">
        <f t="shared" si="605"/>
        <v>3700.0996399999999</v>
      </c>
      <c r="R628" s="168">
        <f t="shared" si="605"/>
        <v>3700.0996399999999</v>
      </c>
      <c r="S628" s="168">
        <f t="shared" si="605"/>
        <v>0</v>
      </c>
      <c r="T628" s="168">
        <f t="shared" si="605"/>
        <v>2579.0958799999999</v>
      </c>
      <c r="U628" s="168">
        <f t="shared" si="605"/>
        <v>2579.0958799999999</v>
      </c>
      <c r="V628" s="168">
        <f t="shared" si="605"/>
        <v>0</v>
      </c>
      <c r="W628" s="168">
        <f t="shared" si="605"/>
        <v>2282.1408099999999</v>
      </c>
      <c r="X628" s="168">
        <f t="shared" si="605"/>
        <v>2282.1408099999999</v>
      </c>
      <c r="Y628" s="168">
        <f t="shared" si="605"/>
        <v>0</v>
      </c>
      <c r="Z628" s="168">
        <f t="shared" si="605"/>
        <v>1421.66626</v>
      </c>
      <c r="AA628" s="168">
        <f t="shared" si="605"/>
        <v>0</v>
      </c>
      <c r="AB628" s="168">
        <f t="shared" si="605"/>
        <v>0</v>
      </c>
      <c r="AC628" s="168">
        <f t="shared" si="605"/>
        <v>0</v>
      </c>
      <c r="AD628" s="168">
        <f t="shared" si="605"/>
        <v>0</v>
      </c>
      <c r="AE628" s="168">
        <f t="shared" si="605"/>
        <v>3006</v>
      </c>
      <c r="AF628" s="168">
        <f t="shared" si="605"/>
        <v>0</v>
      </c>
      <c r="AG628" s="168">
        <f t="shared" si="605"/>
        <v>0</v>
      </c>
      <c r="AH628" s="168">
        <f t="shared" si="605"/>
        <v>0</v>
      </c>
      <c r="AI628" s="168">
        <f t="shared" si="605"/>
        <v>0</v>
      </c>
      <c r="AJ628" s="168">
        <f t="shared" si="605"/>
        <v>3006</v>
      </c>
      <c r="AK628" s="168">
        <f t="shared" si="605"/>
        <v>0</v>
      </c>
      <c r="AL628" s="168">
        <f t="shared" si="605"/>
        <v>0</v>
      </c>
      <c r="AM628" s="168">
        <f t="shared" si="605"/>
        <v>0</v>
      </c>
      <c r="AN628" s="168">
        <f t="shared" si="605"/>
        <v>0</v>
      </c>
      <c r="AO628" s="168">
        <f t="shared" si="605"/>
        <v>3006</v>
      </c>
      <c r="AP628" s="168">
        <f t="shared" si="605"/>
        <v>0</v>
      </c>
      <c r="AQ628" s="168">
        <f t="shared" si="605"/>
        <v>0</v>
      </c>
      <c r="AR628" s="168">
        <f t="shared" si="605"/>
        <v>0</v>
      </c>
      <c r="AS628" s="168">
        <f t="shared" si="605"/>
        <v>0</v>
      </c>
      <c r="AT628" s="168">
        <f t="shared" si="605"/>
        <v>3006</v>
      </c>
      <c r="AU628" s="168">
        <f t="shared" si="605"/>
        <v>0</v>
      </c>
      <c r="AV628" s="168">
        <f t="shared" si="605"/>
        <v>0</v>
      </c>
      <c r="AW628" s="168">
        <f t="shared" si="605"/>
        <v>0</v>
      </c>
      <c r="AX628" s="168">
        <f t="shared" si="605"/>
        <v>0</v>
      </c>
      <c r="AY628" s="168">
        <f t="shared" si="605"/>
        <v>5416.8107799999998</v>
      </c>
      <c r="AZ628" s="168">
        <f t="shared" si="605"/>
        <v>0</v>
      </c>
      <c r="BA628" s="168">
        <f t="shared" si="605"/>
        <v>0</v>
      </c>
      <c r="BB628" s="272"/>
      <c r="BC628" s="180"/>
    </row>
    <row r="629" spans="1:55" ht="22.5" customHeight="1">
      <c r="A629" s="265"/>
      <c r="B629" s="277"/>
      <c r="C629" s="277"/>
      <c r="D629" s="167" t="s">
        <v>270</v>
      </c>
      <c r="E629" s="168">
        <f>H629+K629+N629+Q629+T629+W629+Z629+AE629+AJ629+AO629+AT629+AY629</f>
        <v>6380</v>
      </c>
      <c r="F629" s="168">
        <f t="shared" si="590"/>
        <v>3369.09888</v>
      </c>
      <c r="G629" s="168">
        <f t="shared" si="591"/>
        <v>52.807192476489021</v>
      </c>
      <c r="H629" s="168">
        <f t="shared" ref="H629:BA629" si="606">H636+H643</f>
        <v>0</v>
      </c>
      <c r="I629" s="168">
        <f t="shared" si="606"/>
        <v>0</v>
      </c>
      <c r="J629" s="168">
        <f t="shared" si="606"/>
        <v>0</v>
      </c>
      <c r="K629" s="168">
        <f t="shared" si="606"/>
        <v>936.35874000000001</v>
      </c>
      <c r="L629" s="168">
        <f t="shared" si="606"/>
        <v>936.35874000000001</v>
      </c>
      <c r="M629" s="168">
        <f t="shared" si="606"/>
        <v>0</v>
      </c>
      <c r="N629" s="168">
        <f t="shared" si="606"/>
        <v>740.47514000000001</v>
      </c>
      <c r="O629" s="168">
        <f t="shared" si="606"/>
        <v>740.47514000000001</v>
      </c>
      <c r="P629" s="168">
        <f t="shared" si="606"/>
        <v>0</v>
      </c>
      <c r="Q629" s="168">
        <f t="shared" si="606"/>
        <v>721.92556999999999</v>
      </c>
      <c r="R629" s="168">
        <f t="shared" si="606"/>
        <v>721.92556999999999</v>
      </c>
      <c r="S629" s="168">
        <f t="shared" si="606"/>
        <v>0</v>
      </c>
      <c r="T629" s="168">
        <f t="shared" si="606"/>
        <v>562.21328000000005</v>
      </c>
      <c r="U629" s="168">
        <f t="shared" si="606"/>
        <v>562.21328000000005</v>
      </c>
      <c r="V629" s="168">
        <f t="shared" si="606"/>
        <v>0</v>
      </c>
      <c r="W629" s="168">
        <f t="shared" si="606"/>
        <v>408.12615</v>
      </c>
      <c r="X629" s="168">
        <f t="shared" si="606"/>
        <v>408.12615</v>
      </c>
      <c r="Y629" s="168">
        <f t="shared" si="606"/>
        <v>0</v>
      </c>
      <c r="Z629" s="168">
        <f t="shared" si="606"/>
        <v>231.02726999999993</v>
      </c>
      <c r="AA629" s="168">
        <f t="shared" si="606"/>
        <v>0</v>
      </c>
      <c r="AB629" s="168">
        <f t="shared" si="606"/>
        <v>0</v>
      </c>
      <c r="AC629" s="168">
        <f t="shared" si="606"/>
        <v>0</v>
      </c>
      <c r="AD629" s="168">
        <f t="shared" si="606"/>
        <v>0</v>
      </c>
      <c r="AE629" s="168">
        <f t="shared" si="606"/>
        <v>532</v>
      </c>
      <c r="AF629" s="168">
        <f t="shared" si="606"/>
        <v>0</v>
      </c>
      <c r="AG629" s="168">
        <f t="shared" si="606"/>
        <v>0</v>
      </c>
      <c r="AH629" s="168">
        <f t="shared" si="606"/>
        <v>0</v>
      </c>
      <c r="AI629" s="168">
        <f t="shared" si="606"/>
        <v>0</v>
      </c>
      <c r="AJ629" s="168">
        <f t="shared" si="606"/>
        <v>532</v>
      </c>
      <c r="AK629" s="168">
        <f t="shared" si="606"/>
        <v>0</v>
      </c>
      <c r="AL629" s="168">
        <f t="shared" si="606"/>
        <v>0</v>
      </c>
      <c r="AM629" s="168">
        <f t="shared" si="606"/>
        <v>0</v>
      </c>
      <c r="AN629" s="168">
        <f t="shared" si="606"/>
        <v>0</v>
      </c>
      <c r="AO629" s="168">
        <f t="shared" si="606"/>
        <v>532</v>
      </c>
      <c r="AP629" s="168">
        <f t="shared" si="606"/>
        <v>0</v>
      </c>
      <c r="AQ629" s="168">
        <f t="shared" si="606"/>
        <v>0</v>
      </c>
      <c r="AR629" s="168">
        <f t="shared" si="606"/>
        <v>0</v>
      </c>
      <c r="AS629" s="168">
        <f t="shared" si="606"/>
        <v>0</v>
      </c>
      <c r="AT629" s="168">
        <f t="shared" si="606"/>
        <v>532</v>
      </c>
      <c r="AU629" s="168">
        <f t="shared" si="606"/>
        <v>0</v>
      </c>
      <c r="AV629" s="168">
        <f t="shared" si="606"/>
        <v>0</v>
      </c>
      <c r="AW629" s="168">
        <f t="shared" si="606"/>
        <v>0</v>
      </c>
      <c r="AX629" s="168">
        <f t="shared" si="606"/>
        <v>0</v>
      </c>
      <c r="AY629" s="168">
        <f t="shared" si="606"/>
        <v>651.87384999999995</v>
      </c>
      <c r="AZ629" s="168">
        <f t="shared" si="606"/>
        <v>0</v>
      </c>
      <c r="BA629" s="168">
        <f t="shared" si="606"/>
        <v>0</v>
      </c>
      <c r="BB629" s="272"/>
      <c r="BC629" s="180"/>
    </row>
    <row r="630" spans="1:55" ht="82.5" customHeight="1">
      <c r="A630" s="265"/>
      <c r="B630" s="277"/>
      <c r="C630" s="277"/>
      <c r="D630" s="167" t="s">
        <v>276</v>
      </c>
      <c r="E630" s="168">
        <f t="shared" ref="E630:E632" si="607">H630+K630+N630+Q630+T630+W630+Z630+AE630+AJ630+AO630+AT630+AY630</f>
        <v>0</v>
      </c>
      <c r="F630" s="168">
        <f t="shared" si="590"/>
        <v>0</v>
      </c>
      <c r="G630" s="168"/>
      <c r="H630" s="168">
        <f t="shared" ref="H630:BA630" si="608">H637+H644</f>
        <v>0</v>
      </c>
      <c r="I630" s="168">
        <f t="shared" si="608"/>
        <v>0</v>
      </c>
      <c r="J630" s="168">
        <f t="shared" si="608"/>
        <v>0</v>
      </c>
      <c r="K630" s="168">
        <f t="shared" si="608"/>
        <v>0</v>
      </c>
      <c r="L630" s="168">
        <f t="shared" si="608"/>
        <v>0</v>
      </c>
      <c r="M630" s="168">
        <f t="shared" si="608"/>
        <v>0</v>
      </c>
      <c r="N630" s="168">
        <f t="shared" si="608"/>
        <v>0</v>
      </c>
      <c r="O630" s="168">
        <f t="shared" si="608"/>
        <v>0</v>
      </c>
      <c r="P630" s="168">
        <f t="shared" si="608"/>
        <v>0</v>
      </c>
      <c r="Q630" s="168">
        <f t="shared" si="608"/>
        <v>0</v>
      </c>
      <c r="R630" s="168">
        <f t="shared" si="608"/>
        <v>0</v>
      </c>
      <c r="S630" s="168">
        <f t="shared" si="608"/>
        <v>0</v>
      </c>
      <c r="T630" s="168">
        <f t="shared" si="608"/>
        <v>0</v>
      </c>
      <c r="U630" s="168">
        <f t="shared" si="608"/>
        <v>0</v>
      </c>
      <c r="V630" s="168">
        <f t="shared" si="608"/>
        <v>0</v>
      </c>
      <c r="W630" s="168">
        <f t="shared" si="608"/>
        <v>0</v>
      </c>
      <c r="X630" s="168">
        <f t="shared" si="608"/>
        <v>0</v>
      </c>
      <c r="Y630" s="168">
        <f t="shared" si="608"/>
        <v>0</v>
      </c>
      <c r="Z630" s="168">
        <f t="shared" si="608"/>
        <v>0</v>
      </c>
      <c r="AA630" s="168">
        <f t="shared" si="608"/>
        <v>0</v>
      </c>
      <c r="AB630" s="168">
        <f t="shared" si="608"/>
        <v>0</v>
      </c>
      <c r="AC630" s="168">
        <f t="shared" si="608"/>
        <v>0</v>
      </c>
      <c r="AD630" s="168">
        <f t="shared" si="608"/>
        <v>0</v>
      </c>
      <c r="AE630" s="168">
        <f t="shared" si="608"/>
        <v>0</v>
      </c>
      <c r="AF630" s="168">
        <f t="shared" si="608"/>
        <v>0</v>
      </c>
      <c r="AG630" s="168">
        <f t="shared" si="608"/>
        <v>0</v>
      </c>
      <c r="AH630" s="168">
        <f t="shared" si="608"/>
        <v>0</v>
      </c>
      <c r="AI630" s="168">
        <f t="shared" si="608"/>
        <v>0</v>
      </c>
      <c r="AJ630" s="168">
        <f t="shared" si="608"/>
        <v>0</v>
      </c>
      <c r="AK630" s="168">
        <f t="shared" si="608"/>
        <v>0</v>
      </c>
      <c r="AL630" s="168">
        <f t="shared" si="608"/>
        <v>0</v>
      </c>
      <c r="AM630" s="168">
        <f t="shared" si="608"/>
        <v>0</v>
      </c>
      <c r="AN630" s="168">
        <f t="shared" si="608"/>
        <v>0</v>
      </c>
      <c r="AO630" s="168">
        <f t="shared" si="608"/>
        <v>0</v>
      </c>
      <c r="AP630" s="168">
        <f t="shared" si="608"/>
        <v>0</v>
      </c>
      <c r="AQ630" s="168">
        <f t="shared" si="608"/>
        <v>0</v>
      </c>
      <c r="AR630" s="168">
        <f t="shared" si="608"/>
        <v>0</v>
      </c>
      <c r="AS630" s="168">
        <f t="shared" si="608"/>
        <v>0</v>
      </c>
      <c r="AT630" s="168">
        <f t="shared" si="608"/>
        <v>0</v>
      </c>
      <c r="AU630" s="168">
        <f t="shared" si="608"/>
        <v>0</v>
      </c>
      <c r="AV630" s="168">
        <f t="shared" si="608"/>
        <v>0</v>
      </c>
      <c r="AW630" s="168">
        <f t="shared" si="608"/>
        <v>0</v>
      </c>
      <c r="AX630" s="168">
        <f t="shared" si="608"/>
        <v>0</v>
      </c>
      <c r="AY630" s="168">
        <f t="shared" si="608"/>
        <v>0</v>
      </c>
      <c r="AZ630" s="168">
        <f t="shared" si="608"/>
        <v>0</v>
      </c>
      <c r="BA630" s="168">
        <f t="shared" si="608"/>
        <v>0</v>
      </c>
      <c r="BB630" s="272"/>
      <c r="BC630" s="180"/>
    </row>
    <row r="631" spans="1:55" ht="22.5" customHeight="1">
      <c r="A631" s="265"/>
      <c r="B631" s="277"/>
      <c r="C631" s="277"/>
      <c r="D631" s="167" t="s">
        <v>271</v>
      </c>
      <c r="E631" s="168">
        <f t="shared" si="607"/>
        <v>0</v>
      </c>
      <c r="F631" s="168">
        <f t="shared" si="590"/>
        <v>0</v>
      </c>
      <c r="G631" s="168"/>
      <c r="H631" s="168">
        <f t="shared" ref="H631:BA631" si="609">H638+H645</f>
        <v>0</v>
      </c>
      <c r="I631" s="168">
        <f t="shared" si="609"/>
        <v>0</v>
      </c>
      <c r="J631" s="168">
        <f t="shared" si="609"/>
        <v>0</v>
      </c>
      <c r="K631" s="168">
        <f t="shared" si="609"/>
        <v>0</v>
      </c>
      <c r="L631" s="168">
        <f t="shared" si="609"/>
        <v>0</v>
      </c>
      <c r="M631" s="168">
        <f t="shared" si="609"/>
        <v>0</v>
      </c>
      <c r="N631" s="168">
        <f t="shared" si="609"/>
        <v>0</v>
      </c>
      <c r="O631" s="168">
        <f t="shared" si="609"/>
        <v>0</v>
      </c>
      <c r="P631" s="168">
        <f t="shared" si="609"/>
        <v>0</v>
      </c>
      <c r="Q631" s="168">
        <f t="shared" si="609"/>
        <v>0</v>
      </c>
      <c r="R631" s="168">
        <f t="shared" si="609"/>
        <v>0</v>
      </c>
      <c r="S631" s="168">
        <f t="shared" si="609"/>
        <v>0</v>
      </c>
      <c r="T631" s="168">
        <f t="shared" si="609"/>
        <v>0</v>
      </c>
      <c r="U631" s="168">
        <f t="shared" si="609"/>
        <v>0</v>
      </c>
      <c r="V631" s="168">
        <f t="shared" si="609"/>
        <v>0</v>
      </c>
      <c r="W631" s="168">
        <f t="shared" si="609"/>
        <v>0</v>
      </c>
      <c r="X631" s="168">
        <f t="shared" si="609"/>
        <v>0</v>
      </c>
      <c r="Y631" s="168">
        <f t="shared" si="609"/>
        <v>0</v>
      </c>
      <c r="Z631" s="168">
        <f t="shared" si="609"/>
        <v>0</v>
      </c>
      <c r="AA631" s="168">
        <f t="shared" si="609"/>
        <v>0</v>
      </c>
      <c r="AB631" s="168">
        <f t="shared" si="609"/>
        <v>0</v>
      </c>
      <c r="AC631" s="168">
        <f t="shared" si="609"/>
        <v>0</v>
      </c>
      <c r="AD631" s="168">
        <f t="shared" si="609"/>
        <v>0</v>
      </c>
      <c r="AE631" s="168">
        <f t="shared" si="609"/>
        <v>0</v>
      </c>
      <c r="AF631" s="168">
        <f t="shared" si="609"/>
        <v>0</v>
      </c>
      <c r="AG631" s="168">
        <f t="shared" si="609"/>
        <v>0</v>
      </c>
      <c r="AH631" s="168">
        <f t="shared" si="609"/>
        <v>0</v>
      </c>
      <c r="AI631" s="168">
        <f t="shared" si="609"/>
        <v>0</v>
      </c>
      <c r="AJ631" s="168">
        <f t="shared" si="609"/>
        <v>0</v>
      </c>
      <c r="AK631" s="168">
        <f t="shared" si="609"/>
        <v>0</v>
      </c>
      <c r="AL631" s="168">
        <f t="shared" si="609"/>
        <v>0</v>
      </c>
      <c r="AM631" s="168">
        <f t="shared" si="609"/>
        <v>0</v>
      </c>
      <c r="AN631" s="168">
        <f t="shared" si="609"/>
        <v>0</v>
      </c>
      <c r="AO631" s="168">
        <f t="shared" si="609"/>
        <v>0</v>
      </c>
      <c r="AP631" s="168">
        <f t="shared" si="609"/>
        <v>0</v>
      </c>
      <c r="AQ631" s="168">
        <f t="shared" si="609"/>
        <v>0</v>
      </c>
      <c r="AR631" s="168">
        <f t="shared" si="609"/>
        <v>0</v>
      </c>
      <c r="AS631" s="168">
        <f t="shared" si="609"/>
        <v>0</v>
      </c>
      <c r="AT631" s="168">
        <f t="shared" si="609"/>
        <v>0</v>
      </c>
      <c r="AU631" s="168">
        <f t="shared" si="609"/>
        <v>0</v>
      </c>
      <c r="AV631" s="168">
        <f t="shared" si="609"/>
        <v>0</v>
      </c>
      <c r="AW631" s="168">
        <f t="shared" si="609"/>
        <v>0</v>
      </c>
      <c r="AX631" s="168">
        <f t="shared" si="609"/>
        <v>0</v>
      </c>
      <c r="AY631" s="168">
        <f t="shared" si="609"/>
        <v>0</v>
      </c>
      <c r="AZ631" s="168">
        <f t="shared" si="609"/>
        <v>0</v>
      </c>
      <c r="BA631" s="168">
        <f t="shared" si="609"/>
        <v>0</v>
      </c>
      <c r="BB631" s="272"/>
      <c r="BC631" s="180"/>
    </row>
    <row r="632" spans="1:55" ht="31.2">
      <c r="A632" s="265"/>
      <c r="B632" s="277"/>
      <c r="C632" s="277"/>
      <c r="D632" s="167" t="s">
        <v>43</v>
      </c>
      <c r="E632" s="168">
        <f t="shared" si="607"/>
        <v>0</v>
      </c>
      <c r="F632" s="168">
        <f t="shared" si="590"/>
        <v>0</v>
      </c>
      <c r="G632" s="168"/>
      <c r="H632" s="168">
        <f t="shared" ref="H632:BA632" si="610">H639+H646</f>
        <v>0</v>
      </c>
      <c r="I632" s="168">
        <f t="shared" si="610"/>
        <v>0</v>
      </c>
      <c r="J632" s="168">
        <f t="shared" si="610"/>
        <v>0</v>
      </c>
      <c r="K632" s="168">
        <f t="shared" si="610"/>
        <v>0</v>
      </c>
      <c r="L632" s="168">
        <f t="shared" si="610"/>
        <v>0</v>
      </c>
      <c r="M632" s="168">
        <f t="shared" si="610"/>
        <v>0</v>
      </c>
      <c r="N632" s="168">
        <f t="shared" si="610"/>
        <v>0</v>
      </c>
      <c r="O632" s="168">
        <f t="shared" si="610"/>
        <v>0</v>
      </c>
      <c r="P632" s="168">
        <f t="shared" si="610"/>
        <v>0</v>
      </c>
      <c r="Q632" s="168">
        <f t="shared" si="610"/>
        <v>0</v>
      </c>
      <c r="R632" s="168">
        <f t="shared" si="610"/>
        <v>0</v>
      </c>
      <c r="S632" s="168">
        <f t="shared" si="610"/>
        <v>0</v>
      </c>
      <c r="T632" s="168">
        <f t="shared" si="610"/>
        <v>0</v>
      </c>
      <c r="U632" s="168">
        <f t="shared" si="610"/>
        <v>0</v>
      </c>
      <c r="V632" s="168">
        <f t="shared" si="610"/>
        <v>0</v>
      </c>
      <c r="W632" s="168">
        <f t="shared" si="610"/>
        <v>0</v>
      </c>
      <c r="X632" s="168">
        <f t="shared" si="610"/>
        <v>0</v>
      </c>
      <c r="Y632" s="168">
        <f t="shared" si="610"/>
        <v>0</v>
      </c>
      <c r="Z632" s="168">
        <f t="shared" si="610"/>
        <v>0</v>
      </c>
      <c r="AA632" s="168">
        <f t="shared" si="610"/>
        <v>0</v>
      </c>
      <c r="AB632" s="168">
        <f t="shared" si="610"/>
        <v>0</v>
      </c>
      <c r="AC632" s="168">
        <f t="shared" si="610"/>
        <v>0</v>
      </c>
      <c r="AD632" s="168">
        <f t="shared" si="610"/>
        <v>0</v>
      </c>
      <c r="AE632" s="168">
        <f t="shared" si="610"/>
        <v>0</v>
      </c>
      <c r="AF632" s="168">
        <f t="shared" si="610"/>
        <v>0</v>
      </c>
      <c r="AG632" s="168">
        <f t="shared" si="610"/>
        <v>0</v>
      </c>
      <c r="AH632" s="168">
        <f t="shared" si="610"/>
        <v>0</v>
      </c>
      <c r="AI632" s="168">
        <f t="shared" si="610"/>
        <v>0</v>
      </c>
      <c r="AJ632" s="168">
        <f t="shared" si="610"/>
        <v>0</v>
      </c>
      <c r="AK632" s="168">
        <f t="shared" si="610"/>
        <v>0</v>
      </c>
      <c r="AL632" s="168">
        <f t="shared" si="610"/>
        <v>0</v>
      </c>
      <c r="AM632" s="168">
        <f t="shared" si="610"/>
        <v>0</v>
      </c>
      <c r="AN632" s="168">
        <f t="shared" si="610"/>
        <v>0</v>
      </c>
      <c r="AO632" s="168">
        <f t="shared" si="610"/>
        <v>0</v>
      </c>
      <c r="AP632" s="168">
        <f t="shared" si="610"/>
        <v>0</v>
      </c>
      <c r="AQ632" s="168">
        <f t="shared" si="610"/>
        <v>0</v>
      </c>
      <c r="AR632" s="168">
        <f t="shared" si="610"/>
        <v>0</v>
      </c>
      <c r="AS632" s="168">
        <f t="shared" si="610"/>
        <v>0</v>
      </c>
      <c r="AT632" s="168">
        <f t="shared" si="610"/>
        <v>0</v>
      </c>
      <c r="AU632" s="168">
        <f t="shared" si="610"/>
        <v>0</v>
      </c>
      <c r="AV632" s="168">
        <f t="shared" si="610"/>
        <v>0</v>
      </c>
      <c r="AW632" s="168">
        <f t="shared" si="610"/>
        <v>0</v>
      </c>
      <c r="AX632" s="168">
        <f t="shared" si="610"/>
        <v>0</v>
      </c>
      <c r="AY632" s="168">
        <f t="shared" si="610"/>
        <v>0</v>
      </c>
      <c r="AZ632" s="168">
        <f t="shared" si="610"/>
        <v>0</v>
      </c>
      <c r="BA632" s="168">
        <f t="shared" si="610"/>
        <v>0</v>
      </c>
      <c r="BB632" s="273"/>
      <c r="BC632" s="180"/>
    </row>
    <row r="633" spans="1:55" ht="22.5" customHeight="1">
      <c r="A633" s="265" t="s">
        <v>357</v>
      </c>
      <c r="B633" s="277" t="s">
        <v>321</v>
      </c>
      <c r="C633" s="277" t="s">
        <v>310</v>
      </c>
      <c r="D633" s="169" t="s">
        <v>41</v>
      </c>
      <c r="E633" s="168">
        <f t="shared" ref="E633:E635" si="611">H633+K633+N633+Q633+T633+W633+Z633+AE633+AJ633+AO633+AT633+AY633</f>
        <v>26519</v>
      </c>
      <c r="F633" s="168">
        <f t="shared" ref="F633:F639" si="612">I633+L633+O633+R633+U633+X633+AA633+AF633+AK633+AP633+AU633+AZ633</f>
        <v>12172.874650000002</v>
      </c>
      <c r="G633" s="168">
        <f t="shared" si="591"/>
        <v>45.902464836532303</v>
      </c>
      <c r="H633" s="168">
        <f>H634+H635+H636+H638+H639</f>
        <v>0</v>
      </c>
      <c r="I633" s="168">
        <f t="shared" ref="I633" si="613">I634+I635+I636+I638+I639</f>
        <v>0</v>
      </c>
      <c r="J633" s="168"/>
      <c r="K633" s="168">
        <f t="shared" ref="K633:L633" si="614">K634+K635+K636+K638+K639</f>
        <v>3516.1336200000001</v>
      </c>
      <c r="L633" s="168">
        <f t="shared" si="614"/>
        <v>3516.1336200000001</v>
      </c>
      <c r="M633" s="168"/>
      <c r="N633" s="168">
        <f t="shared" ref="N633:O633" si="615">N634+N635+N636+N638+N639</f>
        <v>2633.8021899999999</v>
      </c>
      <c r="O633" s="168">
        <f t="shared" si="615"/>
        <v>2633.8021899999999</v>
      </c>
      <c r="P633" s="168"/>
      <c r="Q633" s="168">
        <f t="shared" ref="Q633:R633" si="616">Q634+Q635+Q636+Q638+Q639</f>
        <v>2617.21128</v>
      </c>
      <c r="R633" s="168">
        <f t="shared" si="616"/>
        <v>2617.21128</v>
      </c>
      <c r="S633" s="168"/>
      <c r="T633" s="168">
        <f t="shared" ref="T633:U633" si="617">T634+T635+T636+T638+T639</f>
        <v>1735.7759699999999</v>
      </c>
      <c r="U633" s="168">
        <f t="shared" si="617"/>
        <v>1735.7759699999999</v>
      </c>
      <c r="V633" s="168"/>
      <c r="W633" s="168">
        <f t="shared" ref="W633:X633" si="618">W634+W635+W636+W638+W639</f>
        <v>1669.9515899999999</v>
      </c>
      <c r="X633" s="168">
        <f t="shared" si="618"/>
        <v>1669.9515899999999</v>
      </c>
      <c r="Y633" s="168"/>
      <c r="Z633" s="168">
        <f t="shared" ref="Z633:AC633" si="619">Z634+Z635+Z636+Z638+Z639</f>
        <v>1081.12535</v>
      </c>
      <c r="AA633" s="168">
        <f t="shared" si="619"/>
        <v>0</v>
      </c>
      <c r="AB633" s="168">
        <f t="shared" si="619"/>
        <v>0</v>
      </c>
      <c r="AC633" s="168">
        <f t="shared" si="619"/>
        <v>0</v>
      </c>
      <c r="AD633" s="168"/>
      <c r="AE633" s="168">
        <f t="shared" ref="AE633:AH633" si="620">AE634+AE635+AE636+AE638+AE639</f>
        <v>2209</v>
      </c>
      <c r="AF633" s="168">
        <f t="shared" si="620"/>
        <v>0</v>
      </c>
      <c r="AG633" s="168">
        <f t="shared" si="620"/>
        <v>0</v>
      </c>
      <c r="AH633" s="168">
        <f t="shared" si="620"/>
        <v>0</v>
      </c>
      <c r="AI633" s="168"/>
      <c r="AJ633" s="168">
        <f t="shared" ref="AJ633:AM633" si="621">AJ634+AJ635+AJ636+AJ638+AJ639</f>
        <v>2209</v>
      </c>
      <c r="AK633" s="168">
        <f t="shared" si="621"/>
        <v>0</v>
      </c>
      <c r="AL633" s="168">
        <f t="shared" si="621"/>
        <v>0</v>
      </c>
      <c r="AM633" s="168">
        <f t="shared" si="621"/>
        <v>0</v>
      </c>
      <c r="AN633" s="168"/>
      <c r="AO633" s="168">
        <f t="shared" ref="AO633:AR633" si="622">AO634+AO635+AO636+AO638+AO639</f>
        <v>2209</v>
      </c>
      <c r="AP633" s="168">
        <f t="shared" si="622"/>
        <v>0</v>
      </c>
      <c r="AQ633" s="168">
        <f t="shared" si="622"/>
        <v>0</v>
      </c>
      <c r="AR633" s="168">
        <f t="shared" si="622"/>
        <v>0</v>
      </c>
      <c r="AS633" s="168"/>
      <c r="AT633" s="168">
        <f t="shared" ref="AT633:AW633" si="623">AT634+AT635+AT636+AT638+AT639</f>
        <v>2209</v>
      </c>
      <c r="AU633" s="168">
        <f t="shared" si="623"/>
        <v>0</v>
      </c>
      <c r="AV633" s="168">
        <f t="shared" si="623"/>
        <v>0</v>
      </c>
      <c r="AW633" s="168">
        <f t="shared" si="623"/>
        <v>0</v>
      </c>
      <c r="AX633" s="168"/>
      <c r="AY633" s="168">
        <f t="shared" ref="AY633:AZ633" si="624">AY634+AY635+AY636+AY638+AY639</f>
        <v>4429</v>
      </c>
      <c r="AZ633" s="168">
        <f t="shared" si="624"/>
        <v>0</v>
      </c>
      <c r="BA633" s="168"/>
      <c r="BB633" s="168"/>
      <c r="BC633" s="180"/>
    </row>
    <row r="634" spans="1:55" ht="32.25" customHeight="1">
      <c r="A634" s="265"/>
      <c r="B634" s="277"/>
      <c r="C634" s="277"/>
      <c r="D634" s="166" t="s">
        <v>37</v>
      </c>
      <c r="E634" s="168">
        <f t="shared" si="611"/>
        <v>0</v>
      </c>
      <c r="F634" s="168">
        <f t="shared" si="612"/>
        <v>0</v>
      </c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68"/>
      <c r="AD634" s="168"/>
      <c r="AE634" s="168"/>
      <c r="AF634" s="168"/>
      <c r="AG634" s="168"/>
      <c r="AH634" s="168"/>
      <c r="AI634" s="168"/>
      <c r="AJ634" s="168"/>
      <c r="AK634" s="168"/>
      <c r="AL634" s="168"/>
      <c r="AM634" s="168"/>
      <c r="AN634" s="168"/>
      <c r="AO634" s="168"/>
      <c r="AP634" s="168"/>
      <c r="AQ634" s="168"/>
      <c r="AR634" s="168"/>
      <c r="AS634" s="168"/>
      <c r="AT634" s="168"/>
      <c r="AU634" s="168"/>
      <c r="AV634" s="168"/>
      <c r="AW634" s="168"/>
      <c r="AX634" s="168"/>
      <c r="AY634" s="168"/>
      <c r="AZ634" s="168"/>
      <c r="BA634" s="168"/>
      <c r="BB634" s="168"/>
      <c r="BC634" s="180"/>
    </row>
    <row r="635" spans="1:55" ht="50.25" customHeight="1">
      <c r="A635" s="265"/>
      <c r="B635" s="277"/>
      <c r="C635" s="277"/>
      <c r="D635" s="166" t="s">
        <v>2</v>
      </c>
      <c r="E635" s="168">
        <f t="shared" si="611"/>
        <v>26519</v>
      </c>
      <c r="F635" s="168">
        <f t="shared" si="612"/>
        <v>12172.874650000002</v>
      </c>
      <c r="G635" s="168">
        <f t="shared" si="591"/>
        <v>45.902464836532303</v>
      </c>
      <c r="H635" s="168"/>
      <c r="I635" s="168"/>
      <c r="J635" s="168"/>
      <c r="K635" s="168">
        <v>3516.1336200000001</v>
      </c>
      <c r="L635" s="168">
        <v>3516.1336200000001</v>
      </c>
      <c r="M635" s="168"/>
      <c r="N635" s="168">
        <v>2633.8021899999999</v>
      </c>
      <c r="O635" s="168">
        <v>2633.8021899999999</v>
      </c>
      <c r="P635" s="168"/>
      <c r="Q635" s="168">
        <v>2617.21128</v>
      </c>
      <c r="R635" s="168">
        <f>Q635</f>
        <v>2617.21128</v>
      </c>
      <c r="S635" s="168"/>
      <c r="T635" s="168">
        <v>1735.7759699999999</v>
      </c>
      <c r="U635" s="168">
        <f>T635</f>
        <v>1735.7759699999999</v>
      </c>
      <c r="V635" s="168"/>
      <c r="W635" s="168">
        <v>1669.9515899999999</v>
      </c>
      <c r="X635" s="168">
        <v>1669.9515899999999</v>
      </c>
      <c r="Y635" s="168"/>
      <c r="Z635" s="168">
        <f>2209+68.85291+2209-1735.77597-1669.95159</f>
        <v>1081.12535</v>
      </c>
      <c r="AA635" s="168"/>
      <c r="AB635" s="168"/>
      <c r="AC635" s="168"/>
      <c r="AD635" s="168"/>
      <c r="AE635" s="168">
        <v>2209</v>
      </c>
      <c r="AF635" s="168"/>
      <c r="AG635" s="168"/>
      <c r="AH635" s="168"/>
      <c r="AI635" s="168"/>
      <c r="AJ635" s="168">
        <v>2209</v>
      </c>
      <c r="AK635" s="168"/>
      <c r="AL635" s="168"/>
      <c r="AM635" s="168"/>
      <c r="AN635" s="168"/>
      <c r="AO635" s="168">
        <v>2209</v>
      </c>
      <c r="AP635" s="168"/>
      <c r="AQ635" s="168"/>
      <c r="AR635" s="168"/>
      <c r="AS635" s="168"/>
      <c r="AT635" s="168">
        <v>2209</v>
      </c>
      <c r="AU635" s="168"/>
      <c r="AV635" s="168"/>
      <c r="AW635" s="168"/>
      <c r="AX635" s="168"/>
      <c r="AY635" s="168">
        <v>4429</v>
      </c>
      <c r="AZ635" s="168"/>
      <c r="BA635" s="168"/>
      <c r="BB635" s="168"/>
      <c r="BC635" s="180"/>
    </row>
    <row r="636" spans="1:55" ht="22.5" customHeight="1">
      <c r="A636" s="265"/>
      <c r="B636" s="277"/>
      <c r="C636" s="277"/>
      <c r="D636" s="167" t="s">
        <v>270</v>
      </c>
      <c r="E636" s="168">
        <f>H636+K636+N636+Q636+T636+W636+Z636+AE636+AJ636+AO636+AT636+AY636</f>
        <v>0</v>
      </c>
      <c r="F636" s="168">
        <f t="shared" si="612"/>
        <v>0</v>
      </c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68"/>
      <c r="AD636" s="168"/>
      <c r="AE636" s="168"/>
      <c r="AF636" s="168"/>
      <c r="AG636" s="168"/>
      <c r="AH636" s="168"/>
      <c r="AI636" s="168"/>
      <c r="AJ636" s="168"/>
      <c r="AK636" s="168"/>
      <c r="AL636" s="168"/>
      <c r="AM636" s="168"/>
      <c r="AN636" s="168"/>
      <c r="AO636" s="168"/>
      <c r="AP636" s="168"/>
      <c r="AQ636" s="168"/>
      <c r="AR636" s="168"/>
      <c r="AS636" s="168"/>
      <c r="AT636" s="168"/>
      <c r="AU636" s="168"/>
      <c r="AV636" s="168"/>
      <c r="AW636" s="168"/>
      <c r="AX636" s="168"/>
      <c r="AY636" s="168"/>
      <c r="AZ636" s="168"/>
      <c r="BA636" s="168"/>
      <c r="BB636" s="168"/>
      <c r="BC636" s="180"/>
    </row>
    <row r="637" spans="1:55" ht="82.5" customHeight="1">
      <c r="A637" s="265"/>
      <c r="B637" s="277"/>
      <c r="C637" s="277"/>
      <c r="D637" s="167" t="s">
        <v>276</v>
      </c>
      <c r="E637" s="168">
        <f t="shared" ref="E637:E642" si="625">H637+K637+N637+Q637+T637+W637+Z637+AE637+AJ637+AO637+AT637+AY637</f>
        <v>0</v>
      </c>
      <c r="F637" s="168">
        <f t="shared" si="612"/>
        <v>0</v>
      </c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68"/>
      <c r="AD637" s="168"/>
      <c r="AE637" s="168"/>
      <c r="AF637" s="168"/>
      <c r="AG637" s="168"/>
      <c r="AH637" s="168"/>
      <c r="AI637" s="168"/>
      <c r="AJ637" s="168"/>
      <c r="AK637" s="168"/>
      <c r="AL637" s="168"/>
      <c r="AM637" s="168"/>
      <c r="AN637" s="168"/>
      <c r="AO637" s="168"/>
      <c r="AP637" s="168"/>
      <c r="AQ637" s="168"/>
      <c r="AR637" s="168"/>
      <c r="AS637" s="168"/>
      <c r="AT637" s="168"/>
      <c r="AU637" s="168"/>
      <c r="AV637" s="168"/>
      <c r="AW637" s="168"/>
      <c r="AX637" s="168"/>
      <c r="AY637" s="168"/>
      <c r="AZ637" s="168"/>
      <c r="BA637" s="168"/>
      <c r="BB637" s="168"/>
      <c r="BC637" s="180"/>
    </row>
    <row r="638" spans="1:55" ht="22.5" customHeight="1">
      <c r="A638" s="265"/>
      <c r="B638" s="277"/>
      <c r="C638" s="277"/>
      <c r="D638" s="167" t="s">
        <v>271</v>
      </c>
      <c r="E638" s="168">
        <f t="shared" si="625"/>
        <v>0</v>
      </c>
      <c r="F638" s="168">
        <f t="shared" si="612"/>
        <v>0</v>
      </c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  <c r="AA638" s="168"/>
      <c r="AB638" s="168"/>
      <c r="AC638" s="168"/>
      <c r="AD638" s="168"/>
      <c r="AE638" s="168"/>
      <c r="AF638" s="168"/>
      <c r="AG638" s="168"/>
      <c r="AH638" s="168"/>
      <c r="AI638" s="168"/>
      <c r="AJ638" s="168"/>
      <c r="AK638" s="168"/>
      <c r="AL638" s="168"/>
      <c r="AM638" s="168"/>
      <c r="AN638" s="168"/>
      <c r="AO638" s="168"/>
      <c r="AP638" s="168"/>
      <c r="AQ638" s="168"/>
      <c r="AR638" s="168"/>
      <c r="AS638" s="168"/>
      <c r="AT638" s="168"/>
      <c r="AU638" s="168"/>
      <c r="AV638" s="168"/>
      <c r="AW638" s="168"/>
      <c r="AX638" s="168"/>
      <c r="AY638" s="168"/>
      <c r="AZ638" s="168"/>
      <c r="BA638" s="168"/>
      <c r="BB638" s="168"/>
      <c r="BC638" s="180"/>
    </row>
    <row r="639" spans="1:55" ht="31.2">
      <c r="A639" s="265"/>
      <c r="B639" s="277"/>
      <c r="C639" s="277"/>
      <c r="D639" s="167" t="s">
        <v>43</v>
      </c>
      <c r="E639" s="168">
        <f t="shared" si="625"/>
        <v>0</v>
      </c>
      <c r="F639" s="168">
        <f t="shared" si="612"/>
        <v>0</v>
      </c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  <c r="AC639" s="168"/>
      <c r="AD639" s="168"/>
      <c r="AE639" s="168"/>
      <c r="AF639" s="168"/>
      <c r="AG639" s="168"/>
      <c r="AH639" s="168"/>
      <c r="AI639" s="168"/>
      <c r="AJ639" s="168"/>
      <c r="AK639" s="168"/>
      <c r="AL639" s="168"/>
      <c r="AM639" s="168"/>
      <c r="AN639" s="168"/>
      <c r="AO639" s="168"/>
      <c r="AP639" s="168"/>
      <c r="AQ639" s="168"/>
      <c r="AR639" s="168"/>
      <c r="AS639" s="168"/>
      <c r="AT639" s="168"/>
      <c r="AU639" s="168"/>
      <c r="AV639" s="168"/>
      <c r="AW639" s="168"/>
      <c r="AX639" s="168"/>
      <c r="AY639" s="168"/>
      <c r="AZ639" s="168"/>
      <c r="BA639" s="168"/>
      <c r="BB639" s="168"/>
      <c r="BC639" s="180"/>
    </row>
    <row r="640" spans="1:55" ht="22.5" customHeight="1">
      <c r="A640" s="265" t="s">
        <v>358</v>
      </c>
      <c r="B640" s="277" t="s">
        <v>322</v>
      </c>
      <c r="C640" s="277" t="s">
        <v>310</v>
      </c>
      <c r="D640" s="169" t="s">
        <v>41</v>
      </c>
      <c r="E640" s="168">
        <f t="shared" si="625"/>
        <v>15950</v>
      </c>
      <c r="F640" s="168">
        <f t="shared" ref="F640:F646" si="626">I640+L640+O640+R640+U640+X640+AA640+AF640+AK640+AP640+AU640+AZ640</f>
        <v>8422.74719</v>
      </c>
      <c r="G640" s="168">
        <f t="shared" si="591"/>
        <v>52.807192413793103</v>
      </c>
      <c r="H640" s="168">
        <f>H641+H642+H643+H645+H646</f>
        <v>0</v>
      </c>
      <c r="I640" s="168">
        <f t="shared" ref="I640" si="627">I641+I642+I643+I645+I646</f>
        <v>0</v>
      </c>
      <c r="J640" s="168"/>
      <c r="K640" s="168">
        <f t="shared" ref="K640:L640" si="628">K641+K642+K643+K645+K646</f>
        <v>2340.8968500000001</v>
      </c>
      <c r="L640" s="168">
        <f t="shared" si="628"/>
        <v>2340.8968500000001</v>
      </c>
      <c r="M640" s="168"/>
      <c r="N640" s="168">
        <f t="shared" ref="N640:O640" si="629">N641+N642+N643+N645+N646</f>
        <v>1851.18785</v>
      </c>
      <c r="O640" s="168">
        <f t="shared" si="629"/>
        <v>1851.18785</v>
      </c>
      <c r="P640" s="168"/>
      <c r="Q640" s="168">
        <f t="shared" ref="Q640:R640" si="630">Q641+Q642+Q643+Q645+Q646</f>
        <v>1804.8139299999998</v>
      </c>
      <c r="R640" s="168">
        <f t="shared" si="630"/>
        <v>1804.8139299999998</v>
      </c>
      <c r="S640" s="168"/>
      <c r="T640" s="168">
        <f t="shared" ref="T640:U640" si="631">T641+T642+T643+T645+T646</f>
        <v>1405.5331900000001</v>
      </c>
      <c r="U640" s="168">
        <f t="shared" si="631"/>
        <v>1405.5331900000001</v>
      </c>
      <c r="V640" s="168"/>
      <c r="W640" s="168">
        <f t="shared" ref="W640:X640" si="632">W641+W642+W643+W645+W646</f>
        <v>1020.31537</v>
      </c>
      <c r="X640" s="168">
        <f t="shared" si="632"/>
        <v>1020.31537</v>
      </c>
      <c r="Y640" s="168"/>
      <c r="Z640" s="168">
        <f t="shared" ref="Z640:AC640" si="633">Z641+Z642+Z643+Z645+Z646</f>
        <v>571.56817999999976</v>
      </c>
      <c r="AA640" s="168">
        <f t="shared" si="633"/>
        <v>0</v>
      </c>
      <c r="AB640" s="168">
        <f t="shared" si="633"/>
        <v>0</v>
      </c>
      <c r="AC640" s="168">
        <f t="shared" si="633"/>
        <v>0</v>
      </c>
      <c r="AD640" s="168"/>
      <c r="AE640" s="168">
        <f t="shared" ref="AE640:AH640" si="634">AE641+AE642+AE643+AE645+AE646</f>
        <v>1329</v>
      </c>
      <c r="AF640" s="168">
        <f t="shared" si="634"/>
        <v>0</v>
      </c>
      <c r="AG640" s="168">
        <f t="shared" si="634"/>
        <v>0</v>
      </c>
      <c r="AH640" s="168">
        <f t="shared" si="634"/>
        <v>0</v>
      </c>
      <c r="AI640" s="168"/>
      <c r="AJ640" s="168">
        <f t="shared" ref="AJ640:AM640" si="635">AJ641+AJ642+AJ643+AJ645+AJ646</f>
        <v>1329</v>
      </c>
      <c r="AK640" s="168">
        <f t="shared" si="635"/>
        <v>0</v>
      </c>
      <c r="AL640" s="168">
        <f t="shared" si="635"/>
        <v>0</v>
      </c>
      <c r="AM640" s="168">
        <f t="shared" si="635"/>
        <v>0</v>
      </c>
      <c r="AN640" s="168"/>
      <c r="AO640" s="168">
        <f t="shared" ref="AO640:AR640" si="636">AO641+AO642+AO643+AO645+AO646</f>
        <v>1329</v>
      </c>
      <c r="AP640" s="168">
        <f t="shared" si="636"/>
        <v>0</v>
      </c>
      <c r="AQ640" s="168">
        <f t="shared" si="636"/>
        <v>0</v>
      </c>
      <c r="AR640" s="168">
        <f t="shared" si="636"/>
        <v>0</v>
      </c>
      <c r="AS640" s="168"/>
      <c r="AT640" s="168">
        <f t="shared" ref="AT640:AW640" si="637">AT641+AT642+AT643+AT645+AT646</f>
        <v>1329</v>
      </c>
      <c r="AU640" s="168">
        <f t="shared" si="637"/>
        <v>0</v>
      </c>
      <c r="AV640" s="168">
        <f t="shared" si="637"/>
        <v>0</v>
      </c>
      <c r="AW640" s="168">
        <f t="shared" si="637"/>
        <v>0</v>
      </c>
      <c r="AX640" s="168"/>
      <c r="AY640" s="168">
        <f t="shared" ref="AY640:AZ640" si="638">AY641+AY642+AY643+AY645+AY646</f>
        <v>1639.68463</v>
      </c>
      <c r="AZ640" s="168">
        <f t="shared" si="638"/>
        <v>0</v>
      </c>
      <c r="BA640" s="168"/>
      <c r="BB640" s="168"/>
      <c r="BC640" s="180"/>
    </row>
    <row r="641" spans="1:55" ht="32.25" customHeight="1">
      <c r="A641" s="265"/>
      <c r="B641" s="277"/>
      <c r="C641" s="277"/>
      <c r="D641" s="166" t="s">
        <v>37</v>
      </c>
      <c r="E641" s="168">
        <f t="shared" si="625"/>
        <v>0</v>
      </c>
      <c r="F641" s="168">
        <f t="shared" si="626"/>
        <v>0</v>
      </c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68"/>
      <c r="AD641" s="168"/>
      <c r="AE641" s="168"/>
      <c r="AF641" s="168"/>
      <c r="AG641" s="168"/>
      <c r="AH641" s="168"/>
      <c r="AI641" s="168"/>
      <c r="AJ641" s="168"/>
      <c r="AK641" s="168"/>
      <c r="AL641" s="168"/>
      <c r="AM641" s="168"/>
      <c r="AN641" s="168"/>
      <c r="AO641" s="168"/>
      <c r="AP641" s="168"/>
      <c r="AQ641" s="168"/>
      <c r="AR641" s="168"/>
      <c r="AS641" s="168"/>
      <c r="AT641" s="168"/>
      <c r="AU641" s="168"/>
      <c r="AV641" s="168"/>
      <c r="AW641" s="168"/>
      <c r="AX641" s="168"/>
      <c r="AY641" s="168"/>
      <c r="AZ641" s="168"/>
      <c r="BA641" s="168"/>
      <c r="BB641" s="168"/>
      <c r="BC641" s="180"/>
    </row>
    <row r="642" spans="1:55" ht="50.25" customHeight="1">
      <c r="A642" s="265"/>
      <c r="B642" s="277"/>
      <c r="C642" s="277"/>
      <c r="D642" s="166" t="s">
        <v>2</v>
      </c>
      <c r="E642" s="168">
        <f t="shared" si="625"/>
        <v>9570</v>
      </c>
      <c r="F642" s="168">
        <f t="shared" si="626"/>
        <v>5053.6483100000005</v>
      </c>
      <c r="G642" s="168">
        <f t="shared" si="591"/>
        <v>52.807192371995825</v>
      </c>
      <c r="H642" s="168"/>
      <c r="I642" s="168"/>
      <c r="J642" s="168"/>
      <c r="K642" s="168">
        <v>1404.53811</v>
      </c>
      <c r="L642" s="168">
        <v>1404.53811</v>
      </c>
      <c r="M642" s="168"/>
      <c r="N642" s="168">
        <v>1110.71271</v>
      </c>
      <c r="O642" s="168">
        <v>1110.71271</v>
      </c>
      <c r="P642" s="168"/>
      <c r="Q642" s="168">
        <v>1082.8883599999999</v>
      </c>
      <c r="R642" s="168">
        <f>Q642</f>
        <v>1082.8883599999999</v>
      </c>
      <c r="S642" s="168"/>
      <c r="T642" s="168">
        <v>843.31991000000005</v>
      </c>
      <c r="U642" s="168">
        <f>T642</f>
        <v>843.31991000000005</v>
      </c>
      <c r="V642" s="168"/>
      <c r="W642" s="168">
        <v>612.18921999999998</v>
      </c>
      <c r="X642" s="168">
        <v>612.18921999999998</v>
      </c>
      <c r="Y642" s="168"/>
      <c r="Z642" s="168">
        <f>797+386.86082-843.31991</f>
        <v>340.54090999999983</v>
      </c>
      <c r="AA642" s="168"/>
      <c r="AB642" s="168"/>
      <c r="AC642" s="168"/>
      <c r="AD642" s="168"/>
      <c r="AE642" s="168">
        <v>797</v>
      </c>
      <c r="AF642" s="168"/>
      <c r="AG642" s="168"/>
      <c r="AH642" s="168"/>
      <c r="AI642" s="168"/>
      <c r="AJ642" s="168">
        <v>797</v>
      </c>
      <c r="AK642" s="168"/>
      <c r="AL642" s="168"/>
      <c r="AM642" s="168"/>
      <c r="AN642" s="168"/>
      <c r="AO642" s="168">
        <v>797</v>
      </c>
      <c r="AP642" s="168"/>
      <c r="AQ642" s="168"/>
      <c r="AR642" s="168"/>
      <c r="AS642" s="168"/>
      <c r="AT642" s="168">
        <v>797</v>
      </c>
      <c r="AU642" s="168"/>
      <c r="AV642" s="168"/>
      <c r="AW642" s="168"/>
      <c r="AX642" s="168"/>
      <c r="AY642" s="168">
        <f>1600-612.18922</f>
        <v>987.81078000000002</v>
      </c>
      <c r="AZ642" s="168"/>
      <c r="BA642" s="168"/>
      <c r="BB642" s="168"/>
      <c r="BC642" s="180"/>
    </row>
    <row r="643" spans="1:55" ht="22.5" customHeight="1">
      <c r="A643" s="265"/>
      <c r="B643" s="277"/>
      <c r="C643" s="277"/>
      <c r="D643" s="167" t="s">
        <v>270</v>
      </c>
      <c r="E643" s="168">
        <f>H643+K643+N643+Q643+T643+W643+Z643+AE643+AJ643+AO643+AT643+AY643</f>
        <v>6380</v>
      </c>
      <c r="F643" s="168">
        <f t="shared" si="626"/>
        <v>3369.09888</v>
      </c>
      <c r="G643" s="168">
        <f t="shared" si="591"/>
        <v>52.807192476489021</v>
      </c>
      <c r="H643" s="168"/>
      <c r="I643" s="168"/>
      <c r="J643" s="168"/>
      <c r="K643" s="168">
        <v>936.35874000000001</v>
      </c>
      <c r="L643" s="168">
        <v>936.35874000000001</v>
      </c>
      <c r="M643" s="168"/>
      <c r="N643" s="168">
        <v>740.47514000000001</v>
      </c>
      <c r="O643" s="168">
        <v>740.47514000000001</v>
      </c>
      <c r="P643" s="168"/>
      <c r="Q643" s="168">
        <v>721.92556999999999</v>
      </c>
      <c r="R643" s="168">
        <f>Q643</f>
        <v>721.92556999999999</v>
      </c>
      <c r="S643" s="168"/>
      <c r="T643" s="168">
        <v>562.21328000000005</v>
      </c>
      <c r="U643" s="168">
        <f>T643</f>
        <v>562.21328000000005</v>
      </c>
      <c r="V643" s="168"/>
      <c r="W643" s="168">
        <v>408.12615</v>
      </c>
      <c r="X643" s="168">
        <v>408.12615</v>
      </c>
      <c r="Y643" s="168"/>
      <c r="Z643" s="168">
        <f>532+261.24055-562.21328</f>
        <v>231.02726999999993</v>
      </c>
      <c r="AA643" s="168"/>
      <c r="AB643" s="168"/>
      <c r="AC643" s="168"/>
      <c r="AD643" s="168"/>
      <c r="AE643" s="168">
        <v>532</v>
      </c>
      <c r="AF643" s="168"/>
      <c r="AG643" s="168"/>
      <c r="AH643" s="168"/>
      <c r="AI643" s="168"/>
      <c r="AJ643" s="168">
        <v>532</v>
      </c>
      <c r="AK643" s="168"/>
      <c r="AL643" s="168"/>
      <c r="AM643" s="168"/>
      <c r="AN643" s="168"/>
      <c r="AO643" s="168">
        <v>532</v>
      </c>
      <c r="AP643" s="168"/>
      <c r="AQ643" s="168"/>
      <c r="AR643" s="168"/>
      <c r="AS643" s="168"/>
      <c r="AT643" s="168">
        <v>532</v>
      </c>
      <c r="AU643" s="168"/>
      <c r="AV643" s="168"/>
      <c r="AW643" s="168"/>
      <c r="AX643" s="168"/>
      <c r="AY643" s="168">
        <f>1060-408.12615</f>
        <v>651.87384999999995</v>
      </c>
      <c r="AZ643" s="168"/>
      <c r="BA643" s="168"/>
      <c r="BB643" s="168"/>
      <c r="BC643" s="180"/>
    </row>
    <row r="644" spans="1:55" ht="82.5" customHeight="1">
      <c r="A644" s="265"/>
      <c r="B644" s="277"/>
      <c r="C644" s="277"/>
      <c r="D644" s="167" t="s">
        <v>276</v>
      </c>
      <c r="E644" s="168">
        <f t="shared" ref="E644:E646" si="639">H644+K644+N644+Q644+T644+W644+Z644+AE644+AJ644+AO644+AT644+AY644</f>
        <v>0</v>
      </c>
      <c r="F644" s="168">
        <f t="shared" si="626"/>
        <v>0</v>
      </c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68"/>
      <c r="AD644" s="168"/>
      <c r="AE644" s="168"/>
      <c r="AF644" s="168"/>
      <c r="AG644" s="168"/>
      <c r="AH644" s="168"/>
      <c r="AI644" s="168"/>
      <c r="AJ644" s="168"/>
      <c r="AK644" s="168"/>
      <c r="AL644" s="168"/>
      <c r="AM644" s="168"/>
      <c r="AN644" s="168"/>
      <c r="AO644" s="168"/>
      <c r="AP644" s="168"/>
      <c r="AQ644" s="168"/>
      <c r="AR644" s="168"/>
      <c r="AS644" s="168"/>
      <c r="AT644" s="168"/>
      <c r="AU644" s="168"/>
      <c r="AV644" s="168"/>
      <c r="AW644" s="168"/>
      <c r="AX644" s="168"/>
      <c r="AY644" s="168"/>
      <c r="AZ644" s="168"/>
      <c r="BA644" s="168"/>
      <c r="BB644" s="168"/>
      <c r="BC644" s="180"/>
    </row>
    <row r="645" spans="1:55" ht="22.5" customHeight="1">
      <c r="A645" s="265"/>
      <c r="B645" s="277"/>
      <c r="C645" s="277"/>
      <c r="D645" s="167" t="s">
        <v>271</v>
      </c>
      <c r="E645" s="168">
        <f t="shared" si="639"/>
        <v>0</v>
      </c>
      <c r="F645" s="168">
        <f t="shared" si="626"/>
        <v>0</v>
      </c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  <c r="AC645" s="168"/>
      <c r="AD645" s="168"/>
      <c r="AE645" s="168"/>
      <c r="AF645" s="168"/>
      <c r="AG645" s="168"/>
      <c r="AH645" s="168"/>
      <c r="AI645" s="168"/>
      <c r="AJ645" s="168"/>
      <c r="AK645" s="168"/>
      <c r="AL645" s="168"/>
      <c r="AM645" s="168"/>
      <c r="AN645" s="168"/>
      <c r="AO645" s="168"/>
      <c r="AP645" s="168"/>
      <c r="AQ645" s="168"/>
      <c r="AR645" s="168"/>
      <c r="AS645" s="168"/>
      <c r="AT645" s="168"/>
      <c r="AU645" s="168"/>
      <c r="AV645" s="168"/>
      <c r="AW645" s="168"/>
      <c r="AX645" s="168"/>
      <c r="AY645" s="168"/>
      <c r="AZ645" s="168"/>
      <c r="BA645" s="168"/>
      <c r="BB645" s="168"/>
      <c r="BC645" s="180"/>
    </row>
    <row r="646" spans="1:55" ht="31.2">
      <c r="A646" s="265"/>
      <c r="B646" s="277"/>
      <c r="C646" s="277"/>
      <c r="D646" s="167" t="s">
        <v>43</v>
      </c>
      <c r="E646" s="168">
        <f t="shared" si="639"/>
        <v>0</v>
      </c>
      <c r="F646" s="168">
        <f t="shared" si="626"/>
        <v>0</v>
      </c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68"/>
      <c r="AF646" s="168"/>
      <c r="AG646" s="168"/>
      <c r="AH646" s="168"/>
      <c r="AI646" s="168"/>
      <c r="AJ646" s="168"/>
      <c r="AK646" s="168"/>
      <c r="AL646" s="168"/>
      <c r="AM646" s="168"/>
      <c r="AN646" s="168"/>
      <c r="AO646" s="168"/>
      <c r="AP646" s="168"/>
      <c r="AQ646" s="168"/>
      <c r="AR646" s="168"/>
      <c r="AS646" s="168"/>
      <c r="AT646" s="168"/>
      <c r="AU646" s="168"/>
      <c r="AV646" s="168"/>
      <c r="AW646" s="168"/>
      <c r="AX646" s="168"/>
      <c r="AY646" s="168"/>
      <c r="AZ646" s="168"/>
      <c r="BA646" s="168"/>
      <c r="BB646" s="168"/>
      <c r="BC646" s="180"/>
    </row>
    <row r="647" spans="1:55" ht="22.5" customHeight="1">
      <c r="A647" s="265" t="s">
        <v>516</v>
      </c>
      <c r="B647" s="266"/>
      <c r="C647" s="266"/>
      <c r="D647" s="169" t="s">
        <v>41</v>
      </c>
      <c r="E647" s="168">
        <f t="shared" ref="E647:E649" si="640">H647+K647+N647+Q647+T647+W647+Z647+AE647+AJ647+AO647+AT647+AY647</f>
        <v>42469</v>
      </c>
      <c r="F647" s="168">
        <f t="shared" ref="F647:F653" si="641">I647+L647+O647+R647+U647+X647+AA647+AF647+AK647+AP647+AU647+AZ647</f>
        <v>20595.62184</v>
      </c>
      <c r="G647" s="168">
        <f t="shared" si="591"/>
        <v>48.495659987284839</v>
      </c>
      <c r="H647" s="168">
        <f>H648+H649+H650+H652+H653</f>
        <v>0</v>
      </c>
      <c r="I647" s="168">
        <f t="shared" ref="I647" si="642">I648+I649+I650+I652+I653</f>
        <v>0</v>
      </c>
      <c r="J647" s="168"/>
      <c r="K647" s="168">
        <f t="shared" ref="K647:L647" si="643">K648+K649+K650+K652+K653</f>
        <v>5857.0304699999997</v>
      </c>
      <c r="L647" s="168">
        <f t="shared" si="643"/>
        <v>5857.0304699999997</v>
      </c>
      <c r="M647" s="168"/>
      <c r="N647" s="168">
        <f t="shared" ref="N647:O647" si="644">N648+N649+N650+N652+N653</f>
        <v>4484.9900400000006</v>
      </c>
      <c r="O647" s="168">
        <f t="shared" si="644"/>
        <v>4484.9900400000006</v>
      </c>
      <c r="P647" s="168"/>
      <c r="Q647" s="168">
        <f t="shared" ref="Q647:R647" si="645">Q648+Q649+Q650+Q652+Q653</f>
        <v>4422.0252099999998</v>
      </c>
      <c r="R647" s="168">
        <f t="shared" si="645"/>
        <v>4422.0252099999998</v>
      </c>
      <c r="S647" s="168"/>
      <c r="T647" s="168">
        <f t="shared" ref="T647:U647" si="646">T648+T649+T650+T652+T653</f>
        <v>3141.3091599999998</v>
      </c>
      <c r="U647" s="168">
        <f t="shared" si="646"/>
        <v>3141.3091599999998</v>
      </c>
      <c r="V647" s="168"/>
      <c r="W647" s="168">
        <f t="shared" ref="W647:X647" si="647">W648+W649+W650+W652+W653</f>
        <v>2690.2669599999999</v>
      </c>
      <c r="X647" s="168">
        <f t="shared" si="647"/>
        <v>2690.2669599999999</v>
      </c>
      <c r="Y647" s="168"/>
      <c r="Z647" s="168">
        <f t="shared" ref="Z647:AC647" si="648">Z648+Z649+Z650+Z652+Z653</f>
        <v>1652.69353</v>
      </c>
      <c r="AA647" s="168">
        <f t="shared" si="648"/>
        <v>0</v>
      </c>
      <c r="AB647" s="168">
        <f t="shared" si="648"/>
        <v>0</v>
      </c>
      <c r="AC647" s="168">
        <f t="shared" si="648"/>
        <v>0</v>
      </c>
      <c r="AD647" s="168"/>
      <c r="AE647" s="168">
        <f t="shared" ref="AE647:AH647" si="649">AE648+AE649+AE650+AE652+AE653</f>
        <v>3538</v>
      </c>
      <c r="AF647" s="168">
        <f t="shared" si="649"/>
        <v>0</v>
      </c>
      <c r="AG647" s="168">
        <f t="shared" si="649"/>
        <v>0</v>
      </c>
      <c r="AH647" s="168">
        <f t="shared" si="649"/>
        <v>0</v>
      </c>
      <c r="AI647" s="168"/>
      <c r="AJ647" s="168">
        <f t="shared" ref="AJ647:AM647" si="650">AJ648+AJ649+AJ650+AJ652+AJ653</f>
        <v>3538</v>
      </c>
      <c r="AK647" s="168">
        <f t="shared" si="650"/>
        <v>0</v>
      </c>
      <c r="AL647" s="168">
        <f t="shared" si="650"/>
        <v>0</v>
      </c>
      <c r="AM647" s="168">
        <f t="shared" si="650"/>
        <v>0</v>
      </c>
      <c r="AN647" s="168"/>
      <c r="AO647" s="168">
        <f t="shared" ref="AO647:AR647" si="651">AO648+AO649+AO650+AO652+AO653</f>
        <v>3538</v>
      </c>
      <c r="AP647" s="168">
        <f t="shared" si="651"/>
        <v>0</v>
      </c>
      <c r="AQ647" s="168">
        <f t="shared" si="651"/>
        <v>0</v>
      </c>
      <c r="AR647" s="168">
        <f t="shared" si="651"/>
        <v>0</v>
      </c>
      <c r="AS647" s="168"/>
      <c r="AT647" s="168">
        <f t="shared" ref="AT647:AW647" si="652">AT648+AT649+AT650+AT652+AT653</f>
        <v>3538</v>
      </c>
      <c r="AU647" s="168">
        <f t="shared" si="652"/>
        <v>0</v>
      </c>
      <c r="AV647" s="168">
        <f t="shared" si="652"/>
        <v>0</v>
      </c>
      <c r="AW647" s="168">
        <f t="shared" si="652"/>
        <v>0</v>
      </c>
      <c r="AX647" s="168"/>
      <c r="AY647" s="168">
        <f t="shared" ref="AY647:AZ647" si="653">AY648+AY649+AY650+AY652+AY653</f>
        <v>6068.6846299999997</v>
      </c>
      <c r="AZ647" s="168">
        <f t="shared" si="653"/>
        <v>0</v>
      </c>
      <c r="BA647" s="168"/>
      <c r="BB647" s="168"/>
      <c r="BC647" s="180"/>
    </row>
    <row r="648" spans="1:55" ht="32.25" customHeight="1">
      <c r="A648" s="265"/>
      <c r="B648" s="266"/>
      <c r="C648" s="266"/>
      <c r="D648" s="166" t="s">
        <v>37</v>
      </c>
      <c r="E648" s="168">
        <f t="shared" si="640"/>
        <v>0</v>
      </c>
      <c r="F648" s="168">
        <f t="shared" si="641"/>
        <v>0</v>
      </c>
      <c r="G648" s="168"/>
      <c r="H648" s="168">
        <f>H634+H641</f>
        <v>0</v>
      </c>
      <c r="I648" s="168">
        <f t="shared" ref="I648:BA648" si="654">I634+I641</f>
        <v>0</v>
      </c>
      <c r="J648" s="168">
        <f t="shared" si="654"/>
        <v>0</v>
      </c>
      <c r="K648" s="168">
        <f t="shared" si="654"/>
        <v>0</v>
      </c>
      <c r="L648" s="168">
        <f t="shared" si="654"/>
        <v>0</v>
      </c>
      <c r="M648" s="168">
        <f t="shared" si="654"/>
        <v>0</v>
      </c>
      <c r="N648" s="168">
        <f t="shared" si="654"/>
        <v>0</v>
      </c>
      <c r="O648" s="168">
        <f t="shared" si="654"/>
        <v>0</v>
      </c>
      <c r="P648" s="168">
        <f t="shared" si="654"/>
        <v>0</v>
      </c>
      <c r="Q648" s="168">
        <f t="shared" si="654"/>
        <v>0</v>
      </c>
      <c r="R648" s="168">
        <f t="shared" si="654"/>
        <v>0</v>
      </c>
      <c r="S648" s="168">
        <f t="shared" si="654"/>
        <v>0</v>
      </c>
      <c r="T648" s="168">
        <f t="shared" si="654"/>
        <v>0</v>
      </c>
      <c r="U648" s="168">
        <f t="shared" si="654"/>
        <v>0</v>
      </c>
      <c r="V648" s="168">
        <f t="shared" si="654"/>
        <v>0</v>
      </c>
      <c r="W648" s="168">
        <f t="shared" si="654"/>
        <v>0</v>
      </c>
      <c r="X648" s="168">
        <f t="shared" si="654"/>
        <v>0</v>
      </c>
      <c r="Y648" s="168">
        <f t="shared" si="654"/>
        <v>0</v>
      </c>
      <c r="Z648" s="168">
        <f t="shared" si="654"/>
        <v>0</v>
      </c>
      <c r="AA648" s="168">
        <f t="shared" si="654"/>
        <v>0</v>
      </c>
      <c r="AB648" s="168">
        <f t="shared" si="654"/>
        <v>0</v>
      </c>
      <c r="AC648" s="168">
        <f t="shared" si="654"/>
        <v>0</v>
      </c>
      <c r="AD648" s="168">
        <f t="shared" si="654"/>
        <v>0</v>
      </c>
      <c r="AE648" s="168">
        <f t="shared" si="654"/>
        <v>0</v>
      </c>
      <c r="AF648" s="168">
        <f t="shared" si="654"/>
        <v>0</v>
      </c>
      <c r="AG648" s="168">
        <f t="shared" si="654"/>
        <v>0</v>
      </c>
      <c r="AH648" s="168">
        <f t="shared" si="654"/>
        <v>0</v>
      </c>
      <c r="AI648" s="168">
        <f t="shared" si="654"/>
        <v>0</v>
      </c>
      <c r="AJ648" s="168">
        <f t="shared" si="654"/>
        <v>0</v>
      </c>
      <c r="AK648" s="168">
        <f t="shared" si="654"/>
        <v>0</v>
      </c>
      <c r="AL648" s="168">
        <f t="shared" si="654"/>
        <v>0</v>
      </c>
      <c r="AM648" s="168">
        <f t="shared" si="654"/>
        <v>0</v>
      </c>
      <c r="AN648" s="168">
        <f t="shared" si="654"/>
        <v>0</v>
      </c>
      <c r="AO648" s="168">
        <f t="shared" si="654"/>
        <v>0</v>
      </c>
      <c r="AP648" s="168">
        <f t="shared" si="654"/>
        <v>0</v>
      </c>
      <c r="AQ648" s="168">
        <f t="shared" si="654"/>
        <v>0</v>
      </c>
      <c r="AR648" s="168">
        <f t="shared" si="654"/>
        <v>0</v>
      </c>
      <c r="AS648" s="168">
        <f t="shared" si="654"/>
        <v>0</v>
      </c>
      <c r="AT648" s="168">
        <f t="shared" si="654"/>
        <v>0</v>
      </c>
      <c r="AU648" s="168">
        <f t="shared" si="654"/>
        <v>0</v>
      </c>
      <c r="AV648" s="168">
        <f t="shared" si="654"/>
        <v>0</v>
      </c>
      <c r="AW648" s="168">
        <f t="shared" si="654"/>
        <v>0</v>
      </c>
      <c r="AX648" s="168">
        <f t="shared" si="654"/>
        <v>0</v>
      </c>
      <c r="AY648" s="168">
        <f t="shared" si="654"/>
        <v>0</v>
      </c>
      <c r="AZ648" s="168">
        <f t="shared" si="654"/>
        <v>0</v>
      </c>
      <c r="BA648" s="168">
        <f t="shared" si="654"/>
        <v>0</v>
      </c>
      <c r="BB648" s="168"/>
      <c r="BC648" s="180"/>
    </row>
    <row r="649" spans="1:55" ht="50.25" customHeight="1">
      <c r="A649" s="265"/>
      <c r="B649" s="266"/>
      <c r="C649" s="266"/>
      <c r="D649" s="166" t="s">
        <v>2</v>
      </c>
      <c r="E649" s="168">
        <f t="shared" si="640"/>
        <v>36089</v>
      </c>
      <c r="F649" s="168">
        <f t="shared" si="641"/>
        <v>17226.522960000002</v>
      </c>
      <c r="G649" s="168">
        <f t="shared" si="591"/>
        <v>47.733444983235891</v>
      </c>
      <c r="H649" s="168">
        <f t="shared" ref="H649:BA649" si="655">H635+H642</f>
        <v>0</v>
      </c>
      <c r="I649" s="168">
        <f t="shared" si="655"/>
        <v>0</v>
      </c>
      <c r="J649" s="168">
        <f t="shared" si="655"/>
        <v>0</v>
      </c>
      <c r="K649" s="168">
        <f t="shared" si="655"/>
        <v>4920.67173</v>
      </c>
      <c r="L649" s="168">
        <f t="shared" si="655"/>
        <v>4920.67173</v>
      </c>
      <c r="M649" s="168">
        <f t="shared" si="655"/>
        <v>0</v>
      </c>
      <c r="N649" s="168">
        <f t="shared" si="655"/>
        <v>3744.5149000000001</v>
      </c>
      <c r="O649" s="168">
        <f t="shared" si="655"/>
        <v>3744.5149000000001</v>
      </c>
      <c r="P649" s="168">
        <f t="shared" si="655"/>
        <v>0</v>
      </c>
      <c r="Q649" s="168">
        <f t="shared" si="655"/>
        <v>3700.0996399999999</v>
      </c>
      <c r="R649" s="168">
        <f t="shared" si="655"/>
        <v>3700.0996399999999</v>
      </c>
      <c r="S649" s="168">
        <f t="shared" si="655"/>
        <v>0</v>
      </c>
      <c r="T649" s="168">
        <f t="shared" si="655"/>
        <v>2579.0958799999999</v>
      </c>
      <c r="U649" s="168">
        <f t="shared" si="655"/>
        <v>2579.0958799999999</v>
      </c>
      <c r="V649" s="168">
        <f t="shared" si="655"/>
        <v>0</v>
      </c>
      <c r="W649" s="168">
        <f t="shared" si="655"/>
        <v>2282.1408099999999</v>
      </c>
      <c r="X649" s="168">
        <f t="shared" si="655"/>
        <v>2282.1408099999999</v>
      </c>
      <c r="Y649" s="168">
        <f t="shared" si="655"/>
        <v>0</v>
      </c>
      <c r="Z649" s="168">
        <f t="shared" si="655"/>
        <v>1421.66626</v>
      </c>
      <c r="AA649" s="168">
        <f t="shared" si="655"/>
        <v>0</v>
      </c>
      <c r="AB649" s="168">
        <f t="shared" si="655"/>
        <v>0</v>
      </c>
      <c r="AC649" s="168">
        <f t="shared" si="655"/>
        <v>0</v>
      </c>
      <c r="AD649" s="168">
        <f t="shared" si="655"/>
        <v>0</v>
      </c>
      <c r="AE649" s="168">
        <f t="shared" si="655"/>
        <v>3006</v>
      </c>
      <c r="AF649" s="168">
        <f t="shared" si="655"/>
        <v>0</v>
      </c>
      <c r="AG649" s="168">
        <f t="shared" si="655"/>
        <v>0</v>
      </c>
      <c r="AH649" s="168">
        <f t="shared" si="655"/>
        <v>0</v>
      </c>
      <c r="AI649" s="168">
        <f t="shared" si="655"/>
        <v>0</v>
      </c>
      <c r="AJ649" s="168">
        <f t="shared" si="655"/>
        <v>3006</v>
      </c>
      <c r="AK649" s="168">
        <f t="shared" si="655"/>
        <v>0</v>
      </c>
      <c r="AL649" s="168">
        <f t="shared" si="655"/>
        <v>0</v>
      </c>
      <c r="AM649" s="168">
        <f t="shared" si="655"/>
        <v>0</v>
      </c>
      <c r="AN649" s="168">
        <f t="shared" si="655"/>
        <v>0</v>
      </c>
      <c r="AO649" s="168">
        <f t="shared" si="655"/>
        <v>3006</v>
      </c>
      <c r="AP649" s="168">
        <f t="shared" si="655"/>
        <v>0</v>
      </c>
      <c r="AQ649" s="168">
        <f t="shared" si="655"/>
        <v>0</v>
      </c>
      <c r="AR649" s="168">
        <f t="shared" si="655"/>
        <v>0</v>
      </c>
      <c r="AS649" s="168">
        <f t="shared" si="655"/>
        <v>0</v>
      </c>
      <c r="AT649" s="168">
        <f t="shared" si="655"/>
        <v>3006</v>
      </c>
      <c r="AU649" s="168">
        <f t="shared" si="655"/>
        <v>0</v>
      </c>
      <c r="AV649" s="168">
        <f t="shared" si="655"/>
        <v>0</v>
      </c>
      <c r="AW649" s="168">
        <f t="shared" si="655"/>
        <v>0</v>
      </c>
      <c r="AX649" s="168">
        <f t="shared" si="655"/>
        <v>0</v>
      </c>
      <c r="AY649" s="168">
        <f t="shared" si="655"/>
        <v>5416.8107799999998</v>
      </c>
      <c r="AZ649" s="168">
        <f t="shared" si="655"/>
        <v>0</v>
      </c>
      <c r="BA649" s="168">
        <f t="shared" si="655"/>
        <v>0</v>
      </c>
      <c r="BB649" s="168"/>
      <c r="BC649" s="180"/>
    </row>
    <row r="650" spans="1:55" ht="22.5" customHeight="1">
      <c r="A650" s="265"/>
      <c r="B650" s="266"/>
      <c r="C650" s="266"/>
      <c r="D650" s="167" t="s">
        <v>270</v>
      </c>
      <c r="E650" s="168">
        <f>H650+K650+N650+Q650+T650+W650+Z650+AE650+AJ650+AO650+AT650+AY650</f>
        <v>6380</v>
      </c>
      <c r="F650" s="168">
        <f t="shared" si="641"/>
        <v>3369.09888</v>
      </c>
      <c r="G650" s="168">
        <f t="shared" si="591"/>
        <v>52.807192476489021</v>
      </c>
      <c r="H650" s="168">
        <f t="shared" ref="H650:BA650" si="656">H636+H643</f>
        <v>0</v>
      </c>
      <c r="I650" s="168">
        <f t="shared" si="656"/>
        <v>0</v>
      </c>
      <c r="J650" s="168">
        <f t="shared" si="656"/>
        <v>0</v>
      </c>
      <c r="K650" s="168">
        <f t="shared" si="656"/>
        <v>936.35874000000001</v>
      </c>
      <c r="L650" s="168">
        <f t="shared" si="656"/>
        <v>936.35874000000001</v>
      </c>
      <c r="M650" s="168">
        <f t="shared" si="656"/>
        <v>0</v>
      </c>
      <c r="N650" s="168">
        <f t="shared" si="656"/>
        <v>740.47514000000001</v>
      </c>
      <c r="O650" s="168">
        <f t="shared" si="656"/>
        <v>740.47514000000001</v>
      </c>
      <c r="P650" s="168">
        <f t="shared" si="656"/>
        <v>0</v>
      </c>
      <c r="Q650" s="168">
        <f t="shared" si="656"/>
        <v>721.92556999999999</v>
      </c>
      <c r="R650" s="168">
        <f t="shared" si="656"/>
        <v>721.92556999999999</v>
      </c>
      <c r="S650" s="168">
        <f t="shared" si="656"/>
        <v>0</v>
      </c>
      <c r="T650" s="168">
        <f t="shared" si="656"/>
        <v>562.21328000000005</v>
      </c>
      <c r="U650" s="168">
        <f t="shared" si="656"/>
        <v>562.21328000000005</v>
      </c>
      <c r="V650" s="168">
        <f t="shared" si="656"/>
        <v>0</v>
      </c>
      <c r="W650" s="168">
        <f t="shared" si="656"/>
        <v>408.12615</v>
      </c>
      <c r="X650" s="168">
        <f t="shared" si="656"/>
        <v>408.12615</v>
      </c>
      <c r="Y650" s="168">
        <f t="shared" si="656"/>
        <v>0</v>
      </c>
      <c r="Z650" s="168">
        <f t="shared" si="656"/>
        <v>231.02726999999993</v>
      </c>
      <c r="AA650" s="168">
        <f t="shared" si="656"/>
        <v>0</v>
      </c>
      <c r="AB650" s="168">
        <f t="shared" si="656"/>
        <v>0</v>
      </c>
      <c r="AC650" s="168">
        <f t="shared" si="656"/>
        <v>0</v>
      </c>
      <c r="AD650" s="168">
        <f t="shared" si="656"/>
        <v>0</v>
      </c>
      <c r="AE650" s="168">
        <f t="shared" si="656"/>
        <v>532</v>
      </c>
      <c r="AF650" s="168">
        <f t="shared" si="656"/>
        <v>0</v>
      </c>
      <c r="AG650" s="168">
        <f t="shared" si="656"/>
        <v>0</v>
      </c>
      <c r="AH650" s="168">
        <f t="shared" si="656"/>
        <v>0</v>
      </c>
      <c r="AI650" s="168">
        <f t="shared" si="656"/>
        <v>0</v>
      </c>
      <c r="AJ650" s="168">
        <f t="shared" si="656"/>
        <v>532</v>
      </c>
      <c r="AK650" s="168">
        <f t="shared" si="656"/>
        <v>0</v>
      </c>
      <c r="AL650" s="168">
        <f t="shared" si="656"/>
        <v>0</v>
      </c>
      <c r="AM650" s="168">
        <f t="shared" si="656"/>
        <v>0</v>
      </c>
      <c r="AN650" s="168">
        <f t="shared" si="656"/>
        <v>0</v>
      </c>
      <c r="AO650" s="168">
        <f t="shared" si="656"/>
        <v>532</v>
      </c>
      <c r="AP650" s="168">
        <f t="shared" si="656"/>
        <v>0</v>
      </c>
      <c r="AQ650" s="168">
        <f t="shared" si="656"/>
        <v>0</v>
      </c>
      <c r="AR650" s="168">
        <f t="shared" si="656"/>
        <v>0</v>
      </c>
      <c r="AS650" s="168">
        <f t="shared" si="656"/>
        <v>0</v>
      </c>
      <c r="AT650" s="168">
        <f t="shared" si="656"/>
        <v>532</v>
      </c>
      <c r="AU650" s="168">
        <f t="shared" si="656"/>
        <v>0</v>
      </c>
      <c r="AV650" s="168">
        <f t="shared" si="656"/>
        <v>0</v>
      </c>
      <c r="AW650" s="168">
        <f t="shared" si="656"/>
        <v>0</v>
      </c>
      <c r="AX650" s="168">
        <f t="shared" si="656"/>
        <v>0</v>
      </c>
      <c r="AY650" s="168">
        <f t="shared" si="656"/>
        <v>651.87384999999995</v>
      </c>
      <c r="AZ650" s="168">
        <f t="shared" si="656"/>
        <v>0</v>
      </c>
      <c r="BA650" s="168">
        <f t="shared" si="656"/>
        <v>0</v>
      </c>
      <c r="BB650" s="168"/>
      <c r="BC650" s="180"/>
    </row>
    <row r="651" spans="1:55" ht="82.5" customHeight="1">
      <c r="A651" s="265"/>
      <c r="B651" s="266"/>
      <c r="C651" s="266"/>
      <c r="D651" s="167" t="s">
        <v>276</v>
      </c>
      <c r="E651" s="168">
        <f t="shared" ref="E651:E656" si="657">H651+K651+N651+Q651+T651+W651+Z651+AE651+AJ651+AO651+AT651+AY651</f>
        <v>0</v>
      </c>
      <c r="F651" s="168">
        <f t="shared" si="641"/>
        <v>0</v>
      </c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68"/>
      <c r="AD651" s="168"/>
      <c r="AE651" s="168"/>
      <c r="AF651" s="168"/>
      <c r="AG651" s="168"/>
      <c r="AH651" s="168"/>
      <c r="AI651" s="168"/>
      <c r="AJ651" s="168"/>
      <c r="AK651" s="168"/>
      <c r="AL651" s="168"/>
      <c r="AM651" s="168"/>
      <c r="AN651" s="168"/>
      <c r="AO651" s="168"/>
      <c r="AP651" s="168"/>
      <c r="AQ651" s="168"/>
      <c r="AR651" s="168"/>
      <c r="AS651" s="168"/>
      <c r="AT651" s="168"/>
      <c r="AU651" s="168"/>
      <c r="AV651" s="168"/>
      <c r="AW651" s="168"/>
      <c r="AX651" s="168"/>
      <c r="AY651" s="168"/>
      <c r="AZ651" s="168"/>
      <c r="BA651" s="168"/>
      <c r="BB651" s="168"/>
      <c r="BC651" s="180"/>
    </row>
    <row r="652" spans="1:55" ht="22.5" customHeight="1">
      <c r="A652" s="265"/>
      <c r="B652" s="266"/>
      <c r="C652" s="266"/>
      <c r="D652" s="167" t="s">
        <v>271</v>
      </c>
      <c r="E652" s="168">
        <f t="shared" si="657"/>
        <v>0</v>
      </c>
      <c r="F652" s="168">
        <f t="shared" si="641"/>
        <v>0</v>
      </c>
      <c r="G652" s="168"/>
      <c r="H652" s="168">
        <f t="shared" ref="H652:BA652" si="658">H638+H645</f>
        <v>0</v>
      </c>
      <c r="I652" s="168">
        <f t="shared" si="658"/>
        <v>0</v>
      </c>
      <c r="J652" s="168">
        <f t="shared" si="658"/>
        <v>0</v>
      </c>
      <c r="K652" s="168">
        <f t="shared" si="658"/>
        <v>0</v>
      </c>
      <c r="L652" s="168">
        <f t="shared" si="658"/>
        <v>0</v>
      </c>
      <c r="M652" s="168">
        <f t="shared" si="658"/>
        <v>0</v>
      </c>
      <c r="N652" s="168">
        <f t="shared" si="658"/>
        <v>0</v>
      </c>
      <c r="O652" s="168">
        <f t="shared" si="658"/>
        <v>0</v>
      </c>
      <c r="P652" s="168">
        <f t="shared" si="658"/>
        <v>0</v>
      </c>
      <c r="Q652" s="168">
        <f t="shared" si="658"/>
        <v>0</v>
      </c>
      <c r="R652" s="168">
        <f t="shared" si="658"/>
        <v>0</v>
      </c>
      <c r="S652" s="168">
        <f t="shared" si="658"/>
        <v>0</v>
      </c>
      <c r="T652" s="168">
        <f t="shared" si="658"/>
        <v>0</v>
      </c>
      <c r="U652" s="168">
        <f t="shared" si="658"/>
        <v>0</v>
      </c>
      <c r="V652" s="168">
        <f t="shared" si="658"/>
        <v>0</v>
      </c>
      <c r="W652" s="168">
        <f t="shared" si="658"/>
        <v>0</v>
      </c>
      <c r="X652" s="168">
        <f t="shared" si="658"/>
        <v>0</v>
      </c>
      <c r="Y652" s="168">
        <f t="shared" si="658"/>
        <v>0</v>
      </c>
      <c r="Z652" s="168">
        <f t="shared" si="658"/>
        <v>0</v>
      </c>
      <c r="AA652" s="168">
        <f t="shared" si="658"/>
        <v>0</v>
      </c>
      <c r="AB652" s="168">
        <f t="shared" si="658"/>
        <v>0</v>
      </c>
      <c r="AC652" s="168">
        <f t="shared" si="658"/>
        <v>0</v>
      </c>
      <c r="AD652" s="168">
        <f t="shared" si="658"/>
        <v>0</v>
      </c>
      <c r="AE652" s="168">
        <f t="shared" si="658"/>
        <v>0</v>
      </c>
      <c r="AF652" s="168">
        <f t="shared" si="658"/>
        <v>0</v>
      </c>
      <c r="AG652" s="168">
        <f t="shared" si="658"/>
        <v>0</v>
      </c>
      <c r="AH652" s="168">
        <f t="shared" si="658"/>
        <v>0</v>
      </c>
      <c r="AI652" s="168">
        <f t="shared" si="658"/>
        <v>0</v>
      </c>
      <c r="AJ652" s="168">
        <f t="shared" si="658"/>
        <v>0</v>
      </c>
      <c r="AK652" s="168">
        <f t="shared" si="658"/>
        <v>0</v>
      </c>
      <c r="AL652" s="168">
        <f t="shared" si="658"/>
        <v>0</v>
      </c>
      <c r="AM652" s="168">
        <f t="shared" si="658"/>
        <v>0</v>
      </c>
      <c r="AN652" s="168">
        <f t="shared" si="658"/>
        <v>0</v>
      </c>
      <c r="AO652" s="168">
        <f t="shared" si="658"/>
        <v>0</v>
      </c>
      <c r="AP652" s="168">
        <f t="shared" si="658"/>
        <v>0</v>
      </c>
      <c r="AQ652" s="168">
        <f t="shared" si="658"/>
        <v>0</v>
      </c>
      <c r="AR652" s="168">
        <f t="shared" si="658"/>
        <v>0</v>
      </c>
      <c r="AS652" s="168">
        <f t="shared" si="658"/>
        <v>0</v>
      </c>
      <c r="AT652" s="168">
        <f t="shared" si="658"/>
        <v>0</v>
      </c>
      <c r="AU652" s="168">
        <f t="shared" si="658"/>
        <v>0</v>
      </c>
      <c r="AV652" s="168">
        <f t="shared" si="658"/>
        <v>0</v>
      </c>
      <c r="AW652" s="168">
        <f t="shared" si="658"/>
        <v>0</v>
      </c>
      <c r="AX652" s="168">
        <f t="shared" si="658"/>
        <v>0</v>
      </c>
      <c r="AY652" s="168">
        <f t="shared" si="658"/>
        <v>0</v>
      </c>
      <c r="AZ652" s="168">
        <f t="shared" si="658"/>
        <v>0</v>
      </c>
      <c r="BA652" s="168">
        <f t="shared" si="658"/>
        <v>0</v>
      </c>
      <c r="BB652" s="168"/>
      <c r="BC652" s="180"/>
    </row>
    <row r="653" spans="1:55" ht="31.2">
      <c r="A653" s="265"/>
      <c r="B653" s="266"/>
      <c r="C653" s="266"/>
      <c r="D653" s="167" t="s">
        <v>43</v>
      </c>
      <c r="E653" s="168">
        <f t="shared" si="657"/>
        <v>0</v>
      </c>
      <c r="F653" s="168">
        <f t="shared" si="641"/>
        <v>0</v>
      </c>
      <c r="G653" s="168"/>
      <c r="H653" s="168">
        <f t="shared" ref="H653:BA653" si="659">H639+H646</f>
        <v>0</v>
      </c>
      <c r="I653" s="168">
        <f t="shared" si="659"/>
        <v>0</v>
      </c>
      <c r="J653" s="168">
        <f t="shared" si="659"/>
        <v>0</v>
      </c>
      <c r="K653" s="168">
        <f t="shared" si="659"/>
        <v>0</v>
      </c>
      <c r="L653" s="168">
        <f t="shared" si="659"/>
        <v>0</v>
      </c>
      <c r="M653" s="168">
        <f t="shared" si="659"/>
        <v>0</v>
      </c>
      <c r="N653" s="168">
        <f t="shared" si="659"/>
        <v>0</v>
      </c>
      <c r="O653" s="168">
        <f t="shared" si="659"/>
        <v>0</v>
      </c>
      <c r="P653" s="168">
        <f t="shared" si="659"/>
        <v>0</v>
      </c>
      <c r="Q653" s="168">
        <f t="shared" si="659"/>
        <v>0</v>
      </c>
      <c r="R653" s="168">
        <f t="shared" si="659"/>
        <v>0</v>
      </c>
      <c r="S653" s="168">
        <f t="shared" si="659"/>
        <v>0</v>
      </c>
      <c r="T653" s="168">
        <f t="shared" si="659"/>
        <v>0</v>
      </c>
      <c r="U653" s="168">
        <f t="shared" si="659"/>
        <v>0</v>
      </c>
      <c r="V653" s="168">
        <f t="shared" si="659"/>
        <v>0</v>
      </c>
      <c r="W653" s="168">
        <f t="shared" si="659"/>
        <v>0</v>
      </c>
      <c r="X653" s="168">
        <f t="shared" si="659"/>
        <v>0</v>
      </c>
      <c r="Y653" s="168">
        <f t="shared" si="659"/>
        <v>0</v>
      </c>
      <c r="Z653" s="168">
        <f t="shared" si="659"/>
        <v>0</v>
      </c>
      <c r="AA653" s="168">
        <f t="shared" si="659"/>
        <v>0</v>
      </c>
      <c r="AB653" s="168">
        <f t="shared" si="659"/>
        <v>0</v>
      </c>
      <c r="AC653" s="168">
        <f t="shared" si="659"/>
        <v>0</v>
      </c>
      <c r="AD653" s="168">
        <f t="shared" si="659"/>
        <v>0</v>
      </c>
      <c r="AE653" s="168">
        <f t="shared" si="659"/>
        <v>0</v>
      </c>
      <c r="AF653" s="168">
        <f t="shared" si="659"/>
        <v>0</v>
      </c>
      <c r="AG653" s="168">
        <f t="shared" si="659"/>
        <v>0</v>
      </c>
      <c r="AH653" s="168">
        <f t="shared" si="659"/>
        <v>0</v>
      </c>
      <c r="AI653" s="168">
        <f t="shared" si="659"/>
        <v>0</v>
      </c>
      <c r="AJ653" s="168">
        <f t="shared" si="659"/>
        <v>0</v>
      </c>
      <c r="AK653" s="168">
        <f t="shared" si="659"/>
        <v>0</v>
      </c>
      <c r="AL653" s="168">
        <f t="shared" si="659"/>
        <v>0</v>
      </c>
      <c r="AM653" s="168">
        <f t="shared" si="659"/>
        <v>0</v>
      </c>
      <c r="AN653" s="168">
        <f t="shared" si="659"/>
        <v>0</v>
      </c>
      <c r="AO653" s="168">
        <f t="shared" si="659"/>
        <v>0</v>
      </c>
      <c r="AP653" s="168">
        <f t="shared" si="659"/>
        <v>0</v>
      </c>
      <c r="AQ653" s="168">
        <f t="shared" si="659"/>
        <v>0</v>
      </c>
      <c r="AR653" s="168">
        <f t="shared" si="659"/>
        <v>0</v>
      </c>
      <c r="AS653" s="168">
        <f t="shared" si="659"/>
        <v>0</v>
      </c>
      <c r="AT653" s="168">
        <f t="shared" si="659"/>
        <v>0</v>
      </c>
      <c r="AU653" s="168">
        <f t="shared" si="659"/>
        <v>0</v>
      </c>
      <c r="AV653" s="168">
        <f t="shared" si="659"/>
        <v>0</v>
      </c>
      <c r="AW653" s="168">
        <f t="shared" si="659"/>
        <v>0</v>
      </c>
      <c r="AX653" s="168">
        <f t="shared" si="659"/>
        <v>0</v>
      </c>
      <c r="AY653" s="168">
        <f t="shared" si="659"/>
        <v>0</v>
      </c>
      <c r="AZ653" s="168">
        <f t="shared" si="659"/>
        <v>0</v>
      </c>
      <c r="BA653" s="168">
        <f t="shared" si="659"/>
        <v>0</v>
      </c>
      <c r="BB653" s="168"/>
      <c r="BC653" s="180"/>
    </row>
    <row r="654" spans="1:55" ht="21" customHeight="1">
      <c r="A654" s="285" t="s">
        <v>515</v>
      </c>
      <c r="B654" s="266"/>
      <c r="C654" s="266"/>
      <c r="D654" s="154" t="s">
        <v>41</v>
      </c>
      <c r="E654" s="168">
        <f t="shared" si="657"/>
        <v>42469</v>
      </c>
      <c r="F654" s="168">
        <f t="shared" ref="F654:F660" si="660">I654+L654+O654+R654+U654+X654+AA654+AF654+AK654+AP654+AU654+AZ654</f>
        <v>20595.62184</v>
      </c>
      <c r="G654" s="168">
        <f t="shared" si="591"/>
        <v>48.495659987284839</v>
      </c>
      <c r="H654" s="170">
        <f>H647</f>
        <v>0</v>
      </c>
      <c r="I654" s="170">
        <f t="shared" ref="I654:BA654" si="661">I647</f>
        <v>0</v>
      </c>
      <c r="J654" s="170">
        <f t="shared" si="661"/>
        <v>0</v>
      </c>
      <c r="K654" s="170">
        <f t="shared" si="661"/>
        <v>5857.0304699999997</v>
      </c>
      <c r="L654" s="170">
        <f t="shared" si="661"/>
        <v>5857.0304699999997</v>
      </c>
      <c r="M654" s="170">
        <f t="shared" si="661"/>
        <v>0</v>
      </c>
      <c r="N654" s="170">
        <f t="shared" si="661"/>
        <v>4484.9900400000006</v>
      </c>
      <c r="O654" s="170">
        <f t="shared" si="661"/>
        <v>4484.9900400000006</v>
      </c>
      <c r="P654" s="170">
        <f t="shared" si="661"/>
        <v>0</v>
      </c>
      <c r="Q654" s="170">
        <f t="shared" si="661"/>
        <v>4422.0252099999998</v>
      </c>
      <c r="R654" s="170">
        <f t="shared" si="661"/>
        <v>4422.0252099999998</v>
      </c>
      <c r="S654" s="170">
        <f t="shared" si="661"/>
        <v>0</v>
      </c>
      <c r="T654" s="170">
        <f t="shared" si="661"/>
        <v>3141.3091599999998</v>
      </c>
      <c r="U654" s="170">
        <f t="shared" si="661"/>
        <v>3141.3091599999998</v>
      </c>
      <c r="V654" s="170">
        <f t="shared" si="661"/>
        <v>0</v>
      </c>
      <c r="W654" s="170">
        <f t="shared" si="661"/>
        <v>2690.2669599999999</v>
      </c>
      <c r="X654" s="170">
        <f t="shared" si="661"/>
        <v>2690.2669599999999</v>
      </c>
      <c r="Y654" s="170">
        <f t="shared" si="661"/>
        <v>0</v>
      </c>
      <c r="Z654" s="170">
        <f t="shared" si="661"/>
        <v>1652.69353</v>
      </c>
      <c r="AA654" s="170">
        <f t="shared" si="661"/>
        <v>0</v>
      </c>
      <c r="AB654" s="170">
        <f t="shared" si="661"/>
        <v>0</v>
      </c>
      <c r="AC654" s="170">
        <f t="shared" si="661"/>
        <v>0</v>
      </c>
      <c r="AD654" s="170">
        <f t="shared" si="661"/>
        <v>0</v>
      </c>
      <c r="AE654" s="170">
        <f t="shared" si="661"/>
        <v>3538</v>
      </c>
      <c r="AF654" s="170">
        <f t="shared" si="661"/>
        <v>0</v>
      </c>
      <c r="AG654" s="170">
        <f t="shared" si="661"/>
        <v>0</v>
      </c>
      <c r="AH654" s="170">
        <f t="shared" si="661"/>
        <v>0</v>
      </c>
      <c r="AI654" s="170">
        <f t="shared" si="661"/>
        <v>0</v>
      </c>
      <c r="AJ654" s="170">
        <f t="shared" si="661"/>
        <v>3538</v>
      </c>
      <c r="AK654" s="170">
        <f t="shared" si="661"/>
        <v>0</v>
      </c>
      <c r="AL654" s="170">
        <f t="shared" si="661"/>
        <v>0</v>
      </c>
      <c r="AM654" s="170">
        <f t="shared" si="661"/>
        <v>0</v>
      </c>
      <c r="AN654" s="170">
        <f t="shared" si="661"/>
        <v>0</v>
      </c>
      <c r="AO654" s="170">
        <f t="shared" si="661"/>
        <v>3538</v>
      </c>
      <c r="AP654" s="170">
        <f t="shared" si="661"/>
        <v>0</v>
      </c>
      <c r="AQ654" s="170">
        <f t="shared" si="661"/>
        <v>0</v>
      </c>
      <c r="AR654" s="170">
        <f t="shared" si="661"/>
        <v>0</v>
      </c>
      <c r="AS654" s="170">
        <f t="shared" si="661"/>
        <v>0</v>
      </c>
      <c r="AT654" s="170">
        <f t="shared" si="661"/>
        <v>3538</v>
      </c>
      <c r="AU654" s="170">
        <f t="shared" si="661"/>
        <v>0</v>
      </c>
      <c r="AV654" s="170">
        <f t="shared" si="661"/>
        <v>0</v>
      </c>
      <c r="AW654" s="170">
        <f t="shared" si="661"/>
        <v>0</v>
      </c>
      <c r="AX654" s="170">
        <f t="shared" si="661"/>
        <v>0</v>
      </c>
      <c r="AY654" s="170">
        <f t="shared" si="661"/>
        <v>6068.6846299999997</v>
      </c>
      <c r="AZ654" s="170">
        <f t="shared" si="661"/>
        <v>0</v>
      </c>
      <c r="BA654" s="170">
        <f t="shared" si="661"/>
        <v>0</v>
      </c>
      <c r="BB654" s="170"/>
      <c r="BC654" s="267"/>
    </row>
    <row r="655" spans="1:55" ht="31.2">
      <c r="A655" s="266"/>
      <c r="B655" s="266"/>
      <c r="C655" s="266"/>
      <c r="D655" s="152" t="s">
        <v>37</v>
      </c>
      <c r="E655" s="168">
        <f t="shared" si="657"/>
        <v>0</v>
      </c>
      <c r="F655" s="168">
        <f t="shared" si="660"/>
        <v>0</v>
      </c>
      <c r="G655" s="168"/>
      <c r="H655" s="170">
        <f t="shared" ref="H655:BA655" si="662">H648</f>
        <v>0</v>
      </c>
      <c r="I655" s="170">
        <f t="shared" si="662"/>
        <v>0</v>
      </c>
      <c r="J655" s="170">
        <f t="shared" si="662"/>
        <v>0</v>
      </c>
      <c r="K655" s="170">
        <f t="shared" si="662"/>
        <v>0</v>
      </c>
      <c r="L655" s="170">
        <f t="shared" si="662"/>
        <v>0</v>
      </c>
      <c r="M655" s="170">
        <f t="shared" si="662"/>
        <v>0</v>
      </c>
      <c r="N655" s="170">
        <f t="shared" si="662"/>
        <v>0</v>
      </c>
      <c r="O655" s="170">
        <f t="shared" si="662"/>
        <v>0</v>
      </c>
      <c r="P655" s="170">
        <f t="shared" si="662"/>
        <v>0</v>
      </c>
      <c r="Q655" s="170">
        <f t="shared" si="662"/>
        <v>0</v>
      </c>
      <c r="R655" s="170">
        <f t="shared" si="662"/>
        <v>0</v>
      </c>
      <c r="S655" s="170">
        <f t="shared" si="662"/>
        <v>0</v>
      </c>
      <c r="T655" s="170">
        <f t="shared" si="662"/>
        <v>0</v>
      </c>
      <c r="U655" s="170">
        <f t="shared" si="662"/>
        <v>0</v>
      </c>
      <c r="V655" s="170">
        <f t="shared" si="662"/>
        <v>0</v>
      </c>
      <c r="W655" s="170">
        <f t="shared" si="662"/>
        <v>0</v>
      </c>
      <c r="X655" s="170">
        <f t="shared" si="662"/>
        <v>0</v>
      </c>
      <c r="Y655" s="170">
        <f t="shared" si="662"/>
        <v>0</v>
      </c>
      <c r="Z655" s="170">
        <f t="shared" si="662"/>
        <v>0</v>
      </c>
      <c r="AA655" s="170">
        <f t="shared" si="662"/>
        <v>0</v>
      </c>
      <c r="AB655" s="170">
        <f t="shared" si="662"/>
        <v>0</v>
      </c>
      <c r="AC655" s="170">
        <f t="shared" si="662"/>
        <v>0</v>
      </c>
      <c r="AD655" s="170">
        <f t="shared" si="662"/>
        <v>0</v>
      </c>
      <c r="AE655" s="170">
        <f t="shared" si="662"/>
        <v>0</v>
      </c>
      <c r="AF655" s="170">
        <f t="shared" si="662"/>
        <v>0</v>
      </c>
      <c r="AG655" s="170">
        <f t="shared" si="662"/>
        <v>0</v>
      </c>
      <c r="AH655" s="170">
        <f t="shared" si="662"/>
        <v>0</v>
      </c>
      <c r="AI655" s="170">
        <f t="shared" si="662"/>
        <v>0</v>
      </c>
      <c r="AJ655" s="170">
        <f t="shared" si="662"/>
        <v>0</v>
      </c>
      <c r="AK655" s="170">
        <f t="shared" si="662"/>
        <v>0</v>
      </c>
      <c r="AL655" s="170">
        <f t="shared" si="662"/>
        <v>0</v>
      </c>
      <c r="AM655" s="170">
        <f t="shared" si="662"/>
        <v>0</v>
      </c>
      <c r="AN655" s="170">
        <f t="shared" si="662"/>
        <v>0</v>
      </c>
      <c r="AO655" s="170">
        <f t="shared" si="662"/>
        <v>0</v>
      </c>
      <c r="AP655" s="170">
        <f t="shared" si="662"/>
        <v>0</v>
      </c>
      <c r="AQ655" s="170">
        <f t="shared" si="662"/>
        <v>0</v>
      </c>
      <c r="AR655" s="170">
        <f t="shared" si="662"/>
        <v>0</v>
      </c>
      <c r="AS655" s="170">
        <f t="shared" si="662"/>
        <v>0</v>
      </c>
      <c r="AT655" s="170">
        <f t="shared" si="662"/>
        <v>0</v>
      </c>
      <c r="AU655" s="170">
        <f t="shared" si="662"/>
        <v>0</v>
      </c>
      <c r="AV655" s="170">
        <f t="shared" si="662"/>
        <v>0</v>
      </c>
      <c r="AW655" s="170">
        <f t="shared" si="662"/>
        <v>0</v>
      </c>
      <c r="AX655" s="170">
        <f t="shared" si="662"/>
        <v>0</v>
      </c>
      <c r="AY655" s="170">
        <f t="shared" si="662"/>
        <v>0</v>
      </c>
      <c r="AZ655" s="170">
        <f t="shared" si="662"/>
        <v>0</v>
      </c>
      <c r="BA655" s="170">
        <f t="shared" si="662"/>
        <v>0</v>
      </c>
      <c r="BB655" s="170"/>
      <c r="BC655" s="267"/>
    </row>
    <row r="656" spans="1:55" ht="54" customHeight="1">
      <c r="A656" s="266"/>
      <c r="B656" s="266"/>
      <c r="C656" s="266"/>
      <c r="D656" s="178" t="s">
        <v>2</v>
      </c>
      <c r="E656" s="168">
        <f t="shared" si="657"/>
        <v>36089</v>
      </c>
      <c r="F656" s="168">
        <f t="shared" si="660"/>
        <v>17226.522960000002</v>
      </c>
      <c r="G656" s="168">
        <f t="shared" si="591"/>
        <v>47.733444983235891</v>
      </c>
      <c r="H656" s="170">
        <f t="shared" ref="H656:BA656" si="663">H649</f>
        <v>0</v>
      </c>
      <c r="I656" s="170">
        <f t="shared" si="663"/>
        <v>0</v>
      </c>
      <c r="J656" s="170">
        <f t="shared" si="663"/>
        <v>0</v>
      </c>
      <c r="K656" s="170">
        <f t="shared" si="663"/>
        <v>4920.67173</v>
      </c>
      <c r="L656" s="170">
        <f t="shared" si="663"/>
        <v>4920.67173</v>
      </c>
      <c r="M656" s="170">
        <f t="shared" si="663"/>
        <v>0</v>
      </c>
      <c r="N656" s="170">
        <f t="shared" si="663"/>
        <v>3744.5149000000001</v>
      </c>
      <c r="O656" s="170">
        <f t="shared" si="663"/>
        <v>3744.5149000000001</v>
      </c>
      <c r="P656" s="170">
        <f t="shared" si="663"/>
        <v>0</v>
      </c>
      <c r="Q656" s="170">
        <f t="shared" si="663"/>
        <v>3700.0996399999999</v>
      </c>
      <c r="R656" s="170">
        <f t="shared" si="663"/>
        <v>3700.0996399999999</v>
      </c>
      <c r="S656" s="170">
        <f t="shared" si="663"/>
        <v>0</v>
      </c>
      <c r="T656" s="170">
        <f t="shared" si="663"/>
        <v>2579.0958799999999</v>
      </c>
      <c r="U656" s="170">
        <f t="shared" si="663"/>
        <v>2579.0958799999999</v>
      </c>
      <c r="V656" s="170">
        <f t="shared" si="663"/>
        <v>0</v>
      </c>
      <c r="W656" s="170">
        <f t="shared" si="663"/>
        <v>2282.1408099999999</v>
      </c>
      <c r="X656" s="170">
        <f t="shared" si="663"/>
        <v>2282.1408099999999</v>
      </c>
      <c r="Y656" s="170">
        <f t="shared" si="663"/>
        <v>0</v>
      </c>
      <c r="Z656" s="170">
        <f t="shared" si="663"/>
        <v>1421.66626</v>
      </c>
      <c r="AA656" s="170">
        <f t="shared" si="663"/>
        <v>0</v>
      </c>
      <c r="AB656" s="170">
        <f t="shared" si="663"/>
        <v>0</v>
      </c>
      <c r="AC656" s="170">
        <f t="shared" si="663"/>
        <v>0</v>
      </c>
      <c r="AD656" s="170">
        <f t="shared" si="663"/>
        <v>0</v>
      </c>
      <c r="AE656" s="170">
        <f t="shared" si="663"/>
        <v>3006</v>
      </c>
      <c r="AF656" s="170">
        <f t="shared" si="663"/>
        <v>0</v>
      </c>
      <c r="AG656" s="170">
        <f t="shared" si="663"/>
        <v>0</v>
      </c>
      <c r="AH656" s="170">
        <f t="shared" si="663"/>
        <v>0</v>
      </c>
      <c r="AI656" s="170">
        <f t="shared" si="663"/>
        <v>0</v>
      </c>
      <c r="AJ656" s="170">
        <f t="shared" si="663"/>
        <v>3006</v>
      </c>
      <c r="AK656" s="170">
        <f t="shared" si="663"/>
        <v>0</v>
      </c>
      <c r="AL656" s="170">
        <f t="shared" si="663"/>
        <v>0</v>
      </c>
      <c r="AM656" s="170">
        <f t="shared" si="663"/>
        <v>0</v>
      </c>
      <c r="AN656" s="170">
        <f t="shared" si="663"/>
        <v>0</v>
      </c>
      <c r="AO656" s="170">
        <f t="shared" si="663"/>
        <v>3006</v>
      </c>
      <c r="AP656" s="170">
        <f t="shared" si="663"/>
        <v>0</v>
      </c>
      <c r="AQ656" s="170">
        <f t="shared" si="663"/>
        <v>0</v>
      </c>
      <c r="AR656" s="170">
        <f t="shared" si="663"/>
        <v>0</v>
      </c>
      <c r="AS656" s="170">
        <f t="shared" si="663"/>
        <v>0</v>
      </c>
      <c r="AT656" s="170">
        <f t="shared" si="663"/>
        <v>3006</v>
      </c>
      <c r="AU656" s="170">
        <f t="shared" si="663"/>
        <v>0</v>
      </c>
      <c r="AV656" s="170">
        <f t="shared" si="663"/>
        <v>0</v>
      </c>
      <c r="AW656" s="170">
        <f t="shared" si="663"/>
        <v>0</v>
      </c>
      <c r="AX656" s="170">
        <f t="shared" si="663"/>
        <v>0</v>
      </c>
      <c r="AY656" s="170">
        <f t="shared" si="663"/>
        <v>5416.8107799999998</v>
      </c>
      <c r="AZ656" s="170">
        <f t="shared" si="663"/>
        <v>0</v>
      </c>
      <c r="BA656" s="170">
        <f t="shared" si="663"/>
        <v>0</v>
      </c>
      <c r="BB656" s="170"/>
      <c r="BC656" s="267"/>
    </row>
    <row r="657" spans="1:55" ht="21" customHeight="1">
      <c r="A657" s="266"/>
      <c r="B657" s="266"/>
      <c r="C657" s="266"/>
      <c r="D657" s="211" t="s">
        <v>270</v>
      </c>
      <c r="E657" s="168">
        <f>H657+K657+N657+Q657+T657+W657+Z657+AE657+AJ657+AO657+AT657+AY657</f>
        <v>6380</v>
      </c>
      <c r="F657" s="168">
        <f t="shared" si="660"/>
        <v>3369.09888</v>
      </c>
      <c r="G657" s="168">
        <f t="shared" si="591"/>
        <v>52.807192476489021</v>
      </c>
      <c r="H657" s="170">
        <f t="shared" ref="H657:BA657" si="664">H650</f>
        <v>0</v>
      </c>
      <c r="I657" s="170">
        <f t="shared" si="664"/>
        <v>0</v>
      </c>
      <c r="J657" s="170">
        <f t="shared" si="664"/>
        <v>0</v>
      </c>
      <c r="K657" s="170">
        <f t="shared" si="664"/>
        <v>936.35874000000001</v>
      </c>
      <c r="L657" s="170">
        <f t="shared" si="664"/>
        <v>936.35874000000001</v>
      </c>
      <c r="M657" s="170">
        <f t="shared" si="664"/>
        <v>0</v>
      </c>
      <c r="N657" s="170">
        <f t="shared" si="664"/>
        <v>740.47514000000001</v>
      </c>
      <c r="O657" s="170">
        <f t="shared" si="664"/>
        <v>740.47514000000001</v>
      </c>
      <c r="P657" s="170">
        <f t="shared" si="664"/>
        <v>0</v>
      </c>
      <c r="Q657" s="170">
        <f t="shared" si="664"/>
        <v>721.92556999999999</v>
      </c>
      <c r="R657" s="170">
        <f t="shared" si="664"/>
        <v>721.92556999999999</v>
      </c>
      <c r="S657" s="170">
        <f t="shared" si="664"/>
        <v>0</v>
      </c>
      <c r="T657" s="170">
        <f t="shared" si="664"/>
        <v>562.21328000000005</v>
      </c>
      <c r="U657" s="170">
        <f t="shared" si="664"/>
        <v>562.21328000000005</v>
      </c>
      <c r="V657" s="170">
        <f t="shared" si="664"/>
        <v>0</v>
      </c>
      <c r="W657" s="170">
        <f t="shared" si="664"/>
        <v>408.12615</v>
      </c>
      <c r="X657" s="170">
        <f t="shared" si="664"/>
        <v>408.12615</v>
      </c>
      <c r="Y657" s="170">
        <f t="shared" si="664"/>
        <v>0</v>
      </c>
      <c r="Z657" s="170">
        <f t="shared" si="664"/>
        <v>231.02726999999993</v>
      </c>
      <c r="AA657" s="170">
        <f t="shared" si="664"/>
        <v>0</v>
      </c>
      <c r="AB657" s="170">
        <f t="shared" si="664"/>
        <v>0</v>
      </c>
      <c r="AC657" s="170">
        <f t="shared" si="664"/>
        <v>0</v>
      </c>
      <c r="AD657" s="170">
        <f t="shared" si="664"/>
        <v>0</v>
      </c>
      <c r="AE657" s="170">
        <f t="shared" si="664"/>
        <v>532</v>
      </c>
      <c r="AF657" s="170">
        <f t="shared" si="664"/>
        <v>0</v>
      </c>
      <c r="AG657" s="170">
        <f t="shared" si="664"/>
        <v>0</v>
      </c>
      <c r="AH657" s="170">
        <f t="shared" si="664"/>
        <v>0</v>
      </c>
      <c r="AI657" s="170">
        <f t="shared" si="664"/>
        <v>0</v>
      </c>
      <c r="AJ657" s="170">
        <f t="shared" si="664"/>
        <v>532</v>
      </c>
      <c r="AK657" s="170">
        <f t="shared" si="664"/>
        <v>0</v>
      </c>
      <c r="AL657" s="170">
        <f t="shared" si="664"/>
        <v>0</v>
      </c>
      <c r="AM657" s="170">
        <f t="shared" si="664"/>
        <v>0</v>
      </c>
      <c r="AN657" s="170">
        <f t="shared" si="664"/>
        <v>0</v>
      </c>
      <c r="AO657" s="170">
        <f t="shared" si="664"/>
        <v>532</v>
      </c>
      <c r="AP657" s="170">
        <f t="shared" si="664"/>
        <v>0</v>
      </c>
      <c r="AQ657" s="170">
        <f t="shared" si="664"/>
        <v>0</v>
      </c>
      <c r="AR657" s="170">
        <f t="shared" si="664"/>
        <v>0</v>
      </c>
      <c r="AS657" s="170">
        <f t="shared" si="664"/>
        <v>0</v>
      </c>
      <c r="AT657" s="170">
        <f t="shared" si="664"/>
        <v>532</v>
      </c>
      <c r="AU657" s="170">
        <f t="shared" si="664"/>
        <v>0</v>
      </c>
      <c r="AV657" s="170">
        <f t="shared" si="664"/>
        <v>0</v>
      </c>
      <c r="AW657" s="170">
        <f t="shared" si="664"/>
        <v>0</v>
      </c>
      <c r="AX657" s="170">
        <f t="shared" si="664"/>
        <v>0</v>
      </c>
      <c r="AY657" s="170">
        <f t="shared" si="664"/>
        <v>651.87384999999995</v>
      </c>
      <c r="AZ657" s="170">
        <f t="shared" si="664"/>
        <v>0</v>
      </c>
      <c r="BA657" s="170">
        <f t="shared" si="664"/>
        <v>0</v>
      </c>
      <c r="BB657" s="170"/>
      <c r="BC657" s="267"/>
    </row>
    <row r="658" spans="1:55" ht="82.5" customHeight="1">
      <c r="A658" s="266"/>
      <c r="B658" s="266"/>
      <c r="C658" s="266"/>
      <c r="D658" s="211" t="s">
        <v>276</v>
      </c>
      <c r="E658" s="168">
        <f t="shared" ref="E658:E660" si="665">H658+K658+N658+Q658+T658+W658+Z658+AE658+AJ658+AO658+AT658+AY658</f>
        <v>0</v>
      </c>
      <c r="F658" s="168">
        <f t="shared" si="660"/>
        <v>0</v>
      </c>
      <c r="G658" s="168"/>
      <c r="H658" s="170">
        <f t="shared" ref="H658:BA658" si="666">H651</f>
        <v>0</v>
      </c>
      <c r="I658" s="170">
        <f t="shared" si="666"/>
        <v>0</v>
      </c>
      <c r="J658" s="170">
        <f t="shared" si="666"/>
        <v>0</v>
      </c>
      <c r="K658" s="170">
        <f t="shared" si="666"/>
        <v>0</v>
      </c>
      <c r="L658" s="170">
        <f t="shared" si="666"/>
        <v>0</v>
      </c>
      <c r="M658" s="170">
        <f t="shared" si="666"/>
        <v>0</v>
      </c>
      <c r="N658" s="170">
        <f t="shared" si="666"/>
        <v>0</v>
      </c>
      <c r="O658" s="170">
        <f t="shared" si="666"/>
        <v>0</v>
      </c>
      <c r="P658" s="170">
        <f t="shared" si="666"/>
        <v>0</v>
      </c>
      <c r="Q658" s="170">
        <f t="shared" si="666"/>
        <v>0</v>
      </c>
      <c r="R658" s="170">
        <f t="shared" si="666"/>
        <v>0</v>
      </c>
      <c r="S658" s="170">
        <f t="shared" si="666"/>
        <v>0</v>
      </c>
      <c r="T658" s="170">
        <f t="shared" si="666"/>
        <v>0</v>
      </c>
      <c r="U658" s="170">
        <f t="shared" si="666"/>
        <v>0</v>
      </c>
      <c r="V658" s="170">
        <f t="shared" si="666"/>
        <v>0</v>
      </c>
      <c r="W658" s="170">
        <f t="shared" si="666"/>
        <v>0</v>
      </c>
      <c r="X658" s="170">
        <f t="shared" si="666"/>
        <v>0</v>
      </c>
      <c r="Y658" s="170">
        <f t="shared" si="666"/>
        <v>0</v>
      </c>
      <c r="Z658" s="170">
        <f t="shared" si="666"/>
        <v>0</v>
      </c>
      <c r="AA658" s="170">
        <f t="shared" si="666"/>
        <v>0</v>
      </c>
      <c r="AB658" s="170">
        <f t="shared" si="666"/>
        <v>0</v>
      </c>
      <c r="AC658" s="170">
        <f t="shared" si="666"/>
        <v>0</v>
      </c>
      <c r="AD658" s="170">
        <f t="shared" si="666"/>
        <v>0</v>
      </c>
      <c r="AE658" s="170">
        <f t="shared" si="666"/>
        <v>0</v>
      </c>
      <c r="AF658" s="170">
        <f t="shared" si="666"/>
        <v>0</v>
      </c>
      <c r="AG658" s="170">
        <f t="shared" si="666"/>
        <v>0</v>
      </c>
      <c r="AH658" s="170">
        <f t="shared" si="666"/>
        <v>0</v>
      </c>
      <c r="AI658" s="170">
        <f t="shared" si="666"/>
        <v>0</v>
      </c>
      <c r="AJ658" s="170">
        <f t="shared" si="666"/>
        <v>0</v>
      </c>
      <c r="AK658" s="170">
        <f t="shared" si="666"/>
        <v>0</v>
      </c>
      <c r="AL658" s="170">
        <f t="shared" si="666"/>
        <v>0</v>
      </c>
      <c r="AM658" s="170">
        <f t="shared" si="666"/>
        <v>0</v>
      </c>
      <c r="AN658" s="170">
        <f t="shared" si="666"/>
        <v>0</v>
      </c>
      <c r="AO658" s="170">
        <f t="shared" si="666"/>
        <v>0</v>
      </c>
      <c r="AP658" s="170">
        <f t="shared" si="666"/>
        <v>0</v>
      </c>
      <c r="AQ658" s="170">
        <f t="shared" si="666"/>
        <v>0</v>
      </c>
      <c r="AR658" s="170">
        <f t="shared" si="666"/>
        <v>0</v>
      </c>
      <c r="AS658" s="170">
        <f t="shared" si="666"/>
        <v>0</v>
      </c>
      <c r="AT658" s="170">
        <f t="shared" si="666"/>
        <v>0</v>
      </c>
      <c r="AU658" s="170">
        <f t="shared" si="666"/>
        <v>0</v>
      </c>
      <c r="AV658" s="170">
        <f t="shared" si="666"/>
        <v>0</v>
      </c>
      <c r="AW658" s="170">
        <f t="shared" si="666"/>
        <v>0</v>
      </c>
      <c r="AX658" s="170">
        <f t="shared" si="666"/>
        <v>0</v>
      </c>
      <c r="AY658" s="170">
        <f t="shared" si="666"/>
        <v>0</v>
      </c>
      <c r="AZ658" s="170">
        <f t="shared" si="666"/>
        <v>0</v>
      </c>
      <c r="BA658" s="170">
        <f t="shared" si="666"/>
        <v>0</v>
      </c>
      <c r="BB658" s="170"/>
      <c r="BC658" s="267"/>
    </row>
    <row r="659" spans="1:55" ht="21" customHeight="1">
      <c r="A659" s="266"/>
      <c r="B659" s="266"/>
      <c r="C659" s="266"/>
      <c r="D659" s="211" t="s">
        <v>271</v>
      </c>
      <c r="E659" s="168">
        <f t="shared" si="665"/>
        <v>0</v>
      </c>
      <c r="F659" s="168">
        <f t="shared" si="660"/>
        <v>0</v>
      </c>
      <c r="G659" s="168"/>
      <c r="H659" s="170">
        <f t="shared" ref="H659:BA659" si="667">H652</f>
        <v>0</v>
      </c>
      <c r="I659" s="170">
        <f t="shared" si="667"/>
        <v>0</v>
      </c>
      <c r="J659" s="170">
        <f t="shared" si="667"/>
        <v>0</v>
      </c>
      <c r="K659" s="170">
        <f t="shared" si="667"/>
        <v>0</v>
      </c>
      <c r="L659" s="170">
        <f t="shared" si="667"/>
        <v>0</v>
      </c>
      <c r="M659" s="170">
        <f t="shared" si="667"/>
        <v>0</v>
      </c>
      <c r="N659" s="170">
        <f t="shared" si="667"/>
        <v>0</v>
      </c>
      <c r="O659" s="170">
        <f t="shared" si="667"/>
        <v>0</v>
      </c>
      <c r="P659" s="170">
        <f t="shared" si="667"/>
        <v>0</v>
      </c>
      <c r="Q659" s="170">
        <f t="shared" si="667"/>
        <v>0</v>
      </c>
      <c r="R659" s="170">
        <f t="shared" si="667"/>
        <v>0</v>
      </c>
      <c r="S659" s="170">
        <f t="shared" si="667"/>
        <v>0</v>
      </c>
      <c r="T659" s="170">
        <f t="shared" si="667"/>
        <v>0</v>
      </c>
      <c r="U659" s="170">
        <f t="shared" si="667"/>
        <v>0</v>
      </c>
      <c r="V659" s="170">
        <f t="shared" si="667"/>
        <v>0</v>
      </c>
      <c r="W659" s="170">
        <f t="shared" si="667"/>
        <v>0</v>
      </c>
      <c r="X659" s="170">
        <f t="shared" si="667"/>
        <v>0</v>
      </c>
      <c r="Y659" s="170">
        <f t="shared" si="667"/>
        <v>0</v>
      </c>
      <c r="Z659" s="170">
        <f t="shared" si="667"/>
        <v>0</v>
      </c>
      <c r="AA659" s="170">
        <f t="shared" si="667"/>
        <v>0</v>
      </c>
      <c r="AB659" s="170">
        <f t="shared" si="667"/>
        <v>0</v>
      </c>
      <c r="AC659" s="170">
        <f t="shared" si="667"/>
        <v>0</v>
      </c>
      <c r="AD659" s="170">
        <f t="shared" si="667"/>
        <v>0</v>
      </c>
      <c r="AE659" s="170">
        <f t="shared" si="667"/>
        <v>0</v>
      </c>
      <c r="AF659" s="170">
        <f t="shared" si="667"/>
        <v>0</v>
      </c>
      <c r="AG659" s="170">
        <f t="shared" si="667"/>
        <v>0</v>
      </c>
      <c r="AH659" s="170">
        <f t="shared" si="667"/>
        <v>0</v>
      </c>
      <c r="AI659" s="170">
        <f t="shared" si="667"/>
        <v>0</v>
      </c>
      <c r="AJ659" s="170">
        <f t="shared" si="667"/>
        <v>0</v>
      </c>
      <c r="AK659" s="170">
        <f t="shared" si="667"/>
        <v>0</v>
      </c>
      <c r="AL659" s="170">
        <f t="shared" si="667"/>
        <v>0</v>
      </c>
      <c r="AM659" s="170">
        <f t="shared" si="667"/>
        <v>0</v>
      </c>
      <c r="AN659" s="170">
        <f t="shared" si="667"/>
        <v>0</v>
      </c>
      <c r="AO659" s="170">
        <f t="shared" si="667"/>
        <v>0</v>
      </c>
      <c r="AP659" s="170">
        <f t="shared" si="667"/>
        <v>0</v>
      </c>
      <c r="AQ659" s="170">
        <f t="shared" si="667"/>
        <v>0</v>
      </c>
      <c r="AR659" s="170">
        <f t="shared" si="667"/>
        <v>0</v>
      </c>
      <c r="AS659" s="170">
        <f t="shared" si="667"/>
        <v>0</v>
      </c>
      <c r="AT659" s="170">
        <f t="shared" si="667"/>
        <v>0</v>
      </c>
      <c r="AU659" s="170">
        <f t="shared" si="667"/>
        <v>0</v>
      </c>
      <c r="AV659" s="170">
        <f t="shared" si="667"/>
        <v>0</v>
      </c>
      <c r="AW659" s="170">
        <f t="shared" si="667"/>
        <v>0</v>
      </c>
      <c r="AX659" s="170">
        <f t="shared" si="667"/>
        <v>0</v>
      </c>
      <c r="AY659" s="170">
        <f t="shared" si="667"/>
        <v>0</v>
      </c>
      <c r="AZ659" s="170">
        <f t="shared" si="667"/>
        <v>0</v>
      </c>
      <c r="BA659" s="170">
        <f t="shared" si="667"/>
        <v>0</v>
      </c>
      <c r="BB659" s="170"/>
      <c r="BC659" s="267"/>
    </row>
    <row r="660" spans="1:55" ht="31.2">
      <c r="A660" s="266"/>
      <c r="B660" s="266"/>
      <c r="C660" s="266"/>
      <c r="D660" s="212" t="s">
        <v>43</v>
      </c>
      <c r="E660" s="168">
        <f t="shared" si="665"/>
        <v>0</v>
      </c>
      <c r="F660" s="168">
        <f t="shared" si="660"/>
        <v>0</v>
      </c>
      <c r="G660" s="168"/>
      <c r="H660" s="170">
        <f t="shared" ref="H660:BA660" si="668">H653</f>
        <v>0</v>
      </c>
      <c r="I660" s="170">
        <f t="shared" si="668"/>
        <v>0</v>
      </c>
      <c r="J660" s="170">
        <f t="shared" si="668"/>
        <v>0</v>
      </c>
      <c r="K660" s="170">
        <f t="shared" si="668"/>
        <v>0</v>
      </c>
      <c r="L660" s="170">
        <f t="shared" si="668"/>
        <v>0</v>
      </c>
      <c r="M660" s="170">
        <f t="shared" si="668"/>
        <v>0</v>
      </c>
      <c r="N660" s="170">
        <f t="shared" si="668"/>
        <v>0</v>
      </c>
      <c r="O660" s="170">
        <f t="shared" si="668"/>
        <v>0</v>
      </c>
      <c r="P660" s="170">
        <f t="shared" si="668"/>
        <v>0</v>
      </c>
      <c r="Q660" s="170">
        <f t="shared" si="668"/>
        <v>0</v>
      </c>
      <c r="R660" s="170">
        <f t="shared" si="668"/>
        <v>0</v>
      </c>
      <c r="S660" s="170">
        <f t="shared" si="668"/>
        <v>0</v>
      </c>
      <c r="T660" s="170">
        <f t="shared" si="668"/>
        <v>0</v>
      </c>
      <c r="U660" s="170">
        <f t="shared" si="668"/>
        <v>0</v>
      </c>
      <c r="V660" s="170">
        <f t="shared" si="668"/>
        <v>0</v>
      </c>
      <c r="W660" s="170">
        <f t="shared" si="668"/>
        <v>0</v>
      </c>
      <c r="X660" s="170">
        <f t="shared" si="668"/>
        <v>0</v>
      </c>
      <c r="Y660" s="170">
        <f t="shared" si="668"/>
        <v>0</v>
      </c>
      <c r="Z660" s="170">
        <f t="shared" si="668"/>
        <v>0</v>
      </c>
      <c r="AA660" s="170">
        <f t="shared" si="668"/>
        <v>0</v>
      </c>
      <c r="AB660" s="170">
        <f t="shared" si="668"/>
        <v>0</v>
      </c>
      <c r="AC660" s="170">
        <f t="shared" si="668"/>
        <v>0</v>
      </c>
      <c r="AD660" s="170">
        <f t="shared" si="668"/>
        <v>0</v>
      </c>
      <c r="AE660" s="170">
        <f t="shared" si="668"/>
        <v>0</v>
      </c>
      <c r="AF660" s="170">
        <f t="shared" si="668"/>
        <v>0</v>
      </c>
      <c r="AG660" s="170">
        <f t="shared" si="668"/>
        <v>0</v>
      </c>
      <c r="AH660" s="170">
        <f t="shared" si="668"/>
        <v>0</v>
      </c>
      <c r="AI660" s="170">
        <f t="shared" si="668"/>
        <v>0</v>
      </c>
      <c r="AJ660" s="170">
        <f t="shared" si="668"/>
        <v>0</v>
      </c>
      <c r="AK660" s="170">
        <f t="shared" si="668"/>
        <v>0</v>
      </c>
      <c r="AL660" s="170">
        <f t="shared" si="668"/>
        <v>0</v>
      </c>
      <c r="AM660" s="170">
        <f t="shared" si="668"/>
        <v>0</v>
      </c>
      <c r="AN660" s="170">
        <f t="shared" si="668"/>
        <v>0</v>
      </c>
      <c r="AO660" s="170">
        <f t="shared" si="668"/>
        <v>0</v>
      </c>
      <c r="AP660" s="170">
        <f t="shared" si="668"/>
        <v>0</v>
      </c>
      <c r="AQ660" s="170">
        <f t="shared" si="668"/>
        <v>0</v>
      </c>
      <c r="AR660" s="170">
        <f t="shared" si="668"/>
        <v>0</v>
      </c>
      <c r="AS660" s="170">
        <f t="shared" si="668"/>
        <v>0</v>
      </c>
      <c r="AT660" s="170">
        <f t="shared" si="668"/>
        <v>0</v>
      </c>
      <c r="AU660" s="170">
        <f t="shared" si="668"/>
        <v>0</v>
      </c>
      <c r="AV660" s="170">
        <f t="shared" si="668"/>
        <v>0</v>
      </c>
      <c r="AW660" s="170">
        <f t="shared" si="668"/>
        <v>0</v>
      </c>
      <c r="AX660" s="170">
        <f t="shared" si="668"/>
        <v>0</v>
      </c>
      <c r="AY660" s="170">
        <f t="shared" si="668"/>
        <v>0</v>
      </c>
      <c r="AZ660" s="170">
        <f t="shared" si="668"/>
        <v>0</v>
      </c>
      <c r="BA660" s="170">
        <f t="shared" si="668"/>
        <v>0</v>
      </c>
      <c r="BB660" s="170"/>
      <c r="BC660" s="267"/>
    </row>
    <row r="661" spans="1:55" ht="15.75" customHeight="1">
      <c r="A661" s="284" t="s">
        <v>359</v>
      </c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  <c r="Z661" s="284"/>
      <c r="AA661" s="284"/>
      <c r="AB661" s="284"/>
      <c r="AC661" s="284"/>
      <c r="AD661" s="284"/>
      <c r="AE661" s="284"/>
      <c r="AF661" s="284"/>
      <c r="AG661" s="284"/>
      <c r="AH661" s="284"/>
      <c r="AI661" s="284"/>
      <c r="AJ661" s="284"/>
      <c r="AK661" s="284"/>
      <c r="AL661" s="284"/>
      <c r="AM661" s="284"/>
      <c r="AN661" s="284"/>
      <c r="AO661" s="284"/>
      <c r="AP661" s="284"/>
      <c r="AQ661" s="284"/>
      <c r="AR661" s="284"/>
      <c r="AS661" s="284"/>
      <c r="AT661" s="284"/>
      <c r="AU661" s="284"/>
      <c r="AV661" s="284"/>
      <c r="AW661" s="284"/>
      <c r="AX661" s="284"/>
      <c r="AY661" s="284"/>
      <c r="AZ661" s="284"/>
      <c r="BA661" s="284"/>
      <c r="BB661" s="284"/>
      <c r="BC661" s="284"/>
    </row>
    <row r="662" spans="1:55" ht="15.75" customHeight="1">
      <c r="A662" s="284" t="s">
        <v>360</v>
      </c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  <c r="Z662" s="284"/>
      <c r="AA662" s="284"/>
      <c r="AB662" s="284"/>
      <c r="AC662" s="284"/>
      <c r="AD662" s="284"/>
      <c r="AE662" s="284"/>
      <c r="AF662" s="284"/>
      <c r="AG662" s="284"/>
      <c r="AH662" s="284"/>
      <c r="AI662" s="284"/>
      <c r="AJ662" s="284"/>
      <c r="AK662" s="284"/>
      <c r="AL662" s="284"/>
      <c r="AM662" s="284"/>
      <c r="AN662" s="284"/>
      <c r="AO662" s="284"/>
      <c r="AP662" s="284"/>
      <c r="AQ662" s="284"/>
      <c r="AR662" s="284"/>
      <c r="AS662" s="284"/>
      <c r="AT662" s="284"/>
      <c r="AU662" s="284"/>
      <c r="AV662" s="284"/>
      <c r="AW662" s="284"/>
      <c r="AX662" s="284"/>
      <c r="AY662" s="284"/>
      <c r="AZ662" s="284"/>
      <c r="BA662" s="284"/>
      <c r="BB662" s="284"/>
      <c r="BC662" s="284"/>
    </row>
    <row r="663" spans="1:55" ht="14.4">
      <c r="A663" s="286" t="s">
        <v>323</v>
      </c>
      <c r="B663" s="287"/>
      <c r="C663" s="287"/>
      <c r="D663" s="287"/>
      <c r="E663" s="287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  <c r="AA663" s="287"/>
      <c r="AB663" s="287"/>
      <c r="AC663" s="287"/>
      <c r="AD663" s="287"/>
      <c r="AE663" s="287"/>
      <c r="AF663" s="287"/>
      <c r="AG663" s="287"/>
      <c r="AH663" s="287"/>
      <c r="AI663" s="287"/>
      <c r="AJ663" s="287"/>
      <c r="AK663" s="287"/>
      <c r="AL663" s="287"/>
      <c r="AM663" s="287"/>
      <c r="AN663" s="287"/>
      <c r="AO663" s="287"/>
      <c r="AP663" s="287"/>
      <c r="AQ663" s="287"/>
      <c r="AR663" s="287"/>
      <c r="AS663" s="287"/>
      <c r="AT663" s="287"/>
      <c r="AU663" s="287"/>
      <c r="AV663" s="287"/>
      <c r="AW663" s="287"/>
      <c r="AX663" s="287"/>
      <c r="AY663" s="287"/>
      <c r="AZ663" s="287"/>
      <c r="BA663" s="287"/>
      <c r="BB663" s="287"/>
      <c r="BC663" s="287"/>
    </row>
    <row r="664" spans="1:55" ht="22.5" customHeight="1">
      <c r="A664" s="265" t="s">
        <v>94</v>
      </c>
      <c r="B664" s="277" t="s">
        <v>361</v>
      </c>
      <c r="C664" s="277" t="s">
        <v>301</v>
      </c>
      <c r="D664" s="154" t="s">
        <v>41</v>
      </c>
      <c r="E664" s="147">
        <f t="shared" ref="E664:E666" si="669">H664+K664+N664+Q664+T664+W664+Z664+AE664+AJ664+AO664+AT664+AY664</f>
        <v>0</v>
      </c>
      <c r="F664" s="147">
        <f t="shared" ref="F664:F670" si="670">I664+L664+O664+R664+U664+X664+AA664+AF664+AK664+AP664+AU664+AZ664</f>
        <v>0</v>
      </c>
      <c r="G664" s="151"/>
      <c r="H664" s="147">
        <f>H665+H666+H667+H669+H670</f>
        <v>0</v>
      </c>
      <c r="I664" s="147">
        <f t="shared" ref="I664" si="671">I665+I666+I667+I669+I670</f>
        <v>0</v>
      </c>
      <c r="J664" s="147"/>
      <c r="K664" s="147">
        <f t="shared" ref="K664:L664" si="672">K665+K666+K667+K669+K670</f>
        <v>0</v>
      </c>
      <c r="L664" s="147">
        <f t="shared" si="672"/>
        <v>0</v>
      </c>
      <c r="M664" s="147"/>
      <c r="N664" s="147">
        <f t="shared" ref="N664:O664" si="673">N665+N666+N667+N669+N670</f>
        <v>0</v>
      </c>
      <c r="O664" s="147">
        <f t="shared" si="673"/>
        <v>0</v>
      </c>
      <c r="P664" s="147"/>
      <c r="Q664" s="147">
        <f t="shared" ref="Q664:R664" si="674">Q665+Q666+Q667+Q669+Q670</f>
        <v>0</v>
      </c>
      <c r="R664" s="147">
        <f t="shared" si="674"/>
        <v>0</v>
      </c>
      <c r="S664" s="147"/>
      <c r="T664" s="147">
        <f t="shared" ref="T664:U664" si="675">T665+T666+T667+T669+T670</f>
        <v>0</v>
      </c>
      <c r="U664" s="147">
        <f t="shared" si="675"/>
        <v>0</v>
      </c>
      <c r="V664" s="147"/>
      <c r="W664" s="147">
        <f t="shared" ref="W664:X664" si="676">W665+W666+W667+W669+W670</f>
        <v>0</v>
      </c>
      <c r="X664" s="147">
        <f t="shared" si="676"/>
        <v>0</v>
      </c>
      <c r="Y664" s="147"/>
      <c r="Z664" s="147">
        <f t="shared" ref="Z664:AC664" si="677">Z665+Z666+Z667+Z669+Z670</f>
        <v>0</v>
      </c>
      <c r="AA664" s="147">
        <f t="shared" si="677"/>
        <v>0</v>
      </c>
      <c r="AB664" s="147">
        <f t="shared" si="677"/>
        <v>0</v>
      </c>
      <c r="AC664" s="147">
        <f t="shared" si="677"/>
        <v>0</v>
      </c>
      <c r="AD664" s="147"/>
      <c r="AE664" s="147">
        <f t="shared" ref="AE664:AH664" si="678">AE665+AE666+AE667+AE669+AE670</f>
        <v>0</v>
      </c>
      <c r="AF664" s="147">
        <f t="shared" si="678"/>
        <v>0</v>
      </c>
      <c r="AG664" s="147">
        <f t="shared" si="678"/>
        <v>0</v>
      </c>
      <c r="AH664" s="147">
        <f t="shared" si="678"/>
        <v>0</v>
      </c>
      <c r="AI664" s="147"/>
      <c r="AJ664" s="147">
        <f t="shared" ref="AJ664:AM664" si="679">AJ665+AJ666+AJ667+AJ669+AJ670</f>
        <v>0</v>
      </c>
      <c r="AK664" s="147">
        <f t="shared" si="679"/>
        <v>0</v>
      </c>
      <c r="AL664" s="147">
        <f t="shared" si="679"/>
        <v>0</v>
      </c>
      <c r="AM664" s="147">
        <f t="shared" si="679"/>
        <v>0</v>
      </c>
      <c r="AN664" s="147"/>
      <c r="AO664" s="147">
        <f t="shared" ref="AO664:AR664" si="680">AO665+AO666+AO667+AO669+AO670</f>
        <v>0</v>
      </c>
      <c r="AP664" s="147">
        <f t="shared" si="680"/>
        <v>0</v>
      </c>
      <c r="AQ664" s="147">
        <f t="shared" si="680"/>
        <v>0</v>
      </c>
      <c r="AR664" s="147">
        <f t="shared" si="680"/>
        <v>0</v>
      </c>
      <c r="AS664" s="147"/>
      <c r="AT664" s="147">
        <f t="shared" ref="AT664:AW664" si="681">AT665+AT666+AT667+AT669+AT670</f>
        <v>0</v>
      </c>
      <c r="AU664" s="147"/>
      <c r="AV664" s="147">
        <f t="shared" si="681"/>
        <v>0</v>
      </c>
      <c r="AW664" s="147">
        <f t="shared" si="681"/>
        <v>0</v>
      </c>
      <c r="AX664" s="147"/>
      <c r="AY664" s="147">
        <f t="shared" ref="AY664:AZ664" si="682">AY665+AY666+AY667+AY669+AY670</f>
        <v>0</v>
      </c>
      <c r="AZ664" s="147">
        <f t="shared" si="682"/>
        <v>0</v>
      </c>
      <c r="BA664" s="151"/>
      <c r="BB664" s="274" t="s">
        <v>435</v>
      </c>
      <c r="BC664" s="180"/>
    </row>
    <row r="665" spans="1:55" ht="32.25" customHeight="1">
      <c r="A665" s="265"/>
      <c r="B665" s="277"/>
      <c r="C665" s="277"/>
      <c r="D665" s="152" t="s">
        <v>37</v>
      </c>
      <c r="E665" s="147">
        <f t="shared" si="669"/>
        <v>0</v>
      </c>
      <c r="F665" s="147">
        <f t="shared" si="670"/>
        <v>0</v>
      </c>
      <c r="G665" s="151"/>
      <c r="H665" s="147"/>
      <c r="I665" s="147"/>
      <c r="J665" s="151"/>
      <c r="K665" s="147"/>
      <c r="L665" s="147"/>
      <c r="M665" s="151"/>
      <c r="N665" s="147"/>
      <c r="O665" s="147"/>
      <c r="P665" s="151"/>
      <c r="Q665" s="147"/>
      <c r="R665" s="147"/>
      <c r="S665" s="151"/>
      <c r="T665" s="147"/>
      <c r="U665" s="147"/>
      <c r="V665" s="151"/>
      <c r="W665" s="147"/>
      <c r="X665" s="147"/>
      <c r="Y665" s="151"/>
      <c r="Z665" s="147"/>
      <c r="AA665" s="147"/>
      <c r="AB665" s="151"/>
      <c r="AC665" s="151"/>
      <c r="AD665" s="151"/>
      <c r="AE665" s="147"/>
      <c r="AF665" s="147"/>
      <c r="AG665" s="151"/>
      <c r="AH665" s="151"/>
      <c r="AI665" s="151"/>
      <c r="AJ665" s="147"/>
      <c r="AK665" s="147"/>
      <c r="AL665" s="151"/>
      <c r="AM665" s="151"/>
      <c r="AN665" s="151"/>
      <c r="AO665" s="147"/>
      <c r="AP665" s="147"/>
      <c r="AQ665" s="151"/>
      <c r="AR665" s="151"/>
      <c r="AS665" s="151"/>
      <c r="AT665" s="147"/>
      <c r="AU665" s="147"/>
      <c r="AV665" s="151"/>
      <c r="AW665" s="151"/>
      <c r="AX665" s="151"/>
      <c r="AY665" s="151"/>
      <c r="AZ665" s="151"/>
      <c r="BA665" s="151"/>
      <c r="BB665" s="275"/>
      <c r="BC665" s="180"/>
    </row>
    <row r="666" spans="1:55" ht="50.25" customHeight="1">
      <c r="A666" s="265"/>
      <c r="B666" s="277"/>
      <c r="C666" s="277"/>
      <c r="D666" s="178" t="s">
        <v>2</v>
      </c>
      <c r="E666" s="147">
        <f t="shared" si="669"/>
        <v>0</v>
      </c>
      <c r="F666" s="147">
        <f t="shared" si="670"/>
        <v>0</v>
      </c>
      <c r="G666" s="151"/>
      <c r="H666" s="147"/>
      <c r="I666" s="147"/>
      <c r="J666" s="151"/>
      <c r="K666" s="147"/>
      <c r="L666" s="147"/>
      <c r="M666" s="151"/>
      <c r="N666" s="147"/>
      <c r="O666" s="147"/>
      <c r="P666" s="151"/>
      <c r="Q666" s="147"/>
      <c r="R666" s="147"/>
      <c r="S666" s="151"/>
      <c r="T666" s="147"/>
      <c r="U666" s="147"/>
      <c r="V666" s="151"/>
      <c r="W666" s="147"/>
      <c r="X666" s="147"/>
      <c r="Y666" s="151"/>
      <c r="Z666" s="147"/>
      <c r="AA666" s="147"/>
      <c r="AB666" s="151"/>
      <c r="AC666" s="151"/>
      <c r="AD666" s="151"/>
      <c r="AE666" s="147"/>
      <c r="AF666" s="147"/>
      <c r="AG666" s="151"/>
      <c r="AH666" s="151"/>
      <c r="AI666" s="151"/>
      <c r="AJ666" s="147"/>
      <c r="AK666" s="147"/>
      <c r="AL666" s="151"/>
      <c r="AM666" s="151"/>
      <c r="AN666" s="151"/>
      <c r="AO666" s="147"/>
      <c r="AP666" s="147"/>
      <c r="AQ666" s="151"/>
      <c r="AR666" s="151"/>
      <c r="AS666" s="151"/>
      <c r="AT666" s="147"/>
      <c r="AU666" s="147"/>
      <c r="AV666" s="151"/>
      <c r="AW666" s="151"/>
      <c r="AX666" s="151"/>
      <c r="AY666" s="151"/>
      <c r="AZ666" s="151"/>
      <c r="BA666" s="151"/>
      <c r="BB666" s="275"/>
      <c r="BC666" s="180"/>
    </row>
    <row r="667" spans="1:55" ht="22.5" customHeight="1">
      <c r="A667" s="265"/>
      <c r="B667" s="277"/>
      <c r="C667" s="277"/>
      <c r="D667" s="211" t="s">
        <v>270</v>
      </c>
      <c r="E667" s="147">
        <f>H667+K667+N667+Q667+T667+W667+Z667+AE667+AJ667+AO667+AT667+AY667</f>
        <v>0</v>
      </c>
      <c r="F667" s="147">
        <f t="shared" si="670"/>
        <v>0</v>
      </c>
      <c r="G667" s="151"/>
      <c r="H667" s="147"/>
      <c r="I667" s="147"/>
      <c r="J667" s="151"/>
      <c r="K667" s="147"/>
      <c r="L667" s="147"/>
      <c r="M667" s="151"/>
      <c r="N667" s="147"/>
      <c r="O667" s="147"/>
      <c r="P667" s="151"/>
      <c r="Q667" s="147"/>
      <c r="R667" s="147"/>
      <c r="S667" s="151"/>
      <c r="T667" s="147"/>
      <c r="U667" s="147"/>
      <c r="V667" s="151"/>
      <c r="W667" s="147"/>
      <c r="X667" s="147"/>
      <c r="Y667" s="151"/>
      <c r="Z667" s="147"/>
      <c r="AA667" s="147"/>
      <c r="AB667" s="151"/>
      <c r="AC667" s="151"/>
      <c r="AD667" s="151"/>
      <c r="AE667" s="147"/>
      <c r="AF667" s="147"/>
      <c r="AG667" s="151"/>
      <c r="AH667" s="151"/>
      <c r="AI667" s="151"/>
      <c r="AJ667" s="147"/>
      <c r="AK667" s="147"/>
      <c r="AL667" s="151"/>
      <c r="AM667" s="151"/>
      <c r="AN667" s="151"/>
      <c r="AO667" s="147"/>
      <c r="AP667" s="147"/>
      <c r="AQ667" s="151"/>
      <c r="AR667" s="151"/>
      <c r="AS667" s="151"/>
      <c r="AT667" s="147"/>
      <c r="AU667" s="147"/>
      <c r="AV667" s="151"/>
      <c r="AW667" s="151"/>
      <c r="AX667" s="151"/>
      <c r="AY667" s="151"/>
      <c r="AZ667" s="151"/>
      <c r="BA667" s="151"/>
      <c r="BB667" s="275"/>
      <c r="BC667" s="180"/>
    </row>
    <row r="668" spans="1:55" ht="82.5" customHeight="1">
      <c r="A668" s="265"/>
      <c r="B668" s="277"/>
      <c r="C668" s="277"/>
      <c r="D668" s="211" t="s">
        <v>276</v>
      </c>
      <c r="E668" s="147">
        <f t="shared" ref="E668:E673" si="683">H668+K668+N668+Q668+T668+W668+Z668+AE668+AJ668+AO668+AT668+AY668</f>
        <v>0</v>
      </c>
      <c r="F668" s="147">
        <f t="shared" si="670"/>
        <v>0</v>
      </c>
      <c r="G668" s="151"/>
      <c r="H668" s="147"/>
      <c r="I668" s="147"/>
      <c r="J668" s="151"/>
      <c r="K668" s="147"/>
      <c r="L668" s="147"/>
      <c r="M668" s="151"/>
      <c r="N668" s="147"/>
      <c r="O668" s="147"/>
      <c r="P668" s="151"/>
      <c r="Q668" s="147"/>
      <c r="R668" s="147"/>
      <c r="S668" s="151"/>
      <c r="T668" s="147"/>
      <c r="U668" s="147"/>
      <c r="V668" s="151"/>
      <c r="W668" s="147"/>
      <c r="X668" s="147"/>
      <c r="Y668" s="151"/>
      <c r="Z668" s="147"/>
      <c r="AA668" s="147"/>
      <c r="AB668" s="151"/>
      <c r="AC668" s="151"/>
      <c r="AD668" s="151"/>
      <c r="AE668" s="147"/>
      <c r="AF668" s="147"/>
      <c r="AG668" s="151"/>
      <c r="AH668" s="151"/>
      <c r="AI668" s="151"/>
      <c r="AJ668" s="147"/>
      <c r="AK668" s="147"/>
      <c r="AL668" s="151"/>
      <c r="AM668" s="151"/>
      <c r="AN668" s="151"/>
      <c r="AO668" s="147"/>
      <c r="AP668" s="147"/>
      <c r="AQ668" s="151"/>
      <c r="AR668" s="151"/>
      <c r="AS668" s="151"/>
      <c r="AT668" s="147"/>
      <c r="AU668" s="147"/>
      <c r="AV668" s="151"/>
      <c r="AW668" s="151"/>
      <c r="AX668" s="151"/>
      <c r="AY668" s="151"/>
      <c r="AZ668" s="151"/>
      <c r="BA668" s="151"/>
      <c r="BB668" s="275"/>
      <c r="BC668" s="180"/>
    </row>
    <row r="669" spans="1:55" ht="22.5" customHeight="1">
      <c r="A669" s="265"/>
      <c r="B669" s="277"/>
      <c r="C669" s="277"/>
      <c r="D669" s="211" t="s">
        <v>271</v>
      </c>
      <c r="E669" s="147">
        <f t="shared" si="683"/>
        <v>0</v>
      </c>
      <c r="F669" s="147">
        <f t="shared" si="670"/>
        <v>0</v>
      </c>
      <c r="G669" s="151"/>
      <c r="H669" s="147"/>
      <c r="I669" s="147"/>
      <c r="J669" s="151"/>
      <c r="K669" s="147"/>
      <c r="L669" s="147"/>
      <c r="M669" s="151"/>
      <c r="N669" s="147"/>
      <c r="O669" s="147"/>
      <c r="P669" s="151"/>
      <c r="Q669" s="147"/>
      <c r="R669" s="147"/>
      <c r="S669" s="151"/>
      <c r="T669" s="147"/>
      <c r="U669" s="147"/>
      <c r="V669" s="151"/>
      <c r="W669" s="147"/>
      <c r="X669" s="147"/>
      <c r="Y669" s="151"/>
      <c r="Z669" s="147"/>
      <c r="AA669" s="147"/>
      <c r="AB669" s="151"/>
      <c r="AC669" s="151"/>
      <c r="AD669" s="151"/>
      <c r="AE669" s="147"/>
      <c r="AF669" s="147"/>
      <c r="AG669" s="151"/>
      <c r="AH669" s="151"/>
      <c r="AI669" s="151"/>
      <c r="AJ669" s="147"/>
      <c r="AK669" s="147"/>
      <c r="AL669" s="151"/>
      <c r="AM669" s="151"/>
      <c r="AN669" s="151"/>
      <c r="AO669" s="147"/>
      <c r="AP669" s="147"/>
      <c r="AQ669" s="151"/>
      <c r="AR669" s="151"/>
      <c r="AS669" s="151"/>
      <c r="AT669" s="147"/>
      <c r="AU669" s="147"/>
      <c r="AV669" s="151"/>
      <c r="AW669" s="151"/>
      <c r="AX669" s="151"/>
      <c r="AY669" s="151"/>
      <c r="AZ669" s="151"/>
      <c r="BA669" s="151"/>
      <c r="BB669" s="275"/>
      <c r="BC669" s="180"/>
    </row>
    <row r="670" spans="1:55" ht="31.2">
      <c r="A670" s="265"/>
      <c r="B670" s="277"/>
      <c r="C670" s="277"/>
      <c r="D670" s="212" t="s">
        <v>43</v>
      </c>
      <c r="E670" s="147">
        <f t="shared" si="683"/>
        <v>0</v>
      </c>
      <c r="F670" s="147">
        <f t="shared" si="670"/>
        <v>0</v>
      </c>
      <c r="G670" s="151"/>
      <c r="H670" s="147"/>
      <c r="I670" s="147"/>
      <c r="J670" s="151"/>
      <c r="K670" s="147"/>
      <c r="L670" s="147"/>
      <c r="M670" s="151"/>
      <c r="N670" s="147"/>
      <c r="O670" s="147"/>
      <c r="P670" s="151"/>
      <c r="Q670" s="147"/>
      <c r="R670" s="147"/>
      <c r="S670" s="151"/>
      <c r="T670" s="147"/>
      <c r="U670" s="147"/>
      <c r="V670" s="151"/>
      <c r="W670" s="147"/>
      <c r="X670" s="147"/>
      <c r="Y670" s="151"/>
      <c r="Z670" s="147"/>
      <c r="AA670" s="147"/>
      <c r="AB670" s="151"/>
      <c r="AC670" s="151"/>
      <c r="AD670" s="151"/>
      <c r="AE670" s="147"/>
      <c r="AF670" s="147"/>
      <c r="AG670" s="151"/>
      <c r="AH670" s="151"/>
      <c r="AI670" s="151"/>
      <c r="AJ670" s="147"/>
      <c r="AK670" s="147"/>
      <c r="AL670" s="151"/>
      <c r="AM670" s="151"/>
      <c r="AN670" s="151"/>
      <c r="AO670" s="147"/>
      <c r="AP670" s="147"/>
      <c r="AQ670" s="151"/>
      <c r="AR670" s="151"/>
      <c r="AS670" s="151"/>
      <c r="AT670" s="147"/>
      <c r="AU670" s="147"/>
      <c r="AV670" s="151"/>
      <c r="AW670" s="151"/>
      <c r="AX670" s="151"/>
      <c r="AY670" s="151"/>
      <c r="AZ670" s="151"/>
      <c r="BA670" s="151"/>
      <c r="BB670" s="276"/>
      <c r="BC670" s="180"/>
    </row>
    <row r="671" spans="1:55" ht="22.5" customHeight="1">
      <c r="A671" s="265" t="s">
        <v>362</v>
      </c>
      <c r="B671" s="266"/>
      <c r="C671" s="266"/>
      <c r="D671" s="154" t="s">
        <v>41</v>
      </c>
      <c r="E671" s="147">
        <f t="shared" si="683"/>
        <v>0</v>
      </c>
      <c r="F671" s="147">
        <f t="shared" ref="F671:F677" si="684">I671+L671+O671+R671+U671+X671+AA671+AF671+AK671+AP671+AU671+AZ671</f>
        <v>0</v>
      </c>
      <c r="G671" s="151"/>
      <c r="H671" s="147">
        <f>H672+H673+H674+H676+H677</f>
        <v>0</v>
      </c>
      <c r="I671" s="147">
        <f t="shared" ref="I671" si="685">I672+I673+I674+I676+I677</f>
        <v>0</v>
      </c>
      <c r="J671" s="147"/>
      <c r="K671" s="147">
        <f t="shared" ref="K671:L671" si="686">K672+K673+K674+K676+K677</f>
        <v>0</v>
      </c>
      <c r="L671" s="147">
        <f t="shared" si="686"/>
        <v>0</v>
      </c>
      <c r="M671" s="147"/>
      <c r="N671" s="147">
        <f t="shared" ref="N671:O671" si="687">N672+N673+N674+N676+N677</f>
        <v>0</v>
      </c>
      <c r="O671" s="147">
        <f t="shared" si="687"/>
        <v>0</v>
      </c>
      <c r="P671" s="147"/>
      <c r="Q671" s="147">
        <f t="shared" ref="Q671:R671" si="688">Q672+Q673+Q674+Q676+Q677</f>
        <v>0</v>
      </c>
      <c r="R671" s="147">
        <f t="shared" si="688"/>
        <v>0</v>
      </c>
      <c r="S671" s="147"/>
      <c r="T671" s="147">
        <f t="shared" ref="T671:U671" si="689">T672+T673+T674+T676+T677</f>
        <v>0</v>
      </c>
      <c r="U671" s="147">
        <f t="shared" si="689"/>
        <v>0</v>
      </c>
      <c r="V671" s="147"/>
      <c r="W671" s="147">
        <f t="shared" ref="W671:X671" si="690">W672+W673+W674+W676+W677</f>
        <v>0</v>
      </c>
      <c r="X671" s="147">
        <f t="shared" si="690"/>
        <v>0</v>
      </c>
      <c r="Y671" s="147"/>
      <c r="Z671" s="147">
        <f t="shared" ref="Z671:AC671" si="691">Z672+Z673+Z674+Z676+Z677</f>
        <v>0</v>
      </c>
      <c r="AA671" s="147">
        <f t="shared" si="691"/>
        <v>0</v>
      </c>
      <c r="AB671" s="147">
        <f t="shared" si="691"/>
        <v>0</v>
      </c>
      <c r="AC671" s="147">
        <f t="shared" si="691"/>
        <v>0</v>
      </c>
      <c r="AD671" s="147"/>
      <c r="AE671" s="147">
        <f t="shared" ref="AE671:AH671" si="692">AE672+AE673+AE674+AE676+AE677</f>
        <v>0</v>
      </c>
      <c r="AF671" s="147">
        <f t="shared" si="692"/>
        <v>0</v>
      </c>
      <c r="AG671" s="147">
        <f t="shared" si="692"/>
        <v>0</v>
      </c>
      <c r="AH671" s="147">
        <f t="shared" si="692"/>
        <v>0</v>
      </c>
      <c r="AI671" s="147"/>
      <c r="AJ671" s="147">
        <f t="shared" ref="AJ671:AM671" si="693">AJ672+AJ673+AJ674+AJ676+AJ677</f>
        <v>0</v>
      </c>
      <c r="AK671" s="147">
        <f t="shared" si="693"/>
        <v>0</v>
      </c>
      <c r="AL671" s="147">
        <f t="shared" si="693"/>
        <v>0</v>
      </c>
      <c r="AM671" s="147">
        <f t="shared" si="693"/>
        <v>0</v>
      </c>
      <c r="AN671" s="147"/>
      <c r="AO671" s="147">
        <f t="shared" ref="AO671:AR671" si="694">AO672+AO673+AO674+AO676+AO677</f>
        <v>0</v>
      </c>
      <c r="AP671" s="147">
        <f t="shared" si="694"/>
        <v>0</v>
      </c>
      <c r="AQ671" s="147">
        <f t="shared" si="694"/>
        <v>0</v>
      </c>
      <c r="AR671" s="147">
        <f t="shared" si="694"/>
        <v>0</v>
      </c>
      <c r="AS671" s="147"/>
      <c r="AT671" s="147">
        <f t="shared" ref="AT671:AW671" si="695">AT672+AT673+AT674+AT676+AT677</f>
        <v>0</v>
      </c>
      <c r="AU671" s="147"/>
      <c r="AV671" s="147">
        <f t="shared" si="695"/>
        <v>0</v>
      </c>
      <c r="AW671" s="147">
        <f t="shared" si="695"/>
        <v>0</v>
      </c>
      <c r="AX671" s="147"/>
      <c r="AY671" s="147">
        <f t="shared" ref="AY671:AZ671" si="696">AY672+AY673+AY674+AY676+AY677</f>
        <v>0</v>
      </c>
      <c r="AZ671" s="147">
        <f t="shared" si="696"/>
        <v>0</v>
      </c>
      <c r="BA671" s="151"/>
      <c r="BB671" s="151"/>
      <c r="BC671" s="180"/>
    </row>
    <row r="672" spans="1:55" ht="32.25" customHeight="1">
      <c r="A672" s="265"/>
      <c r="B672" s="266"/>
      <c r="C672" s="266"/>
      <c r="D672" s="152" t="s">
        <v>37</v>
      </c>
      <c r="E672" s="147">
        <f t="shared" si="683"/>
        <v>0</v>
      </c>
      <c r="F672" s="147">
        <f t="shared" si="684"/>
        <v>0</v>
      </c>
      <c r="G672" s="151"/>
      <c r="H672" s="147">
        <f>H665</f>
        <v>0</v>
      </c>
      <c r="I672" s="147">
        <f t="shared" ref="I672:BA672" si="697">I665</f>
        <v>0</v>
      </c>
      <c r="J672" s="147">
        <f t="shared" si="697"/>
        <v>0</v>
      </c>
      <c r="K672" s="147">
        <f t="shared" si="697"/>
        <v>0</v>
      </c>
      <c r="L672" s="147">
        <f t="shared" si="697"/>
        <v>0</v>
      </c>
      <c r="M672" s="147">
        <f t="shared" si="697"/>
        <v>0</v>
      </c>
      <c r="N672" s="147">
        <f t="shared" si="697"/>
        <v>0</v>
      </c>
      <c r="O672" s="147">
        <f t="shared" si="697"/>
        <v>0</v>
      </c>
      <c r="P672" s="147">
        <f t="shared" si="697"/>
        <v>0</v>
      </c>
      <c r="Q672" s="147">
        <f t="shared" si="697"/>
        <v>0</v>
      </c>
      <c r="R672" s="147">
        <f t="shared" si="697"/>
        <v>0</v>
      </c>
      <c r="S672" s="147">
        <f t="shared" si="697"/>
        <v>0</v>
      </c>
      <c r="T672" s="147">
        <f t="shared" si="697"/>
        <v>0</v>
      </c>
      <c r="U672" s="147">
        <f t="shared" si="697"/>
        <v>0</v>
      </c>
      <c r="V672" s="147">
        <f t="shared" si="697"/>
        <v>0</v>
      </c>
      <c r="W672" s="147">
        <f t="shared" si="697"/>
        <v>0</v>
      </c>
      <c r="X672" s="147">
        <f t="shared" si="697"/>
        <v>0</v>
      </c>
      <c r="Y672" s="147">
        <f t="shared" si="697"/>
        <v>0</v>
      </c>
      <c r="Z672" s="147">
        <f t="shared" si="697"/>
        <v>0</v>
      </c>
      <c r="AA672" s="147">
        <f t="shared" si="697"/>
        <v>0</v>
      </c>
      <c r="AB672" s="147">
        <f t="shared" si="697"/>
        <v>0</v>
      </c>
      <c r="AC672" s="147">
        <f t="shared" si="697"/>
        <v>0</v>
      </c>
      <c r="AD672" s="147">
        <f t="shared" si="697"/>
        <v>0</v>
      </c>
      <c r="AE672" s="147">
        <f t="shared" si="697"/>
        <v>0</v>
      </c>
      <c r="AF672" s="147">
        <f t="shared" si="697"/>
        <v>0</v>
      </c>
      <c r="AG672" s="147">
        <f t="shared" si="697"/>
        <v>0</v>
      </c>
      <c r="AH672" s="147">
        <f t="shared" si="697"/>
        <v>0</v>
      </c>
      <c r="AI672" s="147">
        <f t="shared" si="697"/>
        <v>0</v>
      </c>
      <c r="AJ672" s="147">
        <f t="shared" si="697"/>
        <v>0</v>
      </c>
      <c r="AK672" s="147">
        <f t="shared" si="697"/>
        <v>0</v>
      </c>
      <c r="AL672" s="147">
        <f t="shared" si="697"/>
        <v>0</v>
      </c>
      <c r="AM672" s="147">
        <f t="shared" si="697"/>
        <v>0</v>
      </c>
      <c r="AN672" s="147">
        <f t="shared" si="697"/>
        <v>0</v>
      </c>
      <c r="AO672" s="147">
        <f t="shared" si="697"/>
        <v>0</v>
      </c>
      <c r="AP672" s="147">
        <f t="shared" si="697"/>
        <v>0</v>
      </c>
      <c r="AQ672" s="147">
        <f t="shared" si="697"/>
        <v>0</v>
      </c>
      <c r="AR672" s="147">
        <f t="shared" si="697"/>
        <v>0</v>
      </c>
      <c r="AS672" s="147">
        <f t="shared" si="697"/>
        <v>0</v>
      </c>
      <c r="AT672" s="147">
        <f t="shared" si="697"/>
        <v>0</v>
      </c>
      <c r="AU672" s="147"/>
      <c r="AV672" s="147">
        <f t="shared" si="697"/>
        <v>0</v>
      </c>
      <c r="AW672" s="147">
        <f t="shared" si="697"/>
        <v>0</v>
      </c>
      <c r="AX672" s="147">
        <f t="shared" si="697"/>
        <v>0</v>
      </c>
      <c r="AY672" s="147">
        <f t="shared" si="697"/>
        <v>0</v>
      </c>
      <c r="AZ672" s="147">
        <f t="shared" si="697"/>
        <v>0</v>
      </c>
      <c r="BA672" s="147">
        <f t="shared" si="697"/>
        <v>0</v>
      </c>
      <c r="BB672" s="147"/>
      <c r="BC672" s="180"/>
    </row>
    <row r="673" spans="1:55" ht="50.25" customHeight="1">
      <c r="A673" s="265"/>
      <c r="B673" s="266"/>
      <c r="C673" s="266"/>
      <c r="D673" s="178" t="s">
        <v>2</v>
      </c>
      <c r="E673" s="147">
        <f t="shared" si="683"/>
        <v>0</v>
      </c>
      <c r="F673" s="147">
        <f t="shared" si="684"/>
        <v>0</v>
      </c>
      <c r="G673" s="151"/>
      <c r="H673" s="147">
        <f t="shared" ref="H673:BA673" si="698">H666</f>
        <v>0</v>
      </c>
      <c r="I673" s="147">
        <f t="shared" si="698"/>
        <v>0</v>
      </c>
      <c r="J673" s="147">
        <f t="shared" si="698"/>
        <v>0</v>
      </c>
      <c r="K673" s="147">
        <f t="shared" si="698"/>
        <v>0</v>
      </c>
      <c r="L673" s="147">
        <f t="shared" si="698"/>
        <v>0</v>
      </c>
      <c r="M673" s="147">
        <f t="shared" si="698"/>
        <v>0</v>
      </c>
      <c r="N673" s="147">
        <f t="shared" si="698"/>
        <v>0</v>
      </c>
      <c r="O673" s="147">
        <f t="shared" si="698"/>
        <v>0</v>
      </c>
      <c r="P673" s="147">
        <f t="shared" si="698"/>
        <v>0</v>
      </c>
      <c r="Q673" s="147">
        <f t="shared" si="698"/>
        <v>0</v>
      </c>
      <c r="R673" s="147">
        <f t="shared" si="698"/>
        <v>0</v>
      </c>
      <c r="S673" s="147">
        <f t="shared" si="698"/>
        <v>0</v>
      </c>
      <c r="T673" s="147">
        <f t="shared" si="698"/>
        <v>0</v>
      </c>
      <c r="U673" s="147">
        <f t="shared" si="698"/>
        <v>0</v>
      </c>
      <c r="V673" s="147">
        <f t="shared" si="698"/>
        <v>0</v>
      </c>
      <c r="W673" s="147">
        <f t="shared" si="698"/>
        <v>0</v>
      </c>
      <c r="X673" s="147">
        <f t="shared" si="698"/>
        <v>0</v>
      </c>
      <c r="Y673" s="147">
        <f t="shared" si="698"/>
        <v>0</v>
      </c>
      <c r="Z673" s="147">
        <f t="shared" si="698"/>
        <v>0</v>
      </c>
      <c r="AA673" s="147">
        <f t="shared" si="698"/>
        <v>0</v>
      </c>
      <c r="AB673" s="147">
        <f t="shared" si="698"/>
        <v>0</v>
      </c>
      <c r="AC673" s="147">
        <f t="shared" si="698"/>
        <v>0</v>
      </c>
      <c r="AD673" s="147">
        <f t="shared" si="698"/>
        <v>0</v>
      </c>
      <c r="AE673" s="147">
        <f t="shared" si="698"/>
        <v>0</v>
      </c>
      <c r="AF673" s="147">
        <f t="shared" si="698"/>
        <v>0</v>
      </c>
      <c r="AG673" s="147">
        <f t="shared" si="698"/>
        <v>0</v>
      </c>
      <c r="AH673" s="147">
        <f t="shared" si="698"/>
        <v>0</v>
      </c>
      <c r="AI673" s="147">
        <f t="shared" si="698"/>
        <v>0</v>
      </c>
      <c r="AJ673" s="147">
        <f t="shared" si="698"/>
        <v>0</v>
      </c>
      <c r="AK673" s="147">
        <f t="shared" si="698"/>
        <v>0</v>
      </c>
      <c r="AL673" s="147">
        <f t="shared" si="698"/>
        <v>0</v>
      </c>
      <c r="AM673" s="147">
        <f t="shared" si="698"/>
        <v>0</v>
      </c>
      <c r="AN673" s="147">
        <f t="shared" si="698"/>
        <v>0</v>
      </c>
      <c r="AO673" s="147">
        <f t="shared" si="698"/>
        <v>0</v>
      </c>
      <c r="AP673" s="147">
        <f t="shared" si="698"/>
        <v>0</v>
      </c>
      <c r="AQ673" s="147">
        <f t="shared" si="698"/>
        <v>0</v>
      </c>
      <c r="AR673" s="147">
        <f t="shared" si="698"/>
        <v>0</v>
      </c>
      <c r="AS673" s="147">
        <f t="shared" si="698"/>
        <v>0</v>
      </c>
      <c r="AT673" s="147">
        <f t="shared" si="698"/>
        <v>0</v>
      </c>
      <c r="AU673" s="147"/>
      <c r="AV673" s="147">
        <f t="shared" si="698"/>
        <v>0</v>
      </c>
      <c r="AW673" s="147">
        <f t="shared" si="698"/>
        <v>0</v>
      </c>
      <c r="AX673" s="147">
        <f t="shared" si="698"/>
        <v>0</v>
      </c>
      <c r="AY673" s="147">
        <f t="shared" si="698"/>
        <v>0</v>
      </c>
      <c r="AZ673" s="147">
        <f t="shared" si="698"/>
        <v>0</v>
      </c>
      <c r="BA673" s="147">
        <f t="shared" si="698"/>
        <v>0</v>
      </c>
      <c r="BB673" s="147"/>
      <c r="BC673" s="180"/>
    </row>
    <row r="674" spans="1:55" ht="22.5" customHeight="1">
      <c r="A674" s="265"/>
      <c r="B674" s="266"/>
      <c r="C674" s="266"/>
      <c r="D674" s="211" t="s">
        <v>270</v>
      </c>
      <c r="E674" s="147">
        <f>H674+K674+N674+Q674+T674+W674+Z674+AE674+AJ674+AO674+AT674+AY674</f>
        <v>0</v>
      </c>
      <c r="F674" s="147">
        <f t="shared" si="684"/>
        <v>0</v>
      </c>
      <c r="G674" s="151"/>
      <c r="H674" s="147">
        <f t="shared" ref="H674:BA674" si="699">H667</f>
        <v>0</v>
      </c>
      <c r="I674" s="147">
        <f t="shared" si="699"/>
        <v>0</v>
      </c>
      <c r="J674" s="147">
        <f t="shared" si="699"/>
        <v>0</v>
      </c>
      <c r="K674" s="147">
        <f t="shared" si="699"/>
        <v>0</v>
      </c>
      <c r="L674" s="147">
        <f t="shared" si="699"/>
        <v>0</v>
      </c>
      <c r="M674" s="147">
        <f t="shared" si="699"/>
        <v>0</v>
      </c>
      <c r="N674" s="147">
        <f t="shared" si="699"/>
        <v>0</v>
      </c>
      <c r="O674" s="147">
        <f t="shared" si="699"/>
        <v>0</v>
      </c>
      <c r="P674" s="147">
        <f t="shared" si="699"/>
        <v>0</v>
      </c>
      <c r="Q674" s="147">
        <f t="shared" si="699"/>
        <v>0</v>
      </c>
      <c r="R674" s="147">
        <f t="shared" si="699"/>
        <v>0</v>
      </c>
      <c r="S674" s="147">
        <f t="shared" si="699"/>
        <v>0</v>
      </c>
      <c r="T674" s="147">
        <f t="shared" si="699"/>
        <v>0</v>
      </c>
      <c r="U674" s="147">
        <f t="shared" si="699"/>
        <v>0</v>
      </c>
      <c r="V674" s="147">
        <f t="shared" si="699"/>
        <v>0</v>
      </c>
      <c r="W674" s="147">
        <f t="shared" si="699"/>
        <v>0</v>
      </c>
      <c r="X674" s="147">
        <f t="shared" si="699"/>
        <v>0</v>
      </c>
      <c r="Y674" s="147">
        <f t="shared" si="699"/>
        <v>0</v>
      </c>
      <c r="Z674" s="147">
        <f t="shared" si="699"/>
        <v>0</v>
      </c>
      <c r="AA674" s="147">
        <f t="shared" si="699"/>
        <v>0</v>
      </c>
      <c r="AB674" s="147">
        <f t="shared" si="699"/>
        <v>0</v>
      </c>
      <c r="AC674" s="147">
        <f t="shared" si="699"/>
        <v>0</v>
      </c>
      <c r="AD674" s="147">
        <f t="shared" si="699"/>
        <v>0</v>
      </c>
      <c r="AE674" s="147">
        <f t="shared" si="699"/>
        <v>0</v>
      </c>
      <c r="AF674" s="147">
        <f t="shared" si="699"/>
        <v>0</v>
      </c>
      <c r="AG674" s="147">
        <f t="shared" si="699"/>
        <v>0</v>
      </c>
      <c r="AH674" s="147">
        <f t="shared" si="699"/>
        <v>0</v>
      </c>
      <c r="AI674" s="147">
        <f t="shared" si="699"/>
        <v>0</v>
      </c>
      <c r="AJ674" s="147">
        <f t="shared" si="699"/>
        <v>0</v>
      </c>
      <c r="AK674" s="147">
        <f t="shared" si="699"/>
        <v>0</v>
      </c>
      <c r="AL674" s="147">
        <f t="shared" si="699"/>
        <v>0</v>
      </c>
      <c r="AM674" s="147">
        <f t="shared" si="699"/>
        <v>0</v>
      </c>
      <c r="AN674" s="147">
        <f t="shared" si="699"/>
        <v>0</v>
      </c>
      <c r="AO674" s="147">
        <f t="shared" si="699"/>
        <v>0</v>
      </c>
      <c r="AP674" s="147">
        <f t="shared" si="699"/>
        <v>0</v>
      </c>
      <c r="AQ674" s="147">
        <f t="shared" si="699"/>
        <v>0</v>
      </c>
      <c r="AR674" s="147">
        <f t="shared" si="699"/>
        <v>0</v>
      </c>
      <c r="AS674" s="147">
        <f t="shared" si="699"/>
        <v>0</v>
      </c>
      <c r="AT674" s="147">
        <f t="shared" si="699"/>
        <v>0</v>
      </c>
      <c r="AU674" s="147"/>
      <c r="AV674" s="147">
        <f t="shared" si="699"/>
        <v>0</v>
      </c>
      <c r="AW674" s="147">
        <f t="shared" si="699"/>
        <v>0</v>
      </c>
      <c r="AX674" s="147">
        <f t="shared" si="699"/>
        <v>0</v>
      </c>
      <c r="AY674" s="147">
        <f t="shared" si="699"/>
        <v>0</v>
      </c>
      <c r="AZ674" s="147">
        <f t="shared" si="699"/>
        <v>0</v>
      </c>
      <c r="BA674" s="147">
        <f t="shared" si="699"/>
        <v>0</v>
      </c>
      <c r="BB674" s="147"/>
      <c r="BC674" s="180"/>
    </row>
    <row r="675" spans="1:55" ht="82.5" customHeight="1">
      <c r="A675" s="265"/>
      <c r="B675" s="266"/>
      <c r="C675" s="266"/>
      <c r="D675" s="211" t="s">
        <v>276</v>
      </c>
      <c r="E675" s="147">
        <f t="shared" ref="E675:E677" si="700">H675+K675+N675+Q675+T675+W675+Z675+AE675+AJ675+AO675+AT675+AY675</f>
        <v>0</v>
      </c>
      <c r="F675" s="147">
        <f t="shared" si="684"/>
        <v>0</v>
      </c>
      <c r="G675" s="151"/>
      <c r="H675" s="147">
        <f t="shared" ref="H675:BA675" si="701">H668</f>
        <v>0</v>
      </c>
      <c r="I675" s="147">
        <f t="shared" si="701"/>
        <v>0</v>
      </c>
      <c r="J675" s="147">
        <f t="shared" si="701"/>
        <v>0</v>
      </c>
      <c r="K675" s="147">
        <f t="shared" si="701"/>
        <v>0</v>
      </c>
      <c r="L675" s="147">
        <f t="shared" si="701"/>
        <v>0</v>
      </c>
      <c r="M675" s="147">
        <f t="shared" si="701"/>
        <v>0</v>
      </c>
      <c r="N675" s="147">
        <f t="shared" si="701"/>
        <v>0</v>
      </c>
      <c r="O675" s="147">
        <f t="shared" si="701"/>
        <v>0</v>
      </c>
      <c r="P675" s="147">
        <f t="shared" si="701"/>
        <v>0</v>
      </c>
      <c r="Q675" s="147">
        <f t="shared" si="701"/>
        <v>0</v>
      </c>
      <c r="R675" s="147">
        <f t="shared" si="701"/>
        <v>0</v>
      </c>
      <c r="S675" s="147">
        <f t="shared" si="701"/>
        <v>0</v>
      </c>
      <c r="T675" s="147">
        <f t="shared" si="701"/>
        <v>0</v>
      </c>
      <c r="U675" s="147">
        <f t="shared" si="701"/>
        <v>0</v>
      </c>
      <c r="V675" s="147">
        <f t="shared" si="701"/>
        <v>0</v>
      </c>
      <c r="W675" s="147">
        <f t="shared" si="701"/>
        <v>0</v>
      </c>
      <c r="X675" s="147">
        <f t="shared" si="701"/>
        <v>0</v>
      </c>
      <c r="Y675" s="147">
        <f t="shared" si="701"/>
        <v>0</v>
      </c>
      <c r="Z675" s="147">
        <f t="shared" si="701"/>
        <v>0</v>
      </c>
      <c r="AA675" s="147">
        <f t="shared" si="701"/>
        <v>0</v>
      </c>
      <c r="AB675" s="147">
        <f t="shared" si="701"/>
        <v>0</v>
      </c>
      <c r="AC675" s="147">
        <f t="shared" si="701"/>
        <v>0</v>
      </c>
      <c r="AD675" s="147">
        <f t="shared" si="701"/>
        <v>0</v>
      </c>
      <c r="AE675" s="147">
        <f t="shared" si="701"/>
        <v>0</v>
      </c>
      <c r="AF675" s="147">
        <f t="shared" si="701"/>
        <v>0</v>
      </c>
      <c r="AG675" s="147">
        <f t="shared" si="701"/>
        <v>0</v>
      </c>
      <c r="AH675" s="147">
        <f t="shared" si="701"/>
        <v>0</v>
      </c>
      <c r="AI675" s="147">
        <f t="shared" si="701"/>
        <v>0</v>
      </c>
      <c r="AJ675" s="147">
        <f t="shared" si="701"/>
        <v>0</v>
      </c>
      <c r="AK675" s="147">
        <f t="shared" si="701"/>
        <v>0</v>
      </c>
      <c r="AL675" s="147">
        <f t="shared" si="701"/>
        <v>0</v>
      </c>
      <c r="AM675" s="147">
        <f t="shared" si="701"/>
        <v>0</v>
      </c>
      <c r="AN675" s="147">
        <f t="shared" si="701"/>
        <v>0</v>
      </c>
      <c r="AO675" s="147">
        <f t="shared" si="701"/>
        <v>0</v>
      </c>
      <c r="AP675" s="147">
        <f t="shared" si="701"/>
        <v>0</v>
      </c>
      <c r="AQ675" s="147">
        <f t="shared" si="701"/>
        <v>0</v>
      </c>
      <c r="AR675" s="147">
        <f t="shared" si="701"/>
        <v>0</v>
      </c>
      <c r="AS675" s="147">
        <f t="shared" si="701"/>
        <v>0</v>
      </c>
      <c r="AT675" s="147">
        <f t="shared" si="701"/>
        <v>0</v>
      </c>
      <c r="AU675" s="147"/>
      <c r="AV675" s="147">
        <f t="shared" si="701"/>
        <v>0</v>
      </c>
      <c r="AW675" s="147">
        <f t="shared" si="701"/>
        <v>0</v>
      </c>
      <c r="AX675" s="147">
        <f t="shared" si="701"/>
        <v>0</v>
      </c>
      <c r="AY675" s="147">
        <f t="shared" si="701"/>
        <v>0</v>
      </c>
      <c r="AZ675" s="147">
        <f t="shared" si="701"/>
        <v>0</v>
      </c>
      <c r="BA675" s="147">
        <f t="shared" si="701"/>
        <v>0</v>
      </c>
      <c r="BB675" s="147"/>
      <c r="BC675" s="180"/>
    </row>
    <row r="676" spans="1:55" ht="22.5" customHeight="1">
      <c r="A676" s="265"/>
      <c r="B676" s="266"/>
      <c r="C676" s="266"/>
      <c r="D676" s="211" t="s">
        <v>271</v>
      </c>
      <c r="E676" s="147">
        <f t="shared" si="700"/>
        <v>0</v>
      </c>
      <c r="F676" s="147">
        <f t="shared" si="684"/>
        <v>0</v>
      </c>
      <c r="G676" s="151"/>
      <c r="H676" s="147">
        <f t="shared" ref="H676:BA676" si="702">H669</f>
        <v>0</v>
      </c>
      <c r="I676" s="147">
        <f t="shared" si="702"/>
        <v>0</v>
      </c>
      <c r="J676" s="147">
        <f t="shared" si="702"/>
        <v>0</v>
      </c>
      <c r="K676" s="147">
        <f t="shared" si="702"/>
        <v>0</v>
      </c>
      <c r="L676" s="147">
        <f t="shared" si="702"/>
        <v>0</v>
      </c>
      <c r="M676" s="147">
        <f t="shared" si="702"/>
        <v>0</v>
      </c>
      <c r="N676" s="147">
        <f t="shared" si="702"/>
        <v>0</v>
      </c>
      <c r="O676" s="147">
        <f t="shared" si="702"/>
        <v>0</v>
      </c>
      <c r="P676" s="147">
        <f t="shared" si="702"/>
        <v>0</v>
      </c>
      <c r="Q676" s="147">
        <f t="shared" si="702"/>
        <v>0</v>
      </c>
      <c r="R676" s="147">
        <f t="shared" si="702"/>
        <v>0</v>
      </c>
      <c r="S676" s="147">
        <f t="shared" si="702"/>
        <v>0</v>
      </c>
      <c r="T676" s="147">
        <f t="shared" si="702"/>
        <v>0</v>
      </c>
      <c r="U676" s="147">
        <f t="shared" si="702"/>
        <v>0</v>
      </c>
      <c r="V676" s="147">
        <f t="shared" si="702"/>
        <v>0</v>
      </c>
      <c r="W676" s="147">
        <f t="shared" si="702"/>
        <v>0</v>
      </c>
      <c r="X676" s="147">
        <f t="shared" si="702"/>
        <v>0</v>
      </c>
      <c r="Y676" s="147">
        <f t="shared" si="702"/>
        <v>0</v>
      </c>
      <c r="Z676" s="147">
        <f t="shared" si="702"/>
        <v>0</v>
      </c>
      <c r="AA676" s="147">
        <f t="shared" si="702"/>
        <v>0</v>
      </c>
      <c r="AB676" s="147">
        <f t="shared" si="702"/>
        <v>0</v>
      </c>
      <c r="AC676" s="147">
        <f t="shared" si="702"/>
        <v>0</v>
      </c>
      <c r="AD676" s="147">
        <f t="shared" si="702"/>
        <v>0</v>
      </c>
      <c r="AE676" s="147">
        <f t="shared" si="702"/>
        <v>0</v>
      </c>
      <c r="AF676" s="147">
        <f t="shared" si="702"/>
        <v>0</v>
      </c>
      <c r="AG676" s="147">
        <f t="shared" si="702"/>
        <v>0</v>
      </c>
      <c r="AH676" s="147">
        <f t="shared" si="702"/>
        <v>0</v>
      </c>
      <c r="AI676" s="147">
        <f t="shared" si="702"/>
        <v>0</v>
      </c>
      <c r="AJ676" s="147">
        <f t="shared" si="702"/>
        <v>0</v>
      </c>
      <c r="AK676" s="147">
        <f t="shared" si="702"/>
        <v>0</v>
      </c>
      <c r="AL676" s="147">
        <f t="shared" si="702"/>
        <v>0</v>
      </c>
      <c r="AM676" s="147">
        <f t="shared" si="702"/>
        <v>0</v>
      </c>
      <c r="AN676" s="147">
        <f t="shared" si="702"/>
        <v>0</v>
      </c>
      <c r="AO676" s="147">
        <f t="shared" si="702"/>
        <v>0</v>
      </c>
      <c r="AP676" s="147">
        <f t="shared" si="702"/>
        <v>0</v>
      </c>
      <c r="AQ676" s="147">
        <f t="shared" si="702"/>
        <v>0</v>
      </c>
      <c r="AR676" s="147">
        <f t="shared" si="702"/>
        <v>0</v>
      </c>
      <c r="AS676" s="147">
        <f t="shared" si="702"/>
        <v>0</v>
      </c>
      <c r="AT676" s="147">
        <f t="shared" si="702"/>
        <v>0</v>
      </c>
      <c r="AU676" s="147"/>
      <c r="AV676" s="147">
        <f t="shared" si="702"/>
        <v>0</v>
      </c>
      <c r="AW676" s="147">
        <f t="shared" si="702"/>
        <v>0</v>
      </c>
      <c r="AX676" s="147">
        <f t="shared" si="702"/>
        <v>0</v>
      </c>
      <c r="AY676" s="147">
        <f t="shared" si="702"/>
        <v>0</v>
      </c>
      <c r="AZ676" s="147">
        <f t="shared" si="702"/>
        <v>0</v>
      </c>
      <c r="BA676" s="147">
        <f t="shared" si="702"/>
        <v>0</v>
      </c>
      <c r="BB676" s="147"/>
      <c r="BC676" s="180"/>
    </row>
    <row r="677" spans="1:55" ht="31.2">
      <c r="A677" s="265"/>
      <c r="B677" s="266"/>
      <c r="C677" s="266"/>
      <c r="D677" s="212" t="s">
        <v>43</v>
      </c>
      <c r="E677" s="147">
        <f t="shared" si="700"/>
        <v>0</v>
      </c>
      <c r="F677" s="147">
        <f t="shared" si="684"/>
        <v>0</v>
      </c>
      <c r="G677" s="151"/>
      <c r="H677" s="147">
        <f t="shared" ref="H677:BA677" si="703">H670</f>
        <v>0</v>
      </c>
      <c r="I677" s="147">
        <f t="shared" si="703"/>
        <v>0</v>
      </c>
      <c r="J677" s="147">
        <f t="shared" si="703"/>
        <v>0</v>
      </c>
      <c r="K677" s="147">
        <f t="shared" si="703"/>
        <v>0</v>
      </c>
      <c r="L677" s="147">
        <f t="shared" si="703"/>
        <v>0</v>
      </c>
      <c r="M677" s="147">
        <f t="shared" si="703"/>
        <v>0</v>
      </c>
      <c r="N677" s="147">
        <f t="shared" si="703"/>
        <v>0</v>
      </c>
      <c r="O677" s="147">
        <f t="shared" si="703"/>
        <v>0</v>
      </c>
      <c r="P677" s="147">
        <f t="shared" si="703"/>
        <v>0</v>
      </c>
      <c r="Q677" s="147">
        <f t="shared" si="703"/>
        <v>0</v>
      </c>
      <c r="R677" s="147">
        <f t="shared" si="703"/>
        <v>0</v>
      </c>
      <c r="S677" s="147">
        <f t="shared" si="703"/>
        <v>0</v>
      </c>
      <c r="T677" s="147">
        <f t="shared" si="703"/>
        <v>0</v>
      </c>
      <c r="U677" s="147">
        <f t="shared" si="703"/>
        <v>0</v>
      </c>
      <c r="V677" s="147">
        <f t="shared" si="703"/>
        <v>0</v>
      </c>
      <c r="W677" s="147">
        <f t="shared" si="703"/>
        <v>0</v>
      </c>
      <c r="X677" s="147">
        <f t="shared" si="703"/>
        <v>0</v>
      </c>
      <c r="Y677" s="147">
        <f t="shared" si="703"/>
        <v>0</v>
      </c>
      <c r="Z677" s="147">
        <f t="shared" si="703"/>
        <v>0</v>
      </c>
      <c r="AA677" s="147">
        <f t="shared" si="703"/>
        <v>0</v>
      </c>
      <c r="AB677" s="147">
        <f t="shared" si="703"/>
        <v>0</v>
      </c>
      <c r="AC677" s="147">
        <f t="shared" si="703"/>
        <v>0</v>
      </c>
      <c r="AD677" s="147">
        <f t="shared" si="703"/>
        <v>0</v>
      </c>
      <c r="AE677" s="147">
        <f t="shared" si="703"/>
        <v>0</v>
      </c>
      <c r="AF677" s="147">
        <f t="shared" si="703"/>
        <v>0</v>
      </c>
      <c r="AG677" s="147">
        <f t="shared" si="703"/>
        <v>0</v>
      </c>
      <c r="AH677" s="147">
        <f t="shared" si="703"/>
        <v>0</v>
      </c>
      <c r="AI677" s="147">
        <f t="shared" si="703"/>
        <v>0</v>
      </c>
      <c r="AJ677" s="147">
        <f t="shared" si="703"/>
        <v>0</v>
      </c>
      <c r="AK677" s="147">
        <f t="shared" si="703"/>
        <v>0</v>
      </c>
      <c r="AL677" s="147">
        <f t="shared" si="703"/>
        <v>0</v>
      </c>
      <c r="AM677" s="147">
        <f t="shared" si="703"/>
        <v>0</v>
      </c>
      <c r="AN677" s="147">
        <f t="shared" si="703"/>
        <v>0</v>
      </c>
      <c r="AO677" s="147">
        <f t="shared" si="703"/>
        <v>0</v>
      </c>
      <c r="AP677" s="147">
        <f t="shared" si="703"/>
        <v>0</v>
      </c>
      <c r="AQ677" s="147">
        <f t="shared" si="703"/>
        <v>0</v>
      </c>
      <c r="AR677" s="147">
        <f t="shared" si="703"/>
        <v>0</v>
      </c>
      <c r="AS677" s="147">
        <f t="shared" si="703"/>
        <v>0</v>
      </c>
      <c r="AT677" s="147">
        <f t="shared" si="703"/>
        <v>0</v>
      </c>
      <c r="AU677" s="147"/>
      <c r="AV677" s="147">
        <f t="shared" si="703"/>
        <v>0</v>
      </c>
      <c r="AW677" s="147">
        <f t="shared" si="703"/>
        <v>0</v>
      </c>
      <c r="AX677" s="147">
        <f t="shared" si="703"/>
        <v>0</v>
      </c>
      <c r="AY677" s="147">
        <f t="shared" si="703"/>
        <v>0</v>
      </c>
      <c r="AZ677" s="147">
        <f t="shared" si="703"/>
        <v>0</v>
      </c>
      <c r="BA677" s="147">
        <f t="shared" si="703"/>
        <v>0</v>
      </c>
      <c r="BB677" s="147"/>
      <c r="BC677" s="180"/>
    </row>
    <row r="678" spans="1:55" ht="22.5" customHeight="1">
      <c r="A678" s="265" t="s">
        <v>324</v>
      </c>
      <c r="B678" s="266"/>
      <c r="C678" s="266"/>
      <c r="D678" s="154" t="s">
        <v>41</v>
      </c>
      <c r="E678" s="147">
        <f t="shared" ref="E678:E680" si="704">H678+K678+N678+Q678+T678+W678+Z678+AE678+AJ678+AO678+AT678+AY678</f>
        <v>0</v>
      </c>
      <c r="F678" s="147">
        <f t="shared" ref="F678:F684" si="705">I678+L678+O678+R678+U678+X678+AA678+AF678+AK678+AP678+AU678+AZ678</f>
        <v>0</v>
      </c>
      <c r="G678" s="151"/>
      <c r="H678" s="147">
        <f>H679+H680+H681+H683+H684</f>
        <v>0</v>
      </c>
      <c r="I678" s="147">
        <f t="shared" ref="I678" si="706">I679+I680+I681+I683+I684</f>
        <v>0</v>
      </c>
      <c r="J678" s="147"/>
      <c r="K678" s="147">
        <f t="shared" ref="K678:L678" si="707">K679+K680+K681+K683+K684</f>
        <v>0</v>
      </c>
      <c r="L678" s="147">
        <f t="shared" si="707"/>
        <v>0</v>
      </c>
      <c r="M678" s="147"/>
      <c r="N678" s="147">
        <f t="shared" ref="N678:O678" si="708">N679+N680+N681+N683+N684</f>
        <v>0</v>
      </c>
      <c r="O678" s="147">
        <f t="shared" si="708"/>
        <v>0</v>
      </c>
      <c r="P678" s="147"/>
      <c r="Q678" s="147">
        <f t="shared" ref="Q678:R678" si="709">Q679+Q680+Q681+Q683+Q684</f>
        <v>0</v>
      </c>
      <c r="R678" s="147">
        <f t="shared" si="709"/>
        <v>0</v>
      </c>
      <c r="S678" s="147"/>
      <c r="T678" s="147">
        <f t="shared" ref="T678:U678" si="710">T679+T680+T681+T683+T684</f>
        <v>0</v>
      </c>
      <c r="U678" s="147">
        <f t="shared" si="710"/>
        <v>0</v>
      </c>
      <c r="V678" s="147"/>
      <c r="W678" s="147">
        <f t="shared" ref="W678:X678" si="711">W679+W680+W681+W683+W684</f>
        <v>0</v>
      </c>
      <c r="X678" s="147">
        <f t="shared" si="711"/>
        <v>0</v>
      </c>
      <c r="Y678" s="147"/>
      <c r="Z678" s="147">
        <f t="shared" ref="Z678:AC678" si="712">Z679+Z680+Z681+Z683+Z684</f>
        <v>0</v>
      </c>
      <c r="AA678" s="147">
        <f t="shared" si="712"/>
        <v>0</v>
      </c>
      <c r="AB678" s="147">
        <f t="shared" si="712"/>
        <v>0</v>
      </c>
      <c r="AC678" s="147">
        <f t="shared" si="712"/>
        <v>0</v>
      </c>
      <c r="AD678" s="147"/>
      <c r="AE678" s="147">
        <f t="shared" ref="AE678:AH678" si="713">AE679+AE680+AE681+AE683+AE684</f>
        <v>0</v>
      </c>
      <c r="AF678" s="147">
        <f t="shared" si="713"/>
        <v>0</v>
      </c>
      <c r="AG678" s="147">
        <f t="shared" si="713"/>
        <v>0</v>
      </c>
      <c r="AH678" s="147">
        <f t="shared" si="713"/>
        <v>0</v>
      </c>
      <c r="AI678" s="147"/>
      <c r="AJ678" s="147">
        <f t="shared" ref="AJ678:AM678" si="714">AJ679+AJ680+AJ681+AJ683+AJ684</f>
        <v>0</v>
      </c>
      <c r="AK678" s="147">
        <f t="shared" si="714"/>
        <v>0</v>
      </c>
      <c r="AL678" s="147">
        <f t="shared" si="714"/>
        <v>0</v>
      </c>
      <c r="AM678" s="147">
        <f t="shared" si="714"/>
        <v>0</v>
      </c>
      <c r="AN678" s="147"/>
      <c r="AO678" s="147">
        <f t="shared" ref="AO678:AR678" si="715">AO679+AO680+AO681+AO683+AO684</f>
        <v>0</v>
      </c>
      <c r="AP678" s="147">
        <f t="shared" si="715"/>
        <v>0</v>
      </c>
      <c r="AQ678" s="147">
        <f t="shared" si="715"/>
        <v>0</v>
      </c>
      <c r="AR678" s="147">
        <f t="shared" si="715"/>
        <v>0</v>
      </c>
      <c r="AS678" s="147"/>
      <c r="AT678" s="147">
        <f t="shared" ref="AT678:AW678" si="716">AT679+AT680+AT681+AT683+AT684</f>
        <v>0</v>
      </c>
      <c r="AU678" s="147"/>
      <c r="AV678" s="147">
        <f t="shared" si="716"/>
        <v>0</v>
      </c>
      <c r="AW678" s="147">
        <f t="shared" si="716"/>
        <v>0</v>
      </c>
      <c r="AX678" s="147"/>
      <c r="AY678" s="147">
        <f t="shared" ref="AY678:AZ678" si="717">AY679+AY680+AY681+AY683+AY684</f>
        <v>0</v>
      </c>
      <c r="AZ678" s="147">
        <f t="shared" si="717"/>
        <v>0</v>
      </c>
      <c r="BA678" s="151"/>
      <c r="BB678" s="151"/>
      <c r="BC678" s="180"/>
    </row>
    <row r="679" spans="1:55" ht="32.25" customHeight="1">
      <c r="A679" s="265"/>
      <c r="B679" s="266"/>
      <c r="C679" s="266"/>
      <c r="D679" s="152" t="s">
        <v>37</v>
      </c>
      <c r="E679" s="147">
        <f t="shared" si="704"/>
        <v>0</v>
      </c>
      <c r="F679" s="147">
        <f t="shared" si="705"/>
        <v>0</v>
      </c>
      <c r="G679" s="151"/>
      <c r="H679" s="147">
        <f>H672</f>
        <v>0</v>
      </c>
      <c r="I679" s="147">
        <f t="shared" ref="I679:BA679" si="718">I672</f>
        <v>0</v>
      </c>
      <c r="J679" s="147">
        <f t="shared" si="718"/>
        <v>0</v>
      </c>
      <c r="K679" s="147">
        <f t="shared" si="718"/>
        <v>0</v>
      </c>
      <c r="L679" s="147">
        <f t="shared" si="718"/>
        <v>0</v>
      </c>
      <c r="M679" s="147">
        <f t="shared" si="718"/>
        <v>0</v>
      </c>
      <c r="N679" s="147">
        <f t="shared" si="718"/>
        <v>0</v>
      </c>
      <c r="O679" s="147">
        <f t="shared" si="718"/>
        <v>0</v>
      </c>
      <c r="P679" s="147">
        <f t="shared" si="718"/>
        <v>0</v>
      </c>
      <c r="Q679" s="147">
        <f t="shared" si="718"/>
        <v>0</v>
      </c>
      <c r="R679" s="147">
        <f t="shared" si="718"/>
        <v>0</v>
      </c>
      <c r="S679" s="147">
        <f t="shared" si="718"/>
        <v>0</v>
      </c>
      <c r="T679" s="147">
        <f t="shared" si="718"/>
        <v>0</v>
      </c>
      <c r="U679" s="147">
        <f t="shared" si="718"/>
        <v>0</v>
      </c>
      <c r="V679" s="147">
        <f t="shared" si="718"/>
        <v>0</v>
      </c>
      <c r="W679" s="147">
        <f t="shared" si="718"/>
        <v>0</v>
      </c>
      <c r="X679" s="147">
        <f t="shared" si="718"/>
        <v>0</v>
      </c>
      <c r="Y679" s="147">
        <f t="shared" si="718"/>
        <v>0</v>
      </c>
      <c r="Z679" s="147">
        <f t="shared" si="718"/>
        <v>0</v>
      </c>
      <c r="AA679" s="147">
        <f t="shared" si="718"/>
        <v>0</v>
      </c>
      <c r="AB679" s="147">
        <f t="shared" si="718"/>
        <v>0</v>
      </c>
      <c r="AC679" s="147">
        <f t="shared" si="718"/>
        <v>0</v>
      </c>
      <c r="AD679" s="147">
        <f t="shared" si="718"/>
        <v>0</v>
      </c>
      <c r="AE679" s="147">
        <f t="shared" si="718"/>
        <v>0</v>
      </c>
      <c r="AF679" s="147">
        <f t="shared" si="718"/>
        <v>0</v>
      </c>
      <c r="AG679" s="147">
        <f t="shared" si="718"/>
        <v>0</v>
      </c>
      <c r="AH679" s="147">
        <f t="shared" si="718"/>
        <v>0</v>
      </c>
      <c r="AI679" s="147">
        <f t="shared" si="718"/>
        <v>0</v>
      </c>
      <c r="AJ679" s="147">
        <f t="shared" si="718"/>
        <v>0</v>
      </c>
      <c r="AK679" s="147">
        <f t="shared" si="718"/>
        <v>0</v>
      </c>
      <c r="AL679" s="147">
        <f t="shared" si="718"/>
        <v>0</v>
      </c>
      <c r="AM679" s="147">
        <f t="shared" si="718"/>
        <v>0</v>
      </c>
      <c r="AN679" s="147">
        <f t="shared" si="718"/>
        <v>0</v>
      </c>
      <c r="AO679" s="147">
        <f t="shared" si="718"/>
        <v>0</v>
      </c>
      <c r="AP679" s="147">
        <f t="shared" si="718"/>
        <v>0</v>
      </c>
      <c r="AQ679" s="147">
        <f t="shared" si="718"/>
        <v>0</v>
      </c>
      <c r="AR679" s="147">
        <f t="shared" si="718"/>
        <v>0</v>
      </c>
      <c r="AS679" s="147">
        <f t="shared" si="718"/>
        <v>0</v>
      </c>
      <c r="AT679" s="147">
        <f t="shared" si="718"/>
        <v>0</v>
      </c>
      <c r="AU679" s="147"/>
      <c r="AV679" s="147">
        <f t="shared" si="718"/>
        <v>0</v>
      </c>
      <c r="AW679" s="147">
        <f t="shared" si="718"/>
        <v>0</v>
      </c>
      <c r="AX679" s="147">
        <f t="shared" si="718"/>
        <v>0</v>
      </c>
      <c r="AY679" s="147">
        <f t="shared" si="718"/>
        <v>0</v>
      </c>
      <c r="AZ679" s="147">
        <f t="shared" si="718"/>
        <v>0</v>
      </c>
      <c r="BA679" s="147">
        <f t="shared" si="718"/>
        <v>0</v>
      </c>
      <c r="BB679" s="147"/>
      <c r="BC679" s="180"/>
    </row>
    <row r="680" spans="1:55" ht="50.25" customHeight="1">
      <c r="A680" s="265"/>
      <c r="B680" s="266"/>
      <c r="C680" s="266"/>
      <c r="D680" s="178" t="s">
        <v>2</v>
      </c>
      <c r="E680" s="147">
        <f t="shared" si="704"/>
        <v>0</v>
      </c>
      <c r="F680" s="147">
        <f t="shared" si="705"/>
        <v>0</v>
      </c>
      <c r="G680" s="151"/>
      <c r="H680" s="147">
        <f t="shared" ref="H680:BA680" si="719">H673</f>
        <v>0</v>
      </c>
      <c r="I680" s="147">
        <f t="shared" si="719"/>
        <v>0</v>
      </c>
      <c r="J680" s="147">
        <f t="shared" si="719"/>
        <v>0</v>
      </c>
      <c r="K680" s="147">
        <f t="shared" si="719"/>
        <v>0</v>
      </c>
      <c r="L680" s="147">
        <f t="shared" si="719"/>
        <v>0</v>
      </c>
      <c r="M680" s="147">
        <f t="shared" si="719"/>
        <v>0</v>
      </c>
      <c r="N680" s="147">
        <f t="shared" si="719"/>
        <v>0</v>
      </c>
      <c r="O680" s="147">
        <f t="shared" si="719"/>
        <v>0</v>
      </c>
      <c r="P680" s="147">
        <f t="shared" si="719"/>
        <v>0</v>
      </c>
      <c r="Q680" s="147">
        <f t="shared" si="719"/>
        <v>0</v>
      </c>
      <c r="R680" s="147">
        <f t="shared" si="719"/>
        <v>0</v>
      </c>
      <c r="S680" s="147">
        <f t="shared" si="719"/>
        <v>0</v>
      </c>
      <c r="T680" s="147">
        <f t="shared" si="719"/>
        <v>0</v>
      </c>
      <c r="U680" s="147">
        <f t="shared" si="719"/>
        <v>0</v>
      </c>
      <c r="V680" s="147">
        <f t="shared" si="719"/>
        <v>0</v>
      </c>
      <c r="W680" s="147">
        <f t="shared" si="719"/>
        <v>0</v>
      </c>
      <c r="X680" s="147">
        <f t="shared" si="719"/>
        <v>0</v>
      </c>
      <c r="Y680" s="147">
        <f t="shared" si="719"/>
        <v>0</v>
      </c>
      <c r="Z680" s="147">
        <f t="shared" si="719"/>
        <v>0</v>
      </c>
      <c r="AA680" s="147">
        <f t="shared" si="719"/>
        <v>0</v>
      </c>
      <c r="AB680" s="147">
        <f t="shared" si="719"/>
        <v>0</v>
      </c>
      <c r="AC680" s="147">
        <f t="shared" si="719"/>
        <v>0</v>
      </c>
      <c r="AD680" s="147">
        <f t="shared" si="719"/>
        <v>0</v>
      </c>
      <c r="AE680" s="147">
        <f t="shared" si="719"/>
        <v>0</v>
      </c>
      <c r="AF680" s="147">
        <f t="shared" si="719"/>
        <v>0</v>
      </c>
      <c r="AG680" s="147">
        <f t="shared" si="719"/>
        <v>0</v>
      </c>
      <c r="AH680" s="147">
        <f t="shared" si="719"/>
        <v>0</v>
      </c>
      <c r="AI680" s="147">
        <f t="shared" si="719"/>
        <v>0</v>
      </c>
      <c r="AJ680" s="147">
        <f t="shared" si="719"/>
        <v>0</v>
      </c>
      <c r="AK680" s="147">
        <f t="shared" si="719"/>
        <v>0</v>
      </c>
      <c r="AL680" s="147">
        <f t="shared" si="719"/>
        <v>0</v>
      </c>
      <c r="AM680" s="147">
        <f t="shared" si="719"/>
        <v>0</v>
      </c>
      <c r="AN680" s="147">
        <f t="shared" si="719"/>
        <v>0</v>
      </c>
      <c r="AO680" s="147">
        <f t="shared" si="719"/>
        <v>0</v>
      </c>
      <c r="AP680" s="147">
        <f t="shared" si="719"/>
        <v>0</v>
      </c>
      <c r="AQ680" s="147">
        <f t="shared" si="719"/>
        <v>0</v>
      </c>
      <c r="AR680" s="147">
        <f t="shared" si="719"/>
        <v>0</v>
      </c>
      <c r="AS680" s="147">
        <f t="shared" si="719"/>
        <v>0</v>
      </c>
      <c r="AT680" s="147">
        <f t="shared" si="719"/>
        <v>0</v>
      </c>
      <c r="AU680" s="147"/>
      <c r="AV680" s="147">
        <f t="shared" si="719"/>
        <v>0</v>
      </c>
      <c r="AW680" s="147">
        <f t="shared" si="719"/>
        <v>0</v>
      </c>
      <c r="AX680" s="147">
        <f t="shared" si="719"/>
        <v>0</v>
      </c>
      <c r="AY680" s="147">
        <f t="shared" si="719"/>
        <v>0</v>
      </c>
      <c r="AZ680" s="147">
        <f t="shared" si="719"/>
        <v>0</v>
      </c>
      <c r="BA680" s="147">
        <f t="shared" si="719"/>
        <v>0</v>
      </c>
      <c r="BB680" s="147"/>
      <c r="BC680" s="180"/>
    </row>
    <row r="681" spans="1:55" ht="22.5" customHeight="1">
      <c r="A681" s="265"/>
      <c r="B681" s="266"/>
      <c r="C681" s="266"/>
      <c r="D681" s="211" t="s">
        <v>270</v>
      </c>
      <c r="E681" s="147">
        <f>H681+K681+N681+Q681+T681+W681+Z681+AE681+AJ681+AO681+AT681+AY681</f>
        <v>0</v>
      </c>
      <c r="F681" s="147">
        <f t="shared" si="705"/>
        <v>0</v>
      </c>
      <c r="G681" s="151"/>
      <c r="H681" s="147">
        <f t="shared" ref="H681:BA681" si="720">H674</f>
        <v>0</v>
      </c>
      <c r="I681" s="147">
        <f t="shared" si="720"/>
        <v>0</v>
      </c>
      <c r="J681" s="147">
        <f t="shared" si="720"/>
        <v>0</v>
      </c>
      <c r="K681" s="147">
        <f t="shared" si="720"/>
        <v>0</v>
      </c>
      <c r="L681" s="147">
        <f t="shared" si="720"/>
        <v>0</v>
      </c>
      <c r="M681" s="147">
        <f t="shared" si="720"/>
        <v>0</v>
      </c>
      <c r="N681" s="147">
        <f t="shared" si="720"/>
        <v>0</v>
      </c>
      <c r="O681" s="147">
        <f t="shared" si="720"/>
        <v>0</v>
      </c>
      <c r="P681" s="147">
        <f t="shared" si="720"/>
        <v>0</v>
      </c>
      <c r="Q681" s="147">
        <f t="shared" si="720"/>
        <v>0</v>
      </c>
      <c r="R681" s="147">
        <f t="shared" si="720"/>
        <v>0</v>
      </c>
      <c r="S681" s="147">
        <f t="shared" si="720"/>
        <v>0</v>
      </c>
      <c r="T681" s="147">
        <f t="shared" si="720"/>
        <v>0</v>
      </c>
      <c r="U681" s="147">
        <f t="shared" si="720"/>
        <v>0</v>
      </c>
      <c r="V681" s="147">
        <f t="shared" si="720"/>
        <v>0</v>
      </c>
      <c r="W681" s="147">
        <f t="shared" si="720"/>
        <v>0</v>
      </c>
      <c r="X681" s="147">
        <f t="shared" si="720"/>
        <v>0</v>
      </c>
      <c r="Y681" s="147">
        <f t="shared" si="720"/>
        <v>0</v>
      </c>
      <c r="Z681" s="147">
        <f t="shared" si="720"/>
        <v>0</v>
      </c>
      <c r="AA681" s="147">
        <f t="shared" si="720"/>
        <v>0</v>
      </c>
      <c r="AB681" s="147">
        <f t="shared" si="720"/>
        <v>0</v>
      </c>
      <c r="AC681" s="147">
        <f t="shared" si="720"/>
        <v>0</v>
      </c>
      <c r="AD681" s="147">
        <f t="shared" si="720"/>
        <v>0</v>
      </c>
      <c r="AE681" s="147">
        <f t="shared" si="720"/>
        <v>0</v>
      </c>
      <c r="AF681" s="147">
        <f t="shared" si="720"/>
        <v>0</v>
      </c>
      <c r="AG681" s="147">
        <f t="shared" si="720"/>
        <v>0</v>
      </c>
      <c r="AH681" s="147">
        <f t="shared" si="720"/>
        <v>0</v>
      </c>
      <c r="AI681" s="147">
        <f t="shared" si="720"/>
        <v>0</v>
      </c>
      <c r="AJ681" s="147">
        <f t="shared" si="720"/>
        <v>0</v>
      </c>
      <c r="AK681" s="147">
        <f t="shared" si="720"/>
        <v>0</v>
      </c>
      <c r="AL681" s="147">
        <f t="shared" si="720"/>
        <v>0</v>
      </c>
      <c r="AM681" s="147">
        <f t="shared" si="720"/>
        <v>0</v>
      </c>
      <c r="AN681" s="147">
        <f t="shared" si="720"/>
        <v>0</v>
      </c>
      <c r="AO681" s="147">
        <f t="shared" si="720"/>
        <v>0</v>
      </c>
      <c r="AP681" s="147">
        <f t="shared" si="720"/>
        <v>0</v>
      </c>
      <c r="AQ681" s="147">
        <f t="shared" si="720"/>
        <v>0</v>
      </c>
      <c r="AR681" s="147">
        <f t="shared" si="720"/>
        <v>0</v>
      </c>
      <c r="AS681" s="147">
        <f t="shared" si="720"/>
        <v>0</v>
      </c>
      <c r="AT681" s="147">
        <f t="shared" si="720"/>
        <v>0</v>
      </c>
      <c r="AU681" s="147"/>
      <c r="AV681" s="147">
        <f t="shared" si="720"/>
        <v>0</v>
      </c>
      <c r="AW681" s="147">
        <f t="shared" si="720"/>
        <v>0</v>
      </c>
      <c r="AX681" s="147">
        <f t="shared" si="720"/>
        <v>0</v>
      </c>
      <c r="AY681" s="147">
        <f t="shared" si="720"/>
        <v>0</v>
      </c>
      <c r="AZ681" s="147">
        <f t="shared" si="720"/>
        <v>0</v>
      </c>
      <c r="BA681" s="147">
        <f t="shared" si="720"/>
        <v>0</v>
      </c>
      <c r="BB681" s="147"/>
      <c r="BC681" s="180"/>
    </row>
    <row r="682" spans="1:55" ht="82.5" customHeight="1">
      <c r="A682" s="265"/>
      <c r="B682" s="266"/>
      <c r="C682" s="266"/>
      <c r="D682" s="211" t="s">
        <v>276</v>
      </c>
      <c r="E682" s="147">
        <f t="shared" ref="E682:E684" si="721">H682+K682+N682+Q682+T682+W682+Z682+AE682+AJ682+AO682+AT682+AY682</f>
        <v>0</v>
      </c>
      <c r="F682" s="147">
        <f t="shared" si="705"/>
        <v>0</v>
      </c>
      <c r="G682" s="151"/>
      <c r="H682" s="147">
        <f t="shared" ref="H682:BA682" si="722">H675</f>
        <v>0</v>
      </c>
      <c r="I682" s="147">
        <f t="shared" si="722"/>
        <v>0</v>
      </c>
      <c r="J682" s="147">
        <f t="shared" si="722"/>
        <v>0</v>
      </c>
      <c r="K682" s="147">
        <f t="shared" si="722"/>
        <v>0</v>
      </c>
      <c r="L682" s="147">
        <f t="shared" si="722"/>
        <v>0</v>
      </c>
      <c r="M682" s="147">
        <f t="shared" si="722"/>
        <v>0</v>
      </c>
      <c r="N682" s="147">
        <f t="shared" si="722"/>
        <v>0</v>
      </c>
      <c r="O682" s="147">
        <f t="shared" si="722"/>
        <v>0</v>
      </c>
      <c r="P682" s="147">
        <f t="shared" si="722"/>
        <v>0</v>
      </c>
      <c r="Q682" s="147">
        <f t="shared" si="722"/>
        <v>0</v>
      </c>
      <c r="R682" s="147">
        <f t="shared" si="722"/>
        <v>0</v>
      </c>
      <c r="S682" s="147">
        <f t="shared" si="722"/>
        <v>0</v>
      </c>
      <c r="T682" s="147">
        <f t="shared" si="722"/>
        <v>0</v>
      </c>
      <c r="U682" s="147">
        <f t="shared" si="722"/>
        <v>0</v>
      </c>
      <c r="V682" s="147">
        <f t="shared" si="722"/>
        <v>0</v>
      </c>
      <c r="W682" s="147">
        <f t="shared" si="722"/>
        <v>0</v>
      </c>
      <c r="X682" s="147">
        <f t="shared" si="722"/>
        <v>0</v>
      </c>
      <c r="Y682" s="147">
        <f t="shared" si="722"/>
        <v>0</v>
      </c>
      <c r="Z682" s="147">
        <f t="shared" si="722"/>
        <v>0</v>
      </c>
      <c r="AA682" s="147">
        <f t="shared" si="722"/>
        <v>0</v>
      </c>
      <c r="AB682" s="147">
        <f t="shared" si="722"/>
        <v>0</v>
      </c>
      <c r="AC682" s="147">
        <f t="shared" si="722"/>
        <v>0</v>
      </c>
      <c r="AD682" s="147">
        <f t="shared" si="722"/>
        <v>0</v>
      </c>
      <c r="AE682" s="147">
        <f t="shared" si="722"/>
        <v>0</v>
      </c>
      <c r="AF682" s="147">
        <f t="shared" si="722"/>
        <v>0</v>
      </c>
      <c r="AG682" s="147">
        <f t="shared" si="722"/>
        <v>0</v>
      </c>
      <c r="AH682" s="147">
        <f t="shared" si="722"/>
        <v>0</v>
      </c>
      <c r="AI682" s="147">
        <f t="shared" si="722"/>
        <v>0</v>
      </c>
      <c r="AJ682" s="147">
        <f t="shared" si="722"/>
        <v>0</v>
      </c>
      <c r="AK682" s="147">
        <f t="shared" si="722"/>
        <v>0</v>
      </c>
      <c r="AL682" s="147">
        <f t="shared" si="722"/>
        <v>0</v>
      </c>
      <c r="AM682" s="147">
        <f t="shared" si="722"/>
        <v>0</v>
      </c>
      <c r="AN682" s="147">
        <f t="shared" si="722"/>
        <v>0</v>
      </c>
      <c r="AO682" s="147">
        <f t="shared" si="722"/>
        <v>0</v>
      </c>
      <c r="AP682" s="147">
        <f t="shared" si="722"/>
        <v>0</v>
      </c>
      <c r="AQ682" s="147">
        <f t="shared" si="722"/>
        <v>0</v>
      </c>
      <c r="AR682" s="147">
        <f t="shared" si="722"/>
        <v>0</v>
      </c>
      <c r="AS682" s="147">
        <f t="shared" si="722"/>
        <v>0</v>
      </c>
      <c r="AT682" s="147">
        <f t="shared" si="722"/>
        <v>0</v>
      </c>
      <c r="AU682" s="147"/>
      <c r="AV682" s="147">
        <f t="shared" si="722"/>
        <v>0</v>
      </c>
      <c r="AW682" s="147">
        <f t="shared" si="722"/>
        <v>0</v>
      </c>
      <c r="AX682" s="147">
        <f t="shared" si="722"/>
        <v>0</v>
      </c>
      <c r="AY682" s="147">
        <f t="shared" si="722"/>
        <v>0</v>
      </c>
      <c r="AZ682" s="147">
        <f t="shared" si="722"/>
        <v>0</v>
      </c>
      <c r="BA682" s="147">
        <f t="shared" si="722"/>
        <v>0</v>
      </c>
      <c r="BB682" s="147"/>
      <c r="BC682" s="180"/>
    </row>
    <row r="683" spans="1:55" ht="22.5" customHeight="1">
      <c r="A683" s="265"/>
      <c r="B683" s="266"/>
      <c r="C683" s="266"/>
      <c r="D683" s="211" t="s">
        <v>271</v>
      </c>
      <c r="E683" s="147">
        <f t="shared" si="721"/>
        <v>0</v>
      </c>
      <c r="F683" s="147">
        <f t="shared" si="705"/>
        <v>0</v>
      </c>
      <c r="G683" s="151"/>
      <c r="H683" s="147">
        <f t="shared" ref="H683:BA684" si="723">H676</f>
        <v>0</v>
      </c>
      <c r="I683" s="147">
        <f t="shared" si="723"/>
        <v>0</v>
      </c>
      <c r="J683" s="147">
        <f t="shared" si="723"/>
        <v>0</v>
      </c>
      <c r="K683" s="147">
        <f t="shared" si="723"/>
        <v>0</v>
      </c>
      <c r="L683" s="147">
        <f t="shared" si="723"/>
        <v>0</v>
      </c>
      <c r="M683" s="147">
        <f t="shared" si="723"/>
        <v>0</v>
      </c>
      <c r="N683" s="147">
        <f t="shared" si="723"/>
        <v>0</v>
      </c>
      <c r="O683" s="147">
        <f t="shared" si="723"/>
        <v>0</v>
      </c>
      <c r="P683" s="147">
        <f t="shared" si="723"/>
        <v>0</v>
      </c>
      <c r="Q683" s="147">
        <f t="shared" si="723"/>
        <v>0</v>
      </c>
      <c r="R683" s="147">
        <f t="shared" si="723"/>
        <v>0</v>
      </c>
      <c r="S683" s="147">
        <f t="shared" si="723"/>
        <v>0</v>
      </c>
      <c r="T683" s="147">
        <f t="shared" si="723"/>
        <v>0</v>
      </c>
      <c r="U683" s="147">
        <f t="shared" si="723"/>
        <v>0</v>
      </c>
      <c r="V683" s="147">
        <f t="shared" si="723"/>
        <v>0</v>
      </c>
      <c r="W683" s="147">
        <f t="shared" si="723"/>
        <v>0</v>
      </c>
      <c r="X683" s="147">
        <f t="shared" si="723"/>
        <v>0</v>
      </c>
      <c r="Y683" s="147">
        <f t="shared" si="723"/>
        <v>0</v>
      </c>
      <c r="Z683" s="147">
        <f t="shared" si="723"/>
        <v>0</v>
      </c>
      <c r="AA683" s="147">
        <f t="shared" si="723"/>
        <v>0</v>
      </c>
      <c r="AB683" s="147">
        <f t="shared" si="723"/>
        <v>0</v>
      </c>
      <c r="AC683" s="147">
        <f t="shared" si="723"/>
        <v>0</v>
      </c>
      <c r="AD683" s="147">
        <f t="shared" si="723"/>
        <v>0</v>
      </c>
      <c r="AE683" s="147">
        <f t="shared" si="723"/>
        <v>0</v>
      </c>
      <c r="AF683" s="147">
        <f t="shared" si="723"/>
        <v>0</v>
      </c>
      <c r="AG683" s="147">
        <f t="shared" si="723"/>
        <v>0</v>
      </c>
      <c r="AH683" s="147">
        <f t="shared" si="723"/>
        <v>0</v>
      </c>
      <c r="AI683" s="147">
        <f t="shared" si="723"/>
        <v>0</v>
      </c>
      <c r="AJ683" s="147">
        <f t="shared" si="723"/>
        <v>0</v>
      </c>
      <c r="AK683" s="147">
        <f t="shared" si="723"/>
        <v>0</v>
      </c>
      <c r="AL683" s="147">
        <f t="shared" si="723"/>
        <v>0</v>
      </c>
      <c r="AM683" s="147">
        <f t="shared" si="723"/>
        <v>0</v>
      </c>
      <c r="AN683" s="147">
        <f t="shared" si="723"/>
        <v>0</v>
      </c>
      <c r="AO683" s="147">
        <f t="shared" si="723"/>
        <v>0</v>
      </c>
      <c r="AP683" s="147">
        <f t="shared" si="723"/>
        <v>0</v>
      </c>
      <c r="AQ683" s="147">
        <f t="shared" si="723"/>
        <v>0</v>
      </c>
      <c r="AR683" s="147">
        <f t="shared" si="723"/>
        <v>0</v>
      </c>
      <c r="AS683" s="147">
        <f t="shared" si="723"/>
        <v>0</v>
      </c>
      <c r="AT683" s="147">
        <f t="shared" si="723"/>
        <v>0</v>
      </c>
      <c r="AU683" s="147"/>
      <c r="AV683" s="147">
        <f t="shared" si="723"/>
        <v>0</v>
      </c>
      <c r="AW683" s="147">
        <f t="shared" si="723"/>
        <v>0</v>
      </c>
      <c r="AX683" s="147">
        <f t="shared" si="723"/>
        <v>0</v>
      </c>
      <c r="AY683" s="147">
        <f t="shared" si="723"/>
        <v>0</v>
      </c>
      <c r="AZ683" s="147">
        <f t="shared" si="723"/>
        <v>0</v>
      </c>
      <c r="BA683" s="147">
        <f t="shared" si="723"/>
        <v>0</v>
      </c>
      <c r="BB683" s="147"/>
      <c r="BC683" s="180"/>
    </row>
    <row r="684" spans="1:55" ht="31.2">
      <c r="A684" s="265"/>
      <c r="B684" s="266"/>
      <c r="C684" s="266"/>
      <c r="D684" s="212" t="s">
        <v>43</v>
      </c>
      <c r="E684" s="147">
        <f t="shared" si="721"/>
        <v>0</v>
      </c>
      <c r="F684" s="147">
        <f t="shared" si="705"/>
        <v>0</v>
      </c>
      <c r="G684" s="151"/>
      <c r="H684" s="147">
        <f>H677</f>
        <v>0</v>
      </c>
      <c r="I684" s="147">
        <f t="shared" si="723"/>
        <v>0</v>
      </c>
      <c r="J684" s="147">
        <f t="shared" si="723"/>
        <v>0</v>
      </c>
      <c r="K684" s="147">
        <f t="shared" si="723"/>
        <v>0</v>
      </c>
      <c r="L684" s="147">
        <f t="shared" si="723"/>
        <v>0</v>
      </c>
      <c r="M684" s="147">
        <f t="shared" si="723"/>
        <v>0</v>
      </c>
      <c r="N684" s="147">
        <f t="shared" si="723"/>
        <v>0</v>
      </c>
      <c r="O684" s="147">
        <f t="shared" si="723"/>
        <v>0</v>
      </c>
      <c r="P684" s="147">
        <f t="shared" si="723"/>
        <v>0</v>
      </c>
      <c r="Q684" s="147">
        <f t="shared" si="723"/>
        <v>0</v>
      </c>
      <c r="R684" s="147">
        <f t="shared" si="723"/>
        <v>0</v>
      </c>
      <c r="S684" s="147">
        <f t="shared" si="723"/>
        <v>0</v>
      </c>
      <c r="T684" s="147">
        <f t="shared" si="723"/>
        <v>0</v>
      </c>
      <c r="U684" s="147">
        <f t="shared" si="723"/>
        <v>0</v>
      </c>
      <c r="V684" s="147">
        <f t="shared" si="723"/>
        <v>0</v>
      </c>
      <c r="W684" s="147">
        <f t="shared" si="723"/>
        <v>0</v>
      </c>
      <c r="X684" s="147">
        <f t="shared" si="723"/>
        <v>0</v>
      </c>
      <c r="Y684" s="147">
        <f t="shared" si="723"/>
        <v>0</v>
      </c>
      <c r="Z684" s="147">
        <f t="shared" si="723"/>
        <v>0</v>
      </c>
      <c r="AA684" s="147">
        <f t="shared" si="723"/>
        <v>0</v>
      </c>
      <c r="AB684" s="147">
        <f t="shared" si="723"/>
        <v>0</v>
      </c>
      <c r="AC684" s="147">
        <f t="shared" si="723"/>
        <v>0</v>
      </c>
      <c r="AD684" s="147">
        <f t="shared" si="723"/>
        <v>0</v>
      </c>
      <c r="AE684" s="147">
        <f t="shared" si="723"/>
        <v>0</v>
      </c>
      <c r="AF684" s="147">
        <f t="shared" si="723"/>
        <v>0</v>
      </c>
      <c r="AG684" s="147">
        <f t="shared" si="723"/>
        <v>0</v>
      </c>
      <c r="AH684" s="147">
        <f t="shared" si="723"/>
        <v>0</v>
      </c>
      <c r="AI684" s="147">
        <f t="shared" si="723"/>
        <v>0</v>
      </c>
      <c r="AJ684" s="147">
        <f t="shared" si="723"/>
        <v>0</v>
      </c>
      <c r="AK684" s="147">
        <f t="shared" si="723"/>
        <v>0</v>
      </c>
      <c r="AL684" s="147">
        <f t="shared" si="723"/>
        <v>0</v>
      </c>
      <c r="AM684" s="147">
        <f t="shared" si="723"/>
        <v>0</v>
      </c>
      <c r="AN684" s="147">
        <f t="shared" si="723"/>
        <v>0</v>
      </c>
      <c r="AO684" s="147">
        <f t="shared" si="723"/>
        <v>0</v>
      </c>
      <c r="AP684" s="147">
        <f t="shared" si="723"/>
        <v>0</v>
      </c>
      <c r="AQ684" s="147">
        <f t="shared" si="723"/>
        <v>0</v>
      </c>
      <c r="AR684" s="147">
        <f t="shared" si="723"/>
        <v>0</v>
      </c>
      <c r="AS684" s="147">
        <f t="shared" si="723"/>
        <v>0</v>
      </c>
      <c r="AT684" s="147">
        <f t="shared" si="723"/>
        <v>0</v>
      </c>
      <c r="AU684" s="147"/>
      <c r="AV684" s="147">
        <f t="shared" si="723"/>
        <v>0</v>
      </c>
      <c r="AW684" s="147">
        <f t="shared" si="723"/>
        <v>0</v>
      </c>
      <c r="AX684" s="147">
        <f t="shared" si="723"/>
        <v>0</v>
      </c>
      <c r="AY684" s="147">
        <f t="shared" si="723"/>
        <v>0</v>
      </c>
      <c r="AZ684" s="147">
        <f t="shared" si="723"/>
        <v>0</v>
      </c>
      <c r="BA684" s="147">
        <f t="shared" si="723"/>
        <v>0</v>
      </c>
      <c r="BB684" s="147"/>
      <c r="BC684" s="180"/>
    </row>
    <row r="685" spans="1:55" ht="22.5" hidden="1" customHeight="1">
      <c r="A685" s="288" t="s">
        <v>266</v>
      </c>
      <c r="B685" s="288"/>
      <c r="C685" s="288"/>
      <c r="D685" s="288"/>
      <c r="E685" s="288"/>
      <c r="F685" s="288"/>
      <c r="G685" s="288"/>
      <c r="H685" s="288"/>
      <c r="I685" s="288"/>
      <c r="J685" s="288"/>
      <c r="K685" s="288"/>
      <c r="L685" s="288"/>
      <c r="M685" s="288"/>
      <c r="N685" s="288"/>
      <c r="O685" s="288"/>
      <c r="P685" s="288"/>
      <c r="Q685" s="288"/>
      <c r="R685" s="288"/>
      <c r="S685" s="288"/>
      <c r="T685" s="288"/>
      <c r="U685" s="288"/>
      <c r="V685" s="288"/>
      <c r="W685" s="288"/>
      <c r="X685" s="288"/>
      <c r="Y685" s="288"/>
      <c r="Z685" s="288"/>
      <c r="AA685" s="288"/>
      <c r="AB685" s="288"/>
      <c r="AC685" s="288"/>
      <c r="AD685" s="288"/>
      <c r="AE685" s="288"/>
      <c r="AF685" s="288"/>
      <c r="AG685" s="288"/>
      <c r="AH685" s="288"/>
      <c r="AI685" s="288"/>
      <c r="AJ685" s="288"/>
      <c r="AK685" s="288"/>
      <c r="AL685" s="288"/>
      <c r="AM685" s="288"/>
      <c r="AN685" s="288"/>
      <c r="AO685" s="288"/>
      <c r="AP685" s="288"/>
      <c r="AQ685" s="288"/>
      <c r="AR685" s="288"/>
      <c r="AS685" s="288"/>
      <c r="AT685" s="288"/>
      <c r="AU685" s="288"/>
      <c r="AV685" s="288"/>
      <c r="AW685" s="288"/>
      <c r="AX685" s="288"/>
      <c r="AY685" s="288"/>
      <c r="AZ685" s="288"/>
      <c r="BA685" s="288"/>
      <c r="BB685" s="288"/>
      <c r="BC685" s="288"/>
    </row>
    <row r="686" spans="1:55" ht="23.25" hidden="1" customHeight="1">
      <c r="A686" s="265" t="s">
        <v>301</v>
      </c>
      <c r="B686" s="266"/>
      <c r="C686" s="266"/>
      <c r="D686" s="154" t="s">
        <v>41</v>
      </c>
      <c r="E686" s="147" t="e">
        <f>E671+E441+E385+#REF!</f>
        <v>#REF!</v>
      </c>
      <c r="F686" s="147" t="e">
        <f>F671+F441+F385+#REF!</f>
        <v>#REF!</v>
      </c>
      <c r="G686" s="147" t="e">
        <f>G671+G441+G385+#REF!</f>
        <v>#REF!</v>
      </c>
      <c r="H686" s="147" t="e">
        <f>H671+H441+H385+#REF!</f>
        <v>#REF!</v>
      </c>
      <c r="I686" s="147" t="e">
        <f>I671+I441+I385+#REF!</f>
        <v>#REF!</v>
      </c>
      <c r="J686" s="147" t="e">
        <f>J671+J441+J385+#REF!</f>
        <v>#REF!</v>
      </c>
      <c r="K686" s="147" t="e">
        <f>K671+K441+K385+#REF!</f>
        <v>#REF!</v>
      </c>
      <c r="L686" s="147" t="e">
        <f>L671+L441+L385+#REF!</f>
        <v>#REF!</v>
      </c>
      <c r="M686" s="147" t="e">
        <f>M671+M441+M385+#REF!</f>
        <v>#REF!</v>
      </c>
      <c r="N686" s="147" t="e">
        <f>N671+N441+N385+#REF!</f>
        <v>#REF!</v>
      </c>
      <c r="O686" s="147" t="e">
        <f>O671+O441+O385+#REF!</f>
        <v>#REF!</v>
      </c>
      <c r="P686" s="147" t="e">
        <f>P671+P441+P385+#REF!</f>
        <v>#REF!</v>
      </c>
      <c r="Q686" s="147" t="e">
        <f>Q671+Q441+Q385+#REF!</f>
        <v>#REF!</v>
      </c>
      <c r="R686" s="147" t="e">
        <f>R671+R441+R385+#REF!</f>
        <v>#REF!</v>
      </c>
      <c r="S686" s="147" t="e">
        <f>S671+S441+S385+#REF!</f>
        <v>#REF!</v>
      </c>
      <c r="T686" s="147" t="e">
        <f>T671+T441+T385+#REF!</f>
        <v>#REF!</v>
      </c>
      <c r="U686" s="147" t="e">
        <f>U671+U441+U385+#REF!</f>
        <v>#REF!</v>
      </c>
      <c r="V686" s="147" t="e">
        <f>V671+V441+V385+#REF!</f>
        <v>#REF!</v>
      </c>
      <c r="W686" s="147" t="e">
        <f>W671+W441+W385+#REF!</f>
        <v>#REF!</v>
      </c>
      <c r="X686" s="147" t="e">
        <f>X671+X441+X385+#REF!</f>
        <v>#REF!</v>
      </c>
      <c r="Y686" s="147" t="e">
        <f>Y671+Y441+Y385+#REF!</f>
        <v>#REF!</v>
      </c>
      <c r="Z686" s="147" t="e">
        <f>Z671+Z441+Z385+#REF!</f>
        <v>#REF!</v>
      </c>
      <c r="AA686" s="147" t="e">
        <f>AA671+AA441+AA385+#REF!</f>
        <v>#REF!</v>
      </c>
      <c r="AB686" s="147" t="e">
        <f>AB671+AB441+AB385+#REF!</f>
        <v>#REF!</v>
      </c>
      <c r="AC686" s="147" t="e">
        <f>AC671+AC441+AC385+#REF!</f>
        <v>#REF!</v>
      </c>
      <c r="AD686" s="147" t="e">
        <f>AD671+AD441+AD385+#REF!</f>
        <v>#REF!</v>
      </c>
      <c r="AE686" s="147" t="e">
        <f>AE671+AE441+AE385+#REF!</f>
        <v>#REF!</v>
      </c>
      <c r="AF686" s="147" t="e">
        <f>AF671+AF441+AF385+#REF!</f>
        <v>#REF!</v>
      </c>
      <c r="AG686" s="147" t="e">
        <f>AG671+AG441+AG385+#REF!</f>
        <v>#REF!</v>
      </c>
      <c r="AH686" s="147" t="e">
        <f>AH671+AH441+AH385+#REF!</f>
        <v>#REF!</v>
      </c>
      <c r="AI686" s="147" t="e">
        <f>AI671+AI441+AI385+#REF!</f>
        <v>#REF!</v>
      </c>
      <c r="AJ686" s="147" t="e">
        <f>AJ671+AJ441+AJ385+#REF!</f>
        <v>#REF!</v>
      </c>
      <c r="AK686" s="147" t="e">
        <f>AK671+AK441+AK385+#REF!</f>
        <v>#REF!</v>
      </c>
      <c r="AL686" s="147" t="e">
        <f>AL671+AL441+AL385+#REF!</f>
        <v>#REF!</v>
      </c>
      <c r="AM686" s="147" t="e">
        <f>AM671+AM441+AM385+#REF!</f>
        <v>#REF!</v>
      </c>
      <c r="AN686" s="147" t="e">
        <f>AN671+AN441+AN385+#REF!</f>
        <v>#REF!</v>
      </c>
      <c r="AO686" s="147" t="e">
        <f>AO671+AO441+AO385+#REF!</f>
        <v>#REF!</v>
      </c>
      <c r="AP686" s="147" t="e">
        <f>AP671+AP441+AP385+#REF!</f>
        <v>#REF!</v>
      </c>
      <c r="AQ686" s="147" t="e">
        <f>AQ671+AQ441+AQ385+#REF!</f>
        <v>#REF!</v>
      </c>
      <c r="AR686" s="147" t="e">
        <f>AR671+AR441+AR385+#REF!</f>
        <v>#REF!</v>
      </c>
      <c r="AS686" s="147" t="e">
        <f>AS671+AS441+AS385+#REF!</f>
        <v>#REF!</v>
      </c>
      <c r="AT686" s="147" t="e">
        <f>AT671+AT441+AT385+#REF!</f>
        <v>#REF!</v>
      </c>
      <c r="AU686" s="147" t="e">
        <f>AU671+AU441+AU385+#REF!</f>
        <v>#REF!</v>
      </c>
      <c r="AV686" s="147" t="e">
        <f>AV671+AV441+AV385+#REF!</f>
        <v>#REF!</v>
      </c>
      <c r="AW686" s="147" t="e">
        <f>AW671+AW441+AW385+#REF!</f>
        <v>#REF!</v>
      </c>
      <c r="AX686" s="147" t="e">
        <f>AX671+AX441+AX385+#REF!</f>
        <v>#REF!</v>
      </c>
      <c r="AY686" s="147" t="e">
        <f>AY671+AY441+AY385+#REF!</f>
        <v>#REF!</v>
      </c>
      <c r="AZ686" s="147" t="e">
        <f>AZ671+AZ441+AZ385+#REF!</f>
        <v>#REF!</v>
      </c>
      <c r="BA686" s="147" t="e">
        <f>BA671+BA441+BA385+#REF!</f>
        <v>#REF!</v>
      </c>
      <c r="BB686" s="147"/>
      <c r="BC686" s="180"/>
    </row>
    <row r="687" spans="1:55" ht="32.25" hidden="1" customHeight="1">
      <c r="A687" s="265"/>
      <c r="B687" s="266"/>
      <c r="C687" s="266"/>
      <c r="D687" s="152" t="s">
        <v>37</v>
      </c>
      <c r="E687" s="147" t="e">
        <f>E672+E442+E386+#REF!</f>
        <v>#REF!</v>
      </c>
      <c r="F687" s="147" t="e">
        <f>F672+F442+F386+#REF!</f>
        <v>#REF!</v>
      </c>
      <c r="G687" s="147" t="e">
        <f>G672+G442+G386+#REF!</f>
        <v>#REF!</v>
      </c>
      <c r="H687" s="147" t="e">
        <f>H672+H442+H386+#REF!</f>
        <v>#REF!</v>
      </c>
      <c r="I687" s="147" t="e">
        <f>I672+I442+I386+#REF!</f>
        <v>#REF!</v>
      </c>
      <c r="J687" s="147" t="e">
        <f>J672+J442+J386+#REF!</f>
        <v>#REF!</v>
      </c>
      <c r="K687" s="147" t="e">
        <f>K672+K442+K386+#REF!</f>
        <v>#REF!</v>
      </c>
      <c r="L687" s="147" t="e">
        <f>L672+L442+L386+#REF!</f>
        <v>#REF!</v>
      </c>
      <c r="M687" s="147" t="e">
        <f>M672+M442+M386+#REF!</f>
        <v>#REF!</v>
      </c>
      <c r="N687" s="147" t="e">
        <f>N672+N442+N386+#REF!</f>
        <v>#REF!</v>
      </c>
      <c r="O687" s="147" t="e">
        <f>O672+O442+O386+#REF!</f>
        <v>#REF!</v>
      </c>
      <c r="P687" s="147" t="e">
        <f>P672+P442+P386+#REF!</f>
        <v>#REF!</v>
      </c>
      <c r="Q687" s="147" t="e">
        <f>Q672+Q442+Q386+#REF!</f>
        <v>#REF!</v>
      </c>
      <c r="R687" s="147" t="e">
        <f>R672+R442+R386+#REF!</f>
        <v>#REF!</v>
      </c>
      <c r="S687" s="147" t="e">
        <f>S672+S442+S386+#REF!</f>
        <v>#REF!</v>
      </c>
      <c r="T687" s="147" t="e">
        <f>T672+T442+T386+#REF!</f>
        <v>#REF!</v>
      </c>
      <c r="U687" s="147" t="e">
        <f>U672+U442+U386+#REF!</f>
        <v>#REF!</v>
      </c>
      <c r="V687" s="147" t="e">
        <f>V672+V442+V386+#REF!</f>
        <v>#REF!</v>
      </c>
      <c r="W687" s="147" t="e">
        <f>W672+W442+W386+#REF!</f>
        <v>#REF!</v>
      </c>
      <c r="X687" s="147" t="e">
        <f>X672+X442+X386+#REF!</f>
        <v>#REF!</v>
      </c>
      <c r="Y687" s="147" t="e">
        <f>Y672+Y442+Y386+#REF!</f>
        <v>#REF!</v>
      </c>
      <c r="Z687" s="147" t="e">
        <f>Z672+Z442+Z386+#REF!</f>
        <v>#REF!</v>
      </c>
      <c r="AA687" s="147" t="e">
        <f>AA672+AA442+AA386+#REF!</f>
        <v>#REF!</v>
      </c>
      <c r="AB687" s="147" t="e">
        <f>AB672+AB442+AB386+#REF!</f>
        <v>#REF!</v>
      </c>
      <c r="AC687" s="147" t="e">
        <f>AC672+AC442+AC386+#REF!</f>
        <v>#REF!</v>
      </c>
      <c r="AD687" s="147" t="e">
        <f>AD672+AD442+AD386+#REF!</f>
        <v>#REF!</v>
      </c>
      <c r="AE687" s="147" t="e">
        <f>AE672+AE442+AE386+#REF!</f>
        <v>#REF!</v>
      </c>
      <c r="AF687" s="147" t="e">
        <f>AF672+AF442+AF386+#REF!</f>
        <v>#REF!</v>
      </c>
      <c r="AG687" s="147" t="e">
        <f>AG672+AG442+AG386+#REF!</f>
        <v>#REF!</v>
      </c>
      <c r="AH687" s="147" t="e">
        <f>AH672+AH442+AH386+#REF!</f>
        <v>#REF!</v>
      </c>
      <c r="AI687" s="147" t="e">
        <f>AI672+AI442+AI386+#REF!</f>
        <v>#REF!</v>
      </c>
      <c r="AJ687" s="147" t="e">
        <f>AJ672+AJ442+AJ386+#REF!</f>
        <v>#REF!</v>
      </c>
      <c r="AK687" s="147" t="e">
        <f>AK672+AK442+AK386+#REF!</f>
        <v>#REF!</v>
      </c>
      <c r="AL687" s="147" t="e">
        <f>AL672+AL442+AL386+#REF!</f>
        <v>#REF!</v>
      </c>
      <c r="AM687" s="147" t="e">
        <f>AM672+AM442+AM386+#REF!</f>
        <v>#REF!</v>
      </c>
      <c r="AN687" s="147" t="e">
        <f>AN672+AN442+AN386+#REF!</f>
        <v>#REF!</v>
      </c>
      <c r="AO687" s="147" t="e">
        <f>AO672+AO442+AO386+#REF!</f>
        <v>#REF!</v>
      </c>
      <c r="AP687" s="147" t="e">
        <f>AP672+AP442+AP386+#REF!</f>
        <v>#REF!</v>
      </c>
      <c r="AQ687" s="147" t="e">
        <f>AQ672+AQ442+AQ386+#REF!</f>
        <v>#REF!</v>
      </c>
      <c r="AR687" s="147" t="e">
        <f>AR672+AR442+AR386+#REF!</f>
        <v>#REF!</v>
      </c>
      <c r="AS687" s="147" t="e">
        <f>AS672+AS442+AS386+#REF!</f>
        <v>#REF!</v>
      </c>
      <c r="AT687" s="147" t="e">
        <f>AT672+AT442+AT386+#REF!</f>
        <v>#REF!</v>
      </c>
      <c r="AU687" s="147" t="e">
        <f>AU672+AU442+AU386+#REF!</f>
        <v>#REF!</v>
      </c>
      <c r="AV687" s="147" t="e">
        <f>AV672+AV442+AV386+#REF!</f>
        <v>#REF!</v>
      </c>
      <c r="AW687" s="147" t="e">
        <f>AW672+AW442+AW386+#REF!</f>
        <v>#REF!</v>
      </c>
      <c r="AX687" s="147" t="e">
        <f>AX672+AX442+AX386+#REF!</f>
        <v>#REF!</v>
      </c>
      <c r="AY687" s="147" t="e">
        <f>AY672+AY442+AY386+#REF!</f>
        <v>#REF!</v>
      </c>
      <c r="AZ687" s="147" t="e">
        <f>AZ672+AZ442+AZ386+#REF!</f>
        <v>#REF!</v>
      </c>
      <c r="BA687" s="147" t="e">
        <f>BA672+BA442+BA386+#REF!</f>
        <v>#REF!</v>
      </c>
      <c r="BB687" s="147"/>
      <c r="BC687" s="180"/>
    </row>
    <row r="688" spans="1:55" ht="50.25" hidden="1" customHeight="1">
      <c r="A688" s="265"/>
      <c r="B688" s="266"/>
      <c r="C688" s="266"/>
      <c r="D688" s="178" t="s">
        <v>2</v>
      </c>
      <c r="E688" s="147" t="e">
        <f>E673+E443+E387+#REF!</f>
        <v>#REF!</v>
      </c>
      <c r="F688" s="147" t="e">
        <f>F673+F443+F387+#REF!</f>
        <v>#REF!</v>
      </c>
      <c r="G688" s="147" t="e">
        <f>G673+G443+G387+#REF!</f>
        <v>#REF!</v>
      </c>
      <c r="H688" s="147" t="e">
        <f>H673+H443+H387+#REF!</f>
        <v>#REF!</v>
      </c>
      <c r="I688" s="147" t="e">
        <f>I673+I443+I387+#REF!</f>
        <v>#REF!</v>
      </c>
      <c r="J688" s="147" t="e">
        <f>J673+J443+J387+#REF!</f>
        <v>#REF!</v>
      </c>
      <c r="K688" s="147" t="e">
        <f>K673+K443+K387+#REF!</f>
        <v>#REF!</v>
      </c>
      <c r="L688" s="147" t="e">
        <f>L673+L443+L387+#REF!</f>
        <v>#REF!</v>
      </c>
      <c r="M688" s="147" t="e">
        <f>M673+M443+M387+#REF!</f>
        <v>#REF!</v>
      </c>
      <c r="N688" s="147" t="e">
        <f>N673+N443+N387+#REF!</f>
        <v>#REF!</v>
      </c>
      <c r="O688" s="147" t="e">
        <f>O673+O443+O387+#REF!</f>
        <v>#REF!</v>
      </c>
      <c r="P688" s="147" t="e">
        <f>P673+P443+P387+#REF!</f>
        <v>#REF!</v>
      </c>
      <c r="Q688" s="147" t="e">
        <f>Q673+Q443+Q387+#REF!</f>
        <v>#REF!</v>
      </c>
      <c r="R688" s="147" t="e">
        <f>R673+R443+R387+#REF!</f>
        <v>#REF!</v>
      </c>
      <c r="S688" s="147" t="e">
        <f>S673+S443+S387+#REF!</f>
        <v>#REF!</v>
      </c>
      <c r="T688" s="147" t="e">
        <f>T673+T443+T387+#REF!</f>
        <v>#REF!</v>
      </c>
      <c r="U688" s="147" t="e">
        <f>U673+U443+U387+#REF!</f>
        <v>#REF!</v>
      </c>
      <c r="V688" s="147" t="e">
        <f>V673+V443+V387+#REF!</f>
        <v>#REF!</v>
      </c>
      <c r="W688" s="147" t="e">
        <f>W673+W443+W387+#REF!</f>
        <v>#REF!</v>
      </c>
      <c r="X688" s="147" t="e">
        <f>X673+X443+X387+#REF!</f>
        <v>#REF!</v>
      </c>
      <c r="Y688" s="147" t="e">
        <f>Y673+Y443+Y387+#REF!</f>
        <v>#REF!</v>
      </c>
      <c r="Z688" s="147" t="e">
        <f>Z673+Z443+Z387+#REF!</f>
        <v>#REF!</v>
      </c>
      <c r="AA688" s="147" t="e">
        <f>AA673+AA443+AA387+#REF!</f>
        <v>#REF!</v>
      </c>
      <c r="AB688" s="147" t="e">
        <f>AB673+AB443+AB387+#REF!</f>
        <v>#REF!</v>
      </c>
      <c r="AC688" s="147" t="e">
        <f>AC673+AC443+AC387+#REF!</f>
        <v>#REF!</v>
      </c>
      <c r="AD688" s="147" t="e">
        <f>AD673+AD443+AD387+#REF!</f>
        <v>#REF!</v>
      </c>
      <c r="AE688" s="147" t="e">
        <f>AE673+AE443+AE387+#REF!</f>
        <v>#REF!</v>
      </c>
      <c r="AF688" s="147" t="e">
        <f>AF673+AF443+AF387+#REF!</f>
        <v>#REF!</v>
      </c>
      <c r="AG688" s="147" t="e">
        <f>AG673+AG443+AG387+#REF!</f>
        <v>#REF!</v>
      </c>
      <c r="AH688" s="147" t="e">
        <f>AH673+AH443+AH387+#REF!</f>
        <v>#REF!</v>
      </c>
      <c r="AI688" s="147" t="e">
        <f>AI673+AI443+AI387+#REF!</f>
        <v>#REF!</v>
      </c>
      <c r="AJ688" s="147" t="e">
        <f>AJ673+AJ443+AJ387+#REF!</f>
        <v>#REF!</v>
      </c>
      <c r="AK688" s="147" t="e">
        <f>AK673+AK443+AK387+#REF!</f>
        <v>#REF!</v>
      </c>
      <c r="AL688" s="147" t="e">
        <f>AL673+AL443+AL387+#REF!</f>
        <v>#REF!</v>
      </c>
      <c r="AM688" s="147" t="e">
        <f>AM673+AM443+AM387+#REF!</f>
        <v>#REF!</v>
      </c>
      <c r="AN688" s="147" t="e">
        <f>AN673+AN443+AN387+#REF!</f>
        <v>#REF!</v>
      </c>
      <c r="AO688" s="147" t="e">
        <f>AO673+AO443+AO387+#REF!</f>
        <v>#REF!</v>
      </c>
      <c r="AP688" s="147" t="e">
        <f>AP673+AP443+AP387+#REF!</f>
        <v>#REF!</v>
      </c>
      <c r="AQ688" s="147" t="e">
        <f>AQ673+AQ443+AQ387+#REF!</f>
        <v>#REF!</v>
      </c>
      <c r="AR688" s="147" t="e">
        <f>AR673+AR443+AR387+#REF!</f>
        <v>#REF!</v>
      </c>
      <c r="AS688" s="147" t="e">
        <f>AS673+AS443+AS387+#REF!</f>
        <v>#REF!</v>
      </c>
      <c r="AT688" s="147" t="e">
        <f>AT673+AT443+AT387+#REF!</f>
        <v>#REF!</v>
      </c>
      <c r="AU688" s="147" t="e">
        <f>AU673+AU443+AU387+#REF!</f>
        <v>#REF!</v>
      </c>
      <c r="AV688" s="147" t="e">
        <f>AV673+AV443+AV387+#REF!</f>
        <v>#REF!</v>
      </c>
      <c r="AW688" s="147" t="e">
        <f>AW673+AW443+AW387+#REF!</f>
        <v>#REF!</v>
      </c>
      <c r="AX688" s="147" t="e">
        <f>AX673+AX443+AX387+#REF!</f>
        <v>#REF!</v>
      </c>
      <c r="AY688" s="147" t="e">
        <f>AY673+AY443+AY387+#REF!</f>
        <v>#REF!</v>
      </c>
      <c r="AZ688" s="147" t="e">
        <f>AZ673+AZ443+AZ387+#REF!</f>
        <v>#REF!</v>
      </c>
      <c r="BA688" s="147" t="e">
        <f>BA673+BA443+BA387+#REF!</f>
        <v>#REF!</v>
      </c>
      <c r="BB688" s="147"/>
      <c r="BC688" s="180"/>
    </row>
    <row r="689" spans="1:55" ht="22.5" hidden="1" customHeight="1">
      <c r="A689" s="265"/>
      <c r="B689" s="266"/>
      <c r="C689" s="266"/>
      <c r="D689" s="211" t="s">
        <v>270</v>
      </c>
      <c r="E689" s="147" t="e">
        <f>E674+E444+E388+#REF!</f>
        <v>#REF!</v>
      </c>
      <c r="F689" s="147" t="e">
        <f>F674+F444+F388+#REF!</f>
        <v>#REF!</v>
      </c>
      <c r="G689" s="147" t="e">
        <f>G674+G444+G388+#REF!</f>
        <v>#REF!</v>
      </c>
      <c r="H689" s="147" t="e">
        <f>H674+H444+H388+#REF!</f>
        <v>#REF!</v>
      </c>
      <c r="I689" s="147" t="e">
        <f>I674+I444+I388+#REF!</f>
        <v>#REF!</v>
      </c>
      <c r="J689" s="147" t="e">
        <f>J674+J444+J388+#REF!</f>
        <v>#REF!</v>
      </c>
      <c r="K689" s="147" t="e">
        <f>K674+K444+K388+#REF!</f>
        <v>#REF!</v>
      </c>
      <c r="L689" s="147" t="e">
        <f>L674+L444+L388+#REF!</f>
        <v>#REF!</v>
      </c>
      <c r="M689" s="147" t="e">
        <f>M674+M444+M388+#REF!</f>
        <v>#REF!</v>
      </c>
      <c r="N689" s="147" t="e">
        <f>N674+N444+N388+#REF!</f>
        <v>#REF!</v>
      </c>
      <c r="O689" s="147" t="e">
        <f>O674+O444+O388+#REF!</f>
        <v>#REF!</v>
      </c>
      <c r="P689" s="147" t="e">
        <f>P674+P444+P388+#REF!</f>
        <v>#REF!</v>
      </c>
      <c r="Q689" s="147" t="e">
        <f>Q674+Q444+Q388+#REF!</f>
        <v>#REF!</v>
      </c>
      <c r="R689" s="147" t="e">
        <f>R674+R444+R388+#REF!</f>
        <v>#REF!</v>
      </c>
      <c r="S689" s="147" t="e">
        <f>S674+S444+S388+#REF!</f>
        <v>#REF!</v>
      </c>
      <c r="T689" s="147" t="e">
        <f>T674+T444+T388+#REF!</f>
        <v>#REF!</v>
      </c>
      <c r="U689" s="147" t="e">
        <f>U674+U444+U388+#REF!</f>
        <v>#REF!</v>
      </c>
      <c r="V689" s="147" t="e">
        <f>V674+V444+V388+#REF!</f>
        <v>#REF!</v>
      </c>
      <c r="W689" s="147" t="e">
        <f>W674+W444+W388+#REF!</f>
        <v>#REF!</v>
      </c>
      <c r="X689" s="147" t="e">
        <f>X674+X444+X388+#REF!</f>
        <v>#REF!</v>
      </c>
      <c r="Y689" s="147" t="e">
        <f>Y674+Y444+Y388+#REF!</f>
        <v>#REF!</v>
      </c>
      <c r="Z689" s="147" t="e">
        <f>Z674+Z444+Z388+#REF!</f>
        <v>#REF!</v>
      </c>
      <c r="AA689" s="147" t="e">
        <f>AA674+AA444+AA388+#REF!</f>
        <v>#REF!</v>
      </c>
      <c r="AB689" s="147" t="e">
        <f>AB674+AB444+AB388+#REF!</f>
        <v>#REF!</v>
      </c>
      <c r="AC689" s="147" t="e">
        <f>AC674+AC444+AC388+#REF!</f>
        <v>#REF!</v>
      </c>
      <c r="AD689" s="147" t="e">
        <f>AD674+AD444+AD388+#REF!</f>
        <v>#REF!</v>
      </c>
      <c r="AE689" s="147" t="e">
        <f>AE674+AE444+AE388+#REF!</f>
        <v>#REF!</v>
      </c>
      <c r="AF689" s="147" t="e">
        <f>AF674+AF444+AF388+#REF!</f>
        <v>#REF!</v>
      </c>
      <c r="AG689" s="147" t="e">
        <f>AG674+AG444+AG388+#REF!</f>
        <v>#REF!</v>
      </c>
      <c r="AH689" s="147" t="e">
        <f>AH674+AH444+AH388+#REF!</f>
        <v>#REF!</v>
      </c>
      <c r="AI689" s="147" t="e">
        <f>AI674+AI444+AI388+#REF!</f>
        <v>#REF!</v>
      </c>
      <c r="AJ689" s="147" t="e">
        <f>AJ674+AJ444+AJ388+#REF!</f>
        <v>#REF!</v>
      </c>
      <c r="AK689" s="147" t="e">
        <f>AK674+AK444+AK388+#REF!</f>
        <v>#REF!</v>
      </c>
      <c r="AL689" s="147" t="e">
        <f>AL674+AL444+AL388+#REF!</f>
        <v>#REF!</v>
      </c>
      <c r="AM689" s="147" t="e">
        <f>AM674+AM444+AM388+#REF!</f>
        <v>#REF!</v>
      </c>
      <c r="AN689" s="147" t="e">
        <f>AN674+AN444+AN388+#REF!</f>
        <v>#REF!</v>
      </c>
      <c r="AO689" s="147" t="e">
        <f>AO674+AO444+AO388+#REF!</f>
        <v>#REF!</v>
      </c>
      <c r="AP689" s="147" t="e">
        <f>AP674+AP444+AP388+#REF!</f>
        <v>#REF!</v>
      </c>
      <c r="AQ689" s="147" t="e">
        <f>AQ674+AQ444+AQ388+#REF!</f>
        <v>#REF!</v>
      </c>
      <c r="AR689" s="147" t="e">
        <f>AR674+AR444+AR388+#REF!</f>
        <v>#REF!</v>
      </c>
      <c r="AS689" s="147" t="e">
        <f>AS674+AS444+AS388+#REF!</f>
        <v>#REF!</v>
      </c>
      <c r="AT689" s="147" t="e">
        <f>AT674+AT444+AT388+#REF!</f>
        <v>#REF!</v>
      </c>
      <c r="AU689" s="147" t="e">
        <f>AU674+AU444+AU388+#REF!</f>
        <v>#REF!</v>
      </c>
      <c r="AV689" s="147" t="e">
        <f>AV674+AV444+AV388+#REF!</f>
        <v>#REF!</v>
      </c>
      <c r="AW689" s="147" t="e">
        <f>AW674+AW444+AW388+#REF!</f>
        <v>#REF!</v>
      </c>
      <c r="AX689" s="147" t="e">
        <f>AX674+AX444+AX388+#REF!</f>
        <v>#REF!</v>
      </c>
      <c r="AY689" s="147" t="e">
        <f>AY674+AY444+AY388+#REF!</f>
        <v>#REF!</v>
      </c>
      <c r="AZ689" s="147" t="e">
        <f>AZ674+AZ444+AZ388+#REF!</f>
        <v>#REF!</v>
      </c>
      <c r="BA689" s="147" t="e">
        <f>BA674+BA444+BA388+#REF!</f>
        <v>#REF!</v>
      </c>
      <c r="BB689" s="147"/>
      <c r="BC689" s="180"/>
    </row>
    <row r="690" spans="1:55" ht="82.5" hidden="1" customHeight="1">
      <c r="A690" s="265"/>
      <c r="B690" s="266"/>
      <c r="C690" s="266"/>
      <c r="D690" s="211" t="s">
        <v>276</v>
      </c>
      <c r="E690" s="147" t="e">
        <f>E675+E445+E389+#REF!</f>
        <v>#REF!</v>
      </c>
      <c r="F690" s="147" t="e">
        <f>F675+F445+F389+#REF!</f>
        <v>#REF!</v>
      </c>
      <c r="G690" s="147" t="e">
        <f>G675+G445+G389+#REF!</f>
        <v>#REF!</v>
      </c>
      <c r="H690" s="147" t="e">
        <f>H675+H445+H389+#REF!</f>
        <v>#REF!</v>
      </c>
      <c r="I690" s="147" t="e">
        <f>I675+I445+I389+#REF!</f>
        <v>#REF!</v>
      </c>
      <c r="J690" s="147" t="e">
        <f>J675+J445+J389+#REF!</f>
        <v>#REF!</v>
      </c>
      <c r="K690" s="147" t="e">
        <f>K675+K445+K389+#REF!</f>
        <v>#REF!</v>
      </c>
      <c r="L690" s="147" t="e">
        <f>L675+L445+L389+#REF!</f>
        <v>#REF!</v>
      </c>
      <c r="M690" s="147" t="e">
        <f>M675+M445+M389+#REF!</f>
        <v>#REF!</v>
      </c>
      <c r="N690" s="147" t="e">
        <f>N675+N445+N389+#REF!</f>
        <v>#REF!</v>
      </c>
      <c r="O690" s="147" t="e">
        <f>O675+O445+O389+#REF!</f>
        <v>#REF!</v>
      </c>
      <c r="P690" s="147" t="e">
        <f>P675+P445+P389+#REF!</f>
        <v>#REF!</v>
      </c>
      <c r="Q690" s="147" t="e">
        <f>Q675+Q445+Q389+#REF!</f>
        <v>#REF!</v>
      </c>
      <c r="R690" s="147" t="e">
        <f>R675+R445+R389+#REF!</f>
        <v>#REF!</v>
      </c>
      <c r="S690" s="147" t="e">
        <f>S675+S445+S389+#REF!</f>
        <v>#REF!</v>
      </c>
      <c r="T690" s="147" t="e">
        <f>T675+T445+T389+#REF!</f>
        <v>#REF!</v>
      </c>
      <c r="U690" s="147" t="e">
        <f>U675+U445+U389+#REF!</f>
        <v>#REF!</v>
      </c>
      <c r="V690" s="147" t="e">
        <f>V675+V445+V389+#REF!</f>
        <v>#REF!</v>
      </c>
      <c r="W690" s="147" t="e">
        <f>W675+W445+W389+#REF!</f>
        <v>#REF!</v>
      </c>
      <c r="X690" s="147" t="e">
        <f>X675+X445+X389+#REF!</f>
        <v>#REF!</v>
      </c>
      <c r="Y690" s="147" t="e">
        <f>Y675+Y445+Y389+#REF!</f>
        <v>#REF!</v>
      </c>
      <c r="Z690" s="147" t="e">
        <f>Z675+Z445+Z389+#REF!</f>
        <v>#REF!</v>
      </c>
      <c r="AA690" s="147" t="e">
        <f>AA675+AA445+AA389+#REF!</f>
        <v>#REF!</v>
      </c>
      <c r="AB690" s="147" t="e">
        <f>AB675+AB445+AB389+#REF!</f>
        <v>#REF!</v>
      </c>
      <c r="AC690" s="147" t="e">
        <f>AC675+AC445+AC389+#REF!</f>
        <v>#REF!</v>
      </c>
      <c r="AD690" s="147" t="e">
        <f>AD675+AD445+AD389+#REF!</f>
        <v>#REF!</v>
      </c>
      <c r="AE690" s="147" t="e">
        <f>AE675+AE445+AE389+#REF!</f>
        <v>#REF!</v>
      </c>
      <c r="AF690" s="147" t="e">
        <f>AF675+AF445+AF389+#REF!</f>
        <v>#REF!</v>
      </c>
      <c r="AG690" s="147" t="e">
        <f>AG675+AG445+AG389+#REF!</f>
        <v>#REF!</v>
      </c>
      <c r="AH690" s="147" t="e">
        <f>AH675+AH445+AH389+#REF!</f>
        <v>#REF!</v>
      </c>
      <c r="AI690" s="147" t="e">
        <f>AI675+AI445+AI389+#REF!</f>
        <v>#REF!</v>
      </c>
      <c r="AJ690" s="147" t="e">
        <f>AJ675+AJ445+AJ389+#REF!</f>
        <v>#REF!</v>
      </c>
      <c r="AK690" s="147" t="e">
        <f>AK675+AK445+AK389+#REF!</f>
        <v>#REF!</v>
      </c>
      <c r="AL690" s="147" t="e">
        <f>AL675+AL445+AL389+#REF!</f>
        <v>#REF!</v>
      </c>
      <c r="AM690" s="147" t="e">
        <f>AM675+AM445+AM389+#REF!</f>
        <v>#REF!</v>
      </c>
      <c r="AN690" s="147" t="e">
        <f>AN675+AN445+AN389+#REF!</f>
        <v>#REF!</v>
      </c>
      <c r="AO690" s="147" t="e">
        <f>AO675+AO445+AO389+#REF!</f>
        <v>#REF!</v>
      </c>
      <c r="AP690" s="147" t="e">
        <f>AP675+AP445+AP389+#REF!</f>
        <v>#REF!</v>
      </c>
      <c r="AQ690" s="147" t="e">
        <f>AQ675+AQ445+AQ389+#REF!</f>
        <v>#REF!</v>
      </c>
      <c r="AR690" s="147" t="e">
        <f>AR675+AR445+AR389+#REF!</f>
        <v>#REF!</v>
      </c>
      <c r="AS690" s="147" t="e">
        <f>AS675+AS445+AS389+#REF!</f>
        <v>#REF!</v>
      </c>
      <c r="AT690" s="147" t="e">
        <f>AT675+AT445+AT389+#REF!</f>
        <v>#REF!</v>
      </c>
      <c r="AU690" s="147" t="e">
        <f>AU675+AU445+AU389+#REF!</f>
        <v>#REF!</v>
      </c>
      <c r="AV690" s="147" t="e">
        <f>AV675+AV445+AV389+#REF!</f>
        <v>#REF!</v>
      </c>
      <c r="AW690" s="147" t="e">
        <f>AW675+AW445+AW389+#REF!</f>
        <v>#REF!</v>
      </c>
      <c r="AX690" s="147" t="e">
        <f>AX675+AX445+AX389+#REF!</f>
        <v>#REF!</v>
      </c>
      <c r="AY690" s="147" t="e">
        <f>AY675+AY445+AY389+#REF!</f>
        <v>#REF!</v>
      </c>
      <c r="AZ690" s="147" t="e">
        <f>AZ675+AZ445+AZ389+#REF!</f>
        <v>#REF!</v>
      </c>
      <c r="BA690" s="147" t="e">
        <f>BA675+BA445+BA389+#REF!</f>
        <v>#REF!</v>
      </c>
      <c r="BB690" s="147"/>
      <c r="BC690" s="180"/>
    </row>
    <row r="691" spans="1:55" ht="22.5" hidden="1" customHeight="1">
      <c r="A691" s="265"/>
      <c r="B691" s="266"/>
      <c r="C691" s="266"/>
      <c r="D691" s="211" t="s">
        <v>271</v>
      </c>
      <c r="E691" s="147" t="e">
        <f>E676+E446+E390+#REF!</f>
        <v>#REF!</v>
      </c>
      <c r="F691" s="147" t="e">
        <f>F676+F446+F390+#REF!</f>
        <v>#REF!</v>
      </c>
      <c r="G691" s="147" t="e">
        <f>G676+G446+G390+#REF!</f>
        <v>#REF!</v>
      </c>
      <c r="H691" s="147" t="e">
        <f>H676+H446+H390+#REF!</f>
        <v>#REF!</v>
      </c>
      <c r="I691" s="147" t="e">
        <f>I676+I446+I390+#REF!</f>
        <v>#REF!</v>
      </c>
      <c r="J691" s="147" t="e">
        <f>J676+J446+J390+#REF!</f>
        <v>#REF!</v>
      </c>
      <c r="K691" s="147" t="e">
        <f>K676+K446+K390+#REF!</f>
        <v>#REF!</v>
      </c>
      <c r="L691" s="147" t="e">
        <f>L676+L446+L390+#REF!</f>
        <v>#REF!</v>
      </c>
      <c r="M691" s="147" t="e">
        <f>M676+M446+M390+#REF!</f>
        <v>#REF!</v>
      </c>
      <c r="N691" s="147" t="e">
        <f>N676+N446+N390+#REF!</f>
        <v>#REF!</v>
      </c>
      <c r="O691" s="147" t="e">
        <f>O676+O446+O390+#REF!</f>
        <v>#REF!</v>
      </c>
      <c r="P691" s="147" t="e">
        <f>P676+P446+P390+#REF!</f>
        <v>#REF!</v>
      </c>
      <c r="Q691" s="147" t="e">
        <f>Q676+Q446+Q390+#REF!</f>
        <v>#REF!</v>
      </c>
      <c r="R691" s="147" t="e">
        <f>R676+R446+R390+#REF!</f>
        <v>#REF!</v>
      </c>
      <c r="S691" s="147" t="e">
        <f>S676+S446+S390+#REF!</f>
        <v>#REF!</v>
      </c>
      <c r="T691" s="147" t="e">
        <f>T676+T446+T390+#REF!</f>
        <v>#REF!</v>
      </c>
      <c r="U691" s="147" t="e">
        <f>U676+U446+U390+#REF!</f>
        <v>#REF!</v>
      </c>
      <c r="V691" s="147" t="e">
        <f>V676+V446+V390+#REF!</f>
        <v>#REF!</v>
      </c>
      <c r="W691" s="147" t="e">
        <f>W676+W446+W390+#REF!</f>
        <v>#REF!</v>
      </c>
      <c r="X691" s="147" t="e">
        <f>X676+X446+X390+#REF!</f>
        <v>#REF!</v>
      </c>
      <c r="Y691" s="147" t="e">
        <f>Y676+Y446+Y390+#REF!</f>
        <v>#REF!</v>
      </c>
      <c r="Z691" s="147" t="e">
        <f>Z676+Z446+Z390+#REF!</f>
        <v>#REF!</v>
      </c>
      <c r="AA691" s="147" t="e">
        <f>AA676+AA446+AA390+#REF!</f>
        <v>#REF!</v>
      </c>
      <c r="AB691" s="147" t="e">
        <f>AB676+AB446+AB390+#REF!</f>
        <v>#REF!</v>
      </c>
      <c r="AC691" s="147" t="e">
        <f>AC676+AC446+AC390+#REF!</f>
        <v>#REF!</v>
      </c>
      <c r="AD691" s="147" t="e">
        <f>AD676+AD446+AD390+#REF!</f>
        <v>#REF!</v>
      </c>
      <c r="AE691" s="147" t="e">
        <f>AE676+AE446+AE390+#REF!</f>
        <v>#REF!</v>
      </c>
      <c r="AF691" s="147" t="e">
        <f>AF676+AF446+AF390+#REF!</f>
        <v>#REF!</v>
      </c>
      <c r="AG691" s="147" t="e">
        <f>AG676+AG446+AG390+#REF!</f>
        <v>#REF!</v>
      </c>
      <c r="AH691" s="147" t="e">
        <f>AH676+AH446+AH390+#REF!</f>
        <v>#REF!</v>
      </c>
      <c r="AI691" s="147" t="e">
        <f>AI676+AI446+AI390+#REF!</f>
        <v>#REF!</v>
      </c>
      <c r="AJ691" s="147" t="e">
        <f>AJ676+AJ446+AJ390+#REF!</f>
        <v>#REF!</v>
      </c>
      <c r="AK691" s="147" t="e">
        <f>AK676+AK446+AK390+#REF!</f>
        <v>#REF!</v>
      </c>
      <c r="AL691" s="147" t="e">
        <f>AL676+AL446+AL390+#REF!</f>
        <v>#REF!</v>
      </c>
      <c r="AM691" s="147" t="e">
        <f>AM676+AM446+AM390+#REF!</f>
        <v>#REF!</v>
      </c>
      <c r="AN691" s="147" t="e">
        <f>AN676+AN446+AN390+#REF!</f>
        <v>#REF!</v>
      </c>
      <c r="AO691" s="147" t="e">
        <f>AO676+AO446+AO390+#REF!</f>
        <v>#REF!</v>
      </c>
      <c r="AP691" s="147" t="e">
        <f>AP676+AP446+AP390+#REF!</f>
        <v>#REF!</v>
      </c>
      <c r="AQ691" s="147" t="e">
        <f>AQ676+AQ446+AQ390+#REF!</f>
        <v>#REF!</v>
      </c>
      <c r="AR691" s="147" t="e">
        <f>AR676+AR446+AR390+#REF!</f>
        <v>#REF!</v>
      </c>
      <c r="AS691" s="147" t="e">
        <f>AS676+AS446+AS390+#REF!</f>
        <v>#REF!</v>
      </c>
      <c r="AT691" s="147" t="e">
        <f>AT676+AT446+AT390+#REF!</f>
        <v>#REF!</v>
      </c>
      <c r="AU691" s="147" t="e">
        <f>AU676+AU446+AU390+#REF!</f>
        <v>#REF!</v>
      </c>
      <c r="AV691" s="147" t="e">
        <f>AV676+AV446+AV390+#REF!</f>
        <v>#REF!</v>
      </c>
      <c r="AW691" s="147" t="e">
        <f>AW676+AW446+AW390+#REF!</f>
        <v>#REF!</v>
      </c>
      <c r="AX691" s="147" t="e">
        <f>AX676+AX446+AX390+#REF!</f>
        <v>#REF!</v>
      </c>
      <c r="AY691" s="147" t="e">
        <f>AY676+AY446+AY390+#REF!</f>
        <v>#REF!</v>
      </c>
      <c r="AZ691" s="147" t="e">
        <f>AZ676+AZ446+AZ390+#REF!</f>
        <v>#REF!</v>
      </c>
      <c r="BA691" s="147" t="e">
        <f>BA676+BA446+BA390+#REF!</f>
        <v>#REF!</v>
      </c>
      <c r="BB691" s="147"/>
      <c r="BC691" s="180"/>
    </row>
    <row r="692" spans="1:55" ht="31.2" hidden="1">
      <c r="A692" s="265"/>
      <c r="B692" s="266"/>
      <c r="C692" s="266"/>
      <c r="D692" s="212" t="s">
        <v>43</v>
      </c>
      <c r="E692" s="147" t="e">
        <f>E677+E447+E391+#REF!</f>
        <v>#REF!</v>
      </c>
      <c r="F692" s="147" t="e">
        <f>F677+F447+F391+#REF!</f>
        <v>#REF!</v>
      </c>
      <c r="G692" s="147" t="e">
        <f>G677+G447+G391+#REF!</f>
        <v>#REF!</v>
      </c>
      <c r="H692" s="147" t="e">
        <f>H677+H447+H391+#REF!</f>
        <v>#REF!</v>
      </c>
      <c r="I692" s="147" t="e">
        <f>I677+I447+I391+#REF!</f>
        <v>#REF!</v>
      </c>
      <c r="J692" s="147" t="e">
        <f>J677+J447+J391+#REF!</f>
        <v>#REF!</v>
      </c>
      <c r="K692" s="147" t="e">
        <f>K677+K447+K391+#REF!</f>
        <v>#REF!</v>
      </c>
      <c r="L692" s="147" t="e">
        <f>L677+L447+L391+#REF!</f>
        <v>#REF!</v>
      </c>
      <c r="M692" s="147" t="e">
        <f>M677+M447+M391+#REF!</f>
        <v>#REF!</v>
      </c>
      <c r="N692" s="147" t="e">
        <f>N677+N447+N391+#REF!</f>
        <v>#REF!</v>
      </c>
      <c r="O692" s="147" t="e">
        <f>O677+O447+O391+#REF!</f>
        <v>#REF!</v>
      </c>
      <c r="P692" s="147" t="e">
        <f>P677+P447+P391+#REF!</f>
        <v>#REF!</v>
      </c>
      <c r="Q692" s="147" t="e">
        <f>Q677+Q447+Q391+#REF!</f>
        <v>#REF!</v>
      </c>
      <c r="R692" s="147" t="e">
        <f>R677+R447+R391+#REF!</f>
        <v>#REF!</v>
      </c>
      <c r="S692" s="147" t="e">
        <f>S677+S447+S391+#REF!</f>
        <v>#REF!</v>
      </c>
      <c r="T692" s="147" t="e">
        <f>T677+T447+T391+#REF!</f>
        <v>#REF!</v>
      </c>
      <c r="U692" s="147" t="e">
        <f>U677+U447+U391+#REF!</f>
        <v>#REF!</v>
      </c>
      <c r="V692" s="147" t="e">
        <f>V677+V447+V391+#REF!</f>
        <v>#REF!</v>
      </c>
      <c r="W692" s="147" t="e">
        <f>W677+W447+W391+#REF!</f>
        <v>#REF!</v>
      </c>
      <c r="X692" s="147" t="e">
        <f>X677+X447+X391+#REF!</f>
        <v>#REF!</v>
      </c>
      <c r="Y692" s="147" t="e">
        <f>Y677+Y447+Y391+#REF!</f>
        <v>#REF!</v>
      </c>
      <c r="Z692" s="147" t="e">
        <f>Z677+Z447+Z391+#REF!</f>
        <v>#REF!</v>
      </c>
      <c r="AA692" s="147" t="e">
        <f>AA677+AA447+AA391+#REF!</f>
        <v>#REF!</v>
      </c>
      <c r="AB692" s="147" t="e">
        <f>AB677+AB447+AB391+#REF!</f>
        <v>#REF!</v>
      </c>
      <c r="AC692" s="147" t="e">
        <f>AC677+AC447+AC391+#REF!</f>
        <v>#REF!</v>
      </c>
      <c r="AD692" s="147" t="e">
        <f>AD677+AD447+AD391+#REF!</f>
        <v>#REF!</v>
      </c>
      <c r="AE692" s="147" t="e">
        <f>AE677+AE447+AE391+#REF!</f>
        <v>#REF!</v>
      </c>
      <c r="AF692" s="147" t="e">
        <f>AF677+AF447+AF391+#REF!</f>
        <v>#REF!</v>
      </c>
      <c r="AG692" s="147" t="e">
        <f>AG677+AG447+AG391+#REF!</f>
        <v>#REF!</v>
      </c>
      <c r="AH692" s="147" t="e">
        <f>AH677+AH447+AH391+#REF!</f>
        <v>#REF!</v>
      </c>
      <c r="AI692" s="147" t="e">
        <f>AI677+AI447+AI391+#REF!</f>
        <v>#REF!</v>
      </c>
      <c r="AJ692" s="147" t="e">
        <f>AJ677+AJ447+AJ391+#REF!</f>
        <v>#REF!</v>
      </c>
      <c r="AK692" s="147" t="e">
        <f>AK677+AK447+AK391+#REF!</f>
        <v>#REF!</v>
      </c>
      <c r="AL692" s="147" t="e">
        <f>AL677+AL447+AL391+#REF!</f>
        <v>#REF!</v>
      </c>
      <c r="AM692" s="147" t="e">
        <f>AM677+AM447+AM391+#REF!</f>
        <v>#REF!</v>
      </c>
      <c r="AN692" s="147" t="e">
        <f>AN677+AN447+AN391+#REF!</f>
        <v>#REF!</v>
      </c>
      <c r="AO692" s="147" t="e">
        <f>AO677+AO447+AO391+#REF!</f>
        <v>#REF!</v>
      </c>
      <c r="AP692" s="147" t="e">
        <f>AP677+AP447+AP391+#REF!</f>
        <v>#REF!</v>
      </c>
      <c r="AQ692" s="147" t="e">
        <f>AQ677+AQ447+AQ391+#REF!</f>
        <v>#REF!</v>
      </c>
      <c r="AR692" s="147" t="e">
        <f>AR677+AR447+AR391+#REF!</f>
        <v>#REF!</v>
      </c>
      <c r="AS692" s="147" t="e">
        <f>AS677+AS447+AS391+#REF!</f>
        <v>#REF!</v>
      </c>
      <c r="AT692" s="147" t="e">
        <f>AT677+AT447+AT391+#REF!</f>
        <v>#REF!</v>
      </c>
      <c r="AU692" s="147" t="e">
        <f>AU677+AU447+AU391+#REF!</f>
        <v>#REF!</v>
      </c>
      <c r="AV692" s="147" t="e">
        <f>AV677+AV447+AV391+#REF!</f>
        <v>#REF!</v>
      </c>
      <c r="AW692" s="147" t="e">
        <f>AW677+AW447+AW391+#REF!</f>
        <v>#REF!</v>
      </c>
      <c r="AX692" s="147" t="e">
        <f>AX677+AX447+AX391+#REF!</f>
        <v>#REF!</v>
      </c>
      <c r="AY692" s="147" t="e">
        <f>AY677+AY447+AY391+#REF!</f>
        <v>#REF!</v>
      </c>
      <c r="AZ692" s="147" t="e">
        <f>AZ677+AZ447+AZ391+#REF!</f>
        <v>#REF!</v>
      </c>
      <c r="BA692" s="147" t="e">
        <f>BA677+BA447+BA391+#REF!</f>
        <v>#REF!</v>
      </c>
      <c r="BB692" s="147"/>
      <c r="BC692" s="180"/>
    </row>
    <row r="693" spans="1:55" ht="22.5" hidden="1" customHeight="1">
      <c r="A693" s="265" t="s">
        <v>310</v>
      </c>
      <c r="B693" s="266"/>
      <c r="C693" s="266"/>
      <c r="D693" s="154" t="s">
        <v>41</v>
      </c>
      <c r="E693" s="147">
        <f t="shared" ref="E693:E699" si="724">E654+E610+E455-E441</f>
        <v>155928.64540000004</v>
      </c>
      <c r="F693" s="147">
        <v>0</v>
      </c>
      <c r="G693" s="147">
        <f t="shared" ref="G693:BA693" si="725">G654+G610+G455-G441</f>
        <v>178.03733858197069</v>
      </c>
      <c r="H693" s="147">
        <f t="shared" si="725"/>
        <v>73305.850019999998</v>
      </c>
      <c r="I693" s="147">
        <f t="shared" si="725"/>
        <v>73305.850019999998</v>
      </c>
      <c r="J693" s="147">
        <f t="shared" si="725"/>
        <v>0</v>
      </c>
      <c r="K693" s="147">
        <f t="shared" si="725"/>
        <v>24061.258020000001</v>
      </c>
      <c r="L693" s="147">
        <f t="shared" si="725"/>
        <v>24061.258020000001</v>
      </c>
      <c r="M693" s="147">
        <f t="shared" si="725"/>
        <v>0</v>
      </c>
      <c r="N693" s="147">
        <f t="shared" si="725"/>
        <v>4586.4013900000009</v>
      </c>
      <c r="O693" s="147">
        <f t="shared" si="725"/>
        <v>4586.4013900000009</v>
      </c>
      <c r="P693" s="147">
        <f t="shared" si="725"/>
        <v>0</v>
      </c>
      <c r="Q693" s="147">
        <f t="shared" si="725"/>
        <v>11194.238819999999</v>
      </c>
      <c r="R693" s="147">
        <f t="shared" si="725"/>
        <v>11194.238819999999</v>
      </c>
      <c r="S693" s="147">
        <f t="shared" si="725"/>
        <v>0</v>
      </c>
      <c r="T693" s="147">
        <f t="shared" si="725"/>
        <v>3286.1547299999997</v>
      </c>
      <c r="U693" s="147">
        <f t="shared" si="725"/>
        <v>3286.1547299999997</v>
      </c>
      <c r="V693" s="147">
        <f t="shared" si="725"/>
        <v>0</v>
      </c>
      <c r="W693" s="147">
        <f t="shared" si="725"/>
        <v>15946.235779999999</v>
      </c>
      <c r="X693" s="147">
        <f t="shared" si="725"/>
        <v>15946.235779999999</v>
      </c>
      <c r="Y693" s="147">
        <f t="shared" si="725"/>
        <v>0</v>
      </c>
      <c r="Z693" s="147">
        <f t="shared" si="725"/>
        <v>1901.37327</v>
      </c>
      <c r="AA693" s="147">
        <f t="shared" si="725"/>
        <v>0</v>
      </c>
      <c r="AB693" s="147">
        <f t="shared" si="725"/>
        <v>0</v>
      </c>
      <c r="AC693" s="147">
        <f t="shared" si="725"/>
        <v>0</v>
      </c>
      <c r="AD693" s="147">
        <f t="shared" si="725"/>
        <v>0</v>
      </c>
      <c r="AE693" s="147">
        <f t="shared" si="725"/>
        <v>3955.1299999999997</v>
      </c>
      <c r="AF693" s="147">
        <f t="shared" si="725"/>
        <v>0</v>
      </c>
      <c r="AG693" s="147">
        <f t="shared" si="725"/>
        <v>0</v>
      </c>
      <c r="AH693" s="147">
        <f t="shared" si="725"/>
        <v>0</v>
      </c>
      <c r="AI693" s="147">
        <f t="shared" si="725"/>
        <v>0</v>
      </c>
      <c r="AJ693" s="147">
        <f t="shared" si="725"/>
        <v>3742.3108299999999</v>
      </c>
      <c r="AK693" s="147">
        <f t="shared" si="725"/>
        <v>0</v>
      </c>
      <c r="AL693" s="147">
        <f t="shared" si="725"/>
        <v>0</v>
      </c>
      <c r="AM693" s="147">
        <f t="shared" si="725"/>
        <v>0</v>
      </c>
      <c r="AN693" s="147">
        <f t="shared" si="725"/>
        <v>0</v>
      </c>
      <c r="AO693" s="147">
        <f t="shared" si="725"/>
        <v>3792.0202399999998</v>
      </c>
      <c r="AP693" s="147">
        <f t="shared" si="725"/>
        <v>0</v>
      </c>
      <c r="AQ693" s="147">
        <f t="shared" si="725"/>
        <v>0</v>
      </c>
      <c r="AR693" s="147">
        <f t="shared" si="725"/>
        <v>0</v>
      </c>
      <c r="AS693" s="147">
        <f t="shared" si="725"/>
        <v>0</v>
      </c>
      <c r="AT693" s="147">
        <f t="shared" si="725"/>
        <v>3779.8676700000001</v>
      </c>
      <c r="AU693" s="147">
        <f t="shared" si="725"/>
        <v>0</v>
      </c>
      <c r="AV693" s="147">
        <f t="shared" si="725"/>
        <v>0</v>
      </c>
      <c r="AW693" s="147">
        <f t="shared" si="725"/>
        <v>0</v>
      </c>
      <c r="AX693" s="147">
        <f t="shared" si="725"/>
        <v>0</v>
      </c>
      <c r="AY693" s="147">
        <f t="shared" si="725"/>
        <v>6377.8046299999996</v>
      </c>
      <c r="AZ693" s="147">
        <f t="shared" si="725"/>
        <v>0</v>
      </c>
      <c r="BA693" s="147">
        <f t="shared" si="725"/>
        <v>0</v>
      </c>
      <c r="BB693" s="147"/>
      <c r="BC693" s="180"/>
    </row>
    <row r="694" spans="1:55" ht="32.25" hidden="1" customHeight="1">
      <c r="A694" s="265"/>
      <c r="B694" s="266"/>
      <c r="C694" s="266"/>
      <c r="D694" s="152" t="s">
        <v>37</v>
      </c>
      <c r="E694" s="147">
        <f t="shared" si="724"/>
        <v>0</v>
      </c>
      <c r="F694" s="147">
        <f>F655+F611+F456-F442</f>
        <v>0</v>
      </c>
      <c r="G694" s="147">
        <f t="shared" ref="G694:BA694" si="726">G655+G611+G456-G442</f>
        <v>0</v>
      </c>
      <c r="H694" s="147">
        <f t="shared" si="726"/>
        <v>0</v>
      </c>
      <c r="I694" s="147">
        <f t="shared" si="726"/>
        <v>0</v>
      </c>
      <c r="J694" s="147">
        <f t="shared" si="726"/>
        <v>0</v>
      </c>
      <c r="K694" s="147">
        <f t="shared" si="726"/>
        <v>0</v>
      </c>
      <c r="L694" s="147">
        <f t="shared" si="726"/>
        <v>0</v>
      </c>
      <c r="M694" s="147">
        <f t="shared" si="726"/>
        <v>0</v>
      </c>
      <c r="N694" s="147">
        <f t="shared" si="726"/>
        <v>0</v>
      </c>
      <c r="O694" s="147">
        <f t="shared" si="726"/>
        <v>0</v>
      </c>
      <c r="P694" s="147">
        <f t="shared" si="726"/>
        <v>0</v>
      </c>
      <c r="Q694" s="147">
        <f t="shared" si="726"/>
        <v>0</v>
      </c>
      <c r="R694" s="147">
        <f t="shared" si="726"/>
        <v>0</v>
      </c>
      <c r="S694" s="147">
        <f t="shared" si="726"/>
        <v>0</v>
      </c>
      <c r="T694" s="147">
        <f t="shared" si="726"/>
        <v>0</v>
      </c>
      <c r="U694" s="147">
        <f t="shared" si="726"/>
        <v>0</v>
      </c>
      <c r="V694" s="147">
        <f t="shared" si="726"/>
        <v>0</v>
      </c>
      <c r="W694" s="147">
        <f t="shared" si="726"/>
        <v>0</v>
      </c>
      <c r="X694" s="147">
        <f t="shared" si="726"/>
        <v>0</v>
      </c>
      <c r="Y694" s="147">
        <f t="shared" si="726"/>
        <v>0</v>
      </c>
      <c r="Z694" s="147">
        <f t="shared" si="726"/>
        <v>0</v>
      </c>
      <c r="AA694" s="147">
        <f t="shared" si="726"/>
        <v>0</v>
      </c>
      <c r="AB694" s="147">
        <f t="shared" si="726"/>
        <v>0</v>
      </c>
      <c r="AC694" s="147">
        <f t="shared" si="726"/>
        <v>0</v>
      </c>
      <c r="AD694" s="147">
        <f t="shared" si="726"/>
        <v>0</v>
      </c>
      <c r="AE694" s="147">
        <f t="shared" si="726"/>
        <v>0</v>
      </c>
      <c r="AF694" s="147">
        <f t="shared" si="726"/>
        <v>0</v>
      </c>
      <c r="AG694" s="147">
        <f t="shared" si="726"/>
        <v>0</v>
      </c>
      <c r="AH694" s="147">
        <f t="shared" si="726"/>
        <v>0</v>
      </c>
      <c r="AI694" s="147">
        <f t="shared" si="726"/>
        <v>0</v>
      </c>
      <c r="AJ694" s="147">
        <f t="shared" si="726"/>
        <v>0</v>
      </c>
      <c r="AK694" s="147">
        <f t="shared" si="726"/>
        <v>0</v>
      </c>
      <c r="AL694" s="147">
        <f t="shared" si="726"/>
        <v>0</v>
      </c>
      <c r="AM694" s="147">
        <f t="shared" si="726"/>
        <v>0</v>
      </c>
      <c r="AN694" s="147">
        <f t="shared" si="726"/>
        <v>0</v>
      </c>
      <c r="AO694" s="147">
        <f t="shared" si="726"/>
        <v>0</v>
      </c>
      <c r="AP694" s="147">
        <f t="shared" si="726"/>
        <v>0</v>
      </c>
      <c r="AQ694" s="147">
        <f t="shared" si="726"/>
        <v>0</v>
      </c>
      <c r="AR694" s="147">
        <f t="shared" si="726"/>
        <v>0</v>
      </c>
      <c r="AS694" s="147">
        <f t="shared" si="726"/>
        <v>0</v>
      </c>
      <c r="AT694" s="147">
        <f t="shared" si="726"/>
        <v>0</v>
      </c>
      <c r="AU694" s="147">
        <f t="shared" si="726"/>
        <v>0</v>
      </c>
      <c r="AV694" s="147">
        <f t="shared" si="726"/>
        <v>0</v>
      </c>
      <c r="AW694" s="147">
        <f t="shared" si="726"/>
        <v>0</v>
      </c>
      <c r="AX694" s="147">
        <f t="shared" si="726"/>
        <v>0</v>
      </c>
      <c r="AY694" s="147">
        <f t="shared" si="726"/>
        <v>0</v>
      </c>
      <c r="AZ694" s="147">
        <f t="shared" si="726"/>
        <v>0</v>
      </c>
      <c r="BA694" s="147">
        <f t="shared" si="726"/>
        <v>0</v>
      </c>
      <c r="BB694" s="147"/>
      <c r="BC694" s="180"/>
    </row>
    <row r="695" spans="1:55" ht="50.25" hidden="1" customHeight="1">
      <c r="A695" s="265"/>
      <c r="B695" s="266"/>
      <c r="C695" s="266"/>
      <c r="D695" s="178" t="s">
        <v>2</v>
      </c>
      <c r="E695" s="147">
        <f t="shared" si="724"/>
        <v>37166.000099999997</v>
      </c>
      <c r="F695" s="147">
        <f>F656+F612+F457-F443</f>
        <v>17514.807360000003</v>
      </c>
      <c r="G695" s="147">
        <f t="shared" ref="G695:BA695" si="727">G656+G612+G457-G443</f>
        <v>47.733444983235891</v>
      </c>
      <c r="H695" s="147">
        <f t="shared" si="727"/>
        <v>0</v>
      </c>
      <c r="I695" s="147">
        <f t="shared" si="727"/>
        <v>0</v>
      </c>
      <c r="J695" s="147">
        <f t="shared" si="727"/>
        <v>0</v>
      </c>
      <c r="K695" s="147">
        <f t="shared" si="727"/>
        <v>5031.6618099999996</v>
      </c>
      <c r="L695" s="147">
        <f t="shared" si="727"/>
        <v>5031.6618099999996</v>
      </c>
      <c r="M695" s="147">
        <f t="shared" si="727"/>
        <v>0</v>
      </c>
      <c r="N695" s="147">
        <f t="shared" si="727"/>
        <v>3744.5149000000001</v>
      </c>
      <c r="O695" s="147">
        <f t="shared" si="727"/>
        <v>3744.5149000000001</v>
      </c>
      <c r="P695" s="147">
        <f t="shared" si="727"/>
        <v>0</v>
      </c>
      <c r="Q695" s="147">
        <f t="shared" si="727"/>
        <v>3705.9077600000001</v>
      </c>
      <c r="R695" s="147">
        <f t="shared" si="727"/>
        <v>3705.9077600000001</v>
      </c>
      <c r="S695" s="147">
        <f t="shared" si="727"/>
        <v>0</v>
      </c>
      <c r="T695" s="147">
        <f t="shared" si="727"/>
        <v>2671.0608399999996</v>
      </c>
      <c r="U695" s="147">
        <f t="shared" si="727"/>
        <v>2671.0608399999996</v>
      </c>
      <c r="V695" s="147">
        <f t="shared" si="727"/>
        <v>0</v>
      </c>
      <c r="W695" s="147">
        <f t="shared" si="727"/>
        <v>2361.6620499999999</v>
      </c>
      <c r="X695" s="147">
        <f t="shared" si="727"/>
        <v>2361.6620499999999</v>
      </c>
      <c r="Y695" s="147">
        <f t="shared" si="727"/>
        <v>0</v>
      </c>
      <c r="Z695" s="147">
        <f t="shared" si="727"/>
        <v>1621.71596</v>
      </c>
      <c r="AA695" s="147">
        <f t="shared" si="727"/>
        <v>0</v>
      </c>
      <c r="AB695" s="147">
        <f t="shared" si="727"/>
        <v>0</v>
      </c>
      <c r="AC695" s="147">
        <f t="shared" si="727"/>
        <v>0</v>
      </c>
      <c r="AD695" s="147">
        <f t="shared" si="727"/>
        <v>0</v>
      </c>
      <c r="AE695" s="147">
        <f t="shared" si="727"/>
        <v>3420.1997000000001</v>
      </c>
      <c r="AF695" s="147">
        <f t="shared" si="727"/>
        <v>0</v>
      </c>
      <c r="AG695" s="147">
        <f t="shared" si="727"/>
        <v>0</v>
      </c>
      <c r="AH695" s="147">
        <f t="shared" si="727"/>
        <v>0</v>
      </c>
      <c r="AI695" s="147">
        <f t="shared" si="727"/>
        <v>0</v>
      </c>
      <c r="AJ695" s="147">
        <f t="shared" si="727"/>
        <v>3150.2660000000001</v>
      </c>
      <c r="AK695" s="147">
        <f t="shared" si="727"/>
        <v>0</v>
      </c>
      <c r="AL695" s="147">
        <f t="shared" si="727"/>
        <v>0</v>
      </c>
      <c r="AM695" s="147">
        <f t="shared" si="727"/>
        <v>0</v>
      </c>
      <c r="AN695" s="147">
        <f t="shared" si="727"/>
        <v>0</v>
      </c>
      <c r="AO695" s="147">
        <f t="shared" si="727"/>
        <v>3036.2003</v>
      </c>
      <c r="AP695" s="147">
        <f t="shared" si="727"/>
        <v>0</v>
      </c>
      <c r="AQ695" s="147">
        <f t="shared" si="727"/>
        <v>0</v>
      </c>
      <c r="AR695" s="147">
        <f t="shared" si="727"/>
        <v>0</v>
      </c>
      <c r="AS695" s="147">
        <f t="shared" si="727"/>
        <v>0</v>
      </c>
      <c r="AT695" s="147">
        <f t="shared" si="727"/>
        <v>3006</v>
      </c>
      <c r="AU695" s="147">
        <f t="shared" si="727"/>
        <v>0</v>
      </c>
      <c r="AV695" s="147">
        <f t="shared" si="727"/>
        <v>0</v>
      </c>
      <c r="AW695" s="147">
        <f t="shared" si="727"/>
        <v>0</v>
      </c>
      <c r="AX695" s="147">
        <f t="shared" si="727"/>
        <v>0</v>
      </c>
      <c r="AY695" s="147">
        <f t="shared" si="727"/>
        <v>5416.8107799999998</v>
      </c>
      <c r="AZ695" s="147">
        <f t="shared" si="727"/>
        <v>0</v>
      </c>
      <c r="BA695" s="147">
        <f t="shared" si="727"/>
        <v>0</v>
      </c>
      <c r="BB695" s="147"/>
      <c r="BC695" s="180"/>
    </row>
    <row r="696" spans="1:55" ht="22.5" hidden="1" customHeight="1">
      <c r="A696" s="265"/>
      <c r="B696" s="266"/>
      <c r="C696" s="266"/>
      <c r="D696" s="211" t="s">
        <v>270</v>
      </c>
      <c r="E696" s="147">
        <f t="shared" si="724"/>
        <v>118762.6453</v>
      </c>
      <c r="F696" s="147"/>
      <c r="G696" s="147">
        <f t="shared" ref="G696:BA696" si="728">G657+G613+G458-G444</f>
        <v>188.95767476943797</v>
      </c>
      <c r="H696" s="147">
        <f t="shared" si="728"/>
        <v>73305.850019999998</v>
      </c>
      <c r="I696" s="147">
        <f t="shared" si="728"/>
        <v>73305.850019999998</v>
      </c>
      <c r="J696" s="147">
        <f t="shared" si="728"/>
        <v>0</v>
      </c>
      <c r="K696" s="147">
        <f t="shared" si="728"/>
        <v>19029.59621</v>
      </c>
      <c r="L696" s="147">
        <f t="shared" si="728"/>
        <v>19029.59621</v>
      </c>
      <c r="M696" s="147">
        <f t="shared" si="728"/>
        <v>0</v>
      </c>
      <c r="N696" s="147">
        <f t="shared" si="728"/>
        <v>841.88648999999998</v>
      </c>
      <c r="O696" s="147">
        <f t="shared" si="728"/>
        <v>841.88648999999998</v>
      </c>
      <c r="P696" s="147">
        <f t="shared" si="728"/>
        <v>0</v>
      </c>
      <c r="Q696" s="147">
        <f t="shared" si="728"/>
        <v>7488.3310599999986</v>
      </c>
      <c r="R696" s="147">
        <f t="shared" si="728"/>
        <v>7488.3310599999986</v>
      </c>
      <c r="S696" s="147">
        <f t="shared" si="728"/>
        <v>0</v>
      </c>
      <c r="T696" s="147">
        <f t="shared" si="728"/>
        <v>615.0938900000001</v>
      </c>
      <c r="U696" s="147">
        <f t="shared" si="728"/>
        <v>615.0938900000001</v>
      </c>
      <c r="V696" s="147">
        <f t="shared" si="728"/>
        <v>0</v>
      </c>
      <c r="W696" s="147">
        <f t="shared" si="728"/>
        <v>13584.573729999998</v>
      </c>
      <c r="X696" s="147">
        <f t="shared" si="728"/>
        <v>13584.573729999998</v>
      </c>
      <c r="Y696" s="147">
        <f t="shared" si="728"/>
        <v>0</v>
      </c>
      <c r="Z696" s="147">
        <f t="shared" si="728"/>
        <v>279.65730999999994</v>
      </c>
      <c r="AA696" s="147">
        <f t="shared" si="728"/>
        <v>0</v>
      </c>
      <c r="AB696" s="147">
        <f t="shared" si="728"/>
        <v>0</v>
      </c>
      <c r="AC696" s="147">
        <f t="shared" si="728"/>
        <v>0</v>
      </c>
      <c r="AD696" s="147">
        <f t="shared" si="728"/>
        <v>0</v>
      </c>
      <c r="AE696" s="147">
        <f t="shared" si="728"/>
        <v>534.93029999999999</v>
      </c>
      <c r="AF696" s="147">
        <f t="shared" si="728"/>
        <v>0</v>
      </c>
      <c r="AG696" s="147">
        <f t="shared" si="728"/>
        <v>0</v>
      </c>
      <c r="AH696" s="147">
        <f t="shared" si="728"/>
        <v>0</v>
      </c>
      <c r="AI696" s="147">
        <f t="shared" si="728"/>
        <v>0</v>
      </c>
      <c r="AJ696" s="147">
        <f t="shared" si="728"/>
        <v>592.04483000000005</v>
      </c>
      <c r="AK696" s="147">
        <f t="shared" si="728"/>
        <v>0</v>
      </c>
      <c r="AL696" s="147">
        <f t="shared" si="728"/>
        <v>0</v>
      </c>
      <c r="AM696" s="147">
        <f t="shared" si="728"/>
        <v>0</v>
      </c>
      <c r="AN696" s="147">
        <f t="shared" si="728"/>
        <v>0</v>
      </c>
      <c r="AO696" s="147">
        <f t="shared" si="728"/>
        <v>755.81993999999997</v>
      </c>
      <c r="AP696" s="147">
        <f t="shared" si="728"/>
        <v>0</v>
      </c>
      <c r="AQ696" s="147">
        <f t="shared" si="728"/>
        <v>0</v>
      </c>
      <c r="AR696" s="147">
        <f t="shared" si="728"/>
        <v>0</v>
      </c>
      <c r="AS696" s="147">
        <f t="shared" si="728"/>
        <v>0</v>
      </c>
      <c r="AT696" s="147">
        <f t="shared" si="728"/>
        <v>773.86766999999998</v>
      </c>
      <c r="AU696" s="147">
        <f t="shared" si="728"/>
        <v>0</v>
      </c>
      <c r="AV696" s="147">
        <f t="shared" si="728"/>
        <v>0</v>
      </c>
      <c r="AW696" s="147">
        <f t="shared" si="728"/>
        <v>0</v>
      </c>
      <c r="AX696" s="147">
        <f t="shared" si="728"/>
        <v>0</v>
      </c>
      <c r="AY696" s="147">
        <f t="shared" si="728"/>
        <v>960.99385000000007</v>
      </c>
      <c r="AZ696" s="147">
        <f t="shared" si="728"/>
        <v>0</v>
      </c>
      <c r="BA696" s="147">
        <f t="shared" si="728"/>
        <v>0</v>
      </c>
      <c r="BB696" s="147"/>
      <c r="BC696" s="180"/>
    </row>
    <row r="697" spans="1:55" ht="82.5" hidden="1" customHeight="1">
      <c r="A697" s="265"/>
      <c r="B697" s="266"/>
      <c r="C697" s="266"/>
      <c r="D697" s="211" t="s">
        <v>276</v>
      </c>
      <c r="E697" s="147">
        <f t="shared" si="724"/>
        <v>0</v>
      </c>
      <c r="F697" s="147">
        <f>F658+F614+F459-F445</f>
        <v>0</v>
      </c>
      <c r="G697" s="147">
        <f t="shared" ref="G697:BA697" si="729">G658+G614+G459-G445</f>
        <v>0</v>
      </c>
      <c r="H697" s="147">
        <f t="shared" si="729"/>
        <v>0</v>
      </c>
      <c r="I697" s="147">
        <f t="shared" si="729"/>
        <v>0</v>
      </c>
      <c r="J697" s="147">
        <f t="shared" si="729"/>
        <v>0</v>
      </c>
      <c r="K697" s="147">
        <f t="shared" si="729"/>
        <v>0</v>
      </c>
      <c r="L697" s="147">
        <f t="shared" si="729"/>
        <v>0</v>
      </c>
      <c r="M697" s="147">
        <f t="shared" si="729"/>
        <v>0</v>
      </c>
      <c r="N697" s="147">
        <f t="shared" si="729"/>
        <v>0</v>
      </c>
      <c r="O697" s="147">
        <f t="shared" si="729"/>
        <v>0</v>
      </c>
      <c r="P697" s="147">
        <f t="shared" si="729"/>
        <v>0</v>
      </c>
      <c r="Q697" s="147">
        <f t="shared" si="729"/>
        <v>0</v>
      </c>
      <c r="R697" s="147">
        <f t="shared" si="729"/>
        <v>0</v>
      </c>
      <c r="S697" s="147">
        <f t="shared" si="729"/>
        <v>0</v>
      </c>
      <c r="T697" s="147">
        <f t="shared" si="729"/>
        <v>0</v>
      </c>
      <c r="U697" s="147">
        <f t="shared" si="729"/>
        <v>0</v>
      </c>
      <c r="V697" s="147">
        <f t="shared" si="729"/>
        <v>0</v>
      </c>
      <c r="W697" s="147">
        <f t="shared" si="729"/>
        <v>0</v>
      </c>
      <c r="X697" s="147">
        <f t="shared" si="729"/>
        <v>0</v>
      </c>
      <c r="Y697" s="147">
        <f t="shared" si="729"/>
        <v>0</v>
      </c>
      <c r="Z697" s="147">
        <f t="shared" si="729"/>
        <v>0</v>
      </c>
      <c r="AA697" s="147">
        <f t="shared" si="729"/>
        <v>0</v>
      </c>
      <c r="AB697" s="147">
        <f t="shared" si="729"/>
        <v>0</v>
      </c>
      <c r="AC697" s="147">
        <f t="shared" si="729"/>
        <v>0</v>
      </c>
      <c r="AD697" s="147">
        <f t="shared" si="729"/>
        <v>0</v>
      </c>
      <c r="AE697" s="147">
        <f t="shared" si="729"/>
        <v>0</v>
      </c>
      <c r="AF697" s="147">
        <f t="shared" si="729"/>
        <v>0</v>
      </c>
      <c r="AG697" s="147">
        <f t="shared" si="729"/>
        <v>0</v>
      </c>
      <c r="AH697" s="147">
        <f t="shared" si="729"/>
        <v>0</v>
      </c>
      <c r="AI697" s="147">
        <f t="shared" si="729"/>
        <v>0</v>
      </c>
      <c r="AJ697" s="147">
        <f t="shared" si="729"/>
        <v>0</v>
      </c>
      <c r="AK697" s="147">
        <f t="shared" si="729"/>
        <v>0</v>
      </c>
      <c r="AL697" s="147">
        <f t="shared" si="729"/>
        <v>0</v>
      </c>
      <c r="AM697" s="147">
        <f t="shared" si="729"/>
        <v>0</v>
      </c>
      <c r="AN697" s="147">
        <f t="shared" si="729"/>
        <v>0</v>
      </c>
      <c r="AO697" s="147">
        <f t="shared" si="729"/>
        <v>0</v>
      </c>
      <c r="AP697" s="147">
        <f t="shared" si="729"/>
        <v>0</v>
      </c>
      <c r="AQ697" s="147">
        <f t="shared" si="729"/>
        <v>0</v>
      </c>
      <c r="AR697" s="147">
        <f t="shared" si="729"/>
        <v>0</v>
      </c>
      <c r="AS697" s="147">
        <f t="shared" si="729"/>
        <v>0</v>
      </c>
      <c r="AT697" s="147">
        <f t="shared" si="729"/>
        <v>0</v>
      </c>
      <c r="AU697" s="147">
        <f t="shared" si="729"/>
        <v>0</v>
      </c>
      <c r="AV697" s="147">
        <f t="shared" si="729"/>
        <v>0</v>
      </c>
      <c r="AW697" s="147">
        <f t="shared" si="729"/>
        <v>0</v>
      </c>
      <c r="AX697" s="147">
        <f t="shared" si="729"/>
        <v>0</v>
      </c>
      <c r="AY697" s="147">
        <f t="shared" si="729"/>
        <v>0</v>
      </c>
      <c r="AZ697" s="147">
        <f t="shared" si="729"/>
        <v>0</v>
      </c>
      <c r="BA697" s="147">
        <f t="shared" si="729"/>
        <v>0</v>
      </c>
      <c r="BB697" s="147"/>
      <c r="BC697" s="180"/>
    </row>
    <row r="698" spans="1:55" ht="22.5" hidden="1" customHeight="1">
      <c r="A698" s="265"/>
      <c r="B698" s="266"/>
      <c r="C698" s="266"/>
      <c r="D698" s="211" t="s">
        <v>271</v>
      </c>
      <c r="E698" s="147">
        <f t="shared" si="724"/>
        <v>0</v>
      </c>
      <c r="F698" s="147">
        <f>F659+F615+F460-F446</f>
        <v>0</v>
      </c>
      <c r="G698" s="147">
        <f t="shared" ref="G698:BA698" si="730">G659+G615+G460-G446</f>
        <v>0</v>
      </c>
      <c r="H698" s="147">
        <f t="shared" si="730"/>
        <v>0</v>
      </c>
      <c r="I698" s="147">
        <f t="shared" si="730"/>
        <v>0</v>
      </c>
      <c r="J698" s="147">
        <f t="shared" si="730"/>
        <v>0</v>
      </c>
      <c r="K698" s="147">
        <f t="shared" si="730"/>
        <v>0</v>
      </c>
      <c r="L698" s="147">
        <f t="shared" si="730"/>
        <v>0</v>
      </c>
      <c r="M698" s="147">
        <f t="shared" si="730"/>
        <v>0</v>
      </c>
      <c r="N698" s="147">
        <f t="shared" si="730"/>
        <v>0</v>
      </c>
      <c r="O698" s="147">
        <f t="shared" si="730"/>
        <v>0</v>
      </c>
      <c r="P698" s="147">
        <f t="shared" si="730"/>
        <v>0</v>
      </c>
      <c r="Q698" s="147">
        <f t="shared" si="730"/>
        <v>0</v>
      </c>
      <c r="R698" s="147">
        <f t="shared" si="730"/>
        <v>0</v>
      </c>
      <c r="S698" s="147">
        <f t="shared" si="730"/>
        <v>0</v>
      </c>
      <c r="T698" s="147">
        <f t="shared" si="730"/>
        <v>0</v>
      </c>
      <c r="U698" s="147">
        <f t="shared" si="730"/>
        <v>0</v>
      </c>
      <c r="V698" s="147">
        <f t="shared" si="730"/>
        <v>0</v>
      </c>
      <c r="W698" s="147">
        <f t="shared" si="730"/>
        <v>0</v>
      </c>
      <c r="X698" s="147">
        <f t="shared" si="730"/>
        <v>0</v>
      </c>
      <c r="Y698" s="147">
        <f t="shared" si="730"/>
        <v>0</v>
      </c>
      <c r="Z698" s="147">
        <f t="shared" si="730"/>
        <v>0</v>
      </c>
      <c r="AA698" s="147">
        <f t="shared" si="730"/>
        <v>0</v>
      </c>
      <c r="AB698" s="147">
        <f t="shared" si="730"/>
        <v>0</v>
      </c>
      <c r="AC698" s="147">
        <f t="shared" si="730"/>
        <v>0</v>
      </c>
      <c r="AD698" s="147">
        <f t="shared" si="730"/>
        <v>0</v>
      </c>
      <c r="AE698" s="147">
        <f t="shared" si="730"/>
        <v>0</v>
      </c>
      <c r="AF698" s="147">
        <f t="shared" si="730"/>
        <v>0</v>
      </c>
      <c r="AG698" s="147">
        <f t="shared" si="730"/>
        <v>0</v>
      </c>
      <c r="AH698" s="147">
        <f t="shared" si="730"/>
        <v>0</v>
      </c>
      <c r="AI698" s="147">
        <f t="shared" si="730"/>
        <v>0</v>
      </c>
      <c r="AJ698" s="147">
        <f t="shared" si="730"/>
        <v>0</v>
      </c>
      <c r="AK698" s="147">
        <f t="shared" si="730"/>
        <v>0</v>
      </c>
      <c r="AL698" s="147">
        <f t="shared" si="730"/>
        <v>0</v>
      </c>
      <c r="AM698" s="147">
        <f t="shared" si="730"/>
        <v>0</v>
      </c>
      <c r="AN698" s="147">
        <f t="shared" si="730"/>
        <v>0</v>
      </c>
      <c r="AO698" s="147">
        <f t="shared" si="730"/>
        <v>0</v>
      </c>
      <c r="AP698" s="147">
        <f t="shared" si="730"/>
        <v>0</v>
      </c>
      <c r="AQ698" s="147">
        <f t="shared" si="730"/>
        <v>0</v>
      </c>
      <c r="AR698" s="147">
        <f t="shared" si="730"/>
        <v>0</v>
      </c>
      <c r="AS698" s="147">
        <f t="shared" si="730"/>
        <v>0</v>
      </c>
      <c r="AT698" s="147">
        <f t="shared" si="730"/>
        <v>0</v>
      </c>
      <c r="AU698" s="147">
        <f t="shared" si="730"/>
        <v>0</v>
      </c>
      <c r="AV698" s="147">
        <f t="shared" si="730"/>
        <v>0</v>
      </c>
      <c r="AW698" s="147">
        <f t="shared" si="730"/>
        <v>0</v>
      </c>
      <c r="AX698" s="147">
        <f t="shared" si="730"/>
        <v>0</v>
      </c>
      <c r="AY698" s="147">
        <f t="shared" si="730"/>
        <v>0</v>
      </c>
      <c r="AZ698" s="147">
        <f t="shared" si="730"/>
        <v>0</v>
      </c>
      <c r="BA698" s="147">
        <f t="shared" si="730"/>
        <v>0</v>
      </c>
      <c r="BB698" s="147"/>
      <c r="BC698" s="180"/>
    </row>
    <row r="699" spans="1:55" ht="31.2" hidden="1">
      <c r="A699" s="265"/>
      <c r="B699" s="266"/>
      <c r="C699" s="266"/>
      <c r="D699" s="212" t="s">
        <v>43</v>
      </c>
      <c r="E699" s="147">
        <f t="shared" si="724"/>
        <v>0</v>
      </c>
      <c r="F699" s="147">
        <f>F660+F616+F461-F447</f>
        <v>0</v>
      </c>
      <c r="G699" s="147">
        <f t="shared" ref="G699:BA699" si="731">G660+G616+G461-G447</f>
        <v>0</v>
      </c>
      <c r="H699" s="147">
        <f t="shared" si="731"/>
        <v>0</v>
      </c>
      <c r="I699" s="147">
        <f t="shared" si="731"/>
        <v>0</v>
      </c>
      <c r="J699" s="147">
        <f t="shared" si="731"/>
        <v>0</v>
      </c>
      <c r="K699" s="147">
        <f t="shared" si="731"/>
        <v>0</v>
      </c>
      <c r="L699" s="147">
        <f t="shared" si="731"/>
        <v>0</v>
      </c>
      <c r="M699" s="147">
        <f t="shared" si="731"/>
        <v>0</v>
      </c>
      <c r="N699" s="147">
        <f t="shared" si="731"/>
        <v>0</v>
      </c>
      <c r="O699" s="147">
        <f t="shared" si="731"/>
        <v>0</v>
      </c>
      <c r="P699" s="147">
        <f t="shared" si="731"/>
        <v>0</v>
      </c>
      <c r="Q699" s="147">
        <f t="shared" si="731"/>
        <v>0</v>
      </c>
      <c r="R699" s="147">
        <f t="shared" si="731"/>
        <v>0</v>
      </c>
      <c r="S699" s="147">
        <f t="shared" si="731"/>
        <v>0</v>
      </c>
      <c r="T699" s="147">
        <f t="shared" si="731"/>
        <v>0</v>
      </c>
      <c r="U699" s="147">
        <f t="shared" si="731"/>
        <v>0</v>
      </c>
      <c r="V699" s="147">
        <f t="shared" si="731"/>
        <v>0</v>
      </c>
      <c r="W699" s="147">
        <f t="shared" si="731"/>
        <v>0</v>
      </c>
      <c r="X699" s="147">
        <f t="shared" si="731"/>
        <v>0</v>
      </c>
      <c r="Y699" s="147">
        <f t="shared" si="731"/>
        <v>0</v>
      </c>
      <c r="Z699" s="147">
        <f t="shared" si="731"/>
        <v>0</v>
      </c>
      <c r="AA699" s="147">
        <f t="shared" si="731"/>
        <v>0</v>
      </c>
      <c r="AB699" s="147">
        <f t="shared" si="731"/>
        <v>0</v>
      </c>
      <c r="AC699" s="147">
        <f t="shared" si="731"/>
        <v>0</v>
      </c>
      <c r="AD699" s="147">
        <f t="shared" si="731"/>
        <v>0</v>
      </c>
      <c r="AE699" s="147">
        <f t="shared" si="731"/>
        <v>0</v>
      </c>
      <c r="AF699" s="147">
        <f t="shared" si="731"/>
        <v>0</v>
      </c>
      <c r="AG699" s="147">
        <f t="shared" si="731"/>
        <v>0</v>
      </c>
      <c r="AH699" s="147">
        <f t="shared" si="731"/>
        <v>0</v>
      </c>
      <c r="AI699" s="147">
        <f t="shared" si="731"/>
        <v>0</v>
      </c>
      <c r="AJ699" s="147">
        <f t="shared" si="731"/>
        <v>0</v>
      </c>
      <c r="AK699" s="147">
        <f t="shared" si="731"/>
        <v>0</v>
      </c>
      <c r="AL699" s="147">
        <f t="shared" si="731"/>
        <v>0</v>
      </c>
      <c r="AM699" s="147">
        <f t="shared" si="731"/>
        <v>0</v>
      </c>
      <c r="AN699" s="147">
        <f t="shared" si="731"/>
        <v>0</v>
      </c>
      <c r="AO699" s="147">
        <f t="shared" si="731"/>
        <v>0</v>
      </c>
      <c r="AP699" s="147">
        <f t="shared" si="731"/>
        <v>0</v>
      </c>
      <c r="AQ699" s="147">
        <f t="shared" si="731"/>
        <v>0</v>
      </c>
      <c r="AR699" s="147">
        <f t="shared" si="731"/>
        <v>0</v>
      </c>
      <c r="AS699" s="147">
        <f t="shared" si="731"/>
        <v>0</v>
      </c>
      <c r="AT699" s="147">
        <f t="shared" si="731"/>
        <v>0</v>
      </c>
      <c r="AU699" s="147">
        <f t="shared" si="731"/>
        <v>0</v>
      </c>
      <c r="AV699" s="147">
        <f t="shared" si="731"/>
        <v>0</v>
      </c>
      <c r="AW699" s="147">
        <f t="shared" si="731"/>
        <v>0</v>
      </c>
      <c r="AX699" s="147">
        <f t="shared" si="731"/>
        <v>0</v>
      </c>
      <c r="AY699" s="147">
        <f t="shared" si="731"/>
        <v>0</v>
      </c>
      <c r="AZ699" s="147">
        <f t="shared" si="731"/>
        <v>0</v>
      </c>
      <c r="BA699" s="147">
        <f t="shared" si="731"/>
        <v>0</v>
      </c>
      <c r="BB699" s="147"/>
      <c r="BC699" s="180"/>
    </row>
    <row r="700" spans="1:55" ht="15.6">
      <c r="A700" s="361" t="s">
        <v>510</v>
      </c>
      <c r="B700" s="362"/>
      <c r="C700" s="362"/>
      <c r="D700" s="362"/>
      <c r="E700" s="362"/>
      <c r="F700" s="362"/>
      <c r="G700" s="362"/>
      <c r="H700" s="362"/>
      <c r="I700" s="362"/>
      <c r="J700" s="362"/>
      <c r="K700" s="362"/>
      <c r="L700" s="362"/>
      <c r="M700" s="362"/>
      <c r="N700" s="362"/>
      <c r="O700" s="362"/>
      <c r="P700" s="362"/>
      <c r="Q700" s="362"/>
      <c r="R700" s="362"/>
      <c r="S700" s="362"/>
      <c r="T700" s="362"/>
      <c r="U700" s="362"/>
      <c r="V700" s="362"/>
      <c r="W700" s="362"/>
      <c r="X700" s="362"/>
      <c r="Y700" s="362"/>
      <c r="Z700" s="362"/>
      <c r="AA700" s="362"/>
      <c r="AB700" s="362"/>
      <c r="AC700" s="362"/>
      <c r="AD700" s="362"/>
      <c r="AE700" s="362"/>
      <c r="AF700" s="362"/>
      <c r="AG700" s="362"/>
      <c r="AH700" s="362"/>
      <c r="AI700" s="362"/>
      <c r="AJ700" s="362"/>
      <c r="AK700" s="362"/>
      <c r="AL700" s="362"/>
      <c r="AM700" s="362"/>
      <c r="AN700" s="362"/>
      <c r="AO700" s="362"/>
      <c r="AP700" s="362"/>
      <c r="AQ700" s="362"/>
      <c r="AR700" s="362"/>
      <c r="AS700" s="362"/>
      <c r="AT700" s="362"/>
      <c r="AU700" s="362"/>
      <c r="AV700" s="362"/>
      <c r="AW700" s="362"/>
      <c r="AX700" s="362"/>
      <c r="AY700" s="362"/>
      <c r="AZ700" s="362"/>
      <c r="BA700" s="362"/>
      <c r="BB700" s="362"/>
      <c r="BC700" s="362"/>
    </row>
    <row r="701" spans="1:55" ht="22.5" customHeight="1">
      <c r="A701" s="265" t="s">
        <v>511</v>
      </c>
      <c r="B701" s="277" t="s">
        <v>512</v>
      </c>
      <c r="C701" s="277" t="s">
        <v>301</v>
      </c>
      <c r="D701" s="154" t="s">
        <v>41</v>
      </c>
      <c r="E701" s="147">
        <f t="shared" ref="E701:E703" si="732">H701+K701+N701+Q701+T701+W701+Z701+AE701+AJ701+AO701+AT701+AY701</f>
        <v>37578.924997000002</v>
      </c>
      <c r="F701" s="147">
        <f t="shared" ref="F701:F721" si="733">I701+L701+O701+R701+U701+X701+AA701+AF701+AK701+AP701+AU701+AZ701</f>
        <v>19829.944760000002</v>
      </c>
      <c r="G701" s="168">
        <f t="shared" ref="G701:G718" si="734">F701*100/E701</f>
        <v>52.768791980034194</v>
      </c>
      <c r="H701" s="147">
        <f>H702+H703+H704+H706+H707</f>
        <v>1184.2949699999999</v>
      </c>
      <c r="I701" s="147">
        <f t="shared" ref="I701" si="735">I702+I703+I704+I706+I707</f>
        <v>1184.2949699999999</v>
      </c>
      <c r="J701" s="147"/>
      <c r="K701" s="147">
        <f t="shared" ref="K701:L701" si="736">K702+K703+K704+K706+K707</f>
        <v>5602.7990200000004</v>
      </c>
      <c r="L701" s="147">
        <f t="shared" si="736"/>
        <v>5602.7990200000004</v>
      </c>
      <c r="M701" s="147"/>
      <c r="N701" s="147">
        <f t="shared" ref="N701:O701" si="737">N702+N703+N704+N706+N707</f>
        <v>3695.6756099999998</v>
      </c>
      <c r="O701" s="147">
        <f t="shared" si="737"/>
        <v>3695.6756099999998</v>
      </c>
      <c r="P701" s="147"/>
      <c r="Q701" s="147">
        <f t="shared" ref="Q701:R701" si="738">Q702+Q703+Q704+Q706+Q707</f>
        <v>3062.3475600000002</v>
      </c>
      <c r="R701" s="147">
        <f t="shared" si="738"/>
        <v>3062.3475600000002</v>
      </c>
      <c r="S701" s="147"/>
      <c r="T701" s="147">
        <f t="shared" ref="T701:U701" si="739">T702+T703+T704+T706+T707</f>
        <v>2951.92659</v>
      </c>
      <c r="U701" s="147">
        <f t="shared" si="739"/>
        <v>2951.92659</v>
      </c>
      <c r="V701" s="147"/>
      <c r="W701" s="147">
        <f t="shared" ref="W701:X701" si="740">W702+W703+W704+W706+W707</f>
        <v>3332.90101</v>
      </c>
      <c r="X701" s="147">
        <f t="shared" si="740"/>
        <v>3332.90101</v>
      </c>
      <c r="Y701" s="147"/>
      <c r="Z701" s="147">
        <f t="shared" ref="Z701:AC701" si="741">Z702+Z703+Z704+Z706+Z707</f>
        <v>3206.0156010000001</v>
      </c>
      <c r="AA701" s="147">
        <f t="shared" si="741"/>
        <v>0</v>
      </c>
      <c r="AB701" s="147">
        <f t="shared" si="741"/>
        <v>0</v>
      </c>
      <c r="AC701" s="147">
        <f t="shared" si="741"/>
        <v>0</v>
      </c>
      <c r="AD701" s="147"/>
      <c r="AE701" s="147">
        <f t="shared" ref="AE701:AH701" si="742">AE702+AE703+AE704+AE706+AE707</f>
        <v>2910.4441999999999</v>
      </c>
      <c r="AF701" s="147">
        <f t="shared" si="742"/>
        <v>0</v>
      </c>
      <c r="AG701" s="147">
        <f t="shared" si="742"/>
        <v>0</v>
      </c>
      <c r="AH701" s="147">
        <f t="shared" si="742"/>
        <v>0</v>
      </c>
      <c r="AI701" s="147"/>
      <c r="AJ701" s="147">
        <f t="shared" ref="AJ701:AM701" si="743">AJ702+AJ703+AJ704+AJ706+AJ707</f>
        <v>3065.0906009999999</v>
      </c>
      <c r="AK701" s="147">
        <f t="shared" si="743"/>
        <v>0</v>
      </c>
      <c r="AL701" s="147">
        <f t="shared" si="743"/>
        <v>0</v>
      </c>
      <c r="AM701" s="147">
        <f t="shared" si="743"/>
        <v>0</v>
      </c>
      <c r="AN701" s="147"/>
      <c r="AO701" s="147">
        <f t="shared" ref="AO701:AR701" si="744">AO702+AO703+AO704+AO706+AO707</f>
        <v>3065.0906009999999</v>
      </c>
      <c r="AP701" s="147">
        <f t="shared" si="744"/>
        <v>0</v>
      </c>
      <c r="AQ701" s="147">
        <f t="shared" si="744"/>
        <v>0</v>
      </c>
      <c r="AR701" s="147">
        <f t="shared" si="744"/>
        <v>0</v>
      </c>
      <c r="AS701" s="147"/>
      <c r="AT701" s="147">
        <f t="shared" ref="AT701:AW701" si="745">AT702+AT703+AT704+AT706+AT707</f>
        <v>3065.0906009999999</v>
      </c>
      <c r="AU701" s="147"/>
      <c r="AV701" s="147">
        <f t="shared" si="745"/>
        <v>0</v>
      </c>
      <c r="AW701" s="147">
        <f t="shared" si="745"/>
        <v>0</v>
      </c>
      <c r="AX701" s="147"/>
      <c r="AY701" s="147">
        <f t="shared" ref="AY701:AZ701" si="746">AY702+AY703+AY704+AY706+AY707</f>
        <v>2437.2486330000002</v>
      </c>
      <c r="AZ701" s="147">
        <f t="shared" si="746"/>
        <v>0</v>
      </c>
      <c r="BA701" s="151"/>
      <c r="BB701" s="274" t="s">
        <v>435</v>
      </c>
      <c r="BC701" s="180"/>
    </row>
    <row r="702" spans="1:55" ht="32.25" customHeight="1">
      <c r="A702" s="265"/>
      <c r="B702" s="277"/>
      <c r="C702" s="277"/>
      <c r="D702" s="152" t="s">
        <v>37</v>
      </c>
      <c r="E702" s="147">
        <f t="shared" si="732"/>
        <v>0</v>
      </c>
      <c r="F702" s="147">
        <f t="shared" si="733"/>
        <v>0</v>
      </c>
      <c r="G702" s="168"/>
      <c r="H702" s="147"/>
      <c r="I702" s="147"/>
      <c r="J702" s="151"/>
      <c r="K702" s="147"/>
      <c r="L702" s="147"/>
      <c r="M702" s="151"/>
      <c r="N702" s="147"/>
      <c r="O702" s="147"/>
      <c r="P702" s="151"/>
      <c r="Q702" s="147"/>
      <c r="R702" s="147"/>
      <c r="S702" s="151"/>
      <c r="T702" s="147"/>
      <c r="U702" s="147"/>
      <c r="V702" s="151"/>
      <c r="W702" s="147"/>
      <c r="X702" s="147"/>
      <c r="Y702" s="151"/>
      <c r="Z702" s="147"/>
      <c r="AA702" s="147"/>
      <c r="AB702" s="151"/>
      <c r="AC702" s="151"/>
      <c r="AD702" s="151"/>
      <c r="AE702" s="147"/>
      <c r="AF702" s="147"/>
      <c r="AG702" s="151"/>
      <c r="AH702" s="151"/>
      <c r="AI702" s="151"/>
      <c r="AJ702" s="147"/>
      <c r="AK702" s="147"/>
      <c r="AL702" s="151"/>
      <c r="AM702" s="151"/>
      <c r="AN702" s="151"/>
      <c r="AO702" s="147"/>
      <c r="AP702" s="147"/>
      <c r="AQ702" s="151"/>
      <c r="AR702" s="151"/>
      <c r="AS702" s="151"/>
      <c r="AT702" s="147"/>
      <c r="AU702" s="147"/>
      <c r="AV702" s="151"/>
      <c r="AW702" s="151"/>
      <c r="AX702" s="151"/>
      <c r="AY702" s="151"/>
      <c r="AZ702" s="151"/>
      <c r="BA702" s="151"/>
      <c r="BB702" s="275"/>
      <c r="BC702" s="180"/>
    </row>
    <row r="703" spans="1:55" ht="50.25" customHeight="1">
      <c r="A703" s="265"/>
      <c r="B703" s="277"/>
      <c r="C703" s="277"/>
      <c r="D703" s="178" t="s">
        <v>2</v>
      </c>
      <c r="E703" s="147">
        <f t="shared" si="732"/>
        <v>0</v>
      </c>
      <c r="F703" s="147">
        <f t="shared" si="733"/>
        <v>0</v>
      </c>
      <c r="G703" s="168"/>
      <c r="H703" s="147"/>
      <c r="I703" s="147"/>
      <c r="J703" s="151"/>
      <c r="K703" s="147"/>
      <c r="L703" s="147"/>
      <c r="M703" s="151"/>
      <c r="N703" s="147"/>
      <c r="O703" s="147"/>
      <c r="P703" s="151"/>
      <c r="Q703" s="147"/>
      <c r="R703" s="147"/>
      <c r="S703" s="151"/>
      <c r="T703" s="147"/>
      <c r="U703" s="147"/>
      <c r="V703" s="151"/>
      <c r="W703" s="147"/>
      <c r="X703" s="147"/>
      <c r="Y703" s="151"/>
      <c r="Z703" s="147"/>
      <c r="AA703" s="147"/>
      <c r="AB703" s="151"/>
      <c r="AC703" s="151"/>
      <c r="AD703" s="151"/>
      <c r="AE703" s="147"/>
      <c r="AF703" s="147"/>
      <c r="AG703" s="151"/>
      <c r="AH703" s="151"/>
      <c r="AI703" s="151"/>
      <c r="AJ703" s="147"/>
      <c r="AK703" s="147"/>
      <c r="AL703" s="151"/>
      <c r="AM703" s="151"/>
      <c r="AN703" s="151"/>
      <c r="AO703" s="147"/>
      <c r="AP703" s="147"/>
      <c r="AQ703" s="151"/>
      <c r="AR703" s="151"/>
      <c r="AS703" s="151"/>
      <c r="AT703" s="147"/>
      <c r="AU703" s="147"/>
      <c r="AV703" s="151"/>
      <c r="AW703" s="151"/>
      <c r="AX703" s="151"/>
      <c r="AY703" s="151"/>
      <c r="AZ703" s="151"/>
      <c r="BA703" s="151"/>
      <c r="BB703" s="275"/>
      <c r="BC703" s="180"/>
    </row>
    <row r="704" spans="1:55" ht="22.5" customHeight="1">
      <c r="A704" s="265"/>
      <c r="B704" s="277"/>
      <c r="C704" s="277"/>
      <c r="D704" s="211" t="s">
        <v>270</v>
      </c>
      <c r="E704" s="225">
        <f>H704+K704+N704+Q704+T704+W704+Z704+AE704+AJ704+AO704+AT704+AY704</f>
        <v>37578.924997000002</v>
      </c>
      <c r="F704" s="225">
        <f t="shared" si="733"/>
        <v>19829.944760000002</v>
      </c>
      <c r="G704" s="168">
        <f t="shared" si="734"/>
        <v>52.768791980034194</v>
      </c>
      <c r="H704" s="147">
        <v>1184.2949699999999</v>
      </c>
      <c r="I704" s="147">
        <v>1184.2949699999999</v>
      </c>
      <c r="J704" s="151"/>
      <c r="K704" s="147">
        <v>5602.7990200000004</v>
      </c>
      <c r="L704" s="147">
        <v>5602.7990200000004</v>
      </c>
      <c r="M704" s="151"/>
      <c r="N704" s="147">
        <v>3695.6756099999998</v>
      </c>
      <c r="O704" s="147">
        <v>3695.6756099999998</v>
      </c>
      <c r="P704" s="151"/>
      <c r="Q704" s="147">
        <v>3062.3475600000002</v>
      </c>
      <c r="R704" s="147">
        <v>3062.3475600000002</v>
      </c>
      <c r="S704" s="151"/>
      <c r="T704" s="147">
        <v>2951.92659</v>
      </c>
      <c r="U704" s="147">
        <f>T704</f>
        <v>2951.92659</v>
      </c>
      <c r="V704" s="151"/>
      <c r="W704" s="147">
        <v>3332.90101</v>
      </c>
      <c r="X704" s="147">
        <v>3332.90101</v>
      </c>
      <c r="Y704" s="151"/>
      <c r="Z704" s="147">
        <f>3065.090601+60+80.925</f>
        <v>3206.0156010000001</v>
      </c>
      <c r="AA704" s="147"/>
      <c r="AB704" s="151"/>
      <c r="AC704" s="151"/>
      <c r="AD704" s="151"/>
      <c r="AE704" s="147">
        <v>2910.4441999999999</v>
      </c>
      <c r="AF704" s="147"/>
      <c r="AG704" s="151"/>
      <c r="AH704" s="151"/>
      <c r="AI704" s="151"/>
      <c r="AJ704" s="147">
        <v>3065.0906009999999</v>
      </c>
      <c r="AK704" s="147"/>
      <c r="AL704" s="151"/>
      <c r="AM704" s="151"/>
      <c r="AN704" s="151"/>
      <c r="AO704" s="147">
        <v>3065.0906009999999</v>
      </c>
      <c r="AP704" s="147"/>
      <c r="AQ704" s="151"/>
      <c r="AR704" s="151"/>
      <c r="AS704" s="151"/>
      <c r="AT704" s="147">
        <v>3065.0906009999999</v>
      </c>
      <c r="AU704" s="147"/>
      <c r="AV704" s="151"/>
      <c r="AW704" s="151"/>
      <c r="AX704" s="151"/>
      <c r="AY704" s="147">
        <f>3065.090601-627.841968</f>
        <v>2437.2486330000002</v>
      </c>
      <c r="AZ704" s="151"/>
      <c r="BA704" s="151"/>
      <c r="BB704" s="275"/>
      <c r="BC704" s="180"/>
    </row>
    <row r="705" spans="1:55" ht="82.5" customHeight="1">
      <c r="A705" s="265"/>
      <c r="B705" s="277"/>
      <c r="C705" s="277"/>
      <c r="D705" s="211" t="s">
        <v>276</v>
      </c>
      <c r="E705" s="147">
        <f t="shared" ref="E705:E710" si="747">H705+K705+N705+Q705+T705+W705+Z705+AE705+AJ705+AO705+AT705+AY705</f>
        <v>0</v>
      </c>
      <c r="F705" s="147">
        <f t="shared" si="733"/>
        <v>0</v>
      </c>
      <c r="G705" s="168"/>
      <c r="H705" s="147"/>
      <c r="I705" s="147"/>
      <c r="J705" s="151"/>
      <c r="K705" s="147"/>
      <c r="L705" s="147"/>
      <c r="M705" s="151"/>
      <c r="N705" s="147"/>
      <c r="O705" s="147"/>
      <c r="P705" s="151"/>
      <c r="Q705" s="147"/>
      <c r="R705" s="147"/>
      <c r="S705" s="151"/>
      <c r="T705" s="147"/>
      <c r="U705" s="147"/>
      <c r="V705" s="151"/>
      <c r="W705" s="147"/>
      <c r="X705" s="147"/>
      <c r="Y705" s="151"/>
      <c r="Z705" s="147"/>
      <c r="AA705" s="147"/>
      <c r="AB705" s="151"/>
      <c r="AC705" s="151"/>
      <c r="AD705" s="151"/>
      <c r="AE705" s="147"/>
      <c r="AF705" s="147"/>
      <c r="AG705" s="151"/>
      <c r="AH705" s="151"/>
      <c r="AI705" s="151"/>
      <c r="AJ705" s="147"/>
      <c r="AK705" s="147"/>
      <c r="AL705" s="151"/>
      <c r="AM705" s="151"/>
      <c r="AN705" s="151"/>
      <c r="AO705" s="147"/>
      <c r="AP705" s="147"/>
      <c r="AQ705" s="151"/>
      <c r="AR705" s="151"/>
      <c r="AS705" s="151"/>
      <c r="AT705" s="147"/>
      <c r="AU705" s="147"/>
      <c r="AV705" s="151"/>
      <c r="AW705" s="151"/>
      <c r="AX705" s="151"/>
      <c r="AY705" s="151"/>
      <c r="AZ705" s="151"/>
      <c r="BA705" s="151"/>
      <c r="BB705" s="275"/>
      <c r="BC705" s="180"/>
    </row>
    <row r="706" spans="1:55" ht="22.5" customHeight="1">
      <c r="A706" s="265"/>
      <c r="B706" s="277"/>
      <c r="C706" s="277"/>
      <c r="D706" s="211" t="s">
        <v>271</v>
      </c>
      <c r="E706" s="147">
        <f t="shared" si="747"/>
        <v>0</v>
      </c>
      <c r="F706" s="147">
        <f t="shared" si="733"/>
        <v>0</v>
      </c>
      <c r="G706" s="168"/>
      <c r="H706" s="147"/>
      <c r="I706" s="147"/>
      <c r="J706" s="151"/>
      <c r="K706" s="147"/>
      <c r="L706" s="147"/>
      <c r="M706" s="151"/>
      <c r="N706" s="147"/>
      <c r="O706" s="147"/>
      <c r="P706" s="151"/>
      <c r="Q706" s="147"/>
      <c r="R706" s="147"/>
      <c r="S706" s="151"/>
      <c r="T706" s="147"/>
      <c r="U706" s="147"/>
      <c r="V706" s="151"/>
      <c r="W706" s="147"/>
      <c r="X706" s="147"/>
      <c r="Y706" s="151"/>
      <c r="Z706" s="147"/>
      <c r="AA706" s="147"/>
      <c r="AB706" s="151"/>
      <c r="AC706" s="151"/>
      <c r="AD706" s="151"/>
      <c r="AE706" s="147"/>
      <c r="AF706" s="147"/>
      <c r="AG706" s="151"/>
      <c r="AH706" s="151"/>
      <c r="AI706" s="151"/>
      <c r="AJ706" s="147"/>
      <c r="AK706" s="147"/>
      <c r="AL706" s="151"/>
      <c r="AM706" s="151"/>
      <c r="AN706" s="151"/>
      <c r="AO706" s="147"/>
      <c r="AP706" s="147"/>
      <c r="AQ706" s="151"/>
      <c r="AR706" s="151"/>
      <c r="AS706" s="151"/>
      <c r="AT706" s="147"/>
      <c r="AU706" s="147"/>
      <c r="AV706" s="151"/>
      <c r="AW706" s="151"/>
      <c r="AX706" s="151"/>
      <c r="AY706" s="151"/>
      <c r="AZ706" s="151"/>
      <c r="BA706" s="151"/>
      <c r="BB706" s="275"/>
      <c r="BC706" s="180"/>
    </row>
    <row r="707" spans="1:55" ht="31.2">
      <c r="A707" s="265"/>
      <c r="B707" s="277"/>
      <c r="C707" s="277"/>
      <c r="D707" s="212" t="s">
        <v>43</v>
      </c>
      <c r="E707" s="147">
        <f t="shared" si="747"/>
        <v>0</v>
      </c>
      <c r="F707" s="147">
        <f t="shared" si="733"/>
        <v>0</v>
      </c>
      <c r="G707" s="168"/>
      <c r="H707" s="147"/>
      <c r="I707" s="147"/>
      <c r="J707" s="151"/>
      <c r="K707" s="147"/>
      <c r="L707" s="147"/>
      <c r="M707" s="151"/>
      <c r="N707" s="147"/>
      <c r="O707" s="147"/>
      <c r="P707" s="151"/>
      <c r="Q707" s="147"/>
      <c r="R707" s="147"/>
      <c r="S707" s="151"/>
      <c r="T707" s="147"/>
      <c r="U707" s="147"/>
      <c r="V707" s="151"/>
      <c r="W707" s="147"/>
      <c r="X707" s="147"/>
      <c r="Y707" s="151"/>
      <c r="Z707" s="147"/>
      <c r="AA707" s="147"/>
      <c r="AB707" s="151"/>
      <c r="AC707" s="151"/>
      <c r="AD707" s="151"/>
      <c r="AE707" s="147"/>
      <c r="AF707" s="147"/>
      <c r="AG707" s="151"/>
      <c r="AH707" s="151"/>
      <c r="AI707" s="151"/>
      <c r="AJ707" s="147"/>
      <c r="AK707" s="147"/>
      <c r="AL707" s="151"/>
      <c r="AM707" s="151"/>
      <c r="AN707" s="151"/>
      <c r="AO707" s="147"/>
      <c r="AP707" s="147"/>
      <c r="AQ707" s="151"/>
      <c r="AR707" s="151"/>
      <c r="AS707" s="151"/>
      <c r="AT707" s="147"/>
      <c r="AU707" s="147"/>
      <c r="AV707" s="151"/>
      <c r="AW707" s="151"/>
      <c r="AX707" s="151"/>
      <c r="AY707" s="151"/>
      <c r="AZ707" s="151"/>
      <c r="BA707" s="151"/>
      <c r="BB707" s="276"/>
      <c r="BC707" s="180"/>
    </row>
    <row r="708" spans="1:55" ht="22.5" customHeight="1">
      <c r="A708" s="265" t="s">
        <v>513</v>
      </c>
      <c r="B708" s="266"/>
      <c r="C708" s="266"/>
      <c r="D708" s="154" t="s">
        <v>41</v>
      </c>
      <c r="E708" s="147">
        <f t="shared" si="747"/>
        <v>37578.924997000002</v>
      </c>
      <c r="F708" s="147">
        <f t="shared" si="733"/>
        <v>19829.944760000002</v>
      </c>
      <c r="G708" s="168">
        <f t="shared" si="734"/>
        <v>52.768791980034194</v>
      </c>
      <c r="H708" s="147">
        <f>H709+H710+H711+H713+H714</f>
        <v>1184.2949699999999</v>
      </c>
      <c r="I708" s="147">
        <f t="shared" ref="I708" si="748">I709+I710+I711+I713+I714</f>
        <v>1184.2949699999999</v>
      </c>
      <c r="J708" s="147"/>
      <c r="K708" s="147">
        <f t="shared" ref="K708:L708" si="749">K709+K710+K711+K713+K714</f>
        <v>5602.7990200000004</v>
      </c>
      <c r="L708" s="147">
        <f t="shared" si="749"/>
        <v>5602.7990200000004</v>
      </c>
      <c r="M708" s="147"/>
      <c r="N708" s="147">
        <f t="shared" ref="N708:O708" si="750">N709+N710+N711+N713+N714</f>
        <v>3695.6756099999998</v>
      </c>
      <c r="O708" s="147">
        <f t="shared" si="750"/>
        <v>3695.6756099999998</v>
      </c>
      <c r="P708" s="147"/>
      <c r="Q708" s="147">
        <f t="shared" ref="Q708:R708" si="751">Q709+Q710+Q711+Q713+Q714</f>
        <v>3062.3475600000002</v>
      </c>
      <c r="R708" s="147">
        <f t="shared" si="751"/>
        <v>3062.3475600000002</v>
      </c>
      <c r="S708" s="147"/>
      <c r="T708" s="147">
        <f t="shared" ref="T708:U708" si="752">T709+T710+T711+T713+T714</f>
        <v>2951.92659</v>
      </c>
      <c r="U708" s="147">
        <f t="shared" si="752"/>
        <v>2951.92659</v>
      </c>
      <c r="V708" s="147"/>
      <c r="W708" s="147">
        <f t="shared" ref="W708:X708" si="753">W709+W710+W711+W713+W714</f>
        <v>3332.90101</v>
      </c>
      <c r="X708" s="147">
        <f t="shared" si="753"/>
        <v>3332.90101</v>
      </c>
      <c r="Y708" s="147"/>
      <c r="Z708" s="147">
        <f t="shared" ref="Z708:AC708" si="754">Z709+Z710+Z711+Z713+Z714</f>
        <v>3206.0156010000001</v>
      </c>
      <c r="AA708" s="147">
        <f t="shared" si="754"/>
        <v>0</v>
      </c>
      <c r="AB708" s="147">
        <f t="shared" si="754"/>
        <v>0</v>
      </c>
      <c r="AC708" s="147">
        <f t="shared" si="754"/>
        <v>0</v>
      </c>
      <c r="AD708" s="147"/>
      <c r="AE708" s="147">
        <f t="shared" ref="AE708:AH708" si="755">AE709+AE710+AE711+AE713+AE714</f>
        <v>2910.4441999999999</v>
      </c>
      <c r="AF708" s="147">
        <f t="shared" si="755"/>
        <v>0</v>
      </c>
      <c r="AG708" s="147">
        <f t="shared" si="755"/>
        <v>0</v>
      </c>
      <c r="AH708" s="147">
        <f t="shared" si="755"/>
        <v>0</v>
      </c>
      <c r="AI708" s="147"/>
      <c r="AJ708" s="147">
        <f t="shared" ref="AJ708:AM708" si="756">AJ709+AJ710+AJ711+AJ713+AJ714</f>
        <v>3065.0906009999999</v>
      </c>
      <c r="AK708" s="147">
        <f t="shared" si="756"/>
        <v>0</v>
      </c>
      <c r="AL708" s="147">
        <f t="shared" si="756"/>
        <v>0</v>
      </c>
      <c r="AM708" s="147">
        <f t="shared" si="756"/>
        <v>0</v>
      </c>
      <c r="AN708" s="147"/>
      <c r="AO708" s="147">
        <f t="shared" ref="AO708:AR708" si="757">AO709+AO710+AO711+AO713+AO714</f>
        <v>3065.0906009999999</v>
      </c>
      <c r="AP708" s="147">
        <f t="shared" si="757"/>
        <v>0</v>
      </c>
      <c r="AQ708" s="147">
        <f t="shared" si="757"/>
        <v>0</v>
      </c>
      <c r="AR708" s="147">
        <f t="shared" si="757"/>
        <v>0</v>
      </c>
      <c r="AS708" s="147"/>
      <c r="AT708" s="147">
        <f t="shared" ref="AT708:AW708" si="758">AT709+AT710+AT711+AT713+AT714</f>
        <v>3065.0906009999999</v>
      </c>
      <c r="AU708" s="147"/>
      <c r="AV708" s="147">
        <f t="shared" si="758"/>
        <v>0</v>
      </c>
      <c r="AW708" s="147">
        <f t="shared" si="758"/>
        <v>0</v>
      </c>
      <c r="AX708" s="147"/>
      <c r="AY708" s="147">
        <f t="shared" ref="AY708:AZ708" si="759">AY709+AY710+AY711+AY713+AY714</f>
        <v>2437.2486330000002</v>
      </c>
      <c r="AZ708" s="147">
        <f t="shared" si="759"/>
        <v>0</v>
      </c>
      <c r="BA708" s="151"/>
      <c r="BB708" s="151"/>
      <c r="BC708" s="180"/>
    </row>
    <row r="709" spans="1:55" ht="32.25" customHeight="1">
      <c r="A709" s="265"/>
      <c r="B709" s="266"/>
      <c r="C709" s="266"/>
      <c r="D709" s="152" t="s">
        <v>37</v>
      </c>
      <c r="E709" s="147">
        <f t="shared" si="747"/>
        <v>0</v>
      </c>
      <c r="F709" s="147">
        <f t="shared" si="733"/>
        <v>0</v>
      </c>
      <c r="G709" s="168"/>
      <c r="H709" s="147">
        <f>H702</f>
        <v>0</v>
      </c>
      <c r="I709" s="147">
        <f t="shared" ref="I709:BA709" si="760">I702</f>
        <v>0</v>
      </c>
      <c r="J709" s="147">
        <f t="shared" si="760"/>
        <v>0</v>
      </c>
      <c r="K709" s="147">
        <f t="shared" si="760"/>
        <v>0</v>
      </c>
      <c r="L709" s="147">
        <f t="shared" si="760"/>
        <v>0</v>
      </c>
      <c r="M709" s="147">
        <f t="shared" si="760"/>
        <v>0</v>
      </c>
      <c r="N709" s="147">
        <f t="shared" si="760"/>
        <v>0</v>
      </c>
      <c r="O709" s="147">
        <f t="shared" si="760"/>
        <v>0</v>
      </c>
      <c r="P709" s="147">
        <f t="shared" si="760"/>
        <v>0</v>
      </c>
      <c r="Q709" s="147">
        <f t="shared" si="760"/>
        <v>0</v>
      </c>
      <c r="R709" s="147">
        <f t="shared" si="760"/>
        <v>0</v>
      </c>
      <c r="S709" s="147">
        <f t="shared" si="760"/>
        <v>0</v>
      </c>
      <c r="T709" s="147">
        <f t="shared" si="760"/>
        <v>0</v>
      </c>
      <c r="U709" s="147">
        <f t="shared" si="760"/>
        <v>0</v>
      </c>
      <c r="V709" s="147">
        <f t="shared" si="760"/>
        <v>0</v>
      </c>
      <c r="W709" s="147">
        <f t="shared" si="760"/>
        <v>0</v>
      </c>
      <c r="X709" s="147">
        <f t="shared" si="760"/>
        <v>0</v>
      </c>
      <c r="Y709" s="147">
        <f t="shared" si="760"/>
        <v>0</v>
      </c>
      <c r="Z709" s="147">
        <f t="shared" si="760"/>
        <v>0</v>
      </c>
      <c r="AA709" s="147">
        <f t="shared" si="760"/>
        <v>0</v>
      </c>
      <c r="AB709" s="147">
        <f t="shared" si="760"/>
        <v>0</v>
      </c>
      <c r="AC709" s="147">
        <f t="shared" si="760"/>
        <v>0</v>
      </c>
      <c r="AD709" s="147">
        <f t="shared" si="760"/>
        <v>0</v>
      </c>
      <c r="AE709" s="147">
        <f t="shared" si="760"/>
        <v>0</v>
      </c>
      <c r="AF709" s="147">
        <f t="shared" si="760"/>
        <v>0</v>
      </c>
      <c r="AG709" s="147">
        <f t="shared" si="760"/>
        <v>0</v>
      </c>
      <c r="AH709" s="147">
        <f t="shared" si="760"/>
        <v>0</v>
      </c>
      <c r="AI709" s="147">
        <f t="shared" si="760"/>
        <v>0</v>
      </c>
      <c r="AJ709" s="147">
        <f t="shared" si="760"/>
        <v>0</v>
      </c>
      <c r="AK709" s="147">
        <f t="shared" si="760"/>
        <v>0</v>
      </c>
      <c r="AL709" s="147">
        <f t="shared" si="760"/>
        <v>0</v>
      </c>
      <c r="AM709" s="147">
        <f t="shared" si="760"/>
        <v>0</v>
      </c>
      <c r="AN709" s="147">
        <f t="shared" si="760"/>
        <v>0</v>
      </c>
      <c r="AO709" s="147">
        <f t="shared" si="760"/>
        <v>0</v>
      </c>
      <c r="AP709" s="147">
        <f t="shared" si="760"/>
        <v>0</v>
      </c>
      <c r="AQ709" s="147">
        <f t="shared" si="760"/>
        <v>0</v>
      </c>
      <c r="AR709" s="147">
        <f t="shared" si="760"/>
        <v>0</v>
      </c>
      <c r="AS709" s="147">
        <f t="shared" si="760"/>
        <v>0</v>
      </c>
      <c r="AT709" s="147">
        <f t="shared" si="760"/>
        <v>0</v>
      </c>
      <c r="AU709" s="147"/>
      <c r="AV709" s="147">
        <f t="shared" si="760"/>
        <v>0</v>
      </c>
      <c r="AW709" s="147">
        <f t="shared" si="760"/>
        <v>0</v>
      </c>
      <c r="AX709" s="147">
        <f t="shared" si="760"/>
        <v>0</v>
      </c>
      <c r="AY709" s="147">
        <f t="shared" si="760"/>
        <v>0</v>
      </c>
      <c r="AZ709" s="147">
        <f t="shared" si="760"/>
        <v>0</v>
      </c>
      <c r="BA709" s="147">
        <f t="shared" si="760"/>
        <v>0</v>
      </c>
      <c r="BB709" s="147"/>
      <c r="BC709" s="180"/>
    </row>
    <row r="710" spans="1:55" ht="50.25" customHeight="1">
      <c r="A710" s="265"/>
      <c r="B710" s="266"/>
      <c r="C710" s="266"/>
      <c r="D710" s="178" t="s">
        <v>2</v>
      </c>
      <c r="E710" s="147">
        <f t="shared" si="747"/>
        <v>0</v>
      </c>
      <c r="F710" s="147">
        <f t="shared" si="733"/>
        <v>0</v>
      </c>
      <c r="G710" s="168"/>
      <c r="H710" s="147">
        <f t="shared" ref="H710:BA710" si="761">H703</f>
        <v>0</v>
      </c>
      <c r="I710" s="147">
        <f t="shared" si="761"/>
        <v>0</v>
      </c>
      <c r="J710" s="147">
        <f t="shared" si="761"/>
        <v>0</v>
      </c>
      <c r="K710" s="147">
        <f t="shared" si="761"/>
        <v>0</v>
      </c>
      <c r="L710" s="147">
        <f t="shared" si="761"/>
        <v>0</v>
      </c>
      <c r="M710" s="147">
        <f t="shared" si="761"/>
        <v>0</v>
      </c>
      <c r="N710" s="147">
        <f t="shared" si="761"/>
        <v>0</v>
      </c>
      <c r="O710" s="147">
        <f t="shared" si="761"/>
        <v>0</v>
      </c>
      <c r="P710" s="147">
        <f t="shared" si="761"/>
        <v>0</v>
      </c>
      <c r="Q710" s="147">
        <f t="shared" si="761"/>
        <v>0</v>
      </c>
      <c r="R710" s="147">
        <f t="shared" si="761"/>
        <v>0</v>
      </c>
      <c r="S710" s="147">
        <f t="shared" si="761"/>
        <v>0</v>
      </c>
      <c r="T710" s="147">
        <f t="shared" si="761"/>
        <v>0</v>
      </c>
      <c r="U710" s="147">
        <f t="shared" si="761"/>
        <v>0</v>
      </c>
      <c r="V710" s="147">
        <f t="shared" si="761"/>
        <v>0</v>
      </c>
      <c r="W710" s="147">
        <f t="shared" si="761"/>
        <v>0</v>
      </c>
      <c r="X710" s="147">
        <f t="shared" si="761"/>
        <v>0</v>
      </c>
      <c r="Y710" s="147">
        <f t="shared" si="761"/>
        <v>0</v>
      </c>
      <c r="Z710" s="147">
        <f t="shared" si="761"/>
        <v>0</v>
      </c>
      <c r="AA710" s="147">
        <f t="shared" si="761"/>
        <v>0</v>
      </c>
      <c r="AB710" s="147">
        <f t="shared" si="761"/>
        <v>0</v>
      </c>
      <c r="AC710" s="147">
        <f t="shared" si="761"/>
        <v>0</v>
      </c>
      <c r="AD710" s="147">
        <f t="shared" si="761"/>
        <v>0</v>
      </c>
      <c r="AE710" s="147">
        <f t="shared" si="761"/>
        <v>0</v>
      </c>
      <c r="AF710" s="147">
        <f t="shared" si="761"/>
        <v>0</v>
      </c>
      <c r="AG710" s="147">
        <f t="shared" si="761"/>
        <v>0</v>
      </c>
      <c r="AH710" s="147">
        <f t="shared" si="761"/>
        <v>0</v>
      </c>
      <c r="AI710" s="147">
        <f t="shared" si="761"/>
        <v>0</v>
      </c>
      <c r="AJ710" s="147">
        <f t="shared" si="761"/>
        <v>0</v>
      </c>
      <c r="AK710" s="147">
        <f t="shared" si="761"/>
        <v>0</v>
      </c>
      <c r="AL710" s="147">
        <f t="shared" si="761"/>
        <v>0</v>
      </c>
      <c r="AM710" s="147">
        <f t="shared" si="761"/>
        <v>0</v>
      </c>
      <c r="AN710" s="147">
        <f t="shared" si="761"/>
        <v>0</v>
      </c>
      <c r="AO710" s="147">
        <f t="shared" si="761"/>
        <v>0</v>
      </c>
      <c r="AP710" s="147">
        <f t="shared" si="761"/>
        <v>0</v>
      </c>
      <c r="AQ710" s="147">
        <f t="shared" si="761"/>
        <v>0</v>
      </c>
      <c r="AR710" s="147">
        <f t="shared" si="761"/>
        <v>0</v>
      </c>
      <c r="AS710" s="147">
        <f t="shared" si="761"/>
        <v>0</v>
      </c>
      <c r="AT710" s="147">
        <f t="shared" si="761"/>
        <v>0</v>
      </c>
      <c r="AU710" s="147"/>
      <c r="AV710" s="147">
        <f t="shared" si="761"/>
        <v>0</v>
      </c>
      <c r="AW710" s="147">
        <f t="shared" si="761"/>
        <v>0</v>
      </c>
      <c r="AX710" s="147">
        <f t="shared" si="761"/>
        <v>0</v>
      </c>
      <c r="AY710" s="147">
        <f t="shared" si="761"/>
        <v>0</v>
      </c>
      <c r="AZ710" s="147">
        <f t="shared" si="761"/>
        <v>0</v>
      </c>
      <c r="BA710" s="147">
        <f t="shared" si="761"/>
        <v>0</v>
      </c>
      <c r="BB710" s="147"/>
      <c r="BC710" s="180"/>
    </row>
    <row r="711" spans="1:55" ht="22.5" customHeight="1">
      <c r="A711" s="265"/>
      <c r="B711" s="266"/>
      <c r="C711" s="266"/>
      <c r="D711" s="211" t="s">
        <v>270</v>
      </c>
      <c r="E711" s="147">
        <f>H711+K711+N711+Q711+T711+W711+Z711+AE711+AJ711+AO711+AT711+AY711</f>
        <v>37578.924997000002</v>
      </c>
      <c r="F711" s="147">
        <f t="shared" si="733"/>
        <v>19829.944760000002</v>
      </c>
      <c r="G711" s="168">
        <f t="shared" si="734"/>
        <v>52.768791980034194</v>
      </c>
      <c r="H711" s="147">
        <f t="shared" ref="H711:BA711" si="762">H704</f>
        <v>1184.2949699999999</v>
      </c>
      <c r="I711" s="147">
        <f t="shared" si="762"/>
        <v>1184.2949699999999</v>
      </c>
      <c r="J711" s="147">
        <f t="shared" si="762"/>
        <v>0</v>
      </c>
      <c r="K711" s="147">
        <f t="shared" si="762"/>
        <v>5602.7990200000004</v>
      </c>
      <c r="L711" s="147">
        <f t="shared" si="762"/>
        <v>5602.7990200000004</v>
      </c>
      <c r="M711" s="147">
        <f t="shared" si="762"/>
        <v>0</v>
      </c>
      <c r="N711" s="147">
        <f t="shared" si="762"/>
        <v>3695.6756099999998</v>
      </c>
      <c r="O711" s="147">
        <f t="shared" si="762"/>
        <v>3695.6756099999998</v>
      </c>
      <c r="P711" s="147">
        <f t="shared" si="762"/>
        <v>0</v>
      </c>
      <c r="Q711" s="147">
        <f t="shared" si="762"/>
        <v>3062.3475600000002</v>
      </c>
      <c r="R711" s="147">
        <f t="shared" si="762"/>
        <v>3062.3475600000002</v>
      </c>
      <c r="S711" s="147">
        <f t="shared" si="762"/>
        <v>0</v>
      </c>
      <c r="T711" s="147">
        <f t="shared" si="762"/>
        <v>2951.92659</v>
      </c>
      <c r="U711" s="147">
        <f t="shared" si="762"/>
        <v>2951.92659</v>
      </c>
      <c r="V711" s="147">
        <f t="shared" si="762"/>
        <v>0</v>
      </c>
      <c r="W711" s="147">
        <f t="shared" si="762"/>
        <v>3332.90101</v>
      </c>
      <c r="X711" s="147">
        <f t="shared" si="762"/>
        <v>3332.90101</v>
      </c>
      <c r="Y711" s="147">
        <f t="shared" si="762"/>
        <v>0</v>
      </c>
      <c r="Z711" s="147">
        <f t="shared" si="762"/>
        <v>3206.0156010000001</v>
      </c>
      <c r="AA711" s="147">
        <f t="shared" si="762"/>
        <v>0</v>
      </c>
      <c r="AB711" s="147">
        <f t="shared" si="762"/>
        <v>0</v>
      </c>
      <c r="AC711" s="147">
        <f t="shared" si="762"/>
        <v>0</v>
      </c>
      <c r="AD711" s="147">
        <f t="shared" si="762"/>
        <v>0</v>
      </c>
      <c r="AE711" s="147">
        <f t="shared" si="762"/>
        <v>2910.4441999999999</v>
      </c>
      <c r="AF711" s="147">
        <f t="shared" si="762"/>
        <v>0</v>
      </c>
      <c r="AG711" s="147">
        <f t="shared" si="762"/>
        <v>0</v>
      </c>
      <c r="AH711" s="147">
        <f t="shared" si="762"/>
        <v>0</v>
      </c>
      <c r="AI711" s="147">
        <f t="shared" si="762"/>
        <v>0</v>
      </c>
      <c r="AJ711" s="147">
        <f t="shared" si="762"/>
        <v>3065.0906009999999</v>
      </c>
      <c r="AK711" s="147">
        <f t="shared" si="762"/>
        <v>0</v>
      </c>
      <c r="AL711" s="147">
        <f t="shared" si="762"/>
        <v>0</v>
      </c>
      <c r="AM711" s="147">
        <f t="shared" si="762"/>
        <v>0</v>
      </c>
      <c r="AN711" s="147">
        <f t="shared" si="762"/>
        <v>0</v>
      </c>
      <c r="AO711" s="147">
        <f t="shared" si="762"/>
        <v>3065.0906009999999</v>
      </c>
      <c r="AP711" s="147">
        <f t="shared" si="762"/>
        <v>0</v>
      </c>
      <c r="AQ711" s="147">
        <f t="shared" si="762"/>
        <v>0</v>
      </c>
      <c r="AR711" s="147">
        <f t="shared" si="762"/>
        <v>0</v>
      </c>
      <c r="AS711" s="147">
        <f t="shared" si="762"/>
        <v>0</v>
      </c>
      <c r="AT711" s="147">
        <f t="shared" si="762"/>
        <v>3065.0906009999999</v>
      </c>
      <c r="AU711" s="147"/>
      <c r="AV711" s="147">
        <f t="shared" si="762"/>
        <v>0</v>
      </c>
      <c r="AW711" s="147">
        <f t="shared" si="762"/>
        <v>0</v>
      </c>
      <c r="AX711" s="147">
        <f t="shared" si="762"/>
        <v>0</v>
      </c>
      <c r="AY711" s="147">
        <f t="shared" si="762"/>
        <v>2437.2486330000002</v>
      </c>
      <c r="AZ711" s="147">
        <f t="shared" si="762"/>
        <v>0</v>
      </c>
      <c r="BA711" s="147">
        <f t="shared" si="762"/>
        <v>0</v>
      </c>
      <c r="BB711" s="147"/>
      <c r="BC711" s="180"/>
    </row>
    <row r="712" spans="1:55" ht="82.5" customHeight="1">
      <c r="A712" s="265"/>
      <c r="B712" s="266"/>
      <c r="C712" s="266"/>
      <c r="D712" s="211" t="s">
        <v>276</v>
      </c>
      <c r="E712" s="147">
        <f t="shared" ref="E712:E717" si="763">H712+K712+N712+Q712+T712+W712+Z712+AE712+AJ712+AO712+AT712+AY712</f>
        <v>0</v>
      </c>
      <c r="F712" s="147">
        <f t="shared" si="733"/>
        <v>0</v>
      </c>
      <c r="G712" s="168"/>
      <c r="H712" s="147">
        <f t="shared" ref="H712:BA712" si="764">H705</f>
        <v>0</v>
      </c>
      <c r="I712" s="147">
        <f t="shared" si="764"/>
        <v>0</v>
      </c>
      <c r="J712" s="147">
        <f t="shared" si="764"/>
        <v>0</v>
      </c>
      <c r="K712" s="147">
        <f t="shared" si="764"/>
        <v>0</v>
      </c>
      <c r="L712" s="147">
        <f t="shared" si="764"/>
        <v>0</v>
      </c>
      <c r="M712" s="147">
        <f t="shared" si="764"/>
        <v>0</v>
      </c>
      <c r="N712" s="147">
        <f t="shared" si="764"/>
        <v>0</v>
      </c>
      <c r="O712" s="147">
        <f t="shared" si="764"/>
        <v>0</v>
      </c>
      <c r="P712" s="147">
        <f t="shared" si="764"/>
        <v>0</v>
      </c>
      <c r="Q712" s="147">
        <f t="shared" si="764"/>
        <v>0</v>
      </c>
      <c r="R712" s="147">
        <f t="shared" si="764"/>
        <v>0</v>
      </c>
      <c r="S712" s="147">
        <f t="shared" si="764"/>
        <v>0</v>
      </c>
      <c r="T712" s="147">
        <f t="shared" si="764"/>
        <v>0</v>
      </c>
      <c r="U712" s="147">
        <f t="shared" si="764"/>
        <v>0</v>
      </c>
      <c r="V712" s="147">
        <f t="shared" si="764"/>
        <v>0</v>
      </c>
      <c r="W712" s="147">
        <f t="shared" si="764"/>
        <v>0</v>
      </c>
      <c r="X712" s="147">
        <f t="shared" si="764"/>
        <v>0</v>
      </c>
      <c r="Y712" s="147">
        <f t="shared" si="764"/>
        <v>0</v>
      </c>
      <c r="Z712" s="147">
        <f t="shared" si="764"/>
        <v>0</v>
      </c>
      <c r="AA712" s="147">
        <f t="shared" si="764"/>
        <v>0</v>
      </c>
      <c r="AB712" s="147">
        <f t="shared" si="764"/>
        <v>0</v>
      </c>
      <c r="AC712" s="147">
        <f t="shared" si="764"/>
        <v>0</v>
      </c>
      <c r="AD712" s="147">
        <f t="shared" si="764"/>
        <v>0</v>
      </c>
      <c r="AE712" s="147">
        <f t="shared" si="764"/>
        <v>0</v>
      </c>
      <c r="AF712" s="147">
        <f t="shared" si="764"/>
        <v>0</v>
      </c>
      <c r="AG712" s="147">
        <f t="shared" si="764"/>
        <v>0</v>
      </c>
      <c r="AH712" s="147">
        <f t="shared" si="764"/>
        <v>0</v>
      </c>
      <c r="AI712" s="147">
        <f t="shared" si="764"/>
        <v>0</v>
      </c>
      <c r="AJ712" s="147">
        <f t="shared" si="764"/>
        <v>0</v>
      </c>
      <c r="AK712" s="147">
        <f t="shared" si="764"/>
        <v>0</v>
      </c>
      <c r="AL712" s="147">
        <f t="shared" si="764"/>
        <v>0</v>
      </c>
      <c r="AM712" s="147">
        <f t="shared" si="764"/>
        <v>0</v>
      </c>
      <c r="AN712" s="147">
        <f t="shared" si="764"/>
        <v>0</v>
      </c>
      <c r="AO712" s="147">
        <f t="shared" si="764"/>
        <v>0</v>
      </c>
      <c r="AP712" s="147">
        <f t="shared" si="764"/>
        <v>0</v>
      </c>
      <c r="AQ712" s="147">
        <f t="shared" si="764"/>
        <v>0</v>
      </c>
      <c r="AR712" s="147">
        <f t="shared" si="764"/>
        <v>0</v>
      </c>
      <c r="AS712" s="147">
        <f t="shared" si="764"/>
        <v>0</v>
      </c>
      <c r="AT712" s="147">
        <f t="shared" si="764"/>
        <v>0</v>
      </c>
      <c r="AU712" s="147"/>
      <c r="AV712" s="147">
        <f t="shared" si="764"/>
        <v>0</v>
      </c>
      <c r="AW712" s="147">
        <f t="shared" si="764"/>
        <v>0</v>
      </c>
      <c r="AX712" s="147">
        <f t="shared" si="764"/>
        <v>0</v>
      </c>
      <c r="AY712" s="147">
        <f t="shared" si="764"/>
        <v>0</v>
      </c>
      <c r="AZ712" s="147">
        <f t="shared" si="764"/>
        <v>0</v>
      </c>
      <c r="BA712" s="147">
        <f t="shared" si="764"/>
        <v>0</v>
      </c>
      <c r="BB712" s="147"/>
      <c r="BC712" s="180"/>
    </row>
    <row r="713" spans="1:55" ht="22.5" customHeight="1">
      <c r="A713" s="265"/>
      <c r="B713" s="266"/>
      <c r="C713" s="266"/>
      <c r="D713" s="211" t="s">
        <v>271</v>
      </c>
      <c r="E713" s="147">
        <f t="shared" si="763"/>
        <v>0</v>
      </c>
      <c r="F713" s="147">
        <f t="shared" si="733"/>
        <v>0</v>
      </c>
      <c r="G713" s="168"/>
      <c r="H713" s="147">
        <f t="shared" ref="H713:BA713" si="765">H706</f>
        <v>0</v>
      </c>
      <c r="I713" s="147">
        <f t="shared" si="765"/>
        <v>0</v>
      </c>
      <c r="J713" s="147">
        <f t="shared" si="765"/>
        <v>0</v>
      </c>
      <c r="K713" s="147">
        <f t="shared" si="765"/>
        <v>0</v>
      </c>
      <c r="L713" s="147">
        <f t="shared" si="765"/>
        <v>0</v>
      </c>
      <c r="M713" s="147">
        <f t="shared" si="765"/>
        <v>0</v>
      </c>
      <c r="N713" s="147">
        <f t="shared" si="765"/>
        <v>0</v>
      </c>
      <c r="O713" s="147">
        <f t="shared" si="765"/>
        <v>0</v>
      </c>
      <c r="P713" s="147">
        <f t="shared" si="765"/>
        <v>0</v>
      </c>
      <c r="Q713" s="147">
        <f t="shared" si="765"/>
        <v>0</v>
      </c>
      <c r="R713" s="147">
        <f t="shared" si="765"/>
        <v>0</v>
      </c>
      <c r="S713" s="147">
        <f t="shared" si="765"/>
        <v>0</v>
      </c>
      <c r="T713" s="147">
        <f t="shared" si="765"/>
        <v>0</v>
      </c>
      <c r="U713" s="147">
        <f t="shared" si="765"/>
        <v>0</v>
      </c>
      <c r="V713" s="147">
        <f t="shared" si="765"/>
        <v>0</v>
      </c>
      <c r="W713" s="147">
        <f t="shared" si="765"/>
        <v>0</v>
      </c>
      <c r="X713" s="147">
        <f t="shared" si="765"/>
        <v>0</v>
      </c>
      <c r="Y713" s="147">
        <f t="shared" si="765"/>
        <v>0</v>
      </c>
      <c r="Z713" s="147">
        <f t="shared" si="765"/>
        <v>0</v>
      </c>
      <c r="AA713" s="147">
        <f t="shared" si="765"/>
        <v>0</v>
      </c>
      <c r="AB713" s="147">
        <f t="shared" si="765"/>
        <v>0</v>
      </c>
      <c r="AC713" s="147">
        <f t="shared" si="765"/>
        <v>0</v>
      </c>
      <c r="AD713" s="147">
        <f t="shared" si="765"/>
        <v>0</v>
      </c>
      <c r="AE713" s="147">
        <f t="shared" si="765"/>
        <v>0</v>
      </c>
      <c r="AF713" s="147">
        <f t="shared" si="765"/>
        <v>0</v>
      </c>
      <c r="AG713" s="147">
        <f t="shared" si="765"/>
        <v>0</v>
      </c>
      <c r="AH713" s="147">
        <f t="shared" si="765"/>
        <v>0</v>
      </c>
      <c r="AI713" s="147">
        <f t="shared" si="765"/>
        <v>0</v>
      </c>
      <c r="AJ713" s="147">
        <f t="shared" si="765"/>
        <v>0</v>
      </c>
      <c r="AK713" s="147">
        <f t="shared" si="765"/>
        <v>0</v>
      </c>
      <c r="AL713" s="147">
        <f t="shared" si="765"/>
        <v>0</v>
      </c>
      <c r="AM713" s="147">
        <f t="shared" si="765"/>
        <v>0</v>
      </c>
      <c r="AN713" s="147">
        <f t="shared" si="765"/>
        <v>0</v>
      </c>
      <c r="AO713" s="147">
        <f t="shared" si="765"/>
        <v>0</v>
      </c>
      <c r="AP713" s="147">
        <f t="shared" si="765"/>
        <v>0</v>
      </c>
      <c r="AQ713" s="147">
        <f t="shared" si="765"/>
        <v>0</v>
      </c>
      <c r="AR713" s="147">
        <f t="shared" si="765"/>
        <v>0</v>
      </c>
      <c r="AS713" s="147">
        <f t="shared" si="765"/>
        <v>0</v>
      </c>
      <c r="AT713" s="147">
        <f t="shared" si="765"/>
        <v>0</v>
      </c>
      <c r="AU713" s="147"/>
      <c r="AV713" s="147">
        <f t="shared" si="765"/>
        <v>0</v>
      </c>
      <c r="AW713" s="147">
        <f t="shared" si="765"/>
        <v>0</v>
      </c>
      <c r="AX713" s="147">
        <f t="shared" si="765"/>
        <v>0</v>
      </c>
      <c r="AY713" s="147">
        <f t="shared" si="765"/>
        <v>0</v>
      </c>
      <c r="AZ713" s="147">
        <f t="shared" si="765"/>
        <v>0</v>
      </c>
      <c r="BA713" s="147">
        <f t="shared" si="765"/>
        <v>0</v>
      </c>
      <c r="BB713" s="147"/>
      <c r="BC713" s="180"/>
    </row>
    <row r="714" spans="1:55" ht="31.2">
      <c r="A714" s="265"/>
      <c r="B714" s="266"/>
      <c r="C714" s="266"/>
      <c r="D714" s="212" t="s">
        <v>43</v>
      </c>
      <c r="E714" s="147">
        <f t="shared" si="763"/>
        <v>0</v>
      </c>
      <c r="F714" s="147">
        <f t="shared" si="733"/>
        <v>0</v>
      </c>
      <c r="G714" s="168"/>
      <c r="H714" s="147">
        <f t="shared" ref="H714:BA714" si="766">H707</f>
        <v>0</v>
      </c>
      <c r="I714" s="147">
        <f t="shared" si="766"/>
        <v>0</v>
      </c>
      <c r="J714" s="147">
        <f t="shared" si="766"/>
        <v>0</v>
      </c>
      <c r="K714" s="147">
        <f t="shared" si="766"/>
        <v>0</v>
      </c>
      <c r="L714" s="147">
        <f t="shared" si="766"/>
        <v>0</v>
      </c>
      <c r="M714" s="147">
        <f t="shared" si="766"/>
        <v>0</v>
      </c>
      <c r="N714" s="147">
        <f t="shared" si="766"/>
        <v>0</v>
      </c>
      <c r="O714" s="147">
        <f t="shared" si="766"/>
        <v>0</v>
      </c>
      <c r="P714" s="147">
        <f t="shared" si="766"/>
        <v>0</v>
      </c>
      <c r="Q714" s="147">
        <f t="shared" si="766"/>
        <v>0</v>
      </c>
      <c r="R714" s="147">
        <f t="shared" si="766"/>
        <v>0</v>
      </c>
      <c r="S714" s="147">
        <f t="shared" si="766"/>
        <v>0</v>
      </c>
      <c r="T714" s="147">
        <f t="shared" si="766"/>
        <v>0</v>
      </c>
      <c r="U714" s="147">
        <f t="shared" si="766"/>
        <v>0</v>
      </c>
      <c r="V714" s="147">
        <f t="shared" si="766"/>
        <v>0</v>
      </c>
      <c r="W714" s="147">
        <f t="shared" si="766"/>
        <v>0</v>
      </c>
      <c r="X714" s="147">
        <f t="shared" si="766"/>
        <v>0</v>
      </c>
      <c r="Y714" s="147">
        <f t="shared" si="766"/>
        <v>0</v>
      </c>
      <c r="Z714" s="147">
        <f t="shared" si="766"/>
        <v>0</v>
      </c>
      <c r="AA714" s="147">
        <f t="shared" si="766"/>
        <v>0</v>
      </c>
      <c r="AB714" s="147">
        <f t="shared" si="766"/>
        <v>0</v>
      </c>
      <c r="AC714" s="147">
        <f t="shared" si="766"/>
        <v>0</v>
      </c>
      <c r="AD714" s="147">
        <f t="shared" si="766"/>
        <v>0</v>
      </c>
      <c r="AE714" s="147">
        <f t="shared" si="766"/>
        <v>0</v>
      </c>
      <c r="AF714" s="147">
        <f t="shared" si="766"/>
        <v>0</v>
      </c>
      <c r="AG714" s="147">
        <f t="shared" si="766"/>
        <v>0</v>
      </c>
      <c r="AH714" s="147">
        <f t="shared" si="766"/>
        <v>0</v>
      </c>
      <c r="AI714" s="147">
        <f t="shared" si="766"/>
        <v>0</v>
      </c>
      <c r="AJ714" s="147">
        <f t="shared" si="766"/>
        <v>0</v>
      </c>
      <c r="AK714" s="147">
        <f t="shared" si="766"/>
        <v>0</v>
      </c>
      <c r="AL714" s="147">
        <f t="shared" si="766"/>
        <v>0</v>
      </c>
      <c r="AM714" s="147">
        <f t="shared" si="766"/>
        <v>0</v>
      </c>
      <c r="AN714" s="147">
        <f t="shared" si="766"/>
        <v>0</v>
      </c>
      <c r="AO714" s="147">
        <f t="shared" si="766"/>
        <v>0</v>
      </c>
      <c r="AP714" s="147">
        <f t="shared" si="766"/>
        <v>0</v>
      </c>
      <c r="AQ714" s="147">
        <f t="shared" si="766"/>
        <v>0</v>
      </c>
      <c r="AR714" s="147">
        <f t="shared" si="766"/>
        <v>0</v>
      </c>
      <c r="AS714" s="147">
        <f t="shared" si="766"/>
        <v>0</v>
      </c>
      <c r="AT714" s="147">
        <f t="shared" si="766"/>
        <v>0</v>
      </c>
      <c r="AU714" s="147"/>
      <c r="AV714" s="147">
        <f t="shared" si="766"/>
        <v>0</v>
      </c>
      <c r="AW714" s="147">
        <f t="shared" si="766"/>
        <v>0</v>
      </c>
      <c r="AX714" s="147">
        <f t="shared" si="766"/>
        <v>0</v>
      </c>
      <c r="AY714" s="147">
        <f t="shared" si="766"/>
        <v>0</v>
      </c>
      <c r="AZ714" s="147">
        <f t="shared" si="766"/>
        <v>0</v>
      </c>
      <c r="BA714" s="147">
        <f t="shared" si="766"/>
        <v>0</v>
      </c>
      <c r="BB714" s="147"/>
      <c r="BC714" s="180"/>
    </row>
    <row r="715" spans="1:55" ht="22.5" customHeight="1">
      <c r="A715" s="265" t="s">
        <v>514</v>
      </c>
      <c r="B715" s="266"/>
      <c r="C715" s="266"/>
      <c r="D715" s="154" t="s">
        <v>41</v>
      </c>
      <c r="E715" s="147">
        <f t="shared" si="763"/>
        <v>37578.924997000002</v>
      </c>
      <c r="F715" s="147">
        <f t="shared" si="733"/>
        <v>19829.944760000002</v>
      </c>
      <c r="G715" s="168">
        <f t="shared" si="734"/>
        <v>52.768791980034194</v>
      </c>
      <c r="H715" s="147">
        <f>H716+H717+H718+H720+H721</f>
        <v>1184.2949699999999</v>
      </c>
      <c r="I715" s="147">
        <f t="shared" ref="I715" si="767">I716+I717+I718+I720+I721</f>
        <v>1184.2949699999999</v>
      </c>
      <c r="J715" s="147"/>
      <c r="K715" s="147">
        <f t="shared" ref="K715:L715" si="768">K716+K717+K718+K720+K721</f>
        <v>5602.7990200000004</v>
      </c>
      <c r="L715" s="147">
        <f t="shared" si="768"/>
        <v>5602.7990200000004</v>
      </c>
      <c r="M715" s="147"/>
      <c r="N715" s="147">
        <f t="shared" ref="N715:O715" si="769">N716+N717+N718+N720+N721</f>
        <v>3695.6756099999998</v>
      </c>
      <c r="O715" s="147">
        <f t="shared" si="769"/>
        <v>3695.6756099999998</v>
      </c>
      <c r="P715" s="147"/>
      <c r="Q715" s="147">
        <f t="shared" ref="Q715:R715" si="770">Q716+Q717+Q718+Q720+Q721</f>
        <v>3062.3475600000002</v>
      </c>
      <c r="R715" s="147">
        <f t="shared" si="770"/>
        <v>3062.3475600000002</v>
      </c>
      <c r="S715" s="147"/>
      <c r="T715" s="147">
        <f t="shared" ref="T715:U715" si="771">T716+T717+T718+T720+T721</f>
        <v>2951.92659</v>
      </c>
      <c r="U715" s="147">
        <f t="shared" si="771"/>
        <v>2951.92659</v>
      </c>
      <c r="V715" s="147"/>
      <c r="W715" s="147">
        <f t="shared" ref="W715:X715" si="772">W716+W717+W718+W720+W721</f>
        <v>3332.90101</v>
      </c>
      <c r="X715" s="147">
        <f t="shared" si="772"/>
        <v>3332.90101</v>
      </c>
      <c r="Y715" s="147"/>
      <c r="Z715" s="147">
        <f t="shared" ref="Z715:AC715" si="773">Z716+Z717+Z718+Z720+Z721</f>
        <v>3206.0156010000001</v>
      </c>
      <c r="AA715" s="147">
        <f t="shared" si="773"/>
        <v>0</v>
      </c>
      <c r="AB715" s="147">
        <f t="shared" si="773"/>
        <v>0</v>
      </c>
      <c r="AC715" s="147">
        <f t="shared" si="773"/>
        <v>0</v>
      </c>
      <c r="AD715" s="147"/>
      <c r="AE715" s="147">
        <f t="shared" ref="AE715:AH715" si="774">AE716+AE717+AE718+AE720+AE721</f>
        <v>2910.4441999999999</v>
      </c>
      <c r="AF715" s="147">
        <f t="shared" si="774"/>
        <v>0</v>
      </c>
      <c r="AG715" s="147">
        <f t="shared" si="774"/>
        <v>0</v>
      </c>
      <c r="AH715" s="147">
        <f t="shared" si="774"/>
        <v>0</v>
      </c>
      <c r="AI715" s="147"/>
      <c r="AJ715" s="147">
        <f t="shared" ref="AJ715:AM715" si="775">AJ716+AJ717+AJ718+AJ720+AJ721</f>
        <v>3065.0906009999999</v>
      </c>
      <c r="AK715" s="147">
        <f t="shared" si="775"/>
        <v>0</v>
      </c>
      <c r="AL715" s="147">
        <f t="shared" si="775"/>
        <v>0</v>
      </c>
      <c r="AM715" s="147">
        <f t="shared" si="775"/>
        <v>0</v>
      </c>
      <c r="AN715" s="147"/>
      <c r="AO715" s="147">
        <f t="shared" ref="AO715:AR715" si="776">AO716+AO717+AO718+AO720+AO721</f>
        <v>3065.0906009999999</v>
      </c>
      <c r="AP715" s="147">
        <f t="shared" si="776"/>
        <v>0</v>
      </c>
      <c r="AQ715" s="147">
        <f t="shared" si="776"/>
        <v>0</v>
      </c>
      <c r="AR715" s="147">
        <f t="shared" si="776"/>
        <v>0</v>
      </c>
      <c r="AS715" s="147"/>
      <c r="AT715" s="147">
        <f t="shared" ref="AT715:AW715" si="777">AT716+AT717+AT718+AT720+AT721</f>
        <v>3065.0906009999999</v>
      </c>
      <c r="AU715" s="147"/>
      <c r="AV715" s="147">
        <f t="shared" si="777"/>
        <v>0</v>
      </c>
      <c r="AW715" s="147">
        <f t="shared" si="777"/>
        <v>0</v>
      </c>
      <c r="AX715" s="147"/>
      <c r="AY715" s="147">
        <f t="shared" ref="AY715:AZ715" si="778">AY716+AY717+AY718+AY720+AY721</f>
        <v>2437.2486330000002</v>
      </c>
      <c r="AZ715" s="147">
        <f t="shared" si="778"/>
        <v>0</v>
      </c>
      <c r="BA715" s="151"/>
      <c r="BB715" s="151"/>
      <c r="BC715" s="180"/>
    </row>
    <row r="716" spans="1:55" ht="32.25" customHeight="1">
      <c r="A716" s="265"/>
      <c r="B716" s="266"/>
      <c r="C716" s="266"/>
      <c r="D716" s="152" t="s">
        <v>37</v>
      </c>
      <c r="E716" s="147">
        <f t="shared" si="763"/>
        <v>0</v>
      </c>
      <c r="F716" s="147">
        <f t="shared" si="733"/>
        <v>0</v>
      </c>
      <c r="G716" s="168"/>
      <c r="H716" s="147">
        <f>H709</f>
        <v>0</v>
      </c>
      <c r="I716" s="147">
        <f t="shared" ref="I716:BA716" si="779">I709</f>
        <v>0</v>
      </c>
      <c r="J716" s="147">
        <f t="shared" si="779"/>
        <v>0</v>
      </c>
      <c r="K716" s="147">
        <f t="shared" si="779"/>
        <v>0</v>
      </c>
      <c r="L716" s="147">
        <f t="shared" si="779"/>
        <v>0</v>
      </c>
      <c r="M716" s="147">
        <f t="shared" si="779"/>
        <v>0</v>
      </c>
      <c r="N716" s="147">
        <f t="shared" si="779"/>
        <v>0</v>
      </c>
      <c r="O716" s="147">
        <f t="shared" si="779"/>
        <v>0</v>
      </c>
      <c r="P716" s="147">
        <f t="shared" si="779"/>
        <v>0</v>
      </c>
      <c r="Q716" s="147">
        <f t="shared" si="779"/>
        <v>0</v>
      </c>
      <c r="R716" s="147">
        <f t="shared" si="779"/>
        <v>0</v>
      </c>
      <c r="S716" s="147">
        <f t="shared" si="779"/>
        <v>0</v>
      </c>
      <c r="T716" s="147">
        <f t="shared" si="779"/>
        <v>0</v>
      </c>
      <c r="U716" s="147">
        <f t="shared" si="779"/>
        <v>0</v>
      </c>
      <c r="V716" s="147">
        <f t="shared" si="779"/>
        <v>0</v>
      </c>
      <c r="W716" s="147">
        <f t="shared" si="779"/>
        <v>0</v>
      </c>
      <c r="X716" s="147">
        <f t="shared" si="779"/>
        <v>0</v>
      </c>
      <c r="Y716" s="147">
        <f t="shared" si="779"/>
        <v>0</v>
      </c>
      <c r="Z716" s="147">
        <f t="shared" si="779"/>
        <v>0</v>
      </c>
      <c r="AA716" s="147">
        <f t="shared" si="779"/>
        <v>0</v>
      </c>
      <c r="AB716" s="147">
        <f t="shared" si="779"/>
        <v>0</v>
      </c>
      <c r="AC716" s="147">
        <f t="shared" si="779"/>
        <v>0</v>
      </c>
      <c r="AD716" s="147">
        <f t="shared" si="779"/>
        <v>0</v>
      </c>
      <c r="AE716" s="147">
        <f t="shared" si="779"/>
        <v>0</v>
      </c>
      <c r="AF716" s="147">
        <f t="shared" si="779"/>
        <v>0</v>
      </c>
      <c r="AG716" s="147">
        <f t="shared" si="779"/>
        <v>0</v>
      </c>
      <c r="AH716" s="147">
        <f t="shared" si="779"/>
        <v>0</v>
      </c>
      <c r="AI716" s="147">
        <f t="shared" si="779"/>
        <v>0</v>
      </c>
      <c r="AJ716" s="147">
        <f t="shared" si="779"/>
        <v>0</v>
      </c>
      <c r="AK716" s="147">
        <f t="shared" si="779"/>
        <v>0</v>
      </c>
      <c r="AL716" s="147">
        <f t="shared" si="779"/>
        <v>0</v>
      </c>
      <c r="AM716" s="147">
        <f t="shared" si="779"/>
        <v>0</v>
      </c>
      <c r="AN716" s="147">
        <f t="shared" si="779"/>
        <v>0</v>
      </c>
      <c r="AO716" s="147">
        <f t="shared" si="779"/>
        <v>0</v>
      </c>
      <c r="AP716" s="147">
        <f t="shared" si="779"/>
        <v>0</v>
      </c>
      <c r="AQ716" s="147">
        <f t="shared" si="779"/>
        <v>0</v>
      </c>
      <c r="AR716" s="147">
        <f t="shared" si="779"/>
        <v>0</v>
      </c>
      <c r="AS716" s="147">
        <f t="shared" si="779"/>
        <v>0</v>
      </c>
      <c r="AT716" s="147">
        <f t="shared" si="779"/>
        <v>0</v>
      </c>
      <c r="AU716" s="147"/>
      <c r="AV716" s="147">
        <f t="shared" si="779"/>
        <v>0</v>
      </c>
      <c r="AW716" s="147">
        <f t="shared" si="779"/>
        <v>0</v>
      </c>
      <c r="AX716" s="147">
        <f t="shared" si="779"/>
        <v>0</v>
      </c>
      <c r="AY716" s="147">
        <f t="shared" si="779"/>
        <v>0</v>
      </c>
      <c r="AZ716" s="147">
        <f t="shared" si="779"/>
        <v>0</v>
      </c>
      <c r="BA716" s="147">
        <f t="shared" si="779"/>
        <v>0</v>
      </c>
      <c r="BB716" s="147"/>
      <c r="BC716" s="180"/>
    </row>
    <row r="717" spans="1:55" ht="50.25" customHeight="1">
      <c r="A717" s="265"/>
      <c r="B717" s="266"/>
      <c r="C717" s="266"/>
      <c r="D717" s="178" t="s">
        <v>2</v>
      </c>
      <c r="E717" s="147">
        <f t="shared" si="763"/>
        <v>0</v>
      </c>
      <c r="F717" s="147">
        <f t="shared" si="733"/>
        <v>0</v>
      </c>
      <c r="G717" s="168"/>
      <c r="H717" s="147">
        <f t="shared" ref="H717:BA717" si="780">H710</f>
        <v>0</v>
      </c>
      <c r="I717" s="147">
        <f t="shared" si="780"/>
        <v>0</v>
      </c>
      <c r="J717" s="147">
        <f t="shared" si="780"/>
        <v>0</v>
      </c>
      <c r="K717" s="147">
        <f t="shared" si="780"/>
        <v>0</v>
      </c>
      <c r="L717" s="147">
        <f t="shared" si="780"/>
        <v>0</v>
      </c>
      <c r="M717" s="147">
        <f t="shared" si="780"/>
        <v>0</v>
      </c>
      <c r="N717" s="147">
        <f t="shared" si="780"/>
        <v>0</v>
      </c>
      <c r="O717" s="147">
        <f t="shared" si="780"/>
        <v>0</v>
      </c>
      <c r="P717" s="147">
        <f t="shared" si="780"/>
        <v>0</v>
      </c>
      <c r="Q717" s="147">
        <f t="shared" si="780"/>
        <v>0</v>
      </c>
      <c r="R717" s="147">
        <f t="shared" si="780"/>
        <v>0</v>
      </c>
      <c r="S717" s="147">
        <f t="shared" si="780"/>
        <v>0</v>
      </c>
      <c r="T717" s="147">
        <f t="shared" si="780"/>
        <v>0</v>
      </c>
      <c r="U717" s="147">
        <f t="shared" si="780"/>
        <v>0</v>
      </c>
      <c r="V717" s="147">
        <f t="shared" si="780"/>
        <v>0</v>
      </c>
      <c r="W717" s="147">
        <f t="shared" si="780"/>
        <v>0</v>
      </c>
      <c r="X717" s="147">
        <f t="shared" si="780"/>
        <v>0</v>
      </c>
      <c r="Y717" s="147">
        <f t="shared" si="780"/>
        <v>0</v>
      </c>
      <c r="Z717" s="147">
        <f t="shared" si="780"/>
        <v>0</v>
      </c>
      <c r="AA717" s="147">
        <f t="shared" si="780"/>
        <v>0</v>
      </c>
      <c r="AB717" s="147">
        <f t="shared" si="780"/>
        <v>0</v>
      </c>
      <c r="AC717" s="147">
        <f t="shared" si="780"/>
        <v>0</v>
      </c>
      <c r="AD717" s="147">
        <f t="shared" si="780"/>
        <v>0</v>
      </c>
      <c r="AE717" s="147">
        <f t="shared" si="780"/>
        <v>0</v>
      </c>
      <c r="AF717" s="147">
        <f t="shared" si="780"/>
        <v>0</v>
      </c>
      <c r="AG717" s="147">
        <f t="shared" si="780"/>
        <v>0</v>
      </c>
      <c r="AH717" s="147">
        <f t="shared" si="780"/>
        <v>0</v>
      </c>
      <c r="AI717" s="147">
        <f t="shared" si="780"/>
        <v>0</v>
      </c>
      <c r="AJ717" s="147">
        <f t="shared" si="780"/>
        <v>0</v>
      </c>
      <c r="AK717" s="147">
        <f t="shared" si="780"/>
        <v>0</v>
      </c>
      <c r="AL717" s="147">
        <f t="shared" si="780"/>
        <v>0</v>
      </c>
      <c r="AM717" s="147">
        <f t="shared" si="780"/>
        <v>0</v>
      </c>
      <c r="AN717" s="147">
        <f t="shared" si="780"/>
        <v>0</v>
      </c>
      <c r="AO717" s="147">
        <f t="shared" si="780"/>
        <v>0</v>
      </c>
      <c r="AP717" s="147">
        <f t="shared" si="780"/>
        <v>0</v>
      </c>
      <c r="AQ717" s="147">
        <f t="shared" si="780"/>
        <v>0</v>
      </c>
      <c r="AR717" s="147">
        <f t="shared" si="780"/>
        <v>0</v>
      </c>
      <c r="AS717" s="147">
        <f t="shared" si="780"/>
        <v>0</v>
      </c>
      <c r="AT717" s="147">
        <f t="shared" si="780"/>
        <v>0</v>
      </c>
      <c r="AU717" s="147"/>
      <c r="AV717" s="147">
        <f t="shared" si="780"/>
        <v>0</v>
      </c>
      <c r="AW717" s="147">
        <f t="shared" si="780"/>
        <v>0</v>
      </c>
      <c r="AX717" s="147">
        <f t="shared" si="780"/>
        <v>0</v>
      </c>
      <c r="AY717" s="147">
        <f t="shared" si="780"/>
        <v>0</v>
      </c>
      <c r="AZ717" s="147">
        <f t="shared" si="780"/>
        <v>0</v>
      </c>
      <c r="BA717" s="147">
        <f t="shared" si="780"/>
        <v>0</v>
      </c>
      <c r="BB717" s="147"/>
      <c r="BC717" s="180"/>
    </row>
    <row r="718" spans="1:55" ht="22.5" customHeight="1">
      <c r="A718" s="265"/>
      <c r="B718" s="266"/>
      <c r="C718" s="266"/>
      <c r="D718" s="211" t="s">
        <v>270</v>
      </c>
      <c r="E718" s="147">
        <f>H718+K718+N718+Q718+T718+W718+Z718+AE718+AJ718+AO718+AT718+AY718</f>
        <v>37578.924997000002</v>
      </c>
      <c r="F718" s="147">
        <f t="shared" si="733"/>
        <v>19829.944760000002</v>
      </c>
      <c r="G718" s="168">
        <f t="shared" si="734"/>
        <v>52.768791980034194</v>
      </c>
      <c r="H718" s="147">
        <f t="shared" ref="H718:BA718" si="781">H711</f>
        <v>1184.2949699999999</v>
      </c>
      <c r="I718" s="147">
        <f t="shared" si="781"/>
        <v>1184.2949699999999</v>
      </c>
      <c r="J718" s="147">
        <f t="shared" si="781"/>
        <v>0</v>
      </c>
      <c r="K718" s="147">
        <f t="shared" si="781"/>
        <v>5602.7990200000004</v>
      </c>
      <c r="L718" s="147">
        <f t="shared" si="781"/>
        <v>5602.7990200000004</v>
      </c>
      <c r="M718" s="147">
        <f t="shared" si="781"/>
        <v>0</v>
      </c>
      <c r="N718" s="147">
        <f t="shared" si="781"/>
        <v>3695.6756099999998</v>
      </c>
      <c r="O718" s="147">
        <f t="shared" si="781"/>
        <v>3695.6756099999998</v>
      </c>
      <c r="P718" s="147">
        <f t="shared" si="781"/>
        <v>0</v>
      </c>
      <c r="Q718" s="147">
        <f t="shared" si="781"/>
        <v>3062.3475600000002</v>
      </c>
      <c r="R718" s="147">
        <f t="shared" si="781"/>
        <v>3062.3475600000002</v>
      </c>
      <c r="S718" s="147">
        <f t="shared" si="781"/>
        <v>0</v>
      </c>
      <c r="T718" s="147">
        <f t="shared" si="781"/>
        <v>2951.92659</v>
      </c>
      <c r="U718" s="147">
        <f t="shared" si="781"/>
        <v>2951.92659</v>
      </c>
      <c r="V718" s="147">
        <f t="shared" si="781"/>
        <v>0</v>
      </c>
      <c r="W718" s="147">
        <f t="shared" si="781"/>
        <v>3332.90101</v>
      </c>
      <c r="X718" s="147">
        <f t="shared" si="781"/>
        <v>3332.90101</v>
      </c>
      <c r="Y718" s="147">
        <f t="shared" si="781"/>
        <v>0</v>
      </c>
      <c r="Z718" s="147">
        <f t="shared" si="781"/>
        <v>3206.0156010000001</v>
      </c>
      <c r="AA718" s="147">
        <f t="shared" si="781"/>
        <v>0</v>
      </c>
      <c r="AB718" s="147">
        <f t="shared" si="781"/>
        <v>0</v>
      </c>
      <c r="AC718" s="147">
        <f t="shared" si="781"/>
        <v>0</v>
      </c>
      <c r="AD718" s="147">
        <f t="shared" si="781"/>
        <v>0</v>
      </c>
      <c r="AE718" s="147">
        <f t="shared" si="781"/>
        <v>2910.4441999999999</v>
      </c>
      <c r="AF718" s="147">
        <f t="shared" si="781"/>
        <v>0</v>
      </c>
      <c r="AG718" s="147">
        <f t="shared" si="781"/>
        <v>0</v>
      </c>
      <c r="AH718" s="147">
        <f t="shared" si="781"/>
        <v>0</v>
      </c>
      <c r="AI718" s="147">
        <f t="shared" si="781"/>
        <v>0</v>
      </c>
      <c r="AJ718" s="147">
        <f t="shared" si="781"/>
        <v>3065.0906009999999</v>
      </c>
      <c r="AK718" s="147">
        <f t="shared" si="781"/>
        <v>0</v>
      </c>
      <c r="AL718" s="147">
        <f t="shared" si="781"/>
        <v>0</v>
      </c>
      <c r="AM718" s="147">
        <f t="shared" si="781"/>
        <v>0</v>
      </c>
      <c r="AN718" s="147">
        <f t="shared" si="781"/>
        <v>0</v>
      </c>
      <c r="AO718" s="147">
        <f t="shared" si="781"/>
        <v>3065.0906009999999</v>
      </c>
      <c r="AP718" s="147">
        <f t="shared" si="781"/>
        <v>0</v>
      </c>
      <c r="AQ718" s="147">
        <f t="shared" si="781"/>
        <v>0</v>
      </c>
      <c r="AR718" s="147">
        <f t="shared" si="781"/>
        <v>0</v>
      </c>
      <c r="AS718" s="147">
        <f t="shared" si="781"/>
        <v>0</v>
      </c>
      <c r="AT718" s="147">
        <f t="shared" si="781"/>
        <v>3065.0906009999999</v>
      </c>
      <c r="AU718" s="147"/>
      <c r="AV718" s="147">
        <f t="shared" si="781"/>
        <v>0</v>
      </c>
      <c r="AW718" s="147">
        <f t="shared" si="781"/>
        <v>0</v>
      </c>
      <c r="AX718" s="147">
        <f t="shared" si="781"/>
        <v>0</v>
      </c>
      <c r="AY718" s="147">
        <f t="shared" si="781"/>
        <v>2437.2486330000002</v>
      </c>
      <c r="AZ718" s="147">
        <f t="shared" si="781"/>
        <v>0</v>
      </c>
      <c r="BA718" s="147">
        <f t="shared" si="781"/>
        <v>0</v>
      </c>
      <c r="BB718" s="147"/>
      <c r="BC718" s="180"/>
    </row>
    <row r="719" spans="1:55" ht="82.5" customHeight="1">
      <c r="A719" s="265"/>
      <c r="B719" s="266"/>
      <c r="C719" s="266"/>
      <c r="D719" s="211" t="s">
        <v>276</v>
      </c>
      <c r="E719" s="147">
        <f t="shared" ref="E719:E721" si="782">H719+K719+N719+Q719+T719+W719+Z719+AE719+AJ719+AO719+AT719+AY719</f>
        <v>0</v>
      </c>
      <c r="F719" s="147">
        <f t="shared" si="733"/>
        <v>0</v>
      </c>
      <c r="G719" s="168"/>
      <c r="H719" s="147">
        <f t="shared" ref="H719:BA719" si="783">H712</f>
        <v>0</v>
      </c>
      <c r="I719" s="147">
        <f t="shared" si="783"/>
        <v>0</v>
      </c>
      <c r="J719" s="147">
        <f t="shared" si="783"/>
        <v>0</v>
      </c>
      <c r="K719" s="147">
        <f t="shared" si="783"/>
        <v>0</v>
      </c>
      <c r="L719" s="147">
        <f t="shared" si="783"/>
        <v>0</v>
      </c>
      <c r="M719" s="147">
        <f t="shared" si="783"/>
        <v>0</v>
      </c>
      <c r="N719" s="147">
        <f t="shared" si="783"/>
        <v>0</v>
      </c>
      <c r="O719" s="147">
        <f t="shared" si="783"/>
        <v>0</v>
      </c>
      <c r="P719" s="147">
        <f t="shared" si="783"/>
        <v>0</v>
      </c>
      <c r="Q719" s="147">
        <f t="shared" si="783"/>
        <v>0</v>
      </c>
      <c r="R719" s="147">
        <f t="shared" si="783"/>
        <v>0</v>
      </c>
      <c r="S719" s="147">
        <f t="shared" si="783"/>
        <v>0</v>
      </c>
      <c r="T719" s="147">
        <f t="shared" si="783"/>
        <v>0</v>
      </c>
      <c r="U719" s="147">
        <f t="shared" si="783"/>
        <v>0</v>
      </c>
      <c r="V719" s="147">
        <f t="shared" si="783"/>
        <v>0</v>
      </c>
      <c r="W719" s="147">
        <f t="shared" si="783"/>
        <v>0</v>
      </c>
      <c r="X719" s="147">
        <f t="shared" si="783"/>
        <v>0</v>
      </c>
      <c r="Y719" s="147">
        <f t="shared" si="783"/>
        <v>0</v>
      </c>
      <c r="Z719" s="147">
        <f t="shared" si="783"/>
        <v>0</v>
      </c>
      <c r="AA719" s="147">
        <f t="shared" si="783"/>
        <v>0</v>
      </c>
      <c r="AB719" s="147">
        <f t="shared" si="783"/>
        <v>0</v>
      </c>
      <c r="AC719" s="147">
        <f t="shared" si="783"/>
        <v>0</v>
      </c>
      <c r="AD719" s="147">
        <f t="shared" si="783"/>
        <v>0</v>
      </c>
      <c r="AE719" s="147">
        <f t="shared" si="783"/>
        <v>0</v>
      </c>
      <c r="AF719" s="147">
        <f t="shared" si="783"/>
        <v>0</v>
      </c>
      <c r="AG719" s="147">
        <f t="shared" si="783"/>
        <v>0</v>
      </c>
      <c r="AH719" s="147">
        <f t="shared" si="783"/>
        <v>0</v>
      </c>
      <c r="AI719" s="147">
        <f t="shared" si="783"/>
        <v>0</v>
      </c>
      <c r="AJ719" s="147">
        <f t="shared" si="783"/>
        <v>0</v>
      </c>
      <c r="AK719" s="147">
        <f t="shared" si="783"/>
        <v>0</v>
      </c>
      <c r="AL719" s="147">
        <f t="shared" si="783"/>
        <v>0</v>
      </c>
      <c r="AM719" s="147">
        <f t="shared" si="783"/>
        <v>0</v>
      </c>
      <c r="AN719" s="147">
        <f t="shared" si="783"/>
        <v>0</v>
      </c>
      <c r="AO719" s="147">
        <f t="shared" si="783"/>
        <v>0</v>
      </c>
      <c r="AP719" s="147">
        <f t="shared" si="783"/>
        <v>0</v>
      </c>
      <c r="AQ719" s="147">
        <f t="shared" si="783"/>
        <v>0</v>
      </c>
      <c r="AR719" s="147">
        <f t="shared" si="783"/>
        <v>0</v>
      </c>
      <c r="AS719" s="147">
        <f t="shared" si="783"/>
        <v>0</v>
      </c>
      <c r="AT719" s="147">
        <f t="shared" si="783"/>
        <v>0</v>
      </c>
      <c r="AU719" s="147"/>
      <c r="AV719" s="147">
        <f t="shared" si="783"/>
        <v>0</v>
      </c>
      <c r="AW719" s="147">
        <f t="shared" si="783"/>
        <v>0</v>
      </c>
      <c r="AX719" s="147">
        <f t="shared" si="783"/>
        <v>0</v>
      </c>
      <c r="AY719" s="147">
        <f t="shared" si="783"/>
        <v>0</v>
      </c>
      <c r="AZ719" s="147">
        <f t="shared" si="783"/>
        <v>0</v>
      </c>
      <c r="BA719" s="147">
        <f t="shared" si="783"/>
        <v>0</v>
      </c>
      <c r="BB719" s="147"/>
      <c r="BC719" s="180"/>
    </row>
    <row r="720" spans="1:55" ht="22.5" customHeight="1">
      <c r="A720" s="265"/>
      <c r="B720" s="266"/>
      <c r="C720" s="266"/>
      <c r="D720" s="211" t="s">
        <v>271</v>
      </c>
      <c r="E720" s="147">
        <f t="shared" si="782"/>
        <v>0</v>
      </c>
      <c r="F720" s="147">
        <f t="shared" si="733"/>
        <v>0</v>
      </c>
      <c r="G720" s="151"/>
      <c r="H720" s="147">
        <f t="shared" ref="H720:BA720" si="784">H713</f>
        <v>0</v>
      </c>
      <c r="I720" s="147">
        <f t="shared" si="784"/>
        <v>0</v>
      </c>
      <c r="J720" s="147">
        <f t="shared" si="784"/>
        <v>0</v>
      </c>
      <c r="K720" s="147">
        <f t="shared" si="784"/>
        <v>0</v>
      </c>
      <c r="L720" s="147">
        <f t="shared" si="784"/>
        <v>0</v>
      </c>
      <c r="M720" s="147">
        <f t="shared" si="784"/>
        <v>0</v>
      </c>
      <c r="N720" s="147">
        <f t="shared" si="784"/>
        <v>0</v>
      </c>
      <c r="O720" s="147">
        <f t="shared" si="784"/>
        <v>0</v>
      </c>
      <c r="P720" s="147">
        <f t="shared" si="784"/>
        <v>0</v>
      </c>
      <c r="Q720" s="147">
        <f t="shared" si="784"/>
        <v>0</v>
      </c>
      <c r="R720" s="147">
        <f t="shared" si="784"/>
        <v>0</v>
      </c>
      <c r="S720" s="147">
        <f t="shared" si="784"/>
        <v>0</v>
      </c>
      <c r="T720" s="147">
        <f t="shared" si="784"/>
        <v>0</v>
      </c>
      <c r="U720" s="147">
        <f t="shared" si="784"/>
        <v>0</v>
      </c>
      <c r="V720" s="147">
        <f t="shared" si="784"/>
        <v>0</v>
      </c>
      <c r="W720" s="147">
        <f t="shared" si="784"/>
        <v>0</v>
      </c>
      <c r="X720" s="147">
        <f t="shared" si="784"/>
        <v>0</v>
      </c>
      <c r="Y720" s="147">
        <f t="shared" si="784"/>
        <v>0</v>
      </c>
      <c r="Z720" s="147">
        <f t="shared" si="784"/>
        <v>0</v>
      </c>
      <c r="AA720" s="147">
        <f t="shared" si="784"/>
        <v>0</v>
      </c>
      <c r="AB720" s="147">
        <f t="shared" si="784"/>
        <v>0</v>
      </c>
      <c r="AC720" s="147">
        <f t="shared" si="784"/>
        <v>0</v>
      </c>
      <c r="AD720" s="147">
        <f t="shared" si="784"/>
        <v>0</v>
      </c>
      <c r="AE720" s="147">
        <f t="shared" si="784"/>
        <v>0</v>
      </c>
      <c r="AF720" s="147">
        <f t="shared" si="784"/>
        <v>0</v>
      </c>
      <c r="AG720" s="147">
        <f t="shared" si="784"/>
        <v>0</v>
      </c>
      <c r="AH720" s="147">
        <f t="shared" si="784"/>
        <v>0</v>
      </c>
      <c r="AI720" s="147">
        <f t="shared" si="784"/>
        <v>0</v>
      </c>
      <c r="AJ720" s="147">
        <f t="shared" si="784"/>
        <v>0</v>
      </c>
      <c r="AK720" s="147">
        <f t="shared" si="784"/>
        <v>0</v>
      </c>
      <c r="AL720" s="147">
        <f t="shared" si="784"/>
        <v>0</v>
      </c>
      <c r="AM720" s="147">
        <f t="shared" si="784"/>
        <v>0</v>
      </c>
      <c r="AN720" s="147">
        <f t="shared" si="784"/>
        <v>0</v>
      </c>
      <c r="AO720" s="147">
        <f t="shared" si="784"/>
        <v>0</v>
      </c>
      <c r="AP720" s="147">
        <f t="shared" si="784"/>
        <v>0</v>
      </c>
      <c r="AQ720" s="147">
        <f t="shared" si="784"/>
        <v>0</v>
      </c>
      <c r="AR720" s="147">
        <f t="shared" si="784"/>
        <v>0</v>
      </c>
      <c r="AS720" s="147">
        <f t="shared" si="784"/>
        <v>0</v>
      </c>
      <c r="AT720" s="147">
        <f t="shared" si="784"/>
        <v>0</v>
      </c>
      <c r="AU720" s="147"/>
      <c r="AV720" s="147">
        <f t="shared" si="784"/>
        <v>0</v>
      </c>
      <c r="AW720" s="147">
        <f t="shared" si="784"/>
        <v>0</v>
      </c>
      <c r="AX720" s="147">
        <f t="shared" si="784"/>
        <v>0</v>
      </c>
      <c r="AY720" s="147">
        <f t="shared" si="784"/>
        <v>0</v>
      </c>
      <c r="AZ720" s="147">
        <f t="shared" si="784"/>
        <v>0</v>
      </c>
      <c r="BA720" s="147">
        <f t="shared" si="784"/>
        <v>0</v>
      </c>
      <c r="BB720" s="147"/>
      <c r="BC720" s="180"/>
    </row>
    <row r="721" spans="1:55" ht="31.2">
      <c r="A721" s="265"/>
      <c r="B721" s="266"/>
      <c r="C721" s="266"/>
      <c r="D721" s="212" t="s">
        <v>43</v>
      </c>
      <c r="E721" s="147">
        <f t="shared" si="782"/>
        <v>0</v>
      </c>
      <c r="F721" s="147">
        <f t="shared" si="733"/>
        <v>0</v>
      </c>
      <c r="G721" s="151"/>
      <c r="H721" s="147">
        <f>H714</f>
        <v>0</v>
      </c>
      <c r="I721" s="147">
        <f t="shared" ref="I721:BA721" si="785">I714</f>
        <v>0</v>
      </c>
      <c r="J721" s="147">
        <f t="shared" si="785"/>
        <v>0</v>
      </c>
      <c r="K721" s="147">
        <f t="shared" si="785"/>
        <v>0</v>
      </c>
      <c r="L721" s="147">
        <f t="shared" si="785"/>
        <v>0</v>
      </c>
      <c r="M721" s="147">
        <f t="shared" si="785"/>
        <v>0</v>
      </c>
      <c r="N721" s="147">
        <f t="shared" si="785"/>
        <v>0</v>
      </c>
      <c r="O721" s="147">
        <f t="shared" si="785"/>
        <v>0</v>
      </c>
      <c r="P721" s="147">
        <f t="shared" si="785"/>
        <v>0</v>
      </c>
      <c r="Q721" s="147">
        <f t="shared" si="785"/>
        <v>0</v>
      </c>
      <c r="R721" s="147">
        <f t="shared" si="785"/>
        <v>0</v>
      </c>
      <c r="S721" s="147">
        <f t="shared" si="785"/>
        <v>0</v>
      </c>
      <c r="T721" s="147">
        <f t="shared" si="785"/>
        <v>0</v>
      </c>
      <c r="U721" s="147">
        <f t="shared" si="785"/>
        <v>0</v>
      </c>
      <c r="V721" s="147">
        <f t="shared" si="785"/>
        <v>0</v>
      </c>
      <c r="W721" s="147">
        <f t="shared" si="785"/>
        <v>0</v>
      </c>
      <c r="X721" s="147">
        <f t="shared" si="785"/>
        <v>0</v>
      </c>
      <c r="Y721" s="147">
        <f t="shared" si="785"/>
        <v>0</v>
      </c>
      <c r="Z721" s="147">
        <f t="shared" si="785"/>
        <v>0</v>
      </c>
      <c r="AA721" s="147">
        <f t="shared" si="785"/>
        <v>0</v>
      </c>
      <c r="AB721" s="147">
        <f t="shared" si="785"/>
        <v>0</v>
      </c>
      <c r="AC721" s="147">
        <f t="shared" si="785"/>
        <v>0</v>
      </c>
      <c r="AD721" s="147">
        <f t="shared" si="785"/>
        <v>0</v>
      </c>
      <c r="AE721" s="147">
        <f t="shared" si="785"/>
        <v>0</v>
      </c>
      <c r="AF721" s="147">
        <f t="shared" si="785"/>
        <v>0</v>
      </c>
      <c r="AG721" s="147">
        <f t="shared" si="785"/>
        <v>0</v>
      </c>
      <c r="AH721" s="147">
        <f t="shared" si="785"/>
        <v>0</v>
      </c>
      <c r="AI721" s="147">
        <f t="shared" si="785"/>
        <v>0</v>
      </c>
      <c r="AJ721" s="147">
        <f t="shared" si="785"/>
        <v>0</v>
      </c>
      <c r="AK721" s="147">
        <f t="shared" si="785"/>
        <v>0</v>
      </c>
      <c r="AL721" s="147">
        <f t="shared" si="785"/>
        <v>0</v>
      </c>
      <c r="AM721" s="147">
        <f t="shared" si="785"/>
        <v>0</v>
      </c>
      <c r="AN721" s="147">
        <f t="shared" si="785"/>
        <v>0</v>
      </c>
      <c r="AO721" s="147">
        <f t="shared" si="785"/>
        <v>0</v>
      </c>
      <c r="AP721" s="147">
        <f t="shared" si="785"/>
        <v>0</v>
      </c>
      <c r="AQ721" s="147">
        <f t="shared" si="785"/>
        <v>0</v>
      </c>
      <c r="AR721" s="147">
        <f t="shared" si="785"/>
        <v>0</v>
      </c>
      <c r="AS721" s="147">
        <f t="shared" si="785"/>
        <v>0</v>
      </c>
      <c r="AT721" s="147">
        <f t="shared" si="785"/>
        <v>0</v>
      </c>
      <c r="AU721" s="147"/>
      <c r="AV721" s="147">
        <f t="shared" si="785"/>
        <v>0</v>
      </c>
      <c r="AW721" s="147">
        <f t="shared" si="785"/>
        <v>0</v>
      </c>
      <c r="AX721" s="147">
        <f t="shared" si="785"/>
        <v>0</v>
      </c>
      <c r="AY721" s="147">
        <f t="shared" si="785"/>
        <v>0</v>
      </c>
      <c r="AZ721" s="147">
        <f t="shared" si="785"/>
        <v>0</v>
      </c>
      <c r="BA721" s="147">
        <f t="shared" si="785"/>
        <v>0</v>
      </c>
      <c r="BB721" s="147"/>
      <c r="BC721" s="180"/>
    </row>
    <row r="722" spans="1:55" s="109" customFormat="1" ht="19.5" customHeight="1">
      <c r="A722" s="108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22"/>
      <c r="AZ722" s="122"/>
      <c r="BA722" s="122"/>
      <c r="BB722" s="122"/>
      <c r="BC722" s="122"/>
    </row>
    <row r="723" spans="1:55" ht="19.5" customHeight="1">
      <c r="A723" s="282" t="s">
        <v>546</v>
      </c>
      <c r="B723" s="282"/>
      <c r="C723" s="282"/>
      <c r="D723" s="282"/>
      <c r="E723" s="282"/>
      <c r="F723" s="282"/>
      <c r="G723" s="282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123"/>
      <c r="BA723" s="123"/>
      <c r="BB723" s="123"/>
    </row>
    <row r="724" spans="1:55" ht="19.5" customHeight="1">
      <c r="A724" s="214"/>
      <c r="B724" s="222"/>
      <c r="C724" s="214"/>
      <c r="D724" s="214"/>
      <c r="E724" s="214"/>
      <c r="F724" s="214"/>
      <c r="G724" s="214"/>
      <c r="H724" s="214"/>
      <c r="I724" s="214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  <c r="W724" s="181"/>
      <c r="X724" s="181"/>
      <c r="Y724" s="181"/>
      <c r="Z724" s="181"/>
      <c r="AA724" s="181"/>
      <c r="AB724" s="181"/>
      <c r="AC724" s="181"/>
      <c r="AD724" s="181"/>
      <c r="AE724" s="181"/>
      <c r="AF724" s="181"/>
      <c r="AG724" s="181"/>
      <c r="AH724" s="181"/>
      <c r="AI724" s="181"/>
      <c r="AJ724" s="181"/>
      <c r="AK724" s="181"/>
      <c r="AL724" s="181"/>
      <c r="AM724" s="181"/>
      <c r="AN724" s="181"/>
      <c r="AO724" s="181"/>
      <c r="AP724" s="181"/>
      <c r="AQ724" s="181"/>
      <c r="AR724" s="181"/>
      <c r="AS724" s="181"/>
      <c r="AT724" s="181"/>
      <c r="AU724" s="181"/>
      <c r="AV724" s="181"/>
      <c r="AW724" s="181"/>
      <c r="AX724" s="181"/>
      <c r="AY724" s="181"/>
      <c r="AZ724" s="123"/>
      <c r="BA724" s="123"/>
      <c r="BB724" s="123"/>
    </row>
    <row r="725" spans="1:55" ht="16.5" customHeight="1">
      <c r="A725" s="160" t="s">
        <v>326</v>
      </c>
      <c r="B725" s="160"/>
      <c r="C725" s="160"/>
      <c r="D725" s="160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  <c r="AU725" s="159"/>
      <c r="AV725" s="159"/>
      <c r="AW725" s="159"/>
      <c r="AX725" s="159"/>
      <c r="AY725" s="159"/>
      <c r="AZ725" s="118"/>
      <c r="BA725" s="118"/>
      <c r="BB725" s="118"/>
      <c r="BC725" s="118"/>
    </row>
    <row r="726" spans="1:55" ht="18">
      <c r="A726" s="126"/>
      <c r="B726" s="124" t="s">
        <v>325</v>
      </c>
      <c r="C726" s="124"/>
      <c r="D726" s="127"/>
      <c r="E726" s="128"/>
      <c r="F726" s="128"/>
      <c r="G726" s="128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4"/>
      <c r="AP726" s="124"/>
      <c r="AQ726" s="124"/>
      <c r="AR726" s="124"/>
      <c r="AS726" s="124"/>
      <c r="AT726" s="125"/>
      <c r="AU726" s="125"/>
      <c r="AV726" s="125"/>
      <c r="AW726" s="125"/>
      <c r="AX726" s="125"/>
      <c r="AY726" s="129"/>
      <c r="AZ726" s="102"/>
      <c r="BA726" s="102"/>
      <c r="BB726" s="102"/>
    </row>
    <row r="727" spans="1:55" ht="18">
      <c r="A727" s="126"/>
      <c r="B727" s="124"/>
      <c r="C727" s="124"/>
      <c r="D727" s="127"/>
      <c r="E727" s="128"/>
      <c r="F727" s="128"/>
      <c r="G727" s="128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4"/>
      <c r="AP727" s="124"/>
      <c r="AQ727" s="124"/>
      <c r="AR727" s="124"/>
      <c r="AS727" s="124"/>
      <c r="AT727" s="125"/>
      <c r="AU727" s="125"/>
      <c r="AV727" s="125"/>
      <c r="AW727" s="125"/>
      <c r="AX727" s="125"/>
      <c r="AY727" s="129"/>
      <c r="AZ727" s="102"/>
      <c r="BA727" s="102"/>
      <c r="BB727" s="102"/>
    </row>
    <row r="728" spans="1:55" ht="18">
      <c r="A728" s="126"/>
      <c r="B728" s="124" t="s">
        <v>277</v>
      </c>
      <c r="C728" s="124"/>
      <c r="D728" s="127"/>
      <c r="E728" s="128"/>
      <c r="F728" s="128"/>
      <c r="G728" s="128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4"/>
      <c r="AP728" s="124"/>
      <c r="AQ728" s="124"/>
      <c r="AR728" s="124"/>
      <c r="AS728" s="124"/>
      <c r="AT728" s="125"/>
      <c r="AU728" s="125"/>
      <c r="AV728" s="125"/>
      <c r="AW728" s="125"/>
      <c r="AX728" s="125"/>
      <c r="AY728" s="129"/>
      <c r="AZ728" s="102"/>
      <c r="BA728" s="102"/>
      <c r="BB728" s="102"/>
    </row>
    <row r="729" spans="1:55" ht="18">
      <c r="A729" s="126"/>
      <c r="B729" s="124"/>
      <c r="C729" s="124"/>
      <c r="D729" s="127"/>
      <c r="E729" s="128"/>
      <c r="F729" s="128"/>
      <c r="G729" s="128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4"/>
      <c r="AP729" s="124"/>
      <c r="AQ729" s="124"/>
      <c r="AR729" s="124"/>
      <c r="AS729" s="124"/>
      <c r="AT729" s="125"/>
      <c r="AU729" s="125"/>
      <c r="AV729" s="125"/>
      <c r="AW729" s="125"/>
      <c r="AX729" s="125"/>
      <c r="AY729" s="129"/>
      <c r="AZ729" s="102"/>
      <c r="BA729" s="102"/>
      <c r="BB729" s="102"/>
    </row>
    <row r="730" spans="1:55" ht="18.75" customHeight="1">
      <c r="A730" s="282" t="s">
        <v>535</v>
      </c>
      <c r="B730" s="282"/>
      <c r="C730" s="282"/>
      <c r="D730" s="283"/>
      <c r="E730" s="283"/>
      <c r="F730" s="283"/>
      <c r="G730" s="283"/>
      <c r="H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81"/>
      <c r="AR730" s="181"/>
      <c r="AS730" s="181"/>
      <c r="AT730" s="181"/>
      <c r="AU730" s="181"/>
      <c r="AV730" s="181"/>
      <c r="AW730" s="181"/>
      <c r="AX730" s="181"/>
      <c r="AY730" s="181"/>
      <c r="AZ730" s="123"/>
      <c r="BA730" s="123"/>
      <c r="BB730" s="123"/>
    </row>
    <row r="733" spans="1:55" ht="18">
      <c r="A733" s="159"/>
      <c r="B733" s="124"/>
      <c r="C733" s="124"/>
      <c r="D733" s="127"/>
      <c r="E733" s="128"/>
      <c r="F733" s="128"/>
      <c r="G733" s="128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4"/>
      <c r="AP733" s="124"/>
      <c r="AQ733" s="124"/>
      <c r="AR733" s="124"/>
      <c r="AS733" s="124"/>
      <c r="AT733" s="125"/>
      <c r="AU733" s="125"/>
      <c r="AV733" s="125"/>
      <c r="AW733" s="125"/>
      <c r="AX733" s="125"/>
      <c r="AY733" s="129"/>
      <c r="AZ733" s="102"/>
      <c r="BA733" s="102"/>
      <c r="BB733" s="102"/>
    </row>
    <row r="734" spans="1:55">
      <c r="A734" s="111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T734" s="112"/>
      <c r="AU734" s="112"/>
      <c r="AV734" s="112"/>
      <c r="AW734" s="112"/>
      <c r="AX734" s="112"/>
      <c r="AY734" s="102"/>
      <c r="AZ734" s="102"/>
      <c r="BA734" s="102"/>
      <c r="BB734" s="102"/>
    </row>
    <row r="735" spans="1:55">
      <c r="A735" s="111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T735" s="112"/>
      <c r="AU735" s="112"/>
      <c r="AV735" s="112"/>
      <c r="AW735" s="112"/>
      <c r="AX735" s="112"/>
      <c r="AY735" s="102"/>
      <c r="AZ735" s="102"/>
      <c r="BA735" s="102"/>
      <c r="BB735" s="102"/>
    </row>
    <row r="736" spans="1:55">
      <c r="A736" s="111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T736" s="112"/>
      <c r="AU736" s="112"/>
      <c r="AV736" s="112"/>
      <c r="AW736" s="112"/>
      <c r="AX736" s="112"/>
      <c r="AY736" s="102"/>
      <c r="AZ736" s="102"/>
      <c r="BA736" s="102"/>
      <c r="BB736" s="102"/>
    </row>
    <row r="737" spans="1:55" ht="14.25" customHeight="1">
      <c r="A737" s="111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T737" s="112"/>
      <c r="AU737" s="112"/>
      <c r="AV737" s="112"/>
      <c r="AW737" s="112"/>
      <c r="AX737" s="112"/>
      <c r="AY737" s="102"/>
      <c r="AZ737" s="102"/>
      <c r="BA737" s="102"/>
      <c r="BB737" s="102"/>
    </row>
    <row r="738" spans="1:55">
      <c r="A738" s="113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T738" s="112"/>
      <c r="AU738" s="112"/>
      <c r="AV738" s="112"/>
      <c r="AW738" s="112"/>
      <c r="AX738" s="112"/>
      <c r="AY738" s="102"/>
      <c r="AZ738" s="102"/>
      <c r="BA738" s="102"/>
      <c r="BB738" s="102"/>
    </row>
    <row r="739" spans="1:55">
      <c r="A739" s="111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T739" s="112"/>
      <c r="AU739" s="112"/>
      <c r="AV739" s="112"/>
      <c r="AW739" s="112"/>
      <c r="AX739" s="112"/>
      <c r="AY739" s="102"/>
      <c r="AZ739" s="102"/>
      <c r="BA739" s="102"/>
      <c r="BB739" s="102"/>
    </row>
    <row r="740" spans="1:55">
      <c r="A740" s="111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T740" s="112"/>
      <c r="AU740" s="112"/>
      <c r="AV740" s="112"/>
      <c r="AW740" s="112"/>
      <c r="AX740" s="112"/>
      <c r="AY740" s="102"/>
      <c r="AZ740" s="102"/>
      <c r="BA740" s="102"/>
      <c r="BB740" s="102"/>
    </row>
    <row r="741" spans="1:55">
      <c r="A741" s="111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T741" s="112"/>
      <c r="AU741" s="112"/>
      <c r="AV741" s="112"/>
      <c r="AW741" s="112"/>
      <c r="AX741" s="112"/>
      <c r="AY741" s="102"/>
      <c r="AZ741" s="102"/>
      <c r="BA741" s="102"/>
      <c r="BB741" s="102"/>
    </row>
    <row r="742" spans="1:55">
      <c r="A742" s="111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T742" s="112"/>
      <c r="AU742" s="112"/>
      <c r="AV742" s="112"/>
      <c r="AW742" s="112"/>
      <c r="AX742" s="112"/>
      <c r="AY742" s="102"/>
      <c r="AZ742" s="102"/>
      <c r="BA742" s="102"/>
      <c r="BB742" s="102"/>
    </row>
    <row r="743" spans="1:55" ht="12.75" customHeight="1">
      <c r="A743" s="111"/>
    </row>
    <row r="744" spans="1:55">
      <c r="A744" s="113"/>
    </row>
    <row r="745" spans="1:55">
      <c r="A745" s="111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T745" s="116"/>
      <c r="AU745" s="116"/>
      <c r="AV745" s="116"/>
      <c r="AW745" s="116"/>
      <c r="AX745" s="116"/>
    </row>
    <row r="746" spans="1:55" s="110" customFormat="1">
      <c r="A746" s="111"/>
      <c r="D746" s="114"/>
      <c r="E746" s="115"/>
      <c r="F746" s="115"/>
      <c r="G746" s="115"/>
      <c r="T746" s="116"/>
      <c r="U746" s="116"/>
      <c r="V746" s="116"/>
      <c r="W746" s="116"/>
      <c r="X746" s="116"/>
      <c r="Y746" s="116"/>
      <c r="Z746" s="116"/>
      <c r="AA746" s="116"/>
      <c r="AB746" s="116"/>
      <c r="AC746" s="116"/>
      <c r="AD746" s="116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T746" s="116"/>
      <c r="AU746" s="116"/>
      <c r="AV746" s="116"/>
      <c r="AW746" s="116"/>
      <c r="AX746" s="116"/>
      <c r="BC746" s="102"/>
    </row>
    <row r="747" spans="1:55" s="110" customFormat="1">
      <c r="A747" s="111"/>
      <c r="D747" s="114"/>
      <c r="E747" s="115"/>
      <c r="F747" s="115"/>
      <c r="G747" s="115"/>
      <c r="T747" s="116"/>
      <c r="U747" s="116"/>
      <c r="V747" s="116"/>
      <c r="W747" s="116"/>
      <c r="X747" s="116"/>
      <c r="Y747" s="116"/>
      <c r="Z747" s="116"/>
      <c r="AA747" s="116"/>
      <c r="AB747" s="116"/>
      <c r="AC747" s="116"/>
      <c r="AD747" s="116"/>
      <c r="AE747" s="116"/>
      <c r="AF747" s="116"/>
      <c r="AG747" s="116"/>
      <c r="AH747" s="116"/>
      <c r="AI747" s="116"/>
      <c r="AJ747" s="116"/>
      <c r="AK747" s="116"/>
      <c r="AL747" s="116"/>
      <c r="AM747" s="116"/>
      <c r="AN747" s="116"/>
      <c r="AT747" s="116"/>
      <c r="AU747" s="116"/>
      <c r="AV747" s="116"/>
      <c r="AW747" s="116"/>
      <c r="AX747" s="116"/>
      <c r="BC747" s="102"/>
    </row>
    <row r="748" spans="1:55" s="110" customFormat="1">
      <c r="A748" s="111"/>
      <c r="D748" s="114"/>
      <c r="E748" s="115"/>
      <c r="F748" s="115"/>
      <c r="G748" s="115"/>
      <c r="T748" s="116"/>
      <c r="U748" s="116"/>
      <c r="V748" s="116"/>
      <c r="W748" s="116"/>
      <c r="X748" s="116"/>
      <c r="Y748" s="116"/>
      <c r="Z748" s="116"/>
      <c r="AA748" s="116"/>
      <c r="AB748" s="116"/>
      <c r="AC748" s="116"/>
      <c r="AD748" s="116"/>
      <c r="AE748" s="116"/>
      <c r="AF748" s="116"/>
      <c r="AG748" s="116"/>
      <c r="AH748" s="116"/>
      <c r="AI748" s="116"/>
      <c r="AJ748" s="116"/>
      <c r="AK748" s="116"/>
      <c r="AL748" s="116"/>
      <c r="AM748" s="116"/>
      <c r="AN748" s="116"/>
      <c r="AT748" s="116"/>
      <c r="AU748" s="116"/>
      <c r="AV748" s="116"/>
      <c r="AW748" s="116"/>
      <c r="AX748" s="116"/>
      <c r="BC748" s="102"/>
    </row>
    <row r="749" spans="1:55" s="110" customFormat="1">
      <c r="A749" s="111"/>
      <c r="D749" s="114"/>
      <c r="E749" s="115"/>
      <c r="F749" s="115"/>
      <c r="G749" s="115"/>
      <c r="BC749" s="102"/>
    </row>
    <row r="755" spans="4:55" s="110" customFormat="1" ht="49.5" customHeight="1">
      <c r="D755" s="114"/>
      <c r="E755" s="115"/>
      <c r="F755" s="115"/>
      <c r="G755" s="115"/>
      <c r="BC755" s="102"/>
    </row>
  </sheetData>
  <mergeCells count="321">
    <mergeCell ref="A371:A377"/>
    <mergeCell ref="B371:B377"/>
    <mergeCell ref="C371:C377"/>
    <mergeCell ref="A378:A384"/>
    <mergeCell ref="B378:B384"/>
    <mergeCell ref="C378:C384"/>
    <mergeCell ref="A700:BC700"/>
    <mergeCell ref="A701:A707"/>
    <mergeCell ref="B701:B707"/>
    <mergeCell ref="C701:C707"/>
    <mergeCell ref="BB701:BB707"/>
    <mergeCell ref="A575:A581"/>
    <mergeCell ref="B575:B581"/>
    <mergeCell ref="C575:C581"/>
    <mergeCell ref="A540:A546"/>
    <mergeCell ref="B540:B546"/>
    <mergeCell ref="C540:C546"/>
    <mergeCell ref="A547:A553"/>
    <mergeCell ref="B547:B553"/>
    <mergeCell ref="C547:C553"/>
    <mergeCell ref="A554:A560"/>
    <mergeCell ref="B554:B560"/>
    <mergeCell ref="C554:C560"/>
    <mergeCell ref="B477:B483"/>
    <mergeCell ref="A357:A363"/>
    <mergeCell ref="B357:B363"/>
    <mergeCell ref="C357:C363"/>
    <mergeCell ref="A364:A370"/>
    <mergeCell ref="B364:B370"/>
    <mergeCell ref="C364:C370"/>
    <mergeCell ref="A603:A609"/>
    <mergeCell ref="B603:B609"/>
    <mergeCell ref="C603:C609"/>
    <mergeCell ref="A582:A588"/>
    <mergeCell ref="B582:B588"/>
    <mergeCell ref="C582:C588"/>
    <mergeCell ref="A589:A595"/>
    <mergeCell ref="B589:B595"/>
    <mergeCell ref="C589:C595"/>
    <mergeCell ref="A596:A602"/>
    <mergeCell ref="B596:B602"/>
    <mergeCell ref="C596:C602"/>
    <mergeCell ref="A561:A567"/>
    <mergeCell ref="B561:B567"/>
    <mergeCell ref="C561:C567"/>
    <mergeCell ref="A568:A574"/>
    <mergeCell ref="B568:B574"/>
    <mergeCell ref="C568:C574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1:A237"/>
    <mergeCell ref="B231:B237"/>
    <mergeCell ref="C231:C237"/>
    <mergeCell ref="A238:A244"/>
    <mergeCell ref="B238:B244"/>
    <mergeCell ref="C238:C244"/>
    <mergeCell ref="A245:A251"/>
    <mergeCell ref="B245:B251"/>
    <mergeCell ref="C245:C251"/>
    <mergeCell ref="A217:A223"/>
    <mergeCell ref="B217:B223"/>
    <mergeCell ref="C217:C223"/>
    <mergeCell ref="A224:A230"/>
    <mergeCell ref="B224:B230"/>
    <mergeCell ref="C224:C230"/>
    <mergeCell ref="B168:B174"/>
    <mergeCell ref="C168:C174"/>
    <mergeCell ref="A161:A167"/>
    <mergeCell ref="B161:B167"/>
    <mergeCell ref="C161:C167"/>
    <mergeCell ref="B182:B188"/>
    <mergeCell ref="C182:C188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19:A125"/>
    <mergeCell ref="B119:B125"/>
    <mergeCell ref="C119:C125"/>
    <mergeCell ref="A154:C160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C477:C483"/>
    <mergeCell ref="A512:A518"/>
    <mergeCell ref="B512:B518"/>
    <mergeCell ref="C512:C518"/>
    <mergeCell ref="A519:A525"/>
    <mergeCell ref="B519:B525"/>
    <mergeCell ref="C519:C525"/>
    <mergeCell ref="A526:A532"/>
    <mergeCell ref="B526:B532"/>
    <mergeCell ref="C526:C532"/>
    <mergeCell ref="B420:B426"/>
    <mergeCell ref="C420:C426"/>
    <mergeCell ref="A427:A433"/>
    <mergeCell ref="B427:B433"/>
    <mergeCell ref="C427:C433"/>
    <mergeCell ref="A434:A440"/>
    <mergeCell ref="B434:B440"/>
    <mergeCell ref="C434:C440"/>
    <mergeCell ref="A470:A476"/>
    <mergeCell ref="B470:B476"/>
    <mergeCell ref="C470:C476"/>
    <mergeCell ref="A448:A454"/>
    <mergeCell ref="B448:B454"/>
    <mergeCell ref="C448:C454"/>
    <mergeCell ref="B63:B69"/>
    <mergeCell ref="C63:C69"/>
    <mergeCell ref="BC63:BC69"/>
    <mergeCell ref="BC654:BC660"/>
    <mergeCell ref="A70:A76"/>
    <mergeCell ref="B70:B76"/>
    <mergeCell ref="C70:C76"/>
    <mergeCell ref="B196:B202"/>
    <mergeCell ref="A168:A174"/>
    <mergeCell ref="A455:C461"/>
    <mergeCell ref="A462:BC462"/>
    <mergeCell ref="A498:A504"/>
    <mergeCell ref="B498:B504"/>
    <mergeCell ref="C498:C504"/>
    <mergeCell ref="A505:A511"/>
    <mergeCell ref="B505:B511"/>
    <mergeCell ref="C505:C511"/>
    <mergeCell ref="A413:A419"/>
    <mergeCell ref="B413:B419"/>
    <mergeCell ref="C413:C419"/>
    <mergeCell ref="A420:A426"/>
    <mergeCell ref="A399:A405"/>
    <mergeCell ref="B399:B405"/>
    <mergeCell ref="C399:C405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385:C391"/>
    <mergeCell ref="A392:A398"/>
    <mergeCell ref="B392:B398"/>
    <mergeCell ref="C392:C398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25:C31"/>
    <mergeCell ref="A730:U730"/>
    <mergeCell ref="A647:C653"/>
    <mergeCell ref="A625:BC625"/>
    <mergeCell ref="A693:C699"/>
    <mergeCell ref="A654:C660"/>
    <mergeCell ref="A664:A670"/>
    <mergeCell ref="B664:B670"/>
    <mergeCell ref="C664:C670"/>
    <mergeCell ref="A663:BC663"/>
    <mergeCell ref="A671:C677"/>
    <mergeCell ref="A678:C684"/>
    <mergeCell ref="A723:AY723"/>
    <mergeCell ref="A685:BC685"/>
    <mergeCell ref="A686:C692"/>
    <mergeCell ref="A661:BC661"/>
    <mergeCell ref="A662:BC662"/>
    <mergeCell ref="A633:A639"/>
    <mergeCell ref="B633:B639"/>
    <mergeCell ref="C633:C639"/>
    <mergeCell ref="A640:A646"/>
    <mergeCell ref="B640:B646"/>
    <mergeCell ref="C640:C646"/>
    <mergeCell ref="A708:C714"/>
    <mergeCell ref="A715:C721"/>
    <mergeCell ref="A610:C616"/>
    <mergeCell ref="BB161:BB167"/>
    <mergeCell ref="BB392:BB397"/>
    <mergeCell ref="B84:B90"/>
    <mergeCell ref="C84:C90"/>
    <mergeCell ref="C56:C62"/>
    <mergeCell ref="A203:A209"/>
    <mergeCell ref="B203:B209"/>
    <mergeCell ref="C203:C209"/>
    <mergeCell ref="A210:A216"/>
    <mergeCell ref="B210:B216"/>
    <mergeCell ref="C210:C216"/>
    <mergeCell ref="A406:A412"/>
    <mergeCell ref="B406:B412"/>
    <mergeCell ref="C406:C412"/>
    <mergeCell ref="A189:A195"/>
    <mergeCell ref="B189:B195"/>
    <mergeCell ref="C189:C195"/>
    <mergeCell ref="A196:A202"/>
    <mergeCell ref="C196:C202"/>
    <mergeCell ref="A175:A181"/>
    <mergeCell ref="B175:B181"/>
    <mergeCell ref="C175:C181"/>
    <mergeCell ref="A182:A188"/>
    <mergeCell ref="A617:C623"/>
    <mergeCell ref="BC56:BC62"/>
    <mergeCell ref="BB463:BB469"/>
    <mergeCell ref="BB626:BB632"/>
    <mergeCell ref="BB664:BB670"/>
    <mergeCell ref="A441:A447"/>
    <mergeCell ref="B441:B447"/>
    <mergeCell ref="C441:C447"/>
    <mergeCell ref="A463:A469"/>
    <mergeCell ref="B463:C469"/>
    <mergeCell ref="A626:A632"/>
    <mergeCell ref="B626:B632"/>
    <mergeCell ref="C626:C632"/>
    <mergeCell ref="A624:BC624"/>
    <mergeCell ref="A484:A490"/>
    <mergeCell ref="B484:B490"/>
    <mergeCell ref="C484:C490"/>
    <mergeCell ref="A491:A497"/>
    <mergeCell ref="B491:B497"/>
    <mergeCell ref="C491:C497"/>
    <mergeCell ref="A477:A483"/>
    <mergeCell ref="A533:A539"/>
    <mergeCell ref="B533:B539"/>
    <mergeCell ref="C533:C539"/>
  </mergeCells>
  <pageMargins left="0.23622047244094491" right="0.27559055118110237" top="0.35433070866141736" bottom="0.23622047244094491" header="0.19685039370078741" footer="0"/>
  <pageSetup paperSize="9" scale="24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S8" sqref="S8"/>
    </sheetView>
  </sheetViews>
  <sheetFormatPr defaultColWidth="9.109375" defaultRowHeight="13.8"/>
  <cols>
    <col min="1" max="1" width="7" style="157" customWidth="1"/>
    <col min="2" max="2" width="36" style="158" customWidth="1"/>
    <col min="3" max="4" width="14.88671875" style="158" customWidth="1"/>
    <col min="5" max="5" width="7.33203125" style="158" customWidth="1"/>
    <col min="6" max="6" width="8" style="158" customWidth="1"/>
    <col min="7" max="7" width="6.88671875" style="158" customWidth="1"/>
    <col min="8" max="9" width="6.44140625" style="158" customWidth="1"/>
    <col min="10" max="10" width="2.6640625" style="158" bestFit="1" customWidth="1"/>
    <col min="11" max="11" width="5.44140625" style="158" customWidth="1"/>
    <col min="12" max="12" width="6.109375" style="158" customWidth="1"/>
    <col min="13" max="13" width="2.6640625" style="158" bestFit="1" customWidth="1"/>
    <col min="14" max="14" width="5.5546875" style="158" customWidth="1"/>
    <col min="15" max="15" width="5.44140625" style="158" customWidth="1"/>
    <col min="16" max="16" width="2.6640625" style="158" bestFit="1" customWidth="1"/>
    <col min="17" max="18" width="6.109375" style="158" customWidth="1"/>
    <col min="19" max="19" width="2.6640625" style="158" bestFit="1" customWidth="1"/>
    <col min="20" max="20" width="4.88671875" style="158" customWidth="1"/>
    <col min="21" max="21" width="5.33203125" style="158" customWidth="1"/>
    <col min="22" max="22" width="2.6640625" style="158" bestFit="1" customWidth="1"/>
    <col min="23" max="23" width="5.6640625" style="158" customWidth="1"/>
    <col min="24" max="24" width="5.109375" style="158" customWidth="1"/>
    <col min="25" max="25" width="2.6640625" style="158" bestFit="1" customWidth="1"/>
    <col min="26" max="26" width="5.6640625" style="158" customWidth="1"/>
    <col min="27" max="27" width="5" style="158" customWidth="1"/>
    <col min="28" max="28" width="2.6640625" style="158" bestFit="1" customWidth="1"/>
    <col min="29" max="29" width="4.6640625" style="158" customWidth="1"/>
    <col min="30" max="30" width="4.5546875" style="158" customWidth="1"/>
    <col min="31" max="31" width="2.6640625" style="158" bestFit="1" customWidth="1"/>
    <col min="32" max="32" width="5" style="158" customWidth="1"/>
    <col min="33" max="33" width="5.109375" style="158" customWidth="1"/>
    <col min="34" max="34" width="2.6640625" style="158" bestFit="1" customWidth="1"/>
    <col min="35" max="35" width="5" style="158" customWidth="1"/>
    <col min="36" max="36" width="5.109375" style="158" customWidth="1"/>
    <col min="37" max="37" width="2.6640625" style="158" bestFit="1" customWidth="1"/>
    <col min="38" max="38" width="4.6640625" style="158" customWidth="1"/>
    <col min="39" max="39" width="6" style="158" customWidth="1"/>
    <col min="40" max="40" width="2.6640625" style="158" bestFit="1" customWidth="1"/>
    <col min="41" max="41" width="6.109375" style="158" customWidth="1"/>
    <col min="42" max="42" width="5.33203125" style="158" customWidth="1"/>
    <col min="43" max="43" width="2.6640625" style="158" bestFit="1" customWidth="1"/>
    <col min="44" max="16384" width="9.109375" style="158"/>
  </cols>
  <sheetData>
    <row r="1" spans="1:43" s="119" customFormat="1" ht="21.75" customHeight="1">
      <c r="A1" s="366" t="s">
        <v>327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137"/>
      <c r="AQ1" s="137"/>
    </row>
    <row r="2" spans="1:43" s="36" customFormat="1" ht="8.25" customHeight="1">
      <c r="A2" s="38"/>
    </row>
    <row r="3" spans="1:43" s="36" customFormat="1" ht="12.75" customHeight="1">
      <c r="A3" s="367" t="s">
        <v>0</v>
      </c>
      <c r="B3" s="368" t="s">
        <v>42</v>
      </c>
      <c r="C3" s="368" t="s">
        <v>267</v>
      </c>
      <c r="D3" s="368" t="s">
        <v>364</v>
      </c>
      <c r="E3" s="368" t="s">
        <v>363</v>
      </c>
      <c r="F3" s="368"/>
      <c r="G3" s="368"/>
      <c r="H3" s="368" t="s">
        <v>256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</row>
    <row r="4" spans="1:43" s="36" customFormat="1" ht="66.75" customHeight="1">
      <c r="A4" s="367"/>
      <c r="B4" s="368"/>
      <c r="C4" s="368"/>
      <c r="D4" s="368"/>
      <c r="E4" s="368"/>
      <c r="F4" s="368"/>
      <c r="G4" s="368"/>
      <c r="H4" s="365" t="s">
        <v>17</v>
      </c>
      <c r="I4" s="365"/>
      <c r="J4" s="365"/>
      <c r="K4" s="365" t="s">
        <v>18</v>
      </c>
      <c r="L4" s="365"/>
      <c r="M4" s="365"/>
      <c r="N4" s="365" t="s">
        <v>22</v>
      </c>
      <c r="O4" s="365"/>
      <c r="P4" s="365"/>
      <c r="Q4" s="365" t="s">
        <v>24</v>
      </c>
      <c r="R4" s="365"/>
      <c r="S4" s="365"/>
      <c r="T4" s="365" t="s">
        <v>25</v>
      </c>
      <c r="U4" s="365"/>
      <c r="V4" s="365"/>
      <c r="W4" s="365" t="s">
        <v>26</v>
      </c>
      <c r="X4" s="365"/>
      <c r="Y4" s="365"/>
      <c r="Z4" s="365" t="s">
        <v>28</v>
      </c>
      <c r="AA4" s="365"/>
      <c r="AB4" s="365"/>
      <c r="AC4" s="365" t="s">
        <v>29</v>
      </c>
      <c r="AD4" s="365"/>
      <c r="AE4" s="365"/>
      <c r="AF4" s="365" t="s">
        <v>30</v>
      </c>
      <c r="AG4" s="365"/>
      <c r="AH4" s="365"/>
      <c r="AI4" s="365" t="s">
        <v>32</v>
      </c>
      <c r="AJ4" s="365"/>
      <c r="AK4" s="365"/>
      <c r="AL4" s="365" t="s">
        <v>33</v>
      </c>
      <c r="AM4" s="365"/>
      <c r="AN4" s="365"/>
      <c r="AO4" s="365" t="s">
        <v>34</v>
      </c>
      <c r="AP4" s="365"/>
      <c r="AQ4" s="365"/>
    </row>
    <row r="5" spans="1:43" s="101" customFormat="1" ht="26.4">
      <c r="A5" s="176"/>
      <c r="B5" s="176"/>
      <c r="C5" s="176"/>
      <c r="D5" s="176"/>
      <c r="E5" s="172" t="s">
        <v>20</v>
      </c>
      <c r="F5" s="172" t="s">
        <v>21</v>
      </c>
      <c r="G5" s="172" t="s">
        <v>19</v>
      </c>
      <c r="H5" s="172" t="s">
        <v>20</v>
      </c>
      <c r="I5" s="172" t="s">
        <v>21</v>
      </c>
      <c r="J5" s="172" t="s">
        <v>19</v>
      </c>
      <c r="K5" s="172" t="s">
        <v>20</v>
      </c>
      <c r="L5" s="172" t="s">
        <v>21</v>
      </c>
      <c r="M5" s="172" t="s">
        <v>19</v>
      </c>
      <c r="N5" s="172" t="s">
        <v>20</v>
      </c>
      <c r="O5" s="172" t="s">
        <v>21</v>
      </c>
      <c r="P5" s="172" t="s">
        <v>19</v>
      </c>
      <c r="Q5" s="172" t="s">
        <v>20</v>
      </c>
      <c r="R5" s="172" t="s">
        <v>21</v>
      </c>
      <c r="S5" s="172" t="s">
        <v>19</v>
      </c>
      <c r="T5" s="172" t="s">
        <v>20</v>
      </c>
      <c r="U5" s="172" t="s">
        <v>21</v>
      </c>
      <c r="V5" s="172" t="s">
        <v>19</v>
      </c>
      <c r="W5" s="172" t="s">
        <v>20</v>
      </c>
      <c r="X5" s="172" t="s">
        <v>21</v>
      </c>
      <c r="Y5" s="172" t="s">
        <v>19</v>
      </c>
      <c r="Z5" s="172" t="s">
        <v>20</v>
      </c>
      <c r="AA5" s="172" t="s">
        <v>21</v>
      </c>
      <c r="AB5" s="172" t="s">
        <v>19</v>
      </c>
      <c r="AC5" s="172" t="s">
        <v>20</v>
      </c>
      <c r="AD5" s="172" t="s">
        <v>21</v>
      </c>
      <c r="AE5" s="172" t="s">
        <v>19</v>
      </c>
      <c r="AF5" s="172" t="s">
        <v>20</v>
      </c>
      <c r="AG5" s="172" t="s">
        <v>21</v>
      </c>
      <c r="AH5" s="172" t="s">
        <v>19</v>
      </c>
      <c r="AI5" s="172" t="s">
        <v>20</v>
      </c>
      <c r="AJ5" s="172" t="s">
        <v>21</v>
      </c>
      <c r="AK5" s="172" t="s">
        <v>19</v>
      </c>
      <c r="AL5" s="172" t="s">
        <v>20</v>
      </c>
      <c r="AM5" s="172" t="s">
        <v>21</v>
      </c>
      <c r="AN5" s="172" t="s">
        <v>19</v>
      </c>
      <c r="AO5" s="172" t="s">
        <v>20</v>
      </c>
      <c r="AP5" s="172" t="s">
        <v>21</v>
      </c>
      <c r="AQ5" s="172" t="s">
        <v>19</v>
      </c>
    </row>
    <row r="6" spans="1:43" s="36" customFormat="1" ht="12.75" customHeight="1">
      <c r="A6" s="364" t="s">
        <v>257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</row>
    <row r="7" spans="1:43" s="36" customFormat="1" ht="12.75" customHeight="1">
      <c r="A7" s="364" t="s">
        <v>365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</row>
    <row r="8" spans="1:43" s="36" customFormat="1" ht="124.8">
      <c r="A8" s="175" t="s">
        <v>386</v>
      </c>
      <c r="B8" s="174" t="s">
        <v>366</v>
      </c>
      <c r="C8" s="175">
        <v>100</v>
      </c>
      <c r="D8" s="175">
        <v>100</v>
      </c>
      <c r="E8" s="175">
        <v>100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75">
        <v>100</v>
      </c>
      <c r="AP8" s="161"/>
      <c r="AQ8" s="161"/>
    </row>
    <row r="9" spans="1:43" s="36" customFormat="1" ht="109.2">
      <c r="A9" s="175" t="s">
        <v>387</v>
      </c>
      <c r="B9" s="174" t="s">
        <v>367</v>
      </c>
      <c r="C9" s="175">
        <v>61</v>
      </c>
      <c r="D9" s="175">
        <v>61</v>
      </c>
      <c r="E9" s="175">
        <v>61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75">
        <v>61</v>
      </c>
      <c r="AP9" s="161"/>
      <c r="AQ9" s="161"/>
    </row>
    <row r="10" spans="1:43" s="36" customFormat="1" ht="109.2">
      <c r="A10" s="175" t="s">
        <v>388</v>
      </c>
      <c r="B10" s="174" t="s">
        <v>368</v>
      </c>
      <c r="C10" s="175">
        <v>28.3</v>
      </c>
      <c r="D10" s="175">
        <v>28.3</v>
      </c>
      <c r="E10" s="175">
        <v>28.3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75">
        <v>28.3</v>
      </c>
      <c r="AP10" s="161"/>
      <c r="AQ10" s="161"/>
    </row>
    <row r="11" spans="1:43" s="36" customFormat="1" ht="93.6">
      <c r="A11" s="175" t="s">
        <v>389</v>
      </c>
      <c r="B11" s="174" t="s">
        <v>369</v>
      </c>
      <c r="C11" s="175">
        <v>61.9</v>
      </c>
      <c r="D11" s="175">
        <v>61.9</v>
      </c>
      <c r="E11" s="175">
        <v>61.9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75">
        <v>61.9</v>
      </c>
      <c r="AP11" s="161"/>
      <c r="AQ11" s="161"/>
    </row>
    <row r="12" spans="1:43" s="36" customFormat="1" ht="109.2">
      <c r="A12" s="175" t="s">
        <v>390</v>
      </c>
      <c r="B12" s="174" t="s">
        <v>370</v>
      </c>
      <c r="C12" s="175">
        <v>0</v>
      </c>
      <c r="D12" s="175">
        <v>0</v>
      </c>
      <c r="E12" s="175">
        <v>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75">
        <v>0</v>
      </c>
      <c r="AP12" s="161"/>
      <c r="AQ12" s="161"/>
    </row>
    <row r="13" spans="1:43" s="36" customFormat="1" ht="140.4">
      <c r="A13" s="175" t="s">
        <v>391</v>
      </c>
      <c r="B13" s="174" t="s">
        <v>371</v>
      </c>
      <c r="C13" s="175">
        <v>5.5</v>
      </c>
      <c r="D13" s="175">
        <v>5.5</v>
      </c>
      <c r="E13" s="175">
        <v>5.5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75">
        <v>5.5</v>
      </c>
      <c r="AP13" s="161"/>
      <c r="AQ13" s="161"/>
    </row>
    <row r="14" spans="1:43" s="36" customFormat="1" ht="12.75" customHeight="1">
      <c r="A14" s="364" t="s">
        <v>258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</row>
    <row r="15" spans="1:43" s="36" customFormat="1" ht="15.6">
      <c r="A15" s="363" t="s">
        <v>372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</row>
    <row r="16" spans="1:43" s="36" customFormat="1" ht="78">
      <c r="A16" s="175" t="s">
        <v>373</v>
      </c>
      <c r="B16" s="177" t="s">
        <v>374</v>
      </c>
      <c r="C16" s="175">
        <v>87.4</v>
      </c>
      <c r="D16" s="175">
        <v>86.53</v>
      </c>
      <c r="E16" s="175">
        <v>85.66</v>
      </c>
      <c r="F16" s="162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75">
        <v>85.66</v>
      </c>
      <c r="AP16" s="161"/>
      <c r="AQ16" s="161"/>
    </row>
    <row r="17" spans="1:43" s="36" customFormat="1" ht="62.4">
      <c r="A17" s="175" t="s">
        <v>375</v>
      </c>
      <c r="B17" s="174" t="s">
        <v>296</v>
      </c>
      <c r="C17" s="175">
        <v>0.14000000000000001</v>
      </c>
      <c r="D17" s="175">
        <v>0.14000000000000001</v>
      </c>
      <c r="E17" s="175">
        <v>0.13900000000000001</v>
      </c>
      <c r="F17" s="162"/>
      <c r="G17" s="16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75">
        <v>0.13900000000000001</v>
      </c>
      <c r="AP17" s="161"/>
      <c r="AQ17" s="161"/>
    </row>
    <row r="18" spans="1:43" s="36" customFormat="1" ht="62.4">
      <c r="A18" s="175" t="s">
        <v>376</v>
      </c>
      <c r="B18" s="174" t="s">
        <v>377</v>
      </c>
      <c r="C18" s="175">
        <v>1.43</v>
      </c>
      <c r="D18" s="175">
        <v>1.43</v>
      </c>
      <c r="E18" s="175">
        <v>1.4279999999999999</v>
      </c>
      <c r="F18" s="162"/>
      <c r="G18" s="162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75">
        <v>1.4279999999999999</v>
      </c>
      <c r="AP18" s="161"/>
      <c r="AQ18" s="161"/>
    </row>
    <row r="19" spans="1:43" s="36" customFormat="1" ht="62.4">
      <c r="A19" s="175" t="s">
        <v>378</v>
      </c>
      <c r="B19" s="174" t="s">
        <v>379</v>
      </c>
      <c r="C19" s="175">
        <v>3.1E-2</v>
      </c>
      <c r="D19" s="175">
        <v>3.1E-2</v>
      </c>
      <c r="E19" s="175">
        <v>3.1E-2</v>
      </c>
      <c r="F19" s="162"/>
      <c r="G19" s="162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75">
        <v>3.1E-2</v>
      </c>
      <c r="AP19" s="161"/>
      <c r="AQ19" s="161"/>
    </row>
    <row r="20" spans="1:43" s="36" customFormat="1" ht="62.4">
      <c r="A20" s="175" t="s">
        <v>380</v>
      </c>
      <c r="B20" s="174" t="s">
        <v>381</v>
      </c>
      <c r="C20" s="175">
        <v>0</v>
      </c>
      <c r="D20" s="175">
        <v>0</v>
      </c>
      <c r="E20" s="175">
        <v>0</v>
      </c>
      <c r="F20" s="162"/>
      <c r="G20" s="162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75">
        <v>0</v>
      </c>
      <c r="AP20" s="161"/>
      <c r="AQ20" s="161"/>
    </row>
    <row r="21" spans="1:43" s="36" customFormat="1" ht="171.6">
      <c r="A21" s="175" t="s">
        <v>382</v>
      </c>
      <c r="B21" s="174" t="s">
        <v>383</v>
      </c>
      <c r="C21" s="175">
        <v>0</v>
      </c>
      <c r="D21" s="175">
        <v>0</v>
      </c>
      <c r="E21" s="175">
        <v>0</v>
      </c>
      <c r="F21" s="162"/>
      <c r="G21" s="162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75">
        <v>0</v>
      </c>
      <c r="AP21" s="161"/>
      <c r="AQ21" s="161"/>
    </row>
    <row r="22" spans="1:43" s="36" customFormat="1" ht="93.6">
      <c r="A22" s="175" t="s">
        <v>384</v>
      </c>
      <c r="B22" s="174" t="s">
        <v>385</v>
      </c>
      <c r="C22" s="175">
        <v>0</v>
      </c>
      <c r="D22" s="175">
        <v>0</v>
      </c>
      <c r="E22" s="175">
        <v>0</v>
      </c>
      <c r="F22" s="162"/>
      <c r="G22" s="162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75">
        <v>0</v>
      </c>
      <c r="AP22" s="161"/>
      <c r="AQ22" s="161"/>
    </row>
    <row r="23" spans="1:43" s="36" customFormat="1" ht="13.2">
      <c r="A23" s="364" t="s">
        <v>392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</row>
    <row r="24" spans="1:43" s="36" customFormat="1" ht="62.4">
      <c r="A24" s="175" t="s">
        <v>393</v>
      </c>
      <c r="B24" s="174" t="s">
        <v>394</v>
      </c>
      <c r="C24" s="175">
        <v>750</v>
      </c>
      <c r="D24" s="175">
        <v>742.5</v>
      </c>
      <c r="E24" s="175">
        <v>735.07500000000005</v>
      </c>
      <c r="F24" s="162"/>
      <c r="G24" s="162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75">
        <v>735.07500000000005</v>
      </c>
      <c r="AP24" s="161"/>
      <c r="AQ24" s="161"/>
    </row>
    <row r="25" spans="1:43" s="36" customFormat="1" ht="62.4">
      <c r="A25" s="175" t="s">
        <v>395</v>
      </c>
      <c r="B25" s="174" t="s">
        <v>297</v>
      </c>
      <c r="C25" s="175">
        <v>0.11</v>
      </c>
      <c r="D25" s="175">
        <v>0.109</v>
      </c>
      <c r="E25" s="175">
        <v>0.108</v>
      </c>
      <c r="F25" s="162"/>
      <c r="G25" s="162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75">
        <v>0.108</v>
      </c>
      <c r="AP25" s="161"/>
      <c r="AQ25" s="161"/>
    </row>
    <row r="26" spans="1:43" s="36" customFormat="1" ht="46.8">
      <c r="A26" s="175" t="s">
        <v>396</v>
      </c>
      <c r="B26" s="174" t="s">
        <v>397</v>
      </c>
      <c r="C26" s="175">
        <v>13</v>
      </c>
      <c r="D26" s="175">
        <v>12.87</v>
      </c>
      <c r="E26" s="175">
        <v>12.742000000000001</v>
      </c>
      <c r="F26" s="162"/>
      <c r="G26" s="162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75">
        <v>12.742000000000001</v>
      </c>
      <c r="AP26" s="161"/>
      <c r="AQ26" s="161"/>
    </row>
    <row r="27" spans="1:43" s="36" customFormat="1" ht="46.8">
      <c r="A27" s="175" t="s">
        <v>398</v>
      </c>
      <c r="B27" s="174" t="s">
        <v>399</v>
      </c>
      <c r="C27" s="175">
        <v>6.3</v>
      </c>
      <c r="D27" s="175">
        <v>6.2370000000000001</v>
      </c>
      <c r="E27" s="175">
        <v>6.1749999999999998</v>
      </c>
      <c r="F27" s="162"/>
      <c r="G27" s="162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75">
        <v>6.1749999999999998</v>
      </c>
      <c r="AP27" s="161"/>
      <c r="AQ27" s="161"/>
    </row>
    <row r="28" spans="1:43" s="36" customFormat="1" ht="93.6">
      <c r="A28" s="175" t="s">
        <v>400</v>
      </c>
      <c r="B28" s="174" t="s">
        <v>401</v>
      </c>
      <c r="C28" s="175">
        <v>0</v>
      </c>
      <c r="D28" s="175">
        <v>0</v>
      </c>
      <c r="E28" s="175">
        <v>0</v>
      </c>
      <c r="F28" s="162"/>
      <c r="G28" s="162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75">
        <v>0</v>
      </c>
      <c r="AP28" s="161"/>
      <c r="AQ28" s="161"/>
    </row>
    <row r="29" spans="1:43" s="36" customFormat="1" ht="78">
      <c r="A29" s="175" t="s">
        <v>402</v>
      </c>
      <c r="B29" s="174" t="s">
        <v>403</v>
      </c>
      <c r="C29" s="175">
        <v>0</v>
      </c>
      <c r="D29" s="175">
        <v>0</v>
      </c>
      <c r="E29" s="175">
        <v>0</v>
      </c>
      <c r="F29" s="162"/>
      <c r="G29" s="162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75">
        <v>0</v>
      </c>
      <c r="AP29" s="161"/>
      <c r="AQ29" s="161"/>
    </row>
    <row r="30" spans="1:43" s="36" customFormat="1" ht="46.8">
      <c r="A30" s="175" t="s">
        <v>404</v>
      </c>
      <c r="B30" s="174" t="s">
        <v>405</v>
      </c>
      <c r="C30" s="175">
        <v>0.53600000000000003</v>
      </c>
      <c r="D30" s="175">
        <v>0.53400000000000003</v>
      </c>
      <c r="E30" s="175">
        <v>0.52500000000000002</v>
      </c>
      <c r="F30" s="162"/>
      <c r="G30" s="162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75">
        <v>0.52500000000000002</v>
      </c>
      <c r="AP30" s="161"/>
      <c r="AQ30" s="161"/>
    </row>
    <row r="31" spans="1:43" s="36" customFormat="1" ht="13.2">
      <c r="A31" s="364" t="s">
        <v>406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</row>
    <row r="32" spans="1:43" s="36" customFormat="1" ht="46.8">
      <c r="A32" s="175" t="s">
        <v>407</v>
      </c>
      <c r="B32" s="174" t="s">
        <v>295</v>
      </c>
      <c r="C32" s="175">
        <v>176.4</v>
      </c>
      <c r="D32" s="175">
        <v>174.2</v>
      </c>
      <c r="E32" s="175">
        <v>174.2</v>
      </c>
      <c r="F32" s="162"/>
      <c r="G32" s="162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75">
        <v>174.2</v>
      </c>
      <c r="AP32" s="161"/>
      <c r="AQ32" s="161"/>
    </row>
    <row r="33" spans="1:43" s="36" customFormat="1" ht="78">
      <c r="A33" s="175" t="s">
        <v>408</v>
      </c>
      <c r="B33" s="174" t="s">
        <v>409</v>
      </c>
      <c r="C33" s="175">
        <v>0.78959999999999997</v>
      </c>
      <c r="D33" s="175">
        <v>0.78959999999999997</v>
      </c>
      <c r="E33" s="175">
        <v>0.78959999999999997</v>
      </c>
      <c r="F33" s="162"/>
      <c r="G33" s="162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75">
        <v>0.78959999999999997</v>
      </c>
      <c r="AP33" s="161"/>
      <c r="AQ33" s="161"/>
    </row>
    <row r="34" spans="1:43" s="36" customFormat="1" ht="78">
      <c r="A34" s="175" t="s">
        <v>410</v>
      </c>
      <c r="B34" s="174" t="s">
        <v>411</v>
      </c>
      <c r="C34" s="175">
        <v>1.3320000000000001</v>
      </c>
      <c r="D34" s="175">
        <v>1.3320000000000001</v>
      </c>
      <c r="E34" s="175">
        <v>1.331</v>
      </c>
      <c r="F34" s="162"/>
      <c r="G34" s="162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75">
        <v>1.331</v>
      </c>
      <c r="AP34" s="161"/>
      <c r="AQ34" s="161"/>
    </row>
    <row r="35" spans="1:43" s="36" customFormat="1" ht="62.4">
      <c r="A35" s="175" t="s">
        <v>412</v>
      </c>
      <c r="B35" s="174" t="s">
        <v>413</v>
      </c>
      <c r="C35" s="175">
        <v>2.1379999999999999</v>
      </c>
      <c r="D35" s="175">
        <v>2.1379999999999999</v>
      </c>
      <c r="E35" s="175">
        <v>2.1379999999999999</v>
      </c>
      <c r="F35" s="162"/>
      <c r="G35" s="162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75">
        <v>2.1379999999999999</v>
      </c>
      <c r="AP35" s="161"/>
      <c r="AQ35" s="161"/>
    </row>
    <row r="36" spans="1:43" s="36" customFormat="1" ht="46.8">
      <c r="A36" s="175" t="s">
        <v>414</v>
      </c>
      <c r="B36" s="174" t="s">
        <v>415</v>
      </c>
      <c r="C36" s="175">
        <v>0</v>
      </c>
      <c r="D36" s="175">
        <v>0</v>
      </c>
      <c r="E36" s="175">
        <v>0</v>
      </c>
      <c r="F36" s="162"/>
      <c r="G36" s="16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75">
        <v>0</v>
      </c>
      <c r="AP36" s="161"/>
      <c r="AQ36" s="161"/>
    </row>
    <row r="37" spans="1:43" s="36" customFormat="1" ht="93.6">
      <c r="A37" s="175" t="s">
        <v>416</v>
      </c>
      <c r="B37" s="174" t="s">
        <v>417</v>
      </c>
      <c r="C37" s="175">
        <v>1.87</v>
      </c>
      <c r="D37" s="175">
        <v>1.87</v>
      </c>
      <c r="E37" s="175">
        <v>1.87</v>
      </c>
      <c r="F37" s="162"/>
      <c r="G37" s="162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75">
        <v>1.87</v>
      </c>
      <c r="AP37" s="161"/>
      <c r="AQ37" s="161"/>
    </row>
    <row r="38" spans="1:43" s="36" customFormat="1" ht="46.8">
      <c r="A38" s="175" t="s">
        <v>418</v>
      </c>
      <c r="B38" s="174" t="s">
        <v>419</v>
      </c>
      <c r="C38" s="175">
        <v>91.1</v>
      </c>
      <c r="D38" s="175">
        <v>91.5</v>
      </c>
      <c r="E38" s="175">
        <v>91.8</v>
      </c>
      <c r="F38" s="162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75">
        <v>91.8</v>
      </c>
      <c r="AP38" s="161"/>
      <c r="AQ38" s="161"/>
    </row>
    <row r="39" spans="1:43" s="36" customFormat="1" ht="46.8">
      <c r="A39" s="175" t="s">
        <v>420</v>
      </c>
      <c r="B39" s="174" t="s">
        <v>421</v>
      </c>
      <c r="C39" s="175">
        <v>91.5</v>
      </c>
      <c r="D39" s="175">
        <v>91.9</v>
      </c>
      <c r="E39" s="175">
        <v>92.3</v>
      </c>
      <c r="F39" s="162"/>
      <c r="G39" s="162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75">
        <v>92.3</v>
      </c>
      <c r="AP39" s="161"/>
      <c r="AQ39" s="161"/>
    </row>
    <row r="40" spans="1:43" s="36" customFormat="1" ht="62.4">
      <c r="A40" s="175" t="s">
        <v>422</v>
      </c>
      <c r="B40" s="174" t="s">
        <v>289</v>
      </c>
      <c r="C40" s="175">
        <v>32.799999999999997</v>
      </c>
      <c r="D40" s="175">
        <v>24.6</v>
      </c>
      <c r="E40" s="175">
        <v>20.6</v>
      </c>
      <c r="F40" s="162"/>
      <c r="G40" s="162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75">
        <v>20.6</v>
      </c>
      <c r="AP40" s="161"/>
      <c r="AQ40" s="161"/>
    </row>
    <row r="41" spans="1:43" s="36" customFormat="1" ht="31.2">
      <c r="A41" s="175" t="s">
        <v>423</v>
      </c>
      <c r="B41" s="174" t="s">
        <v>290</v>
      </c>
      <c r="C41" s="175">
        <v>20</v>
      </c>
      <c r="D41" s="175">
        <v>14.4</v>
      </c>
      <c r="E41" s="175">
        <v>12.6</v>
      </c>
      <c r="F41" s="162"/>
      <c r="G41" s="162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75">
        <v>12.6</v>
      </c>
      <c r="AP41" s="161"/>
      <c r="AQ41" s="161"/>
    </row>
    <row r="42" spans="1:43" s="36" customFormat="1" ht="31.2">
      <c r="A42" s="175" t="s">
        <v>424</v>
      </c>
      <c r="B42" s="174" t="s">
        <v>291</v>
      </c>
      <c r="C42" s="175">
        <v>26.7</v>
      </c>
      <c r="D42" s="175">
        <v>21.7</v>
      </c>
      <c r="E42" s="175">
        <v>19.2</v>
      </c>
      <c r="F42" s="162"/>
      <c r="G42" s="162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75">
        <v>19.2</v>
      </c>
      <c r="AP42" s="161"/>
      <c r="AQ42" s="161"/>
    </row>
    <row r="43" spans="1:43" s="36" customFormat="1" ht="62.4">
      <c r="A43" s="175" t="s">
        <v>425</v>
      </c>
      <c r="B43" s="174" t="s">
        <v>292</v>
      </c>
      <c r="C43" s="175">
        <v>78.900000000000006</v>
      </c>
      <c r="D43" s="175">
        <v>84.3</v>
      </c>
      <c r="E43" s="175">
        <v>87</v>
      </c>
      <c r="F43" s="162"/>
      <c r="G43" s="162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75">
        <v>87</v>
      </c>
      <c r="AP43" s="161"/>
      <c r="AQ43" s="161"/>
    </row>
    <row r="44" spans="1:43" s="36" customFormat="1" ht="31.2">
      <c r="A44" s="175" t="s">
        <v>426</v>
      </c>
      <c r="B44" s="174" t="s">
        <v>293</v>
      </c>
      <c r="C44" s="175">
        <v>13.6</v>
      </c>
      <c r="D44" s="175">
        <v>13.3</v>
      </c>
      <c r="E44" s="175">
        <v>12.1</v>
      </c>
      <c r="F44" s="162"/>
      <c r="G44" s="16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75">
        <v>12.1</v>
      </c>
      <c r="AP44" s="161"/>
      <c r="AQ44" s="161"/>
    </row>
    <row r="45" spans="1:43" s="36" customFormat="1" ht="31.2">
      <c r="A45" s="175" t="s">
        <v>427</v>
      </c>
      <c r="B45" s="174" t="s">
        <v>294</v>
      </c>
      <c r="C45" s="175">
        <v>13.9</v>
      </c>
      <c r="D45" s="175">
        <v>12.1</v>
      </c>
      <c r="E45" s="175">
        <v>11</v>
      </c>
      <c r="F45" s="162"/>
      <c r="G45" s="162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75">
        <v>11</v>
      </c>
      <c r="AP45" s="161"/>
      <c r="AQ45" s="161"/>
    </row>
    <row r="46" spans="1:43" s="36" customFormat="1" ht="31.2">
      <c r="A46" s="175" t="s">
        <v>428</v>
      </c>
      <c r="B46" s="174" t="s">
        <v>299</v>
      </c>
      <c r="C46" s="175">
        <v>30.8</v>
      </c>
      <c r="D46" s="175">
        <v>38.5</v>
      </c>
      <c r="E46" s="175">
        <v>38.5</v>
      </c>
      <c r="F46" s="162"/>
      <c r="G46" s="16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75">
        <v>38.5</v>
      </c>
      <c r="AP46" s="161"/>
      <c r="AQ46" s="161"/>
    </row>
    <row r="47" spans="1:43" s="36" customFormat="1" ht="62.4">
      <c r="A47" s="175" t="s">
        <v>429</v>
      </c>
      <c r="B47" s="174" t="s">
        <v>298</v>
      </c>
      <c r="C47" s="175">
        <v>71</v>
      </c>
      <c r="D47" s="175">
        <v>73</v>
      </c>
      <c r="E47" s="175">
        <v>74</v>
      </c>
      <c r="F47" s="162"/>
      <c r="G47" s="162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75">
        <v>74</v>
      </c>
      <c r="AP47" s="161"/>
      <c r="AQ47" s="161"/>
    </row>
    <row r="48" spans="1:43" s="36" customFormat="1" ht="13.2">
      <c r="A48" s="173"/>
      <c r="B48" s="37"/>
      <c r="C48" s="162"/>
      <c r="D48" s="162"/>
      <c r="E48" s="162"/>
      <c r="F48" s="162"/>
      <c r="G48" s="162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161"/>
      <c r="AQ48" s="161"/>
    </row>
    <row r="49" spans="1:71" s="100" customFormat="1" ht="13.2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</row>
    <row r="50" spans="1:71" s="130" customFormat="1" ht="18.75" customHeight="1">
      <c r="A50" s="282" t="s">
        <v>509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</row>
    <row r="51" spans="1:71" s="130" customFormat="1" ht="18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</row>
    <row r="52" spans="1:71" s="130" customFormat="1" ht="18">
      <c r="A52" s="160" t="s">
        <v>326</v>
      </c>
      <c r="B52" s="160"/>
      <c r="C52" s="160"/>
      <c r="D52" s="160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</row>
    <row r="53" spans="1:71" s="117" customFormat="1" ht="14.25" customHeight="1">
      <c r="A53" s="126"/>
      <c r="B53" s="124" t="s">
        <v>325</v>
      </c>
      <c r="C53" s="124"/>
      <c r="D53" s="127"/>
      <c r="E53" s="128"/>
      <c r="F53" s="128"/>
      <c r="G53" s="128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4"/>
      <c r="AP53" s="124"/>
      <c r="AQ53" s="124"/>
      <c r="AR53" s="124"/>
      <c r="AS53" s="124"/>
      <c r="AT53" s="125"/>
      <c r="AU53" s="125"/>
      <c r="AV53" s="125"/>
      <c r="AW53" s="125"/>
      <c r="AX53" s="125"/>
      <c r="AY53" s="129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</row>
    <row r="54" spans="1:71" s="117" customFormat="1" ht="15.6">
      <c r="A54" s="131"/>
      <c r="B54" s="132"/>
      <c r="C54" s="132"/>
      <c r="D54" s="132"/>
      <c r="E54" s="133"/>
      <c r="F54" s="133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2"/>
      <c r="BK54" s="132"/>
      <c r="BL54" s="132"/>
      <c r="BM54" s="135"/>
      <c r="BN54" s="135"/>
      <c r="BO54" s="135"/>
    </row>
    <row r="55" spans="1:71" s="36" customFormat="1" ht="13.2">
      <c r="A55" s="118"/>
    </row>
  </sheetData>
  <mergeCells count="26">
    <mergeCell ref="A50:AY50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6:AQ6"/>
    <mergeCell ref="A15:AQ15"/>
    <mergeCell ref="A23:AQ23"/>
    <mergeCell ref="A31:AQ31"/>
    <mergeCell ref="A14:AQ14"/>
    <mergeCell ref="AC4:AE4"/>
    <mergeCell ref="AF4:AH4"/>
    <mergeCell ref="AI4:AK4"/>
    <mergeCell ref="AL4:AN4"/>
    <mergeCell ref="AO4:AQ4"/>
    <mergeCell ref="A7:AQ7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1" manualBreakCount="1">
    <brk id="3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workbookViewId="0">
      <selection activeCell="A4" sqref="A4:C4"/>
    </sheetView>
  </sheetViews>
  <sheetFormatPr defaultRowHeight="18"/>
  <cols>
    <col min="1" max="1" width="9.109375" style="136"/>
    <col min="2" max="2" width="41.6640625" style="136" customWidth="1"/>
    <col min="3" max="3" width="102.6640625" style="136" customWidth="1"/>
    <col min="4" max="246" width="9.109375" style="136"/>
    <col min="247" max="247" width="4" style="136" customWidth="1"/>
    <col min="248" max="248" width="69" style="136" customWidth="1"/>
    <col min="249" max="249" width="66.5546875" style="136" customWidth="1"/>
    <col min="250" max="502" width="9.109375" style="136"/>
    <col min="503" max="503" width="4" style="136" customWidth="1"/>
    <col min="504" max="504" width="69" style="136" customWidth="1"/>
    <col min="505" max="505" width="66.5546875" style="136" customWidth="1"/>
    <col min="506" max="758" width="9.109375" style="136"/>
    <col min="759" max="759" width="4" style="136" customWidth="1"/>
    <col min="760" max="760" width="69" style="136" customWidth="1"/>
    <col min="761" max="761" width="66.5546875" style="136" customWidth="1"/>
    <col min="762" max="1014" width="9.109375" style="136"/>
    <col min="1015" max="1015" width="4" style="136" customWidth="1"/>
    <col min="1016" max="1016" width="69" style="136" customWidth="1"/>
    <col min="1017" max="1017" width="66.5546875" style="136" customWidth="1"/>
    <col min="1018" max="1270" width="9.109375" style="136"/>
    <col min="1271" max="1271" width="4" style="136" customWidth="1"/>
    <col min="1272" max="1272" width="69" style="136" customWidth="1"/>
    <col min="1273" max="1273" width="66.5546875" style="136" customWidth="1"/>
    <col min="1274" max="1526" width="9.109375" style="136"/>
    <col min="1527" max="1527" width="4" style="136" customWidth="1"/>
    <col min="1528" max="1528" width="69" style="136" customWidth="1"/>
    <col min="1529" max="1529" width="66.5546875" style="136" customWidth="1"/>
    <col min="1530" max="1782" width="9.109375" style="136"/>
    <col min="1783" max="1783" width="4" style="136" customWidth="1"/>
    <col min="1784" max="1784" width="69" style="136" customWidth="1"/>
    <col min="1785" max="1785" width="66.5546875" style="136" customWidth="1"/>
    <col min="1786" max="2038" width="9.109375" style="136"/>
    <col min="2039" max="2039" width="4" style="136" customWidth="1"/>
    <col min="2040" max="2040" width="69" style="136" customWidth="1"/>
    <col min="2041" max="2041" width="66.5546875" style="136" customWidth="1"/>
    <col min="2042" max="2294" width="9.109375" style="136"/>
    <col min="2295" max="2295" width="4" style="136" customWidth="1"/>
    <col min="2296" max="2296" width="69" style="136" customWidth="1"/>
    <col min="2297" max="2297" width="66.5546875" style="136" customWidth="1"/>
    <col min="2298" max="2550" width="9.109375" style="136"/>
    <col min="2551" max="2551" width="4" style="136" customWidth="1"/>
    <col min="2552" max="2552" width="69" style="136" customWidth="1"/>
    <col min="2553" max="2553" width="66.5546875" style="136" customWidth="1"/>
    <col min="2554" max="2806" width="9.109375" style="136"/>
    <col min="2807" max="2807" width="4" style="136" customWidth="1"/>
    <col min="2808" max="2808" width="69" style="136" customWidth="1"/>
    <col min="2809" max="2809" width="66.5546875" style="136" customWidth="1"/>
    <col min="2810" max="3062" width="9.109375" style="136"/>
    <col min="3063" max="3063" width="4" style="136" customWidth="1"/>
    <col min="3064" max="3064" width="69" style="136" customWidth="1"/>
    <col min="3065" max="3065" width="66.5546875" style="136" customWidth="1"/>
    <col min="3066" max="3318" width="9.109375" style="136"/>
    <col min="3319" max="3319" width="4" style="136" customWidth="1"/>
    <col min="3320" max="3320" width="69" style="136" customWidth="1"/>
    <col min="3321" max="3321" width="66.5546875" style="136" customWidth="1"/>
    <col min="3322" max="3574" width="9.109375" style="136"/>
    <col min="3575" max="3575" width="4" style="136" customWidth="1"/>
    <col min="3576" max="3576" width="69" style="136" customWidth="1"/>
    <col min="3577" max="3577" width="66.5546875" style="136" customWidth="1"/>
    <col min="3578" max="3830" width="9.109375" style="136"/>
    <col min="3831" max="3831" width="4" style="136" customWidth="1"/>
    <col min="3832" max="3832" width="69" style="136" customWidth="1"/>
    <col min="3833" max="3833" width="66.5546875" style="136" customWidth="1"/>
    <col min="3834" max="4086" width="9.109375" style="136"/>
    <col min="4087" max="4087" width="4" style="136" customWidth="1"/>
    <col min="4088" max="4088" width="69" style="136" customWidth="1"/>
    <col min="4089" max="4089" width="66.5546875" style="136" customWidth="1"/>
    <col min="4090" max="4342" width="9.109375" style="136"/>
    <col min="4343" max="4343" width="4" style="136" customWidth="1"/>
    <col min="4344" max="4344" width="69" style="136" customWidth="1"/>
    <col min="4345" max="4345" width="66.5546875" style="136" customWidth="1"/>
    <col min="4346" max="4598" width="9.109375" style="136"/>
    <col min="4599" max="4599" width="4" style="136" customWidth="1"/>
    <col min="4600" max="4600" width="69" style="136" customWidth="1"/>
    <col min="4601" max="4601" width="66.5546875" style="136" customWidth="1"/>
    <col min="4602" max="4854" width="9.109375" style="136"/>
    <col min="4855" max="4855" width="4" style="136" customWidth="1"/>
    <col min="4856" max="4856" width="69" style="136" customWidth="1"/>
    <col min="4857" max="4857" width="66.5546875" style="136" customWidth="1"/>
    <col min="4858" max="5110" width="9.109375" style="136"/>
    <col min="5111" max="5111" width="4" style="136" customWidth="1"/>
    <col min="5112" max="5112" width="69" style="136" customWidth="1"/>
    <col min="5113" max="5113" width="66.5546875" style="136" customWidth="1"/>
    <col min="5114" max="5366" width="9.109375" style="136"/>
    <col min="5367" max="5367" width="4" style="136" customWidth="1"/>
    <col min="5368" max="5368" width="69" style="136" customWidth="1"/>
    <col min="5369" max="5369" width="66.5546875" style="136" customWidth="1"/>
    <col min="5370" max="5622" width="9.109375" style="136"/>
    <col min="5623" max="5623" width="4" style="136" customWidth="1"/>
    <col min="5624" max="5624" width="69" style="136" customWidth="1"/>
    <col min="5625" max="5625" width="66.5546875" style="136" customWidth="1"/>
    <col min="5626" max="5878" width="9.109375" style="136"/>
    <col min="5879" max="5879" width="4" style="136" customWidth="1"/>
    <col min="5880" max="5880" width="69" style="136" customWidth="1"/>
    <col min="5881" max="5881" width="66.5546875" style="136" customWidth="1"/>
    <col min="5882" max="6134" width="9.109375" style="136"/>
    <col min="6135" max="6135" width="4" style="136" customWidth="1"/>
    <col min="6136" max="6136" width="69" style="136" customWidth="1"/>
    <col min="6137" max="6137" width="66.5546875" style="136" customWidth="1"/>
    <col min="6138" max="6390" width="9.109375" style="136"/>
    <col min="6391" max="6391" width="4" style="136" customWidth="1"/>
    <col min="6392" max="6392" width="69" style="136" customWidth="1"/>
    <col min="6393" max="6393" width="66.5546875" style="136" customWidth="1"/>
    <col min="6394" max="6646" width="9.109375" style="136"/>
    <col min="6647" max="6647" width="4" style="136" customWidth="1"/>
    <col min="6648" max="6648" width="69" style="136" customWidth="1"/>
    <col min="6649" max="6649" width="66.5546875" style="136" customWidth="1"/>
    <col min="6650" max="6902" width="9.109375" style="136"/>
    <col min="6903" max="6903" width="4" style="136" customWidth="1"/>
    <col min="6904" max="6904" width="69" style="136" customWidth="1"/>
    <col min="6905" max="6905" width="66.5546875" style="136" customWidth="1"/>
    <col min="6906" max="7158" width="9.109375" style="136"/>
    <col min="7159" max="7159" width="4" style="136" customWidth="1"/>
    <col min="7160" max="7160" width="69" style="136" customWidth="1"/>
    <col min="7161" max="7161" width="66.5546875" style="136" customWidth="1"/>
    <col min="7162" max="7414" width="9.109375" style="136"/>
    <col min="7415" max="7415" width="4" style="136" customWidth="1"/>
    <col min="7416" max="7416" width="69" style="136" customWidth="1"/>
    <col min="7417" max="7417" width="66.5546875" style="136" customWidth="1"/>
    <col min="7418" max="7670" width="9.109375" style="136"/>
    <col min="7671" max="7671" width="4" style="136" customWidth="1"/>
    <col min="7672" max="7672" width="69" style="136" customWidth="1"/>
    <col min="7673" max="7673" width="66.5546875" style="136" customWidth="1"/>
    <col min="7674" max="7926" width="9.109375" style="136"/>
    <col min="7927" max="7927" width="4" style="136" customWidth="1"/>
    <col min="7928" max="7928" width="69" style="136" customWidth="1"/>
    <col min="7929" max="7929" width="66.5546875" style="136" customWidth="1"/>
    <col min="7930" max="8182" width="9.109375" style="136"/>
    <col min="8183" max="8183" width="4" style="136" customWidth="1"/>
    <col min="8184" max="8184" width="69" style="136" customWidth="1"/>
    <col min="8185" max="8185" width="66.5546875" style="136" customWidth="1"/>
    <col min="8186" max="8438" width="9.109375" style="136"/>
    <col min="8439" max="8439" width="4" style="136" customWidth="1"/>
    <col min="8440" max="8440" width="69" style="136" customWidth="1"/>
    <col min="8441" max="8441" width="66.5546875" style="136" customWidth="1"/>
    <col min="8442" max="8694" width="9.109375" style="136"/>
    <col min="8695" max="8695" width="4" style="136" customWidth="1"/>
    <col min="8696" max="8696" width="69" style="136" customWidth="1"/>
    <col min="8697" max="8697" width="66.5546875" style="136" customWidth="1"/>
    <col min="8698" max="8950" width="9.109375" style="136"/>
    <col min="8951" max="8951" width="4" style="136" customWidth="1"/>
    <col min="8952" max="8952" width="69" style="136" customWidth="1"/>
    <col min="8953" max="8953" width="66.5546875" style="136" customWidth="1"/>
    <col min="8954" max="9206" width="9.109375" style="136"/>
    <col min="9207" max="9207" width="4" style="136" customWidth="1"/>
    <col min="9208" max="9208" width="69" style="136" customWidth="1"/>
    <col min="9209" max="9209" width="66.5546875" style="136" customWidth="1"/>
    <col min="9210" max="9462" width="9.109375" style="136"/>
    <col min="9463" max="9463" width="4" style="136" customWidth="1"/>
    <col min="9464" max="9464" width="69" style="136" customWidth="1"/>
    <col min="9465" max="9465" width="66.5546875" style="136" customWidth="1"/>
    <col min="9466" max="9718" width="9.109375" style="136"/>
    <col min="9719" max="9719" width="4" style="136" customWidth="1"/>
    <col min="9720" max="9720" width="69" style="136" customWidth="1"/>
    <col min="9721" max="9721" width="66.5546875" style="136" customWidth="1"/>
    <col min="9722" max="9974" width="9.109375" style="136"/>
    <col min="9975" max="9975" width="4" style="136" customWidth="1"/>
    <col min="9976" max="9976" width="69" style="136" customWidth="1"/>
    <col min="9977" max="9977" width="66.5546875" style="136" customWidth="1"/>
    <col min="9978" max="10230" width="9.109375" style="136"/>
    <col min="10231" max="10231" width="4" style="136" customWidth="1"/>
    <col min="10232" max="10232" width="69" style="136" customWidth="1"/>
    <col min="10233" max="10233" width="66.5546875" style="136" customWidth="1"/>
    <col min="10234" max="10486" width="9.109375" style="136"/>
    <col min="10487" max="10487" width="4" style="136" customWidth="1"/>
    <col min="10488" max="10488" width="69" style="136" customWidth="1"/>
    <col min="10489" max="10489" width="66.5546875" style="136" customWidth="1"/>
    <col min="10490" max="10742" width="9.109375" style="136"/>
    <col min="10743" max="10743" width="4" style="136" customWidth="1"/>
    <col min="10744" max="10744" width="69" style="136" customWidth="1"/>
    <col min="10745" max="10745" width="66.5546875" style="136" customWidth="1"/>
    <col min="10746" max="10998" width="9.109375" style="136"/>
    <col min="10999" max="10999" width="4" style="136" customWidth="1"/>
    <col min="11000" max="11000" width="69" style="136" customWidth="1"/>
    <col min="11001" max="11001" width="66.5546875" style="136" customWidth="1"/>
    <col min="11002" max="11254" width="9.109375" style="136"/>
    <col min="11255" max="11255" width="4" style="136" customWidth="1"/>
    <col min="11256" max="11256" width="69" style="136" customWidth="1"/>
    <col min="11257" max="11257" width="66.5546875" style="136" customWidth="1"/>
    <col min="11258" max="11510" width="9.109375" style="136"/>
    <col min="11511" max="11511" width="4" style="136" customWidth="1"/>
    <col min="11512" max="11512" width="69" style="136" customWidth="1"/>
    <col min="11513" max="11513" width="66.5546875" style="136" customWidth="1"/>
    <col min="11514" max="11766" width="9.109375" style="136"/>
    <col min="11767" max="11767" width="4" style="136" customWidth="1"/>
    <col min="11768" max="11768" width="69" style="136" customWidth="1"/>
    <col min="11769" max="11769" width="66.5546875" style="136" customWidth="1"/>
    <col min="11770" max="12022" width="9.109375" style="136"/>
    <col min="12023" max="12023" width="4" style="136" customWidth="1"/>
    <col min="12024" max="12024" width="69" style="136" customWidth="1"/>
    <col min="12025" max="12025" width="66.5546875" style="136" customWidth="1"/>
    <col min="12026" max="12278" width="9.109375" style="136"/>
    <col min="12279" max="12279" width="4" style="136" customWidth="1"/>
    <col min="12280" max="12280" width="69" style="136" customWidth="1"/>
    <col min="12281" max="12281" width="66.5546875" style="136" customWidth="1"/>
    <col min="12282" max="12534" width="9.109375" style="136"/>
    <col min="12535" max="12535" width="4" style="136" customWidth="1"/>
    <col min="12536" max="12536" width="69" style="136" customWidth="1"/>
    <col min="12537" max="12537" width="66.5546875" style="136" customWidth="1"/>
    <col min="12538" max="12790" width="9.109375" style="136"/>
    <col min="12791" max="12791" width="4" style="136" customWidth="1"/>
    <col min="12792" max="12792" width="69" style="136" customWidth="1"/>
    <col min="12793" max="12793" width="66.5546875" style="136" customWidth="1"/>
    <col min="12794" max="13046" width="9.109375" style="136"/>
    <col min="13047" max="13047" width="4" style="136" customWidth="1"/>
    <col min="13048" max="13048" width="69" style="136" customWidth="1"/>
    <col min="13049" max="13049" width="66.5546875" style="136" customWidth="1"/>
    <col min="13050" max="13302" width="9.109375" style="136"/>
    <col min="13303" max="13303" width="4" style="136" customWidth="1"/>
    <col min="13304" max="13304" width="69" style="136" customWidth="1"/>
    <col min="13305" max="13305" width="66.5546875" style="136" customWidth="1"/>
    <col min="13306" max="13558" width="9.109375" style="136"/>
    <col min="13559" max="13559" width="4" style="136" customWidth="1"/>
    <col min="13560" max="13560" width="69" style="136" customWidth="1"/>
    <col min="13561" max="13561" width="66.5546875" style="136" customWidth="1"/>
    <col min="13562" max="13814" width="9.109375" style="136"/>
    <col min="13815" max="13815" width="4" style="136" customWidth="1"/>
    <col min="13816" max="13816" width="69" style="136" customWidth="1"/>
    <col min="13817" max="13817" width="66.5546875" style="136" customWidth="1"/>
    <col min="13818" max="14070" width="9.109375" style="136"/>
    <col min="14071" max="14071" width="4" style="136" customWidth="1"/>
    <col min="14072" max="14072" width="69" style="136" customWidth="1"/>
    <col min="14073" max="14073" width="66.5546875" style="136" customWidth="1"/>
    <col min="14074" max="14326" width="9.109375" style="136"/>
    <col min="14327" max="14327" width="4" style="136" customWidth="1"/>
    <col min="14328" max="14328" width="69" style="136" customWidth="1"/>
    <col min="14329" max="14329" width="66.5546875" style="136" customWidth="1"/>
    <col min="14330" max="14582" width="9.109375" style="136"/>
    <col min="14583" max="14583" width="4" style="136" customWidth="1"/>
    <col min="14584" max="14584" width="69" style="136" customWidth="1"/>
    <col min="14585" max="14585" width="66.5546875" style="136" customWidth="1"/>
    <col min="14586" max="14838" width="9.109375" style="136"/>
    <col min="14839" max="14839" width="4" style="136" customWidth="1"/>
    <col min="14840" max="14840" width="69" style="136" customWidth="1"/>
    <col min="14841" max="14841" width="66.5546875" style="136" customWidth="1"/>
    <col min="14842" max="15094" width="9.109375" style="136"/>
    <col min="15095" max="15095" width="4" style="136" customWidth="1"/>
    <col min="15096" max="15096" width="69" style="136" customWidth="1"/>
    <col min="15097" max="15097" width="66.5546875" style="136" customWidth="1"/>
    <col min="15098" max="15350" width="9.109375" style="136"/>
    <col min="15351" max="15351" width="4" style="136" customWidth="1"/>
    <col min="15352" max="15352" width="69" style="136" customWidth="1"/>
    <col min="15353" max="15353" width="66.5546875" style="136" customWidth="1"/>
    <col min="15354" max="15606" width="9.109375" style="136"/>
    <col min="15607" max="15607" width="4" style="136" customWidth="1"/>
    <col min="15608" max="15608" width="69" style="136" customWidth="1"/>
    <col min="15609" max="15609" width="66.5546875" style="136" customWidth="1"/>
    <col min="15610" max="15862" width="9.109375" style="136"/>
    <col min="15863" max="15863" width="4" style="136" customWidth="1"/>
    <col min="15864" max="15864" width="69" style="136" customWidth="1"/>
    <col min="15865" max="15865" width="66.5546875" style="136" customWidth="1"/>
    <col min="15866" max="16118" width="9.109375" style="136"/>
    <col min="16119" max="16119" width="4" style="136" customWidth="1"/>
    <col min="16120" max="16120" width="69" style="136" customWidth="1"/>
    <col min="16121" max="16121" width="66.5546875" style="136" customWidth="1"/>
    <col min="16122" max="16384" width="9.109375" style="136"/>
  </cols>
  <sheetData>
    <row r="1" spans="1:3">
      <c r="A1"/>
      <c r="B1"/>
      <c r="C1" s="184" t="s">
        <v>272</v>
      </c>
    </row>
    <row r="2" spans="1:3" ht="19.5" customHeight="1">
      <c r="A2"/>
      <c r="B2"/>
      <c r="C2"/>
    </row>
    <row r="3" spans="1:3" ht="18.75" customHeight="1">
      <c r="A3" s="372" t="s">
        <v>517</v>
      </c>
      <c r="B3" s="372"/>
      <c r="C3" s="372"/>
    </row>
    <row r="4" spans="1:3" ht="40.5" customHeight="1">
      <c r="A4" s="373" t="s">
        <v>556</v>
      </c>
      <c r="B4" s="373"/>
      <c r="C4" s="373"/>
    </row>
    <row r="5" spans="1:3" ht="27" customHeight="1">
      <c r="A5" s="374" t="s">
        <v>273</v>
      </c>
      <c r="B5" s="374"/>
      <c r="C5" s="374"/>
    </row>
    <row r="6" spans="1:3" ht="24" customHeight="1">
      <c r="A6" s="374"/>
      <c r="B6" s="374"/>
      <c r="C6" s="374"/>
    </row>
    <row r="7" spans="1:3" ht="20.25" customHeight="1">
      <c r="A7" s="375"/>
      <c r="B7" s="375"/>
      <c r="C7" s="375"/>
    </row>
    <row r="8" spans="1:3" ht="50.25" customHeight="1">
      <c r="A8" s="376">
        <v>1</v>
      </c>
      <c r="B8" s="377" t="s">
        <v>269</v>
      </c>
      <c r="C8" s="185" t="s">
        <v>531</v>
      </c>
    </row>
    <row r="9" spans="1:3" ht="36">
      <c r="A9" s="376"/>
      <c r="B9" s="377"/>
      <c r="C9" s="185" t="s">
        <v>518</v>
      </c>
    </row>
    <row r="10" spans="1:3" ht="36">
      <c r="A10" s="376"/>
      <c r="B10" s="377"/>
      <c r="C10" s="185" t="s">
        <v>519</v>
      </c>
    </row>
    <row r="11" spans="1:3" ht="109.5" customHeight="1">
      <c r="A11" s="376"/>
      <c r="B11" s="377"/>
      <c r="C11" s="185" t="s">
        <v>520</v>
      </c>
    </row>
    <row r="12" spans="1:3" ht="108">
      <c r="A12" s="376"/>
      <c r="B12" s="377"/>
      <c r="C12" s="185" t="s">
        <v>521</v>
      </c>
    </row>
    <row r="13" spans="1:3" ht="108">
      <c r="A13" s="376"/>
      <c r="B13" s="377"/>
      <c r="C13" s="185" t="s">
        <v>532</v>
      </c>
    </row>
    <row r="14" spans="1:3" ht="36">
      <c r="A14" s="376"/>
      <c r="B14" s="377"/>
      <c r="C14" s="185" t="s">
        <v>522</v>
      </c>
    </row>
    <row r="15" spans="1:3" ht="45.75" customHeight="1">
      <c r="A15" s="186">
        <v>2</v>
      </c>
      <c r="B15" s="187" t="s">
        <v>523</v>
      </c>
      <c r="C15" s="185"/>
    </row>
    <row r="16" spans="1:3" ht="31.5" customHeight="1">
      <c r="A16" s="186" t="s">
        <v>6</v>
      </c>
      <c r="B16" s="187" t="s">
        <v>524</v>
      </c>
      <c r="C16" s="185">
        <v>57545</v>
      </c>
    </row>
    <row r="17" spans="1:3">
      <c r="A17" s="186" t="s">
        <v>7</v>
      </c>
      <c r="B17" s="187" t="s">
        <v>525</v>
      </c>
      <c r="C17" s="185">
        <v>21</v>
      </c>
    </row>
    <row r="18" spans="1:3" ht="62.4">
      <c r="A18" s="186" t="s">
        <v>8</v>
      </c>
      <c r="B18" s="187" t="s">
        <v>526</v>
      </c>
      <c r="C18" s="185" t="s">
        <v>549</v>
      </c>
    </row>
    <row r="19" spans="1:3" ht="46.8">
      <c r="A19" s="188" t="s">
        <v>14</v>
      </c>
      <c r="B19" s="189" t="s">
        <v>278</v>
      </c>
      <c r="C19" s="190" t="s">
        <v>536</v>
      </c>
    </row>
    <row r="20" spans="1:3" ht="62.4">
      <c r="A20" s="186">
        <v>3</v>
      </c>
      <c r="B20" s="191" t="s">
        <v>263</v>
      </c>
      <c r="C20" s="192" t="s">
        <v>527</v>
      </c>
    </row>
    <row r="21" spans="1:3" ht="72">
      <c r="A21" s="193">
        <v>4</v>
      </c>
      <c r="B21" s="191" t="s">
        <v>528</v>
      </c>
      <c r="C21" s="206" t="s">
        <v>545</v>
      </c>
    </row>
    <row r="22" spans="1:3" ht="54">
      <c r="A22" s="194"/>
      <c r="B22" s="195" t="s">
        <v>529</v>
      </c>
      <c r="C22" s="206" t="s">
        <v>537</v>
      </c>
    </row>
    <row r="23" spans="1:3" ht="54" customHeight="1">
      <c r="A23" s="196"/>
      <c r="B23" s="197"/>
      <c r="C23" s="206" t="s">
        <v>552</v>
      </c>
    </row>
    <row r="24" spans="1:3" ht="72">
      <c r="A24" s="196"/>
      <c r="B24" s="197"/>
      <c r="C24" s="206" t="s">
        <v>553</v>
      </c>
    </row>
    <row r="25" spans="1:3" ht="36">
      <c r="A25" s="196"/>
      <c r="B25" s="197"/>
      <c r="C25" s="206" t="s">
        <v>538</v>
      </c>
    </row>
    <row r="26" spans="1:3" ht="72">
      <c r="A26" s="196"/>
      <c r="B26" s="197"/>
      <c r="C26" s="207" t="s">
        <v>534</v>
      </c>
    </row>
    <row r="27" spans="1:3" ht="36">
      <c r="A27" s="196"/>
      <c r="B27" s="197"/>
      <c r="C27" s="206" t="s">
        <v>539</v>
      </c>
    </row>
    <row r="28" spans="1:3" ht="72">
      <c r="A28" s="196"/>
      <c r="B28" s="197"/>
      <c r="C28" s="206" t="s">
        <v>540</v>
      </c>
    </row>
    <row r="29" spans="1:3" ht="36">
      <c r="A29" s="196"/>
      <c r="B29" s="197"/>
      <c r="C29" s="206" t="s">
        <v>533</v>
      </c>
    </row>
    <row r="30" spans="1:3" ht="36">
      <c r="A30" s="196"/>
      <c r="B30" s="198"/>
      <c r="C30" s="199" t="s">
        <v>554</v>
      </c>
    </row>
    <row r="31" spans="1:3">
      <c r="A31" s="200"/>
      <c r="B31" s="201" t="s">
        <v>264</v>
      </c>
      <c r="C31" s="199" t="s">
        <v>555</v>
      </c>
    </row>
    <row r="32" spans="1:3">
      <c r="A32" s="202"/>
      <c r="B32" s="202"/>
      <c r="C32" s="202"/>
    </row>
    <row r="33" spans="1:3">
      <c r="A33" s="369" t="s">
        <v>547</v>
      </c>
      <c r="B33" s="369"/>
      <c r="C33" s="369"/>
    </row>
    <row r="34" spans="1:3">
      <c r="A34" s="369" t="s">
        <v>548</v>
      </c>
      <c r="B34" s="369"/>
      <c r="C34" s="369"/>
    </row>
    <row r="35" spans="1:3">
      <c r="A35" s="203"/>
      <c r="B35"/>
      <c r="C35"/>
    </row>
    <row r="36" spans="1:3">
      <c r="A36" s="203"/>
      <c r="B36" s="370"/>
      <c r="C36" s="370"/>
    </row>
    <row r="37" spans="1:3">
      <c r="A37" s="371" t="s">
        <v>530</v>
      </c>
      <c r="B37" s="371"/>
      <c r="C37" s="371"/>
    </row>
    <row r="38" spans="1:3">
      <c r="A38"/>
      <c r="B38" s="204" t="s">
        <v>325</v>
      </c>
      <c r="C38"/>
    </row>
    <row r="39" spans="1:3">
      <c r="A39" s="205"/>
      <c r="B39" s="205"/>
      <c r="C39" s="205"/>
    </row>
    <row r="40" spans="1:3">
      <c r="A40"/>
      <c r="B40"/>
      <c r="C40"/>
    </row>
  </sheetData>
  <mergeCells count="9">
    <mergeCell ref="A33:C33"/>
    <mergeCell ref="A34:C34"/>
    <mergeCell ref="B36:C36"/>
    <mergeCell ref="A37:C37"/>
    <mergeCell ref="A3:C3"/>
    <mergeCell ref="A4:C4"/>
    <mergeCell ref="A5:C7"/>
    <mergeCell ref="A8:A14"/>
    <mergeCell ref="B8:B14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2016-06-07T06:18:20Z</cp:lastPrinted>
  <dcterms:created xsi:type="dcterms:W3CDTF">2011-05-17T05:04:33Z</dcterms:created>
  <dcterms:modified xsi:type="dcterms:W3CDTF">2016-07-14T06:31:43Z</dcterms:modified>
</cp:coreProperties>
</file>