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8" windowWidth="15576" windowHeight="11760"/>
  </bookViews>
  <sheets>
    <sheet name="Титул" sheetId="1" r:id="rId1"/>
    <sheet name="финансирование мероприятий" sheetId="2" r:id="rId2"/>
    <sheet name="Показатели таб. 4" sheetId="6" r:id="rId3"/>
    <sheet name="Лист2" sheetId="7" r:id="rId4"/>
  </sheets>
  <definedNames>
    <definedName name="_xlnm.Print_Titles" localSheetId="1">'финансирование мероприятий'!$A:$D,'финансирование мероприятий'!$1:$4</definedName>
    <definedName name="_xlnm.Print_Area" localSheetId="0">Титул!$A$1:$J$44</definedName>
  </definedNames>
  <calcPr calcId="125725"/>
</workbook>
</file>

<file path=xl/calcChain.xml><?xml version="1.0" encoding="utf-8"?>
<calcChain xmlns="http://schemas.openxmlformats.org/spreadsheetml/2006/main">
  <c r="T38" i="2"/>
  <c r="Q113"/>
  <c r="R113" s="1"/>
  <c r="R112"/>
  <c r="R6"/>
  <c r="R16"/>
  <c r="R15"/>
  <c r="F15" s="1"/>
  <c r="F16" s="1"/>
  <c r="O22"/>
  <c r="O23" s="1"/>
  <c r="F26"/>
  <c r="F25"/>
  <c r="L118"/>
  <c r="N118"/>
  <c r="O118"/>
  <c r="W106"/>
  <c r="E102"/>
  <c r="W103"/>
  <c r="O16"/>
  <c r="F102"/>
  <c r="G102" s="1"/>
  <c r="N103"/>
  <c r="O103"/>
  <c r="O119" s="1"/>
  <c r="O87"/>
  <c r="O88" s="1"/>
  <c r="N88"/>
  <c r="L87"/>
  <c r="F87" s="1"/>
  <c r="F61"/>
  <c r="F74"/>
  <c r="E75"/>
  <c r="E61" s="1"/>
  <c r="AO87"/>
  <c r="AO9"/>
  <c r="E9" s="1"/>
  <c r="G9" s="1"/>
  <c r="N16"/>
  <c r="K88"/>
  <c r="L119"/>
  <c r="L106"/>
  <c r="L105"/>
  <c r="R5" l="1"/>
  <c r="F118"/>
  <c r="F119" s="1"/>
  <c r="G119" s="1"/>
  <c r="F105"/>
  <c r="F106" s="1"/>
  <c r="F88"/>
  <c r="F103"/>
  <c r="G103" s="1"/>
  <c r="AO15"/>
  <c r="AO12"/>
  <c r="F109" l="1"/>
  <c r="I109"/>
  <c r="L109"/>
  <c r="F108"/>
  <c r="H108"/>
  <c r="I108"/>
  <c r="K108"/>
  <c r="L108"/>
  <c r="N108"/>
  <c r="Q108"/>
  <c r="T108"/>
  <c r="W108"/>
  <c r="Z108"/>
  <c r="AC108"/>
  <c r="AF108"/>
  <c r="AI108"/>
  <c r="AL108"/>
  <c r="AO108"/>
  <c r="I106"/>
  <c r="H106"/>
  <c r="I105"/>
  <c r="L88"/>
  <c r="I88"/>
  <c r="I87"/>
  <c r="L79"/>
  <c r="K78"/>
  <c r="L78"/>
  <c r="L59" s="1"/>
  <c r="I79"/>
  <c r="I60" s="1"/>
  <c r="I78"/>
  <c r="H78"/>
  <c r="L60"/>
  <c r="L46"/>
  <c r="L47" s="1"/>
  <c r="I46"/>
  <c r="F46" s="1"/>
  <c r="AO118"/>
  <c r="AO105"/>
  <c r="AO94"/>
  <c r="E94" s="1"/>
  <c r="E93"/>
  <c r="N59"/>
  <c r="Q59"/>
  <c r="T59"/>
  <c r="W59"/>
  <c r="Z59"/>
  <c r="AC59"/>
  <c r="AF59"/>
  <c r="AI59"/>
  <c r="AL59"/>
  <c r="AO59"/>
  <c r="N79"/>
  <c r="N60" s="1"/>
  <c r="Q79"/>
  <c r="Q60" s="1"/>
  <c r="T79"/>
  <c r="T60" s="1"/>
  <c r="W79"/>
  <c r="W60" s="1"/>
  <c r="Z79"/>
  <c r="Z60" s="1"/>
  <c r="AC79"/>
  <c r="AC60" s="1"/>
  <c r="AF79"/>
  <c r="AF60" s="1"/>
  <c r="AI79"/>
  <c r="AI60" s="1"/>
  <c r="AL79"/>
  <c r="AL60" s="1"/>
  <c r="AO79"/>
  <c r="AO60" s="1"/>
  <c r="AO76"/>
  <c r="AO109" s="1"/>
  <c r="E81"/>
  <c r="E82"/>
  <c r="K76"/>
  <c r="K79" s="1"/>
  <c r="K60" s="1"/>
  <c r="N76"/>
  <c r="N109" s="1"/>
  <c r="Q76"/>
  <c r="Q109" s="1"/>
  <c r="T76"/>
  <c r="T109" s="1"/>
  <c r="W76"/>
  <c r="W109" s="1"/>
  <c r="Z76"/>
  <c r="Z109" s="1"/>
  <c r="AC76"/>
  <c r="AC109" s="1"/>
  <c r="AF76"/>
  <c r="AF109" s="1"/>
  <c r="AI76"/>
  <c r="AI109" s="1"/>
  <c r="AL76"/>
  <c r="AL109" s="1"/>
  <c r="H76"/>
  <c r="H79" s="1"/>
  <c r="E108"/>
  <c r="H88"/>
  <c r="Q88"/>
  <c r="T88"/>
  <c r="W88"/>
  <c r="Z88"/>
  <c r="AC88"/>
  <c r="AF88"/>
  <c r="AI88"/>
  <c r="AL88"/>
  <c r="H87"/>
  <c r="Q87"/>
  <c r="T87"/>
  <c r="W87"/>
  <c r="Z87"/>
  <c r="AC87"/>
  <c r="AF87"/>
  <c r="AI87"/>
  <c r="AL87"/>
  <c r="K119"/>
  <c r="Q119"/>
  <c r="T119"/>
  <c r="W119"/>
  <c r="Z119"/>
  <c r="AC119"/>
  <c r="AF119"/>
  <c r="AI119"/>
  <c r="AL119"/>
  <c r="K118"/>
  <c r="H119"/>
  <c r="Q118"/>
  <c r="T118"/>
  <c r="W118"/>
  <c r="Z118"/>
  <c r="AC118"/>
  <c r="AF118"/>
  <c r="AI118"/>
  <c r="AL118"/>
  <c r="H118"/>
  <c r="I22" l="1"/>
  <c r="F47"/>
  <c r="F22"/>
  <c r="K109"/>
  <c r="H109"/>
  <c r="E87"/>
  <c r="G87" s="1"/>
  <c r="I47"/>
  <c r="E118"/>
  <c r="G118" s="1"/>
  <c r="AO88"/>
  <c r="E88" s="1"/>
  <c r="G88" s="1"/>
  <c r="AO106"/>
  <c r="L22"/>
  <c r="AO119"/>
  <c r="L5"/>
  <c r="L6" s="1"/>
  <c r="E78"/>
  <c r="E59" s="1"/>
  <c r="H59"/>
  <c r="K59"/>
  <c r="E76"/>
  <c r="N105"/>
  <c r="H105"/>
  <c r="Q105"/>
  <c r="T105"/>
  <c r="Z105"/>
  <c r="AC105"/>
  <c r="AF105"/>
  <c r="AI105"/>
  <c r="AL105"/>
  <c r="E104"/>
  <c r="E101"/>
  <c r="E99"/>
  <c r="E100"/>
  <c r="E91"/>
  <c r="E96"/>
  <c r="E97"/>
  <c r="E90"/>
  <c r="H17" i="6"/>
  <c r="K17"/>
  <c r="N17"/>
  <c r="Q17"/>
  <c r="K115" i="2"/>
  <c r="N115"/>
  <c r="Q115"/>
  <c r="T115"/>
  <c r="W115"/>
  <c r="Z115"/>
  <c r="AC115"/>
  <c r="AF115"/>
  <c r="AI115"/>
  <c r="AL115"/>
  <c r="AO115"/>
  <c r="H115"/>
  <c r="K112"/>
  <c r="N112"/>
  <c r="T112"/>
  <c r="W112"/>
  <c r="Z112"/>
  <c r="AC112"/>
  <c r="AF112"/>
  <c r="AI112"/>
  <c r="AL112"/>
  <c r="AO112"/>
  <c r="H112"/>
  <c r="K46"/>
  <c r="K22" s="1"/>
  <c r="K23" s="1"/>
  <c r="N46"/>
  <c r="N47" s="1"/>
  <c r="Q46"/>
  <c r="Q47" s="1"/>
  <c r="T46"/>
  <c r="T47" s="1"/>
  <c r="W46"/>
  <c r="W22" s="1"/>
  <c r="Z46"/>
  <c r="Z47" s="1"/>
  <c r="AC46"/>
  <c r="AC47" s="1"/>
  <c r="AF46"/>
  <c r="AF22" s="1"/>
  <c r="AF23" s="1"/>
  <c r="AI46"/>
  <c r="AI22" s="1"/>
  <c r="AI15" s="1"/>
  <c r="AI16" s="1"/>
  <c r="AL46"/>
  <c r="AL47" s="1"/>
  <c r="AO46"/>
  <c r="AO47" s="1"/>
  <c r="H46"/>
  <c r="H22" s="1"/>
  <c r="E38"/>
  <c r="E34" s="1"/>
  <c r="I23" l="1"/>
  <c r="I15"/>
  <c r="I16" s="1"/>
  <c r="E12"/>
  <c r="G12" s="1"/>
  <c r="W23"/>
  <c r="W15"/>
  <c r="E109"/>
  <c r="E74"/>
  <c r="F5"/>
  <c r="F6" s="1"/>
  <c r="F23"/>
  <c r="E105"/>
  <c r="G105" s="1"/>
  <c r="H23"/>
  <c r="N106"/>
  <c r="E106" s="1"/>
  <c r="G106" s="1"/>
  <c r="E112"/>
  <c r="L16"/>
  <c r="L23"/>
  <c r="N119"/>
  <c r="H60"/>
  <c r="E79"/>
  <c r="E60" s="1"/>
  <c r="I59"/>
  <c r="I5" s="1"/>
  <c r="I6" s="1"/>
  <c r="T22"/>
  <c r="T23" s="1"/>
  <c r="N22"/>
  <c r="AF15"/>
  <c r="AF16" s="1"/>
  <c r="K16"/>
  <c r="W16"/>
  <c r="H15"/>
  <c r="AF5"/>
  <c r="AF6" s="1"/>
  <c r="Q22"/>
  <c r="K5"/>
  <c r="AO22"/>
  <c r="AF47"/>
  <c r="E115"/>
  <c r="G115" s="1"/>
  <c r="G116" s="1"/>
  <c r="AI5"/>
  <c r="AI6" s="1"/>
  <c r="W5"/>
  <c r="W6" s="1"/>
  <c r="H5"/>
  <c r="H6" s="1"/>
  <c r="W47"/>
  <c r="Z22"/>
  <c r="Z15" s="1"/>
  <c r="Z16" s="1"/>
  <c r="AI47"/>
  <c r="AL22"/>
  <c r="AL15" s="1"/>
  <c r="AL16" s="1"/>
  <c r="AI23"/>
  <c r="H47"/>
  <c r="E46"/>
  <c r="AC22"/>
  <c r="AC15" s="1"/>
  <c r="AC16" s="1"/>
  <c r="K47"/>
  <c r="H16" l="1"/>
  <c r="N23"/>
  <c r="N5"/>
  <c r="P5" s="1"/>
  <c r="E47"/>
  <c r="G46"/>
  <c r="G47" s="1"/>
  <c r="E22"/>
  <c r="G22" s="1"/>
  <c r="K6"/>
  <c r="AO23"/>
  <c r="AO5"/>
  <c r="T15"/>
  <c r="T16" s="1"/>
  <c r="T5"/>
  <c r="T6" s="1"/>
  <c r="N6"/>
  <c r="P6" s="1"/>
  <c r="Q23"/>
  <c r="Q15"/>
  <c r="Q16" s="1"/>
  <c r="Q5"/>
  <c r="Q6" s="1"/>
  <c r="AO16"/>
  <c r="AC23"/>
  <c r="AC5"/>
  <c r="AC6" s="1"/>
  <c r="AL23"/>
  <c r="AL5"/>
  <c r="AL6" s="1"/>
  <c r="Z23"/>
  <c r="Z5"/>
  <c r="Z6" s="1"/>
  <c r="E25"/>
  <c r="G25" l="1"/>
  <c r="E15"/>
  <c r="G15" s="1"/>
  <c r="E5"/>
  <c r="G5" s="1"/>
  <c r="AO6"/>
  <c r="Z116"/>
  <c r="AC116"/>
  <c r="AF116"/>
  <c r="AI116"/>
  <c r="AL116"/>
  <c r="AO116"/>
  <c r="T116"/>
  <c r="W116"/>
  <c r="E29" l="1"/>
  <c r="E28"/>
  <c r="E26"/>
  <c r="G26" s="1"/>
  <c r="E23" l="1"/>
  <c r="G23" s="1"/>
  <c r="E16"/>
  <c r="G16" s="1"/>
  <c r="E6"/>
  <c r="G6" s="1"/>
  <c r="H116"/>
  <c r="K116"/>
  <c r="N116"/>
  <c r="E116" l="1"/>
  <c r="E41" i="6"/>
  <c r="N113" i="2"/>
  <c r="E113" s="1"/>
  <c r="W17" i="6"/>
  <c r="T17"/>
  <c r="E17" l="1"/>
</calcChain>
</file>

<file path=xl/comments1.xml><?xml version="1.0" encoding="utf-8"?>
<comments xmlns="http://schemas.openxmlformats.org/spreadsheetml/2006/main">
  <authors>
    <author>TureyskayEE</author>
  </authors>
  <commentList>
    <comment ref="K11" authorId="0">
      <text>
        <r>
          <rPr>
            <b/>
            <sz val="14"/>
            <color indexed="81"/>
            <rFont val="Times New Roman"/>
            <family val="1"/>
            <charset val="204"/>
          </rPr>
          <t>при заполнении таблиц формы Графика, необходимо обратить внимание на примечания.</t>
        </r>
      </text>
    </comment>
  </commentList>
</comments>
</file>

<file path=xl/sharedStrings.xml><?xml version="1.0" encoding="utf-8"?>
<sst xmlns="http://schemas.openxmlformats.org/spreadsheetml/2006/main" count="303" uniqueCount="120">
  <si>
    <t>№ п/п</t>
  </si>
  <si>
    <t>Наименование мероприятий программы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</si>
  <si>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</si>
  <si>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</si>
  <si>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</si>
  <si>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</si>
  <si>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</si>
  <si>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</si>
  <si>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</si>
  <si>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</si>
  <si>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</si>
  <si>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</si>
  <si>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</si>
  <si>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</si>
  <si>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%</t>
  </si>
  <si>
    <t>план</t>
  </si>
  <si>
    <t>факт</t>
  </si>
  <si>
    <t>1.1.</t>
  </si>
  <si>
    <t>всего:</t>
  </si>
  <si>
    <t>федеральный бюджет</t>
  </si>
  <si>
    <t>бюджет автономного округа</t>
  </si>
  <si>
    <t>1.2.</t>
  </si>
  <si>
    <t>В том числе:</t>
  </si>
  <si>
    <t>прочие расходы</t>
  </si>
  <si>
    <t>Всего:</t>
  </si>
  <si>
    <t>программы Нижневартовского района</t>
  </si>
  <si>
    <t xml:space="preserve"> ГРАФИК </t>
  </si>
  <si>
    <t>бюджет района</t>
  </si>
  <si>
    <t>бюджеты поселений района</t>
  </si>
  <si>
    <t>Наименование показателей результатов</t>
  </si>
  <si>
    <t>Специалист департамента финансов администрации района</t>
  </si>
  <si>
    <t xml:space="preserve">Лимиты бюджетных ассигнований и финансирование сверены: </t>
  </si>
  <si>
    <t>Показатели непосредственных результатов</t>
  </si>
  <si>
    <t xml:space="preserve">Показатели конечных результатов </t>
  </si>
  <si>
    <t>Подпрограмма I</t>
  </si>
  <si>
    <t>иные внебюджетные источники</t>
  </si>
  <si>
    <t>ВСЕГО по муниципальной программе:</t>
  </si>
  <si>
    <t>инвестиции в объекты государственной и муниципальной собственности</t>
  </si>
  <si>
    <t>в разрезе соисполнителей</t>
  </si>
  <si>
    <t>Результат реализации программы **</t>
  </si>
  <si>
    <t>Ответ ственный испол нитель</t>
  </si>
  <si>
    <t>А.В. Воробьев</t>
  </si>
  <si>
    <t>управление экологии и природопользования администрации района</t>
  </si>
  <si>
    <t>1.3.</t>
  </si>
  <si>
    <t>1.4.</t>
  </si>
  <si>
    <t>Реализации программы деятельности Районной общественной экологической организации "Родник"</t>
  </si>
  <si>
    <t>1.5.</t>
  </si>
  <si>
    <t>Задача 1 «Развитие системы экологического образования, просвещения и формирование экологической культуры населения на территории района»</t>
  </si>
  <si>
    <t>Задача 2 «Развитие и совершенствование Нормативно-правовой и методической базы в области обращения с отходами»</t>
  </si>
  <si>
    <t>Разработка и принятие нормативных правовых актов администрации района в области обра-щения с отходами</t>
  </si>
  <si>
    <t>__________________________</t>
  </si>
  <si>
    <t>Исп.</t>
  </si>
  <si>
    <t>управление образования и молодежной политики администрации района</t>
  </si>
  <si>
    <t>муниципальное казенное учреждение «Управление капитального строительства по застройке Нижневартовского района»</t>
  </si>
  <si>
    <t>Управление культуры администрации района</t>
  </si>
  <si>
    <t>Начальник управления           экологии и природопользования администрации района</t>
  </si>
  <si>
    <t>Таблица 4</t>
  </si>
  <si>
    <t xml:space="preserve">Целевые показатели муниципальной программы </t>
  </si>
  <si>
    <t>"Обеспечение экологической безопасности в Нижневартовском районе на  2014−2020 годы"</t>
  </si>
  <si>
    <t>Базовый показатель на начало реализации муниципальной программы</t>
  </si>
  <si>
    <t>в том числе</t>
  </si>
  <si>
    <t>Количество проведенных природоохранных, эколого-просветительских и эколого-образовательных мероприятий, единиц</t>
  </si>
  <si>
    <t>Количество выходов в эфир телевизионных передач, репортажей, видеороликов, единиц</t>
  </si>
  <si>
    <t>Количество выпущенных печатных изданий и публикаций в средствах массовой информации, единиц</t>
  </si>
  <si>
    <t>4</t>
  </si>
  <si>
    <t>Количество ликвидированных и рекультивированных мест захламления отходами, единиц</t>
  </si>
  <si>
    <t>Доля ликвидированных и рекультивированных мест захламления отходами, % от общего количества выявленных мест захламления отходами</t>
  </si>
  <si>
    <t>Доля населения, вовлеченного в экологические  мероприятия, от общего числа жителей района, %</t>
  </si>
  <si>
    <t>Всего по муниципальной программе (в разрезе исполнителей):</t>
  </si>
  <si>
    <t>всего</t>
  </si>
  <si>
    <t>Причина отклонения плановых показателей от фактических</t>
  </si>
  <si>
    <t>Обеспечение экологической безопасности в Нижневартовском районе на 2014-2020 годы"</t>
  </si>
  <si>
    <t xml:space="preserve">всего: </t>
  </si>
  <si>
    <t>1.5.1.</t>
  </si>
  <si>
    <t>СОГЛАСОВАНО:</t>
  </si>
  <si>
    <t>Заместитель главы администрации района по жилищно-коммунальному хозяйству и строительству</t>
  </si>
  <si>
    <t>А.Ю. Бурылов</t>
  </si>
  <si>
    <t>_________________________</t>
  </si>
  <si>
    <t xml:space="preserve">Цель: сохранение благоприятной окружающей среды и биологического разнообразия в интересах настоящего и будущих поколений </t>
  </si>
  <si>
    <t>Развитие системы экологического образования, просвещения и формирование экологической культуры населения на территории района</t>
  </si>
  <si>
    <t>управление экологии и природопользования администрации района, управление культуры администрации района,  управление образования и молодежной политики администрации района</t>
  </si>
  <si>
    <t>1.1.29</t>
  </si>
  <si>
    <t>1.1.30</t>
  </si>
  <si>
    <t>1.1.35</t>
  </si>
  <si>
    <t>управление культуры администрации района / администрация сельского поселения Вата (по согласованию)</t>
  </si>
  <si>
    <t xml:space="preserve">Подготовка и проведение международной экологической акции «Спасти и сохранить» </t>
  </si>
  <si>
    <t>ИТОГО по основному мероприятию 1.1.:</t>
  </si>
  <si>
    <t>Развитие и совершенствование нормативно-правовой и методической базы в области обращения с отходам</t>
  </si>
  <si>
    <t>ИТОГО по основному мероприятию 1.2.:</t>
  </si>
  <si>
    <t>Снижение негативного воздействия на окружающую среду отходов производства и потребления</t>
  </si>
  <si>
    <t>ИТОГО по основному мероприятию 1.3.:</t>
  </si>
  <si>
    <t>Организация и проведение экологического мониторинга за состоянием окружающей среды на территории района</t>
  </si>
  <si>
    <t>ИТОГО по основному мероприятию 1.4.:</t>
  </si>
  <si>
    <t>Строительство объектов для размещения отходов</t>
  </si>
  <si>
    <t>Источник финансирования</t>
  </si>
  <si>
    <t>ИТОГО по основному мероприятию 1.5.:</t>
  </si>
  <si>
    <t>Управление экологии и природопользования</t>
  </si>
  <si>
    <t>Оснащение эколого-биологических лабораторий</t>
  </si>
  <si>
    <t>Значение показателя на 2016 год</t>
  </si>
  <si>
    <t>Количество построенных объектов размещения отходов, единиц</t>
  </si>
  <si>
    <t>Количество оборудованных площадок временного размещения твердых коммунальных (бытовых) отходов, единиц</t>
  </si>
  <si>
    <t>Проектирование полигона строительных отходов и древесины в п. Ваховске</t>
  </si>
  <si>
    <t>1.5.4.</t>
  </si>
  <si>
    <t>Проектирование объекта «Межпоселенческий полигон отходов строительства и ремонта, твердых ком-мунальных отходов в городском поселении Новоаганск»</t>
  </si>
  <si>
    <t>Запрос и получение технических условий на электроснабжение объекта «Межпосе-ленческий полигон отходов строительства и ремонта, твердых коммунальных отхо-дов в городском посе-лении Новоаганск»</t>
  </si>
  <si>
    <t>1.5.6.</t>
  </si>
  <si>
    <t>1.5.7.</t>
  </si>
  <si>
    <t>Устройство новой карты складирования твердых коммунальных отходов (с закрытием отработанной) на полигоне твердых бытовых отходов в п. Ваховске</t>
  </si>
  <si>
    <t>1.3.5.</t>
  </si>
  <si>
    <t>Проектирование объекта «Рекультивация земельного участка площадью 4648,3 кв.м., расположенного в районе водозабора города Нижневартовска в водоохраной зоне р. Вах за территорией бывшего кирпичного завода № 2, непосредственно прилегающей с северо-восточной стороны к земельному участку с кадастровым номером 86:04:0000001:595»</t>
  </si>
  <si>
    <t>Строительство объекта «Полигон твердых бытовых отходов в с. Покур Нижневартов-ского района»</t>
  </si>
  <si>
    <t>1.5.2.</t>
  </si>
  <si>
    <t>Начальник управления экологии и природопользования администрации района</t>
  </si>
  <si>
    <t xml:space="preserve"> реализации  муниципальной </t>
  </si>
  <si>
    <t>49 48 08</t>
  </si>
  <si>
    <t>График реализации муниципальной программы "Обеспечение экологической безопасности в Нижневартовском районе на 2014-2020 годы" за январь-апрель 2016 года</t>
  </si>
  <si>
    <t>за январь-апрель 2016 года</t>
  </si>
  <si>
    <t>начальник отдела ППиМ управления экологии и природопользования</t>
  </si>
  <si>
    <t>В.Г. Закирова</t>
  </si>
  <si>
    <t>2016 год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</si>
</sst>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0.0"/>
  </numFmts>
  <fonts count="33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1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u/>
      <sz val="16"/>
      <name val="Times New Roman"/>
      <family val="1"/>
      <charset val="204"/>
    </font>
    <font>
      <b/>
      <u/>
      <sz val="16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name val="Times New Roman"/>
      <family val="1"/>
      <charset val="204"/>
    </font>
    <font>
      <sz val="15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57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4" fillId="0" borderId="0" xfId="0" applyFont="1" applyAlignment="1">
      <alignment vertical="top" wrapText="1"/>
    </xf>
    <xf numFmtId="0" fontId="8" fillId="0" borderId="0" xfId="0" applyFont="1"/>
    <xf numFmtId="0" fontId="8" fillId="0" borderId="0" xfId="0" applyFont="1" applyAlignment="1">
      <alignment horizontal="right"/>
    </xf>
    <xf numFmtId="0" fontId="14" fillId="0" borderId="0" xfId="0" applyFont="1"/>
    <xf numFmtId="0" fontId="14" fillId="0" borderId="0" xfId="0" applyFont="1" applyAlignment="1">
      <alignment horizontal="right"/>
    </xf>
    <xf numFmtId="2" fontId="17" fillId="0" borderId="0" xfId="0" applyNumberFormat="1" applyFont="1" applyAlignment="1">
      <alignment horizontal="center" vertical="center"/>
    </xf>
    <xf numFmtId="2" fontId="17" fillId="0" borderId="0" xfId="0" applyNumberFormat="1" applyFont="1"/>
    <xf numFmtId="2" fontId="18" fillId="0" borderId="0" xfId="0" applyNumberFormat="1" applyFont="1" applyAlignment="1">
      <alignment horizontal="center" vertical="top" wrapText="1"/>
    </xf>
    <xf numFmtId="2" fontId="19" fillId="0" borderId="0" xfId="0" applyNumberFormat="1" applyFont="1"/>
    <xf numFmtId="2" fontId="1" fillId="0" borderId="0" xfId="0" applyNumberFormat="1" applyFont="1" applyAlignment="1">
      <alignment horizontal="center" vertical="center"/>
    </xf>
    <xf numFmtId="2" fontId="1" fillId="0" borderId="0" xfId="0" applyNumberFormat="1" applyFont="1"/>
    <xf numFmtId="2" fontId="20" fillId="0" borderId="0" xfId="0" applyNumberFormat="1" applyFont="1"/>
    <xf numFmtId="1" fontId="21" fillId="0" borderId="1" xfId="0" applyNumberFormat="1" applyFont="1" applyBorder="1" applyAlignment="1">
      <alignment horizontal="center" vertical="top" wrapText="1"/>
    </xf>
    <xf numFmtId="2" fontId="1" fillId="0" borderId="0" xfId="0" applyNumberFormat="1" applyFont="1" applyAlignment="1">
      <alignment horizontal="center"/>
    </xf>
    <xf numFmtId="1" fontId="1" fillId="0" borderId="1" xfId="1" applyNumberFormat="1" applyFont="1" applyBorder="1" applyAlignment="1">
      <alignment horizontal="center" vertical="top" wrapText="1"/>
    </xf>
    <xf numFmtId="2" fontId="13" fillId="0" borderId="0" xfId="0" applyNumberFormat="1" applyFont="1" applyBorder="1" applyAlignment="1">
      <alignment horizontal="justify" vertical="top" wrapText="1"/>
    </xf>
    <xf numFmtId="2" fontId="19" fillId="0" borderId="0" xfId="0" applyNumberFormat="1" applyFont="1" applyFill="1" applyBorder="1" applyAlignment="1">
      <alignment horizontal="justify" vertical="top"/>
    </xf>
    <xf numFmtId="2" fontId="13" fillId="0" borderId="0" xfId="0" applyNumberFormat="1" applyFont="1" applyBorder="1" applyAlignment="1">
      <alignment horizontal="left" vertical="top"/>
    </xf>
    <xf numFmtId="2" fontId="19" fillId="0" borderId="0" xfId="0" applyNumberFormat="1" applyFont="1" applyFill="1" applyBorder="1" applyAlignment="1" applyProtection="1">
      <alignment horizontal="left"/>
    </xf>
    <xf numFmtId="2" fontId="19" fillId="0" borderId="0" xfId="0" applyNumberFormat="1" applyFont="1" applyFill="1" applyBorder="1" applyAlignment="1" applyProtection="1">
      <alignment vertical="center"/>
    </xf>
    <xf numFmtId="2" fontId="19" fillId="0" borderId="0" xfId="0" applyNumberFormat="1" applyFont="1" applyFill="1" applyAlignment="1" applyProtection="1">
      <alignment vertical="center"/>
    </xf>
    <xf numFmtId="2" fontId="19" fillId="0" borderId="0" xfId="0" applyNumberFormat="1" applyFont="1" applyFill="1" applyAlignment="1" applyProtection="1">
      <alignment horizontal="left" vertical="center"/>
    </xf>
    <xf numFmtId="2" fontId="19" fillId="0" borderId="0" xfId="0" applyNumberFormat="1" applyFont="1" applyFill="1" applyAlignment="1" applyProtection="1">
      <alignment horizontal="right" vertical="center"/>
    </xf>
    <xf numFmtId="2" fontId="19" fillId="0" borderId="0" xfId="1" applyNumberFormat="1" applyFont="1" applyFill="1" applyBorder="1" applyAlignment="1" applyProtection="1">
      <alignment vertical="center" wrapText="1"/>
    </xf>
    <xf numFmtId="2" fontId="1" fillId="0" borderId="0" xfId="0" applyNumberFormat="1" applyFont="1" applyFill="1" applyBorder="1" applyAlignment="1" applyProtection="1">
      <alignment horizontal="left"/>
    </xf>
    <xf numFmtId="2" fontId="20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>
      <alignment horizontal="center" vertical="top" wrapText="1"/>
    </xf>
    <xf numFmtId="1" fontId="20" fillId="0" borderId="0" xfId="0" applyNumberFormat="1" applyFont="1" applyFill="1" applyBorder="1" applyAlignment="1">
      <alignment horizontal="justify" vertical="top" wrapText="1"/>
    </xf>
    <xf numFmtId="1" fontId="23" fillId="0" borderId="0" xfId="0" applyNumberFormat="1" applyFont="1" applyBorder="1" applyAlignment="1">
      <alignment horizontal="justify" vertical="top" wrapText="1"/>
    </xf>
    <xf numFmtId="1" fontId="20" fillId="0" borderId="0" xfId="0" applyNumberFormat="1" applyFont="1" applyFill="1" applyBorder="1" applyAlignment="1">
      <alignment horizontal="justify" vertical="top"/>
    </xf>
    <xf numFmtId="1" fontId="25" fillId="0" borderId="0" xfId="0" applyNumberFormat="1" applyFont="1" applyBorder="1" applyAlignment="1">
      <alignment horizontal="justify" vertical="top" wrapText="1"/>
    </xf>
    <xf numFmtId="1" fontId="17" fillId="0" borderId="0" xfId="0" applyNumberFormat="1" applyFont="1"/>
    <xf numFmtId="2" fontId="22" fillId="0" borderId="0" xfId="0" applyNumberFormat="1" applyFont="1" applyBorder="1" applyAlignment="1">
      <alignment vertical="top"/>
    </xf>
    <xf numFmtId="2" fontId="22" fillId="0" borderId="0" xfId="0" applyNumberFormat="1" applyFont="1" applyAlignment="1">
      <alignment vertical="top"/>
    </xf>
    <xf numFmtId="2" fontId="22" fillId="0" borderId="0" xfId="0" applyNumberFormat="1" applyFont="1" applyBorder="1" applyAlignment="1">
      <alignment horizontal="justify" vertical="top" wrapText="1"/>
    </xf>
    <xf numFmtId="2" fontId="24" fillId="0" borderId="0" xfId="0" applyNumberFormat="1" applyFont="1" applyFill="1" applyBorder="1" applyAlignment="1">
      <alignment horizontal="justify" vertical="top"/>
    </xf>
    <xf numFmtId="2" fontId="22" fillId="0" borderId="0" xfId="0" applyNumberFormat="1" applyFont="1" applyBorder="1" applyAlignment="1">
      <alignment horizontal="left" vertical="top"/>
    </xf>
    <xf numFmtId="2" fontId="27" fillId="0" borderId="0" xfId="0" applyNumberFormat="1" applyFont="1" applyAlignment="1">
      <alignment horizontal="center" vertical="top" wrapText="1"/>
    </xf>
    <xf numFmtId="2" fontId="19" fillId="0" borderId="0" xfId="0" applyNumberFormat="1" applyFont="1" applyFill="1" applyBorder="1" applyAlignment="1" applyProtection="1">
      <alignment horizontal="left"/>
    </xf>
    <xf numFmtId="164" fontId="28" fillId="0" borderId="1" xfId="0" applyNumberFormat="1" applyFont="1" applyBorder="1" applyAlignment="1">
      <alignment horizontal="center" vertical="top"/>
    </xf>
    <xf numFmtId="164" fontId="28" fillId="0" borderId="1" xfId="1" applyNumberFormat="1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164" fontId="1" fillId="0" borderId="1" xfId="1" applyNumberFormat="1" applyFont="1" applyBorder="1" applyAlignment="1">
      <alignment horizontal="center" vertical="top" wrapText="1"/>
    </xf>
    <xf numFmtId="2" fontId="19" fillId="0" borderId="0" xfId="0" applyNumberFormat="1" applyFont="1" applyFill="1" applyBorder="1" applyAlignment="1" applyProtection="1">
      <alignment horizontal="left"/>
    </xf>
    <xf numFmtId="2" fontId="17" fillId="0" borderId="0" xfId="0" applyNumberFormat="1" applyFont="1" applyFill="1"/>
    <xf numFmtId="2" fontId="1" fillId="0" borderId="0" xfId="0" applyNumberFormat="1" applyFont="1" applyFill="1"/>
    <xf numFmtId="2" fontId="1" fillId="0" borderId="1" xfId="0" applyNumberFormat="1" applyFont="1" applyFill="1" applyBorder="1" applyAlignment="1">
      <alignment horizontal="center" vertical="top" wrapText="1"/>
    </xf>
    <xf numFmtId="1" fontId="1" fillId="0" borderId="1" xfId="1" applyNumberFormat="1" applyFont="1" applyFill="1" applyBorder="1" applyAlignment="1">
      <alignment horizontal="center" vertical="top" wrapText="1"/>
    </xf>
    <xf numFmtId="164" fontId="28" fillId="0" borderId="1" xfId="1" applyNumberFormat="1" applyFont="1" applyFill="1" applyBorder="1" applyAlignment="1">
      <alignment horizontal="center" vertical="top" wrapText="1"/>
    </xf>
    <xf numFmtId="2" fontId="22" fillId="0" borderId="0" xfId="0" applyNumberFormat="1" applyFont="1" applyFill="1" applyBorder="1" applyAlignment="1">
      <alignment horizontal="justify" vertical="top" wrapText="1"/>
    </xf>
    <xf numFmtId="2" fontId="13" fillId="0" borderId="0" xfId="0" applyNumberFormat="1" applyFont="1" applyFill="1" applyBorder="1" applyAlignment="1">
      <alignment horizontal="justify" vertical="top" wrapText="1"/>
    </xf>
    <xf numFmtId="1" fontId="25" fillId="0" borderId="0" xfId="0" applyNumberFormat="1" applyFont="1" applyFill="1" applyBorder="1" applyAlignment="1">
      <alignment horizontal="justify" vertical="top" wrapText="1"/>
    </xf>
    <xf numFmtId="2" fontId="30" fillId="2" borderId="0" xfId="0" applyNumberFormat="1" applyFont="1" applyFill="1" applyAlignment="1">
      <alignment horizontal="left" vertical="center"/>
    </xf>
    <xf numFmtId="2" fontId="31" fillId="2" borderId="0" xfId="0" applyNumberFormat="1" applyFont="1" applyFill="1" applyAlignment="1">
      <alignment horizontal="center" vertical="center" wrapText="1"/>
    </xf>
    <xf numFmtId="2" fontId="31" fillId="2" borderId="0" xfId="0" applyNumberFormat="1" applyFont="1" applyFill="1" applyAlignment="1">
      <alignment horizontal="center" vertical="center"/>
    </xf>
    <xf numFmtId="2" fontId="31" fillId="2" borderId="5" xfId="0" applyNumberFormat="1" applyFont="1" applyFill="1" applyBorder="1" applyAlignment="1">
      <alignment horizontal="center" vertical="center"/>
    </xf>
    <xf numFmtId="2" fontId="31" fillId="2" borderId="0" xfId="0" applyNumberFormat="1" applyFont="1" applyFill="1" applyBorder="1" applyAlignment="1">
      <alignment horizontal="center" vertical="center"/>
    </xf>
    <xf numFmtId="2" fontId="12" fillId="2" borderId="0" xfId="0" applyNumberFormat="1" applyFont="1" applyFill="1" applyAlignment="1">
      <alignment horizontal="center" vertical="center"/>
    </xf>
    <xf numFmtId="2" fontId="12" fillId="2" borderId="0" xfId="0" applyNumberFormat="1" applyFont="1" applyFill="1" applyBorder="1" applyAlignment="1">
      <alignment horizontal="center" vertical="center"/>
    </xf>
    <xf numFmtId="2" fontId="12" fillId="2" borderId="0" xfId="0" applyNumberFormat="1" applyFont="1" applyFill="1" applyAlignment="1">
      <alignment horizontal="center" vertical="center" wrapText="1"/>
    </xf>
    <xf numFmtId="2" fontId="10" fillId="2" borderId="1" xfId="0" applyNumberFormat="1" applyFont="1" applyFill="1" applyBorder="1" applyAlignment="1" applyProtection="1">
      <alignment horizontal="center" vertical="center" textRotation="90" wrapText="1"/>
      <protection locked="0"/>
    </xf>
    <xf numFmtId="2" fontId="10" fillId="2" borderId="1" xfId="1" applyNumberFormat="1" applyFont="1" applyFill="1" applyBorder="1" applyAlignment="1">
      <alignment horizontal="center" vertical="center" wrapText="1"/>
    </xf>
    <xf numFmtId="2" fontId="12" fillId="2" borderId="0" xfId="1" applyNumberFormat="1" applyFont="1" applyFill="1" applyBorder="1" applyAlignment="1">
      <alignment horizontal="center" vertical="center"/>
    </xf>
    <xf numFmtId="2" fontId="12" fillId="2" borderId="6" xfId="0" applyNumberFormat="1" applyFont="1" applyFill="1" applyBorder="1" applyAlignment="1">
      <alignment horizontal="center" vertical="center"/>
    </xf>
    <xf numFmtId="2" fontId="12" fillId="2" borderId="1" xfId="0" applyNumberFormat="1" applyFont="1" applyFill="1" applyBorder="1" applyAlignment="1" applyProtection="1">
      <alignment horizontal="center" vertical="center" wrapText="1"/>
      <protection hidden="1"/>
    </xf>
    <xf numFmtId="2" fontId="12" fillId="2" borderId="1" xfId="1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left" vertical="center"/>
    </xf>
    <xf numFmtId="2" fontId="12" fillId="2" borderId="1" xfId="1" applyNumberFormat="1" applyFont="1" applyFill="1" applyBorder="1" applyAlignment="1">
      <alignment horizontal="center" vertical="center"/>
    </xf>
    <xf numFmtId="2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5" fillId="2" borderId="1" xfId="0" applyNumberFormat="1" applyFont="1" applyFill="1" applyBorder="1" applyAlignment="1">
      <alignment horizontal="center" vertical="center"/>
    </xf>
    <xf numFmtId="2" fontId="15" fillId="2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/>
    </xf>
    <xf numFmtId="2" fontId="12" fillId="2" borderId="7" xfId="0" applyNumberFormat="1" applyFont="1" applyFill="1" applyBorder="1" applyAlignment="1">
      <alignment horizontal="center" vertical="center"/>
    </xf>
    <xf numFmtId="2" fontId="12" fillId="2" borderId="2" xfId="0" applyNumberFormat="1" applyFont="1" applyFill="1" applyBorder="1" applyAlignment="1">
      <alignment horizontal="center" vertical="center"/>
    </xf>
    <xf numFmtId="2" fontId="12" fillId="2" borderId="10" xfId="0" applyNumberFormat="1" applyFont="1" applyFill="1" applyBorder="1" applyAlignment="1">
      <alignment horizontal="center" vertical="center"/>
    </xf>
    <xf numFmtId="2" fontId="10" fillId="2" borderId="7" xfId="0" applyNumberFormat="1" applyFont="1" applyFill="1" applyBorder="1" applyAlignment="1">
      <alignment horizontal="center" vertical="center"/>
    </xf>
    <xf numFmtId="2" fontId="10" fillId="2" borderId="0" xfId="0" applyNumberFormat="1" applyFont="1" applyFill="1" applyAlignment="1">
      <alignment horizontal="center" vertical="center"/>
    </xf>
    <xf numFmtId="2" fontId="10" fillId="2" borderId="0" xfId="0" applyNumberFormat="1" applyFont="1" applyFill="1" applyBorder="1" applyAlignment="1">
      <alignment horizontal="center" vertical="center"/>
    </xf>
    <xf numFmtId="2" fontId="10" fillId="2" borderId="6" xfId="0" applyNumberFormat="1" applyFont="1" applyFill="1" applyBorder="1" applyAlignment="1">
      <alignment horizontal="center" vertical="center"/>
    </xf>
    <xf numFmtId="2" fontId="12" fillId="2" borderId="6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vertical="center" wrapText="1"/>
    </xf>
    <xf numFmtId="2" fontId="10" fillId="2" borderId="6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 applyProtection="1">
      <alignment horizontal="center" vertical="center" wrapText="1"/>
      <protection hidden="1"/>
    </xf>
    <xf numFmtId="2" fontId="10" fillId="2" borderId="1" xfId="1" applyNumberFormat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0" xfId="0" applyNumberFormat="1" applyFont="1" applyFill="1" applyBorder="1" applyAlignment="1">
      <alignment horizontal="center" vertical="center" wrapText="1"/>
    </xf>
    <xf numFmtId="2" fontId="12" fillId="2" borderId="0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textRotation="90" wrapText="1"/>
    </xf>
    <xf numFmtId="1" fontId="10" fillId="2" borderId="1" xfId="0" applyNumberFormat="1" applyFont="1" applyFill="1" applyBorder="1" applyAlignment="1">
      <alignment horizontal="center" vertical="center"/>
    </xf>
    <xf numFmtId="2" fontId="12" fillId="2" borderId="0" xfId="0" applyNumberFormat="1" applyFont="1" applyFill="1" applyAlignment="1">
      <alignment horizontal="left" vertical="top"/>
    </xf>
    <xf numFmtId="2" fontId="12" fillId="2" borderId="0" xfId="0" applyNumberFormat="1" applyFont="1" applyFill="1" applyAlignment="1">
      <alignment horizontal="center" vertical="center" textRotation="90"/>
    </xf>
    <xf numFmtId="2" fontId="12" fillId="2" borderId="0" xfId="0" applyNumberFormat="1" applyFont="1" applyFill="1" applyAlignment="1">
      <alignment horizontal="right" vertical="center"/>
    </xf>
    <xf numFmtId="2" fontId="32" fillId="2" borderId="1" xfId="0" applyNumberFormat="1" applyFont="1" applyFill="1" applyBorder="1" applyAlignment="1">
      <alignment vertical="center"/>
    </xf>
    <xf numFmtId="1" fontId="12" fillId="2" borderId="1" xfId="0" applyNumberFormat="1" applyFont="1" applyFill="1" applyBorder="1" applyAlignment="1">
      <alignment horizontal="center" vertical="center"/>
    </xf>
    <xf numFmtId="1" fontId="12" fillId="2" borderId="1" xfId="1" applyNumberFormat="1" applyFont="1" applyFill="1" applyBorder="1" applyAlignment="1">
      <alignment horizontal="center" vertical="center" wrapText="1"/>
    </xf>
    <xf numFmtId="2" fontId="31" fillId="3" borderId="0" xfId="0" applyNumberFormat="1" applyFont="1" applyFill="1" applyAlignment="1">
      <alignment horizontal="center" vertical="center"/>
    </xf>
    <xf numFmtId="2" fontId="12" fillId="3" borderId="1" xfId="0" applyNumberFormat="1" applyFont="1" applyFill="1" applyBorder="1" applyAlignment="1">
      <alignment horizontal="center" vertical="center" wrapText="1"/>
    </xf>
    <xf numFmtId="2" fontId="12" fillId="3" borderId="1" xfId="0" applyNumberFormat="1" applyFont="1" applyFill="1" applyBorder="1" applyAlignment="1">
      <alignment horizontal="center" vertical="center" textRotation="90" wrapText="1"/>
    </xf>
    <xf numFmtId="2" fontId="10" fillId="3" borderId="1" xfId="0" applyNumberFormat="1" applyFont="1" applyFill="1" applyBorder="1" applyAlignment="1" applyProtection="1">
      <alignment horizontal="center" vertical="center" textRotation="90" wrapText="1"/>
      <protection locked="0"/>
    </xf>
    <xf numFmtId="2" fontId="10" fillId="3" borderId="1" xfId="1" applyNumberFormat="1" applyFont="1" applyFill="1" applyBorder="1" applyAlignment="1">
      <alignment horizontal="center" vertical="center" wrapText="1"/>
    </xf>
    <xf numFmtId="2" fontId="12" fillId="3" borderId="1" xfId="1" applyNumberFormat="1" applyFont="1" applyFill="1" applyBorder="1" applyAlignment="1">
      <alignment horizontal="center" vertical="center" wrapText="1"/>
    </xf>
    <xf numFmtId="2" fontId="12" fillId="3" borderId="1" xfId="1" applyNumberFormat="1" applyFont="1" applyFill="1" applyBorder="1" applyAlignment="1">
      <alignment horizontal="center" vertical="center"/>
    </xf>
    <xf numFmtId="2" fontId="15" fillId="3" borderId="1" xfId="0" applyNumberFormat="1" applyFont="1" applyFill="1" applyBorder="1" applyAlignment="1">
      <alignment horizontal="center" vertical="center"/>
    </xf>
    <xf numFmtId="2" fontId="10" fillId="3" borderId="1" xfId="0" applyNumberFormat="1" applyFont="1" applyFill="1" applyBorder="1" applyAlignment="1">
      <alignment horizontal="center" vertical="center"/>
    </xf>
    <xf numFmtId="2" fontId="12" fillId="3" borderId="1" xfId="0" applyNumberFormat="1" applyFont="1" applyFill="1" applyBorder="1" applyAlignment="1">
      <alignment horizontal="center" vertical="center"/>
    </xf>
    <xf numFmtId="2" fontId="10" fillId="3" borderId="1" xfId="0" applyNumberFormat="1" applyFont="1" applyFill="1" applyBorder="1" applyAlignment="1">
      <alignment horizontal="center" vertical="center" wrapText="1"/>
    </xf>
    <xf numFmtId="2" fontId="12" fillId="3" borderId="0" xfId="1" applyNumberFormat="1" applyFont="1" applyFill="1" applyBorder="1" applyAlignment="1">
      <alignment horizontal="center" vertical="center"/>
    </xf>
    <xf numFmtId="2" fontId="12" fillId="3" borderId="0" xfId="0" applyNumberFormat="1" applyFont="1" applyFill="1" applyBorder="1" applyAlignment="1">
      <alignment horizontal="center" vertical="center" wrapText="1"/>
    </xf>
    <xf numFmtId="2" fontId="12" fillId="3" borderId="0" xfId="0" applyNumberFormat="1" applyFont="1" applyFill="1" applyAlignment="1">
      <alignment horizontal="center" vertical="center" wrapText="1"/>
    </xf>
    <xf numFmtId="2" fontId="12" fillId="3" borderId="0" xfId="0" applyNumberFormat="1" applyFont="1" applyFill="1" applyAlignment="1">
      <alignment horizontal="center" vertical="center" textRotation="90"/>
    </xf>
    <xf numFmtId="2" fontId="12" fillId="3" borderId="0" xfId="0" applyNumberFormat="1" applyFont="1" applyFill="1" applyAlignment="1">
      <alignment horizontal="center" vertical="center"/>
    </xf>
    <xf numFmtId="1" fontId="28" fillId="0" borderId="1" xfId="1" applyNumberFormat="1" applyFont="1" applyBorder="1" applyAlignment="1">
      <alignment horizontal="center" vertical="top" wrapText="1"/>
    </xf>
    <xf numFmtId="2" fontId="30" fillId="3" borderId="0" xfId="0" applyNumberFormat="1" applyFont="1" applyFill="1" applyAlignment="1">
      <alignment horizontal="center" vertical="center"/>
    </xf>
    <xf numFmtId="2" fontId="10" fillId="3" borderId="1" xfId="0" applyNumberFormat="1" applyFont="1" applyFill="1" applyBorder="1" applyAlignment="1" applyProtection="1">
      <alignment horizontal="center" vertical="center" textRotation="90" wrapText="1"/>
      <protection hidden="1"/>
    </xf>
    <xf numFmtId="2" fontId="16" fillId="3" borderId="1" xfId="0" applyNumberFormat="1" applyFont="1" applyFill="1" applyBorder="1" applyAlignment="1">
      <alignment horizontal="center" vertical="center"/>
    </xf>
    <xf numFmtId="2" fontId="29" fillId="3" borderId="1" xfId="1" applyNumberFormat="1" applyFont="1" applyFill="1" applyBorder="1" applyAlignment="1">
      <alignment horizontal="center" vertical="center" wrapText="1"/>
    </xf>
    <xf numFmtId="2" fontId="10" fillId="3" borderId="0" xfId="1" applyNumberFormat="1" applyFont="1" applyFill="1" applyBorder="1" applyAlignment="1">
      <alignment horizontal="center" vertical="center" wrapText="1"/>
    </xf>
    <xf numFmtId="2" fontId="10" fillId="3" borderId="0" xfId="0" applyNumberFormat="1" applyFont="1" applyFill="1" applyAlignment="1">
      <alignment horizontal="center" vertical="center"/>
    </xf>
    <xf numFmtId="2" fontId="10" fillId="3" borderId="0" xfId="0" applyNumberFormat="1" applyFont="1" applyFill="1" applyAlignment="1">
      <alignment horizontal="center" vertical="center" textRotation="90"/>
    </xf>
    <xf numFmtId="2" fontId="12" fillId="4" borderId="1" xfId="0" applyNumberFormat="1" applyFont="1" applyFill="1" applyBorder="1" applyAlignment="1">
      <alignment horizontal="center" vertical="center" wrapText="1"/>
    </xf>
    <xf numFmtId="2" fontId="10" fillId="4" borderId="1" xfId="1" applyNumberFormat="1" applyFont="1" applyFill="1" applyBorder="1" applyAlignment="1">
      <alignment horizontal="center" vertical="center" wrapText="1"/>
    </xf>
    <xf numFmtId="1" fontId="10" fillId="4" borderId="1" xfId="1" applyNumberFormat="1" applyFont="1" applyFill="1" applyBorder="1" applyAlignment="1">
      <alignment horizontal="center" vertical="center" wrapText="1"/>
    </xf>
    <xf numFmtId="0" fontId="10" fillId="4" borderId="1" xfId="1" applyNumberFormat="1" applyFont="1" applyFill="1" applyBorder="1" applyAlignment="1">
      <alignment horizontal="center" vertical="center" wrapText="1"/>
    </xf>
    <xf numFmtId="2" fontId="12" fillId="4" borderId="4" xfId="1" applyNumberFormat="1" applyFont="1" applyFill="1" applyBorder="1" applyAlignment="1">
      <alignment horizontal="center" vertical="center"/>
    </xf>
    <xf numFmtId="2" fontId="12" fillId="4" borderId="4" xfId="1" applyNumberFormat="1" applyFont="1" applyFill="1" applyBorder="1" applyAlignment="1">
      <alignment horizontal="center" vertical="center" wrapText="1"/>
    </xf>
    <xf numFmtId="2" fontId="12" fillId="4" borderId="4" xfId="0" applyNumberFormat="1" applyFont="1" applyFill="1" applyBorder="1" applyAlignment="1">
      <alignment horizontal="center" vertical="center"/>
    </xf>
    <xf numFmtId="2" fontId="12" fillId="4" borderId="0" xfId="1" applyNumberFormat="1" applyFont="1" applyFill="1" applyBorder="1" applyAlignment="1">
      <alignment horizontal="center" vertical="center" wrapText="1"/>
    </xf>
    <xf numFmtId="2" fontId="12" fillId="4" borderId="0" xfId="1" applyNumberFormat="1" applyFont="1" applyFill="1" applyBorder="1" applyAlignment="1">
      <alignment horizontal="center" vertical="center"/>
    </xf>
    <xf numFmtId="2" fontId="12" fillId="4" borderId="0" xfId="0" applyNumberFormat="1" applyFont="1" applyFill="1" applyBorder="1" applyAlignment="1">
      <alignment horizontal="center" vertical="center"/>
    </xf>
    <xf numFmtId="2" fontId="12" fillId="4" borderId="1" xfId="0" applyNumberFormat="1" applyFont="1" applyFill="1" applyBorder="1" applyAlignment="1">
      <alignment horizontal="center" vertical="center"/>
    </xf>
    <xf numFmtId="2" fontId="12" fillId="4" borderId="6" xfId="0" applyNumberFormat="1" applyFont="1" applyFill="1" applyBorder="1" applyAlignment="1">
      <alignment horizontal="center" vertical="center"/>
    </xf>
    <xf numFmtId="2" fontId="12" fillId="4" borderId="1" xfId="1" applyNumberFormat="1" applyFont="1" applyFill="1" applyBorder="1" applyAlignment="1">
      <alignment horizontal="center" vertical="center"/>
    </xf>
    <xf numFmtId="2" fontId="10" fillId="4" borderId="1" xfId="1" applyNumberFormat="1" applyFont="1" applyFill="1" applyBorder="1" applyAlignment="1">
      <alignment horizontal="center" vertical="center"/>
    </xf>
    <xf numFmtId="0" fontId="12" fillId="4" borderId="1" xfId="1" applyNumberFormat="1" applyFont="1" applyFill="1" applyBorder="1" applyAlignment="1">
      <alignment horizontal="center" vertical="center"/>
    </xf>
    <xf numFmtId="0" fontId="12" fillId="4" borderId="1" xfId="0" applyNumberFormat="1" applyFont="1" applyFill="1" applyBorder="1" applyAlignment="1">
      <alignment horizontal="center" vertical="center" wrapText="1"/>
    </xf>
    <xf numFmtId="2" fontId="12" fillId="4" borderId="1" xfId="1" applyNumberFormat="1" applyFont="1" applyFill="1" applyBorder="1" applyAlignment="1">
      <alignment horizontal="center" vertical="center" wrapText="1"/>
    </xf>
    <xf numFmtId="0" fontId="12" fillId="4" borderId="1" xfId="1" applyNumberFormat="1" applyFont="1" applyFill="1" applyBorder="1" applyAlignment="1">
      <alignment horizontal="center" vertical="center" wrapText="1"/>
    </xf>
    <xf numFmtId="2" fontId="15" fillId="4" borderId="1" xfId="0" applyNumberFormat="1" applyFont="1" applyFill="1" applyBorder="1" applyAlignment="1">
      <alignment horizontal="center" vertical="center"/>
    </xf>
    <xf numFmtId="2" fontId="10" fillId="4" borderId="1" xfId="0" applyNumberFormat="1" applyFont="1" applyFill="1" applyBorder="1" applyAlignment="1">
      <alignment horizontal="center" vertical="center"/>
    </xf>
    <xf numFmtId="0" fontId="10" fillId="4" borderId="1" xfId="0" applyNumberFormat="1" applyFont="1" applyFill="1" applyBorder="1" applyAlignment="1">
      <alignment horizontal="center" vertical="center"/>
    </xf>
    <xf numFmtId="0" fontId="12" fillId="4" borderId="1" xfId="0" applyNumberFormat="1" applyFont="1" applyFill="1" applyBorder="1" applyAlignment="1">
      <alignment horizontal="center" vertical="center"/>
    </xf>
    <xf numFmtId="2" fontId="10" fillId="4" borderId="1" xfId="0" applyNumberFormat="1" applyFont="1" applyFill="1" applyBorder="1" applyAlignment="1">
      <alignment horizontal="center" vertical="center" wrapText="1"/>
    </xf>
    <xf numFmtId="0" fontId="10" fillId="4" borderId="1" xfId="0" applyNumberFormat="1" applyFont="1" applyFill="1" applyBorder="1" applyAlignment="1">
      <alignment horizontal="center" vertical="center" wrapText="1"/>
    </xf>
    <xf numFmtId="2" fontId="12" fillId="4" borderId="0" xfId="0" applyNumberFormat="1" applyFont="1" applyFill="1" applyAlignment="1">
      <alignment horizontal="center" vertical="center"/>
    </xf>
    <xf numFmtId="0" fontId="31" fillId="3" borderId="0" xfId="0" applyNumberFormat="1" applyFont="1" applyFill="1" applyAlignment="1">
      <alignment horizontal="center" vertical="center"/>
    </xf>
    <xf numFmtId="0" fontId="12" fillId="3" borderId="1" xfId="0" applyNumberFormat="1" applyFont="1" applyFill="1" applyBorder="1" applyAlignment="1">
      <alignment horizontal="center" vertical="center" wrapText="1"/>
    </xf>
    <xf numFmtId="0" fontId="12" fillId="3" borderId="1" xfId="0" applyNumberFormat="1" applyFont="1" applyFill="1" applyBorder="1" applyAlignment="1">
      <alignment horizontal="center" vertical="center" textRotation="90" wrapText="1"/>
    </xf>
    <xf numFmtId="0" fontId="10" fillId="3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10" fillId="3" borderId="1" xfId="1" applyNumberFormat="1" applyFont="1" applyFill="1" applyBorder="1" applyAlignment="1">
      <alignment horizontal="center" vertical="center" wrapText="1"/>
    </xf>
    <xf numFmtId="0" fontId="12" fillId="3" borderId="1" xfId="1" applyNumberFormat="1" applyFont="1" applyFill="1" applyBorder="1" applyAlignment="1">
      <alignment horizontal="center" vertical="center" wrapText="1"/>
    </xf>
    <xf numFmtId="0" fontId="12" fillId="3" borderId="1" xfId="1" applyNumberFormat="1" applyFont="1" applyFill="1" applyBorder="1" applyAlignment="1">
      <alignment horizontal="center" vertical="center"/>
    </xf>
    <xf numFmtId="0" fontId="15" fillId="3" borderId="1" xfId="0" applyNumberFormat="1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center" vertical="center"/>
    </xf>
    <xf numFmtId="0" fontId="12" fillId="3" borderId="1" xfId="0" applyNumberFormat="1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center" vertical="center" wrapText="1"/>
    </xf>
    <xf numFmtId="0" fontId="12" fillId="3" borderId="0" xfId="1" applyNumberFormat="1" applyFont="1" applyFill="1" applyBorder="1" applyAlignment="1">
      <alignment horizontal="center" vertical="center"/>
    </xf>
    <xf numFmtId="0" fontId="12" fillId="3" borderId="0" xfId="0" applyNumberFormat="1" applyFont="1" applyFill="1" applyBorder="1" applyAlignment="1">
      <alignment horizontal="center" vertical="center" wrapText="1"/>
    </xf>
    <xf numFmtId="0" fontId="12" fillId="3" borderId="0" xfId="0" applyNumberFormat="1" applyFont="1" applyFill="1" applyAlignment="1">
      <alignment horizontal="center" vertical="center" wrapText="1"/>
    </xf>
    <xf numFmtId="0" fontId="12" fillId="3" borderId="0" xfId="0" applyNumberFormat="1" applyFont="1" applyFill="1" applyAlignment="1">
      <alignment horizontal="center" vertical="center" textRotation="90"/>
    </xf>
    <xf numFmtId="0" fontId="12" fillId="3" borderId="0" xfId="0" applyNumberFormat="1" applyFont="1" applyFill="1" applyAlignment="1">
      <alignment horizontal="center" vertical="center"/>
    </xf>
    <xf numFmtId="1" fontId="10" fillId="4" borderId="1" xfId="0" applyNumberFormat="1" applyFont="1" applyFill="1" applyBorder="1" applyAlignment="1">
      <alignment horizontal="center" vertical="center"/>
    </xf>
    <xf numFmtId="2" fontId="16" fillId="4" borderId="1" xfId="0" applyNumberFormat="1" applyFont="1" applyFill="1" applyBorder="1" applyAlignment="1">
      <alignment horizontal="center" vertical="center"/>
    </xf>
    <xf numFmtId="2" fontId="10" fillId="4" borderId="6" xfId="0" applyNumberFormat="1" applyFont="1" applyFill="1" applyBorder="1" applyAlignment="1">
      <alignment horizontal="center" vertical="center"/>
    </xf>
    <xf numFmtId="1" fontId="12" fillId="4" borderId="1" xfId="0" applyNumberFormat="1" applyFont="1" applyFill="1" applyBorder="1" applyAlignment="1">
      <alignment horizontal="center" vertical="center"/>
    </xf>
    <xf numFmtId="2" fontId="12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2" fillId="4" borderId="6" xfId="0" applyNumberFormat="1" applyFont="1" applyFill="1" applyBorder="1" applyAlignment="1">
      <alignment horizontal="center" vertical="center" wrapText="1"/>
    </xf>
    <xf numFmtId="2" fontId="12" fillId="4" borderId="1" xfId="0" applyNumberFormat="1" applyFont="1" applyFill="1" applyBorder="1" applyAlignment="1" applyProtection="1">
      <alignment horizontal="center" vertical="center" wrapText="1"/>
      <protection hidden="1"/>
    </xf>
    <xf numFmtId="2" fontId="12" fillId="4" borderId="7" xfId="0" applyNumberFormat="1" applyFont="1" applyFill="1" applyBorder="1" applyAlignment="1">
      <alignment horizontal="center" vertical="center" wrapText="1"/>
    </xf>
    <xf numFmtId="2" fontId="10" fillId="4" borderId="6" xfId="0" applyNumberFormat="1" applyFont="1" applyFill="1" applyBorder="1" applyAlignment="1">
      <alignment horizontal="center" vertical="center" wrapText="1"/>
    </xf>
    <xf numFmtId="2" fontId="10" fillId="4" borderId="0" xfId="0" applyNumberFormat="1" applyFont="1" applyFill="1" applyAlignment="1">
      <alignment horizontal="center" vertical="center"/>
    </xf>
    <xf numFmtId="2" fontId="10" fillId="4" borderId="0" xfId="0" applyNumberFormat="1" applyFont="1" applyFill="1" applyBorder="1" applyAlignment="1">
      <alignment horizontal="center" vertical="center"/>
    </xf>
    <xf numFmtId="2" fontId="10" fillId="4" borderId="1" xfId="0" applyNumberFormat="1" applyFont="1" applyFill="1" applyBorder="1" applyAlignment="1" applyProtection="1">
      <alignment horizontal="center" vertical="center" wrapText="1"/>
      <protection hidden="1"/>
    </xf>
    <xf numFmtId="2" fontId="10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10" fillId="4" borderId="1" xfId="0" applyNumberFormat="1" applyFont="1" applyFill="1" applyBorder="1" applyAlignment="1">
      <alignment horizontal="center" vertical="center" wrapText="1"/>
    </xf>
    <xf numFmtId="2" fontId="10" fillId="5" borderId="1" xfId="0" applyNumberFormat="1" applyFont="1" applyFill="1" applyBorder="1" applyAlignment="1">
      <alignment horizontal="center" vertical="center" wrapText="1"/>
    </xf>
    <xf numFmtId="2" fontId="10" fillId="5" borderId="1" xfId="0" applyNumberFormat="1" applyFont="1" applyFill="1" applyBorder="1" applyAlignment="1">
      <alignment horizontal="center" vertical="center"/>
    </xf>
    <xf numFmtId="0" fontId="10" fillId="5" borderId="1" xfId="0" applyNumberFormat="1" applyFont="1" applyFill="1" applyBorder="1" applyAlignment="1">
      <alignment horizontal="center" vertical="center"/>
    </xf>
    <xf numFmtId="2" fontId="10" fillId="5" borderId="0" xfId="0" applyNumberFormat="1" applyFont="1" applyFill="1" applyAlignment="1">
      <alignment horizontal="center" vertical="center"/>
    </xf>
    <xf numFmtId="2" fontId="10" fillId="5" borderId="0" xfId="0" applyNumberFormat="1" applyFont="1" applyFill="1" applyBorder="1" applyAlignment="1">
      <alignment horizontal="center" vertical="center"/>
    </xf>
    <xf numFmtId="2" fontId="12" fillId="5" borderId="1" xfId="0" applyNumberFormat="1" applyFont="1" applyFill="1" applyBorder="1" applyAlignment="1">
      <alignment horizontal="center" vertical="center" wrapText="1"/>
    </xf>
    <xf numFmtId="2" fontId="12" fillId="5" borderId="1" xfId="0" applyNumberFormat="1" applyFont="1" applyFill="1" applyBorder="1" applyAlignment="1">
      <alignment horizontal="center" vertical="center"/>
    </xf>
    <xf numFmtId="0" fontId="12" fillId="5" borderId="1" xfId="0" applyNumberFormat="1" applyFont="1" applyFill="1" applyBorder="1" applyAlignment="1">
      <alignment horizontal="center" vertical="center"/>
    </xf>
    <xf numFmtId="2" fontId="12" fillId="5" borderId="1" xfId="1" applyNumberFormat="1" applyFont="1" applyFill="1" applyBorder="1" applyAlignment="1">
      <alignment horizontal="center" vertical="center"/>
    </xf>
    <xf numFmtId="2" fontId="12" fillId="5" borderId="0" xfId="0" applyNumberFormat="1" applyFont="1" applyFill="1" applyAlignment="1">
      <alignment horizontal="center" vertical="center"/>
    </xf>
    <xf numFmtId="2" fontId="12" fillId="5" borderId="0" xfId="0" applyNumberFormat="1" applyFont="1" applyFill="1" applyBorder="1" applyAlignment="1">
      <alignment horizontal="center" vertical="center"/>
    </xf>
    <xf numFmtId="2" fontId="10" fillId="5" borderId="1" xfId="1" applyNumberFormat="1" applyFont="1" applyFill="1" applyBorder="1" applyAlignment="1">
      <alignment horizontal="center" vertical="center" wrapText="1"/>
    </xf>
    <xf numFmtId="2" fontId="10" fillId="5" borderId="1" xfId="1" applyNumberFormat="1" applyFont="1" applyFill="1" applyBorder="1" applyAlignment="1">
      <alignment horizontal="center" vertical="center"/>
    </xf>
    <xf numFmtId="0" fontId="10" fillId="5" borderId="1" xfId="1" applyNumberFormat="1" applyFont="1" applyFill="1" applyBorder="1" applyAlignment="1">
      <alignment horizontal="center" vertical="center"/>
    </xf>
    <xf numFmtId="2" fontId="12" fillId="5" borderId="1" xfId="1" applyNumberFormat="1" applyFont="1" applyFill="1" applyBorder="1" applyAlignment="1">
      <alignment horizontal="center" vertical="center" wrapText="1"/>
    </xf>
    <xf numFmtId="0" fontId="12" fillId="5" borderId="1" xfId="1" applyNumberFormat="1" applyFont="1" applyFill="1" applyBorder="1" applyAlignment="1">
      <alignment horizontal="center" vertical="center"/>
    </xf>
    <xf numFmtId="1" fontId="10" fillId="5" borderId="1" xfId="1" applyNumberFormat="1" applyFont="1" applyFill="1" applyBorder="1" applyAlignment="1">
      <alignment horizontal="center" vertical="center" wrapText="1"/>
    </xf>
    <xf numFmtId="0" fontId="10" fillId="5" borderId="1" xfId="1" applyNumberFormat="1" applyFont="1" applyFill="1" applyBorder="1" applyAlignment="1">
      <alignment horizontal="center" vertical="center" wrapText="1"/>
    </xf>
    <xf numFmtId="1" fontId="12" fillId="5" borderId="1" xfId="1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center" vertical="top"/>
    </xf>
    <xf numFmtId="0" fontId="6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0" fillId="0" borderId="0" xfId="0" applyAlignme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left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top" wrapText="1"/>
    </xf>
    <xf numFmtId="2" fontId="16" fillId="2" borderId="1" xfId="0" applyNumberFormat="1" applyFont="1" applyFill="1" applyBorder="1" applyAlignment="1">
      <alignment horizontal="center" vertical="center" wrapText="1"/>
    </xf>
    <xf numFmtId="2" fontId="12" fillId="3" borderId="1" xfId="0" applyNumberFormat="1" applyFont="1" applyFill="1" applyBorder="1" applyAlignment="1">
      <alignment horizontal="center" vertical="center" wrapText="1"/>
    </xf>
    <xf numFmtId="2" fontId="12" fillId="2" borderId="10" xfId="0" applyNumberFormat="1" applyFont="1" applyFill="1" applyBorder="1" applyAlignment="1">
      <alignment horizontal="center" vertical="center" wrapText="1"/>
    </xf>
    <xf numFmtId="2" fontId="12" fillId="2" borderId="7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textRotation="90" wrapText="1"/>
    </xf>
    <xf numFmtId="2" fontId="10" fillId="3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 applyProtection="1">
      <alignment horizontal="center" vertical="center" wrapText="1"/>
    </xf>
    <xf numFmtId="2" fontId="30" fillId="2" borderId="1" xfId="0" applyNumberFormat="1" applyFont="1" applyFill="1" applyBorder="1" applyAlignment="1">
      <alignment horizontal="center" vertical="center"/>
    </xf>
    <xf numFmtId="2" fontId="12" fillId="4" borderId="1" xfId="0" applyNumberFormat="1" applyFont="1" applyFill="1" applyBorder="1" applyAlignment="1">
      <alignment horizontal="center" vertical="center" wrapText="1"/>
    </xf>
    <xf numFmtId="2" fontId="10" fillId="2" borderId="14" xfId="0" applyNumberFormat="1" applyFont="1" applyFill="1" applyBorder="1" applyAlignment="1">
      <alignment horizontal="center" vertical="center" wrapText="1"/>
    </xf>
    <xf numFmtId="2" fontId="10" fillId="2" borderId="15" xfId="0" applyNumberFormat="1" applyFont="1" applyFill="1" applyBorder="1" applyAlignment="1">
      <alignment horizontal="center" vertical="center" wrapText="1"/>
    </xf>
    <xf numFmtId="2" fontId="10" fillId="2" borderId="2" xfId="0" applyNumberFormat="1" applyFont="1" applyFill="1" applyBorder="1" applyAlignment="1">
      <alignment horizontal="center" vertical="center" wrapText="1"/>
    </xf>
    <xf numFmtId="2" fontId="10" fillId="2" borderId="0" xfId="0" applyNumberFormat="1" applyFont="1" applyFill="1" applyAlignment="1">
      <alignment horizontal="center" vertical="center"/>
    </xf>
    <xf numFmtId="2" fontId="12" fillId="2" borderId="0" xfId="0" applyNumberFormat="1" applyFont="1" applyFill="1" applyBorder="1" applyAlignment="1">
      <alignment horizontal="center" vertical="center" wrapText="1"/>
    </xf>
    <xf numFmtId="2" fontId="10" fillId="2" borderId="17" xfId="0" applyNumberFormat="1" applyFont="1" applyFill="1" applyBorder="1" applyAlignment="1">
      <alignment horizontal="center" vertical="center" wrapText="1"/>
    </xf>
    <xf numFmtId="2" fontId="12" fillId="2" borderId="14" xfId="0" applyNumberFormat="1" applyFont="1" applyFill="1" applyBorder="1" applyAlignment="1">
      <alignment horizontal="center" vertical="center" wrapText="1"/>
    </xf>
    <xf numFmtId="2" fontId="12" fillId="2" borderId="15" xfId="0" applyNumberFormat="1" applyFont="1" applyFill="1" applyBorder="1" applyAlignment="1">
      <alignment horizontal="center" vertical="center" wrapText="1"/>
    </xf>
    <xf numFmtId="2" fontId="12" fillId="2" borderId="2" xfId="0" applyNumberFormat="1" applyFont="1" applyFill="1" applyBorder="1" applyAlignment="1">
      <alignment horizontal="center" vertical="center" wrapText="1"/>
    </xf>
    <xf numFmtId="2" fontId="12" fillId="2" borderId="0" xfId="0" applyNumberFormat="1" applyFont="1" applyFill="1" applyAlignment="1">
      <alignment horizontal="center" vertical="center"/>
    </xf>
    <xf numFmtId="2" fontId="12" fillId="2" borderId="11" xfId="0" applyNumberFormat="1" applyFont="1" applyFill="1" applyBorder="1" applyAlignment="1">
      <alignment horizontal="center" vertical="center" wrapText="1"/>
    </xf>
    <xf numFmtId="2" fontId="12" fillId="2" borderId="4" xfId="0" applyNumberFormat="1" applyFont="1" applyFill="1" applyBorder="1" applyAlignment="1">
      <alignment horizontal="center" vertical="center" wrapText="1"/>
    </xf>
    <xf numFmtId="2" fontId="12" fillId="2" borderId="12" xfId="0" applyNumberFormat="1" applyFont="1" applyFill="1" applyBorder="1" applyAlignment="1">
      <alignment horizontal="center" vertical="center" wrapText="1"/>
    </xf>
    <xf numFmtId="2" fontId="12" fillId="2" borderId="9" xfId="0" applyNumberFormat="1" applyFont="1" applyFill="1" applyBorder="1" applyAlignment="1">
      <alignment horizontal="center" vertical="center" wrapText="1"/>
    </xf>
    <xf numFmtId="2" fontId="12" fillId="2" borderId="13" xfId="0" applyNumberFormat="1" applyFont="1" applyFill="1" applyBorder="1" applyAlignment="1">
      <alignment horizontal="center" vertical="center" wrapText="1"/>
    </xf>
    <xf numFmtId="2" fontId="12" fillId="2" borderId="5" xfId="0" applyNumberFormat="1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/>
    </xf>
    <xf numFmtId="2" fontId="12" fillId="2" borderId="16" xfId="0" applyNumberFormat="1" applyFont="1" applyFill="1" applyBorder="1" applyAlignment="1">
      <alignment horizontal="center" vertical="top" wrapText="1"/>
    </xf>
    <xf numFmtId="2" fontId="12" fillId="2" borderId="0" xfId="0" applyNumberFormat="1" applyFont="1" applyFill="1" applyBorder="1" applyAlignment="1">
      <alignment horizontal="center" vertical="top" wrapText="1"/>
    </xf>
    <xf numFmtId="2" fontId="12" fillId="2" borderId="5" xfId="0" applyNumberFormat="1" applyFont="1" applyFill="1" applyBorder="1" applyAlignment="1">
      <alignment horizontal="center" vertical="top" wrapText="1"/>
    </xf>
    <xf numFmtId="2" fontId="19" fillId="0" borderId="0" xfId="0" applyNumberFormat="1" applyFont="1" applyFill="1" applyBorder="1" applyAlignment="1" applyProtection="1">
      <alignment horizontal="left"/>
    </xf>
    <xf numFmtId="2" fontId="22" fillId="0" borderId="0" xfId="0" applyNumberFormat="1" applyFont="1" applyBorder="1" applyAlignment="1">
      <alignment horizontal="left" vertical="top"/>
    </xf>
    <xf numFmtId="2" fontId="1" fillId="0" borderId="1" xfId="0" applyNumberFormat="1" applyFont="1" applyBorder="1" applyAlignment="1">
      <alignment horizontal="center" vertical="center" wrapText="1"/>
    </xf>
    <xf numFmtId="1" fontId="26" fillId="0" borderId="8" xfId="0" applyNumberFormat="1" applyFont="1" applyBorder="1" applyAlignment="1">
      <alignment horizontal="center" vertical="top" wrapText="1"/>
    </xf>
    <xf numFmtId="1" fontId="26" fillId="0" borderId="3" xfId="0" applyNumberFormat="1" applyFont="1" applyBorder="1" applyAlignment="1">
      <alignment horizontal="center" vertical="top" wrapText="1"/>
    </xf>
    <xf numFmtId="1" fontId="26" fillId="0" borderId="6" xfId="0" applyNumberFormat="1" applyFont="1" applyBorder="1" applyAlignment="1">
      <alignment horizontal="center" vertical="top" wrapText="1"/>
    </xf>
    <xf numFmtId="2" fontId="26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7" fillId="0" borderId="0" xfId="0" applyNumberFormat="1" applyFont="1" applyAlignment="1">
      <alignment horizontal="right"/>
    </xf>
    <xf numFmtId="2" fontId="27" fillId="0" borderId="0" xfId="0" applyNumberFormat="1" applyFont="1" applyAlignment="1">
      <alignment horizontal="center" vertical="top" wrapText="1"/>
    </xf>
    <xf numFmtId="2" fontId="27" fillId="0" borderId="0" xfId="0" applyNumberFormat="1" applyFont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4"/>
  <sheetViews>
    <sheetView tabSelected="1" workbookViewId="0">
      <selection activeCell="C19" sqref="C19:J19"/>
    </sheetView>
  </sheetViews>
  <sheetFormatPr defaultColWidth="9.109375" defaultRowHeight="13.8"/>
  <cols>
    <col min="1" max="1" width="3.44140625" style="2" customWidth="1"/>
    <col min="2" max="2" width="4.6640625" style="2" customWidth="1"/>
    <col min="3" max="16384" width="9.109375" style="2"/>
  </cols>
  <sheetData>
    <row r="1" spans="1:14">
      <c r="A1" s="1"/>
      <c r="B1" s="1"/>
      <c r="C1" s="1"/>
      <c r="D1" s="1"/>
      <c r="E1" s="1"/>
      <c r="G1" s="3"/>
      <c r="H1" s="3"/>
      <c r="J1" s="3" t="s">
        <v>74</v>
      </c>
    </row>
    <row r="2" spans="1:14">
      <c r="A2" s="1"/>
      <c r="B2" s="1"/>
      <c r="C2" s="1"/>
      <c r="D2" s="1"/>
      <c r="E2" s="1"/>
      <c r="G2" s="3"/>
      <c r="H2" s="3"/>
      <c r="J2" s="3"/>
    </row>
    <row r="3" spans="1:14" ht="18.75" customHeight="1">
      <c r="A3" s="1"/>
      <c r="B3" s="1"/>
      <c r="C3" s="1"/>
      <c r="D3" s="1"/>
      <c r="E3" s="1"/>
      <c r="G3" s="202" t="s">
        <v>75</v>
      </c>
      <c r="H3" s="202"/>
      <c r="I3" s="202"/>
      <c r="J3" s="202"/>
    </row>
    <row r="4" spans="1:14" ht="18.75" customHeight="1">
      <c r="A4" s="1"/>
      <c r="B4" s="1"/>
      <c r="C4" s="1"/>
      <c r="D4" s="1"/>
      <c r="E4" s="1"/>
      <c r="G4" s="202"/>
      <c r="H4" s="202"/>
      <c r="I4" s="202"/>
      <c r="J4" s="202"/>
    </row>
    <row r="5" spans="1:14" ht="33.75" customHeight="1">
      <c r="A5" s="1"/>
      <c r="B5" s="1"/>
      <c r="C5" s="1"/>
      <c r="D5" s="1"/>
      <c r="E5" s="1"/>
      <c r="G5" s="202"/>
      <c r="H5" s="202"/>
      <c r="I5" s="202"/>
      <c r="J5" s="202"/>
    </row>
    <row r="6" spans="1:14" ht="7.5" customHeight="1">
      <c r="A6" s="7"/>
      <c r="B6" s="7"/>
      <c r="C6" s="7"/>
      <c r="D6" s="7"/>
      <c r="E6" s="7"/>
      <c r="F6" s="7"/>
      <c r="G6" s="7"/>
      <c r="H6" s="7"/>
      <c r="I6" s="7"/>
      <c r="J6" s="8"/>
    </row>
    <row r="7" spans="1:14" ht="15" customHeight="1">
      <c r="A7" s="1"/>
      <c r="B7" s="1"/>
      <c r="C7" s="1"/>
      <c r="D7" s="1"/>
      <c r="E7" s="1"/>
      <c r="I7" s="206" t="s">
        <v>76</v>
      </c>
      <c r="J7" s="206"/>
    </row>
    <row r="8" spans="1:14">
      <c r="A8" s="1"/>
      <c r="B8" s="1"/>
      <c r="C8" s="1"/>
      <c r="D8" s="1"/>
      <c r="E8" s="1"/>
      <c r="F8" s="1"/>
      <c r="I8" s="1"/>
      <c r="J8" s="3"/>
      <c r="K8" s="1"/>
      <c r="L8" s="1"/>
      <c r="M8" s="1"/>
      <c r="N8" s="1"/>
    </row>
    <row r="9" spans="1:14">
      <c r="A9" s="1"/>
      <c r="B9" s="1"/>
      <c r="C9" s="1"/>
      <c r="D9" s="1"/>
      <c r="E9" s="1"/>
      <c r="F9" s="1"/>
      <c r="H9" s="203" t="s">
        <v>77</v>
      </c>
      <c r="I9" s="203"/>
      <c r="J9" s="203"/>
      <c r="K9" s="1"/>
      <c r="L9" s="1"/>
      <c r="M9" s="1"/>
      <c r="N9" s="1"/>
    </row>
    <row r="10" spans="1:14">
      <c r="A10" s="1"/>
      <c r="B10" s="1"/>
      <c r="C10" s="1"/>
      <c r="D10" s="1"/>
      <c r="E10" s="1"/>
      <c r="F10" s="1"/>
      <c r="K10" s="1"/>
      <c r="L10" s="1"/>
      <c r="M10" s="1"/>
      <c r="N10" s="1"/>
    </row>
    <row r="11" spans="1:14" ht="15.6">
      <c r="K11" s="4"/>
      <c r="L11" s="4"/>
      <c r="M11" s="1"/>
      <c r="N11" s="1"/>
    </row>
    <row r="12" spans="1:14">
      <c r="K12" s="1"/>
      <c r="L12" s="1"/>
      <c r="M12" s="1"/>
      <c r="N12" s="1"/>
    </row>
    <row r="13" spans="1:14" ht="18.75" customHeight="1">
      <c r="K13" s="1"/>
      <c r="L13" s="1"/>
      <c r="M13" s="1"/>
      <c r="N13" s="1"/>
    </row>
    <row r="14" spans="1:14" ht="18.75" customHeight="1">
      <c r="K14" s="1"/>
      <c r="L14" s="1"/>
      <c r="M14" s="1"/>
      <c r="N14" s="1"/>
    </row>
    <row r="15" spans="1:14">
      <c r="K15" s="1"/>
      <c r="L15" s="1"/>
      <c r="M15" s="1"/>
      <c r="N15" s="1"/>
    </row>
    <row r="16" spans="1:14">
      <c r="A16" s="1"/>
      <c r="B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22.5" customHeight="1">
      <c r="C17" s="207" t="s">
        <v>26</v>
      </c>
      <c r="D17" s="208"/>
      <c r="E17" s="208"/>
      <c r="F17" s="208"/>
      <c r="G17" s="208"/>
      <c r="H17" s="208"/>
      <c r="I17" s="208"/>
      <c r="J17" s="4"/>
      <c r="K17" s="1"/>
      <c r="L17" s="1"/>
      <c r="M17" s="1"/>
      <c r="N17" s="1"/>
    </row>
    <row r="18" spans="1:14" ht="18">
      <c r="C18" s="209" t="s">
        <v>113</v>
      </c>
      <c r="D18" s="208"/>
      <c r="E18" s="208"/>
      <c r="F18" s="208"/>
      <c r="G18" s="208"/>
      <c r="H18" s="208"/>
      <c r="I18" s="208"/>
      <c r="J18" s="208"/>
      <c r="K18" s="1"/>
      <c r="L18" s="1"/>
      <c r="M18" s="1"/>
      <c r="N18" s="1"/>
    </row>
    <row r="19" spans="1:14" ht="18.75" customHeight="1">
      <c r="C19" s="205" t="s">
        <v>25</v>
      </c>
      <c r="D19" s="205"/>
      <c r="E19" s="205"/>
      <c r="F19" s="205"/>
      <c r="G19" s="205"/>
      <c r="H19" s="205"/>
      <c r="I19" s="205"/>
      <c r="J19" s="205"/>
      <c r="K19" s="1"/>
      <c r="L19" s="1"/>
      <c r="M19" s="1"/>
      <c r="N19" s="1"/>
    </row>
    <row r="20" spans="1:14" ht="15" customHeight="1">
      <c r="C20" s="210" t="s">
        <v>71</v>
      </c>
      <c r="D20" s="208"/>
      <c r="E20" s="208"/>
      <c r="F20" s="208"/>
      <c r="G20" s="208"/>
      <c r="H20" s="208"/>
      <c r="I20" s="208"/>
      <c r="J20" s="208"/>
      <c r="K20" s="1"/>
      <c r="L20" s="1"/>
      <c r="M20" s="1"/>
      <c r="N20" s="1"/>
    </row>
    <row r="21" spans="1:14" ht="15" customHeight="1">
      <c r="C21" s="208"/>
      <c r="D21" s="208"/>
      <c r="E21" s="208"/>
      <c r="F21" s="208"/>
      <c r="G21" s="208"/>
      <c r="H21" s="208"/>
      <c r="I21" s="208"/>
      <c r="J21" s="208"/>
      <c r="K21" s="1"/>
      <c r="L21" s="1"/>
      <c r="M21" s="1"/>
      <c r="N21" s="1"/>
    </row>
    <row r="22" spans="1:14" ht="38.25" customHeight="1">
      <c r="C22" s="208"/>
      <c r="D22" s="208"/>
      <c r="E22" s="208"/>
      <c r="F22" s="208"/>
      <c r="G22" s="208"/>
      <c r="H22" s="208"/>
      <c r="I22" s="208"/>
      <c r="J22" s="208"/>
      <c r="K22" s="1"/>
      <c r="L22" s="1"/>
      <c r="M22" s="1"/>
      <c r="N22" s="1"/>
    </row>
    <row r="23" spans="1:14" ht="21">
      <c r="A23" s="1"/>
      <c r="B23" s="1"/>
      <c r="C23" s="1"/>
      <c r="D23" s="204" t="s">
        <v>116</v>
      </c>
      <c r="E23" s="204"/>
      <c r="F23" s="204"/>
      <c r="G23" s="204"/>
      <c r="H23" s="204"/>
      <c r="I23" s="204"/>
      <c r="J23" s="1"/>
      <c r="K23" s="1"/>
      <c r="L23" s="1"/>
      <c r="M23" s="1"/>
      <c r="N23" s="1"/>
    </row>
    <row r="24" spans="1:14">
      <c r="A24" s="1"/>
      <c r="J24" s="1"/>
      <c r="K24" s="1"/>
      <c r="L24" s="1"/>
      <c r="M24" s="1"/>
      <c r="N24" s="1"/>
    </row>
    <row r="25" spans="1:14">
      <c r="A25" s="1"/>
      <c r="J25" s="1"/>
      <c r="K25" s="1"/>
      <c r="L25" s="1"/>
      <c r="M25" s="1"/>
      <c r="N25" s="1"/>
    </row>
    <row r="26" spans="1:14">
      <c r="A26" s="1"/>
      <c r="J26" s="1"/>
      <c r="K26" s="1"/>
      <c r="L26" s="1"/>
      <c r="M26" s="1"/>
      <c r="N26" s="1"/>
    </row>
    <row r="27" spans="1:14" ht="65.25" customHeight="1">
      <c r="A27" s="1"/>
      <c r="G27" s="211" t="s">
        <v>55</v>
      </c>
      <c r="H27" s="211"/>
      <c r="I27" s="211"/>
      <c r="J27" s="211"/>
      <c r="K27" s="1"/>
      <c r="L27" s="1"/>
      <c r="M27" s="1"/>
      <c r="N27" s="1"/>
    </row>
    <row r="28" spans="1:14" ht="3.75" customHeight="1">
      <c r="A28" s="1"/>
      <c r="I28" s="1"/>
      <c r="J28" s="3"/>
      <c r="K28" s="1"/>
      <c r="L28" s="1"/>
      <c r="M28" s="1"/>
      <c r="N28" s="1"/>
    </row>
    <row r="29" spans="1:14" ht="15.6">
      <c r="A29" s="1"/>
      <c r="I29" s="1"/>
      <c r="J29" s="6" t="s">
        <v>41</v>
      </c>
      <c r="K29" s="1"/>
      <c r="L29" s="1"/>
      <c r="M29" s="1"/>
      <c r="N29" s="1"/>
    </row>
    <row r="30" spans="1:14" ht="24.75" customHeight="1">
      <c r="A30" s="1"/>
      <c r="B30" s="1"/>
      <c r="C30" s="1"/>
      <c r="D30" s="1"/>
      <c r="E30" s="1"/>
      <c r="F30" s="1"/>
      <c r="G30" s="1"/>
      <c r="H30" s="1" t="s">
        <v>50</v>
      </c>
      <c r="I30" s="1"/>
      <c r="J30" s="1"/>
      <c r="K30" s="1"/>
      <c r="L30" s="1"/>
      <c r="M30" s="1"/>
      <c r="N30" s="1"/>
    </row>
    <row r="31" spans="1:1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7" spans="5:8" ht="12.75" customHeight="1"/>
    <row r="38" spans="5:8" hidden="1"/>
    <row r="39" spans="5:8" ht="2.25" customHeight="1"/>
    <row r="43" spans="5:8" ht="15.6">
      <c r="E43" s="206"/>
      <c r="F43" s="206"/>
      <c r="G43" s="206"/>
      <c r="H43" s="206"/>
    </row>
    <row r="44" spans="5:8" ht="15.6">
      <c r="E44" s="5"/>
      <c r="F44" s="206" t="s">
        <v>119</v>
      </c>
      <c r="G44" s="206"/>
      <c r="H44" s="5"/>
    </row>
  </sheetData>
  <mergeCells count="11">
    <mergeCell ref="F44:G44"/>
    <mergeCell ref="C17:I17"/>
    <mergeCell ref="C18:J18"/>
    <mergeCell ref="C20:J22"/>
    <mergeCell ref="G27:J27"/>
    <mergeCell ref="G3:J5"/>
    <mergeCell ref="H9:J9"/>
    <mergeCell ref="D23:I23"/>
    <mergeCell ref="C19:J19"/>
    <mergeCell ref="E43:H43"/>
    <mergeCell ref="I7:J7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I145"/>
  <sheetViews>
    <sheetView view="pageBreakPreview" zoomScale="53" zoomScaleSheetLayoutView="53" workbookViewId="0">
      <pane xSplit="3" ySplit="4" topLeftCell="D19" activePane="bottomRight" state="frozen"/>
      <selection pane="topRight" activeCell="D1" sqref="D1"/>
      <selection pane="bottomLeft" activeCell="A5" sqref="A5"/>
      <selection pane="bottomRight" activeCell="O25" sqref="O25"/>
    </sheetView>
  </sheetViews>
  <sheetFormatPr defaultColWidth="9.109375" defaultRowHeight="21"/>
  <cols>
    <col min="1" max="1" width="16.5546875" style="63" customWidth="1"/>
    <col min="2" max="2" width="23.6640625" style="65" customWidth="1"/>
    <col min="3" max="3" width="26.5546875" style="65" customWidth="1"/>
    <col min="4" max="4" width="22.33203125" style="63" customWidth="1"/>
    <col min="5" max="5" width="18.6640625" style="126" customWidth="1"/>
    <col min="6" max="6" width="14.109375" style="126" customWidth="1"/>
    <col min="7" max="7" width="11.33203125" style="126" customWidth="1"/>
    <col min="8" max="8" width="9.6640625" style="63" customWidth="1"/>
    <col min="9" max="9" width="9.44140625" style="63" customWidth="1"/>
    <col min="10" max="10" width="8.33203125" style="63" customWidth="1"/>
    <col min="11" max="11" width="10.6640625" style="63" customWidth="1"/>
    <col min="12" max="12" width="11.5546875" style="63" customWidth="1"/>
    <col min="13" max="13" width="10.33203125" style="63" customWidth="1"/>
    <col min="14" max="14" width="13.109375" style="63" customWidth="1"/>
    <col min="15" max="15" width="13.6640625" style="63" customWidth="1"/>
    <col min="16" max="16" width="13.33203125" style="63" customWidth="1"/>
    <col min="17" max="17" width="10.6640625" style="119" customWidth="1"/>
    <col min="18" max="18" width="10.109375" style="168" customWidth="1"/>
    <col min="19" max="19" width="6.88671875" style="168" customWidth="1"/>
    <col min="20" max="20" width="9" style="63" customWidth="1"/>
    <col min="21" max="21" width="10" style="63" customWidth="1"/>
    <col min="22" max="22" width="11" style="63" customWidth="1"/>
    <col min="23" max="23" width="13.33203125" style="63" customWidth="1"/>
    <col min="24" max="24" width="9.5546875" style="63" bestFit="1" customWidth="1"/>
    <col min="25" max="25" width="9.109375" style="63" customWidth="1"/>
    <col min="26" max="26" width="12" style="63" customWidth="1"/>
    <col min="27" max="27" width="9.33203125" style="63" customWidth="1"/>
    <col min="28" max="28" width="8.44140625" style="63" customWidth="1"/>
    <col min="29" max="29" width="13" style="63" customWidth="1"/>
    <col min="30" max="30" width="13.109375" style="63" customWidth="1"/>
    <col min="31" max="31" width="10.5546875" style="63" customWidth="1"/>
    <col min="32" max="32" width="13" style="63" customWidth="1"/>
    <col min="33" max="33" width="10.6640625" style="63" customWidth="1"/>
    <col min="34" max="34" width="10" style="63" customWidth="1"/>
    <col min="35" max="35" width="13" style="63" customWidth="1"/>
    <col min="36" max="36" width="10" style="63" customWidth="1"/>
    <col min="37" max="37" width="8.88671875" style="63" customWidth="1"/>
    <col min="38" max="38" width="12.5546875" style="63" customWidth="1"/>
    <col min="39" max="39" width="7.5546875" style="63" customWidth="1"/>
    <col min="40" max="40" width="6.88671875" style="63" customWidth="1"/>
    <col min="41" max="41" width="14.88671875" style="63" customWidth="1"/>
    <col min="42" max="42" width="8.33203125" style="63" customWidth="1"/>
    <col min="43" max="43" width="6.88671875" style="63" customWidth="1"/>
    <col min="44" max="44" width="16.109375" style="63" customWidth="1"/>
    <col min="45" max="45" width="17.44140625" style="63" hidden="1" customWidth="1"/>
    <col min="46" max="108" width="0" style="63" hidden="1" customWidth="1"/>
    <col min="109" max="218" width="0" style="64" hidden="1" customWidth="1"/>
    <col min="219" max="16384" width="9.109375" style="64"/>
  </cols>
  <sheetData>
    <row r="1" spans="1:217" s="62" customFormat="1" ht="22.8">
      <c r="A1" s="58" t="s">
        <v>115</v>
      </c>
      <c r="B1" s="59"/>
      <c r="C1" s="59"/>
      <c r="D1" s="60"/>
      <c r="E1" s="121"/>
      <c r="F1" s="121"/>
      <c r="G1" s="121"/>
      <c r="H1" s="60"/>
      <c r="I1" s="60"/>
      <c r="J1" s="60"/>
      <c r="K1" s="60"/>
      <c r="L1" s="60"/>
      <c r="M1" s="60"/>
      <c r="N1" s="60"/>
      <c r="O1" s="60"/>
      <c r="P1" s="60"/>
      <c r="Q1" s="104"/>
      <c r="R1" s="153"/>
      <c r="S1" s="153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1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  <c r="CA1" s="60"/>
      <c r="CB1" s="60"/>
      <c r="CC1" s="60"/>
      <c r="CD1" s="60"/>
      <c r="CE1" s="60"/>
      <c r="CF1" s="60"/>
      <c r="CG1" s="60"/>
      <c r="CH1" s="60"/>
      <c r="CI1" s="60"/>
      <c r="CJ1" s="60"/>
      <c r="CK1" s="60"/>
      <c r="CL1" s="60"/>
      <c r="CM1" s="60"/>
      <c r="CN1" s="60"/>
      <c r="CO1" s="60"/>
      <c r="CP1" s="60"/>
      <c r="CQ1" s="60"/>
      <c r="CR1" s="60"/>
      <c r="CS1" s="60"/>
      <c r="CT1" s="60"/>
      <c r="CU1" s="60"/>
      <c r="CV1" s="60"/>
      <c r="CW1" s="60"/>
      <c r="CX1" s="60"/>
      <c r="CY1" s="60"/>
      <c r="CZ1" s="60"/>
      <c r="DA1" s="60"/>
      <c r="DB1" s="60"/>
      <c r="DC1" s="60"/>
      <c r="DD1" s="60"/>
    </row>
    <row r="2" spans="1:217" ht="15" customHeight="1">
      <c r="A2" s="212" t="s">
        <v>0</v>
      </c>
      <c r="B2" s="220" t="s">
        <v>1</v>
      </c>
      <c r="C2" s="220" t="s">
        <v>40</v>
      </c>
      <c r="D2" s="212" t="s">
        <v>94</v>
      </c>
      <c r="E2" s="114"/>
      <c r="F2" s="114"/>
      <c r="G2" s="114"/>
      <c r="H2" s="91"/>
      <c r="I2" s="91"/>
      <c r="J2" s="91"/>
      <c r="K2" s="91"/>
      <c r="L2" s="91"/>
      <c r="M2" s="91"/>
      <c r="N2" s="91"/>
      <c r="O2" s="95"/>
      <c r="P2" s="95"/>
      <c r="Q2" s="105"/>
      <c r="R2" s="154"/>
      <c r="S2" s="154"/>
      <c r="T2" s="91"/>
      <c r="U2" s="91"/>
      <c r="V2" s="91"/>
      <c r="W2" s="91"/>
      <c r="X2" s="95"/>
      <c r="Y2" s="95"/>
      <c r="Z2" s="91"/>
      <c r="AA2" s="91"/>
      <c r="AB2" s="91"/>
      <c r="AC2" s="91"/>
      <c r="AD2" s="91"/>
      <c r="AE2" s="91"/>
      <c r="AF2" s="91"/>
      <c r="AG2" s="95"/>
      <c r="AH2" s="95"/>
      <c r="AI2" s="91"/>
      <c r="AJ2" s="91"/>
      <c r="AK2" s="91"/>
      <c r="AL2" s="91"/>
      <c r="AM2" s="91"/>
      <c r="AN2" s="91"/>
      <c r="AO2" s="91"/>
      <c r="AP2" s="94"/>
      <c r="AQ2" s="94"/>
      <c r="AR2" s="94"/>
      <c r="DD2" s="64"/>
    </row>
    <row r="3" spans="1:217" ht="116.25" customHeight="1">
      <c r="A3" s="212"/>
      <c r="B3" s="220"/>
      <c r="C3" s="220"/>
      <c r="D3" s="212"/>
      <c r="E3" s="221" t="s">
        <v>69</v>
      </c>
      <c r="F3" s="221"/>
      <c r="G3" s="221"/>
      <c r="H3" s="212" t="s">
        <v>2</v>
      </c>
      <c r="I3" s="212"/>
      <c r="J3" s="91"/>
      <c r="K3" s="212" t="s">
        <v>3</v>
      </c>
      <c r="L3" s="212"/>
      <c r="M3" s="91"/>
      <c r="N3" s="212" t="s">
        <v>4</v>
      </c>
      <c r="O3" s="212"/>
      <c r="P3" s="91"/>
      <c r="Q3" s="217" t="s">
        <v>5</v>
      </c>
      <c r="R3" s="217"/>
      <c r="S3" s="154"/>
      <c r="T3" s="212" t="s">
        <v>6</v>
      </c>
      <c r="U3" s="212"/>
      <c r="V3" s="91"/>
      <c r="W3" s="212" t="s">
        <v>7</v>
      </c>
      <c r="X3" s="212"/>
      <c r="Y3" s="91"/>
      <c r="Z3" s="212" t="s">
        <v>8</v>
      </c>
      <c r="AA3" s="212"/>
      <c r="AB3" s="91"/>
      <c r="AC3" s="212" t="s">
        <v>9</v>
      </c>
      <c r="AD3" s="212"/>
      <c r="AE3" s="91"/>
      <c r="AF3" s="212" t="s">
        <v>10</v>
      </c>
      <c r="AG3" s="212"/>
      <c r="AH3" s="91"/>
      <c r="AI3" s="212" t="s">
        <v>11</v>
      </c>
      <c r="AJ3" s="212"/>
      <c r="AK3" s="91"/>
      <c r="AL3" s="212" t="s">
        <v>12</v>
      </c>
      <c r="AM3" s="212"/>
      <c r="AN3" s="91"/>
      <c r="AO3" s="212" t="s">
        <v>13</v>
      </c>
      <c r="AP3" s="212"/>
      <c r="AQ3" s="212"/>
      <c r="AR3" s="222" t="s">
        <v>70</v>
      </c>
      <c r="AS3" s="218" t="s">
        <v>39</v>
      </c>
      <c r="AT3" s="65"/>
      <c r="AU3" s="65"/>
    </row>
    <row r="4" spans="1:217" ht="118.5" customHeight="1">
      <c r="A4" s="212"/>
      <c r="B4" s="220"/>
      <c r="C4" s="220"/>
      <c r="D4" s="212"/>
      <c r="E4" s="107" t="s">
        <v>15</v>
      </c>
      <c r="F4" s="122" t="s">
        <v>16</v>
      </c>
      <c r="G4" s="107" t="s">
        <v>14</v>
      </c>
      <c r="H4" s="96" t="s">
        <v>15</v>
      </c>
      <c r="I4" s="96" t="s">
        <v>16</v>
      </c>
      <c r="J4" s="66" t="s">
        <v>14</v>
      </c>
      <c r="K4" s="96" t="s">
        <v>15</v>
      </c>
      <c r="L4" s="96" t="s">
        <v>16</v>
      </c>
      <c r="M4" s="66" t="s">
        <v>14</v>
      </c>
      <c r="N4" s="96" t="s">
        <v>15</v>
      </c>
      <c r="O4" s="96" t="s">
        <v>16</v>
      </c>
      <c r="P4" s="96" t="s">
        <v>14</v>
      </c>
      <c r="Q4" s="106" t="s">
        <v>15</v>
      </c>
      <c r="R4" s="155" t="s">
        <v>16</v>
      </c>
      <c r="S4" s="156" t="s">
        <v>14</v>
      </c>
      <c r="T4" s="96" t="s">
        <v>15</v>
      </c>
      <c r="U4" s="96" t="s">
        <v>16</v>
      </c>
      <c r="V4" s="66" t="s">
        <v>14</v>
      </c>
      <c r="W4" s="96" t="s">
        <v>15</v>
      </c>
      <c r="X4" s="96" t="s">
        <v>16</v>
      </c>
      <c r="Y4" s="66" t="s">
        <v>14</v>
      </c>
      <c r="Z4" s="96" t="s">
        <v>15</v>
      </c>
      <c r="AA4" s="96" t="s">
        <v>16</v>
      </c>
      <c r="AB4" s="66" t="s">
        <v>14</v>
      </c>
      <c r="AC4" s="96" t="s">
        <v>15</v>
      </c>
      <c r="AD4" s="96" t="s">
        <v>16</v>
      </c>
      <c r="AE4" s="66" t="s">
        <v>14</v>
      </c>
      <c r="AF4" s="96" t="s">
        <v>15</v>
      </c>
      <c r="AG4" s="96" t="s">
        <v>16</v>
      </c>
      <c r="AH4" s="66" t="s">
        <v>14</v>
      </c>
      <c r="AI4" s="96" t="s">
        <v>15</v>
      </c>
      <c r="AJ4" s="96" t="s">
        <v>16</v>
      </c>
      <c r="AK4" s="66" t="s">
        <v>14</v>
      </c>
      <c r="AL4" s="96" t="s">
        <v>15</v>
      </c>
      <c r="AM4" s="96" t="s">
        <v>16</v>
      </c>
      <c r="AN4" s="66" t="s">
        <v>14</v>
      </c>
      <c r="AO4" s="96" t="s">
        <v>15</v>
      </c>
      <c r="AP4" s="96" t="s">
        <v>16</v>
      </c>
      <c r="AQ4" s="66" t="s">
        <v>14</v>
      </c>
      <c r="AR4" s="222"/>
      <c r="AS4" s="219"/>
      <c r="AT4" s="65"/>
      <c r="AU4" s="65"/>
    </row>
    <row r="5" spans="1:217" s="137" customFormat="1" ht="20.25" customHeight="1">
      <c r="A5" s="214" t="s">
        <v>36</v>
      </c>
      <c r="B5" s="214"/>
      <c r="C5" s="214"/>
      <c r="D5" s="128" t="s">
        <v>18</v>
      </c>
      <c r="E5" s="129">
        <f>H5+K5+N5+Q5+T5+W5+Z5+AC5+AF5+AI5+AL5+AO5</f>
        <v>17247.567999999999</v>
      </c>
      <c r="F5" s="129">
        <f>SUM(F22,F53,F59,F81,F87)</f>
        <v>263.262</v>
      </c>
      <c r="G5" s="129">
        <f>(F5*100)/E5</f>
        <v>1.5263717180300436</v>
      </c>
      <c r="H5" s="129">
        <f>SUM(H22,H53,H59,H81,H87)</f>
        <v>0</v>
      </c>
      <c r="I5" s="129">
        <f>SUM(I22,I53,I59,I81,I87)</f>
        <v>0</v>
      </c>
      <c r="J5" s="129"/>
      <c r="K5" s="129">
        <f>SUM(K22,K53,K59,K81,K87)</f>
        <v>251.065</v>
      </c>
      <c r="L5" s="129">
        <f>SUM(L22,L53,L59,L81,L87)</f>
        <v>251.065</v>
      </c>
      <c r="M5" s="130">
        <v>100</v>
      </c>
      <c r="N5" s="129">
        <f>SUM(N22,N53,N59,N81,N87)</f>
        <v>12.196999999999999</v>
      </c>
      <c r="O5" s="129">
        <v>12.196999999999999</v>
      </c>
      <c r="P5" s="130">
        <f>O5/N5*100</f>
        <v>100</v>
      </c>
      <c r="Q5" s="129">
        <f>SUM(Q22,Q53,Q59,Q81,Q87)</f>
        <v>0</v>
      </c>
      <c r="R5" s="129">
        <f>R9+R15</f>
        <v>0</v>
      </c>
      <c r="S5" s="131"/>
      <c r="T5" s="129">
        <f>SUM(T22,T53,T59,T81,T87)</f>
        <v>42.65</v>
      </c>
      <c r="U5" s="129"/>
      <c r="V5" s="129"/>
      <c r="W5" s="129">
        <f>SUM(W22,W53,W59,W81,W87)</f>
        <v>264.60500000000002</v>
      </c>
      <c r="X5" s="129"/>
      <c r="Y5" s="129"/>
      <c r="Z5" s="129">
        <f>SUM(Z22,Z53,Z59,Z81,Z87)</f>
        <v>0</v>
      </c>
      <c r="AA5" s="129"/>
      <c r="AB5" s="129"/>
      <c r="AC5" s="129">
        <f>SUM(AC22,AC53,AC59,AC81,AC87)</f>
        <v>0</v>
      </c>
      <c r="AD5" s="129"/>
      <c r="AE5" s="129"/>
      <c r="AF5" s="129">
        <f>SUM(AF22,AF53,AF59,AF81,AF87)</f>
        <v>10</v>
      </c>
      <c r="AG5" s="129"/>
      <c r="AH5" s="129"/>
      <c r="AI5" s="129">
        <f>SUM(AI22,AI53,AI59,AI81,AI87)</f>
        <v>10</v>
      </c>
      <c r="AJ5" s="129"/>
      <c r="AK5" s="129"/>
      <c r="AL5" s="129">
        <f>SUM(AL22,AL53,AL59,AL81,AL87)</f>
        <v>10</v>
      </c>
      <c r="AM5" s="129"/>
      <c r="AN5" s="129"/>
      <c r="AO5" s="129">
        <f>SUM(AO22,AO53,AO59,AO81,AO87)</f>
        <v>16647.050999999999</v>
      </c>
      <c r="AP5" s="129"/>
      <c r="AQ5" s="129"/>
      <c r="AR5" s="222"/>
      <c r="AS5" s="132"/>
      <c r="AT5" s="133"/>
      <c r="AU5" s="133"/>
      <c r="AV5" s="133"/>
      <c r="AW5" s="132"/>
      <c r="AX5" s="132"/>
      <c r="AY5" s="133"/>
      <c r="AZ5" s="132"/>
      <c r="BA5" s="132"/>
      <c r="BB5" s="133"/>
      <c r="BC5" s="132"/>
      <c r="BD5" s="132"/>
      <c r="BE5" s="133"/>
      <c r="BF5" s="133"/>
      <c r="BG5" s="133"/>
      <c r="BH5" s="132"/>
      <c r="BI5" s="132"/>
      <c r="BJ5" s="133"/>
      <c r="BK5" s="132"/>
      <c r="BL5" s="132"/>
      <c r="BM5" s="133"/>
      <c r="BN5" s="132"/>
      <c r="BO5" s="132"/>
      <c r="BP5" s="133"/>
      <c r="BQ5" s="133"/>
      <c r="BR5" s="133"/>
      <c r="BS5" s="132"/>
      <c r="BT5" s="132"/>
      <c r="BU5" s="133"/>
      <c r="BV5" s="132"/>
      <c r="BW5" s="132"/>
      <c r="BX5" s="133"/>
      <c r="BY5" s="132"/>
      <c r="BZ5" s="132"/>
      <c r="CA5" s="133"/>
      <c r="CB5" s="133"/>
      <c r="CC5" s="133"/>
      <c r="CD5" s="132"/>
      <c r="CE5" s="132"/>
      <c r="CF5" s="133"/>
      <c r="CG5" s="132"/>
      <c r="CH5" s="132"/>
      <c r="CI5" s="133"/>
      <c r="CJ5" s="132"/>
      <c r="CK5" s="132"/>
      <c r="CL5" s="133"/>
      <c r="CM5" s="134"/>
      <c r="CN5" s="134"/>
      <c r="CO5" s="134"/>
      <c r="CP5" s="134"/>
      <c r="CQ5" s="134"/>
      <c r="CR5" s="132"/>
      <c r="CS5" s="133"/>
      <c r="CT5" s="133"/>
      <c r="CU5" s="133"/>
      <c r="CV5" s="132"/>
      <c r="CW5" s="132"/>
      <c r="CX5" s="133"/>
      <c r="CY5" s="132"/>
      <c r="CZ5" s="132"/>
      <c r="DA5" s="133"/>
      <c r="DB5" s="132"/>
      <c r="DC5" s="132"/>
      <c r="DD5" s="133"/>
      <c r="DE5" s="135"/>
      <c r="DF5" s="135"/>
      <c r="DG5" s="136"/>
      <c r="DH5" s="136"/>
      <c r="DI5" s="135"/>
      <c r="DJ5" s="136"/>
      <c r="DK5" s="136"/>
      <c r="DL5" s="135"/>
      <c r="DM5" s="136"/>
      <c r="DN5" s="136"/>
      <c r="DO5" s="135"/>
      <c r="DP5" s="135"/>
      <c r="DQ5" s="135"/>
      <c r="DR5" s="136"/>
      <c r="DS5" s="136"/>
      <c r="DT5" s="135"/>
      <c r="DU5" s="136"/>
      <c r="DV5" s="136"/>
      <c r="DW5" s="135"/>
      <c r="DX5" s="136"/>
      <c r="DY5" s="136"/>
      <c r="DZ5" s="135"/>
      <c r="EA5" s="135"/>
      <c r="EB5" s="135"/>
      <c r="EC5" s="136"/>
      <c r="ED5" s="136"/>
      <c r="EE5" s="135"/>
      <c r="EF5" s="136"/>
      <c r="EG5" s="136"/>
      <c r="EH5" s="135"/>
      <c r="EI5" s="136"/>
      <c r="EJ5" s="136"/>
      <c r="EK5" s="135"/>
      <c r="EQ5" s="136"/>
      <c r="ER5" s="135"/>
      <c r="ES5" s="135"/>
      <c r="ET5" s="135"/>
      <c r="EU5" s="136"/>
      <c r="EV5" s="136"/>
      <c r="EW5" s="135"/>
      <c r="EX5" s="136"/>
      <c r="EY5" s="136"/>
      <c r="EZ5" s="135"/>
      <c r="FA5" s="136"/>
      <c r="FB5" s="136"/>
      <c r="FC5" s="135"/>
      <c r="FD5" s="135"/>
      <c r="FE5" s="135"/>
      <c r="FF5" s="136"/>
      <c r="FG5" s="136"/>
      <c r="FH5" s="135"/>
      <c r="FI5" s="136"/>
      <c r="FJ5" s="136"/>
      <c r="FK5" s="135"/>
      <c r="FL5" s="136"/>
      <c r="FM5" s="136"/>
      <c r="FN5" s="135"/>
      <c r="FO5" s="135"/>
      <c r="FP5" s="135"/>
      <c r="FQ5" s="136"/>
      <c r="FR5" s="136"/>
      <c r="FS5" s="135"/>
      <c r="FT5" s="136"/>
      <c r="FU5" s="136"/>
      <c r="FV5" s="135"/>
      <c r="FW5" s="136"/>
      <c r="FX5" s="136"/>
      <c r="FY5" s="135"/>
      <c r="FZ5" s="135"/>
      <c r="GA5" s="135"/>
      <c r="GB5" s="136"/>
      <c r="GC5" s="136"/>
      <c r="GD5" s="135"/>
      <c r="GE5" s="136"/>
      <c r="GF5" s="136"/>
      <c r="GG5" s="135"/>
      <c r="GH5" s="136"/>
      <c r="GI5" s="136"/>
      <c r="GJ5" s="135"/>
      <c r="GP5" s="136"/>
      <c r="GQ5" s="135"/>
      <c r="GR5" s="135"/>
      <c r="GS5" s="135"/>
      <c r="GT5" s="136"/>
      <c r="GU5" s="136"/>
      <c r="GV5" s="135"/>
      <c r="GW5" s="136"/>
      <c r="GX5" s="136"/>
      <c r="GY5" s="135"/>
      <c r="GZ5" s="136"/>
      <c r="HA5" s="136"/>
      <c r="HB5" s="135"/>
      <c r="HC5" s="135"/>
      <c r="HD5" s="135"/>
      <c r="HE5" s="136"/>
      <c r="HF5" s="136"/>
      <c r="HG5" s="135"/>
      <c r="HH5" s="136"/>
      <c r="HI5" s="136"/>
    </row>
    <row r="6" spans="1:217" s="138" customFormat="1" ht="42.75" customHeight="1">
      <c r="A6" s="214"/>
      <c r="B6" s="214"/>
      <c r="C6" s="214"/>
      <c r="D6" s="128" t="s">
        <v>27</v>
      </c>
      <c r="E6" s="129">
        <f>E5</f>
        <v>17247.567999999999</v>
      </c>
      <c r="F6" s="129">
        <f>F5</f>
        <v>263.262</v>
      </c>
      <c r="G6" s="129">
        <f>(F6*100)/E6</f>
        <v>1.5263717180300436</v>
      </c>
      <c r="H6" s="129">
        <f t="shared" ref="H6:AO6" si="0">H5</f>
        <v>0</v>
      </c>
      <c r="I6" s="129">
        <f t="shared" si="0"/>
        <v>0</v>
      </c>
      <c r="J6" s="129"/>
      <c r="K6" s="129">
        <f t="shared" si="0"/>
        <v>251.065</v>
      </c>
      <c r="L6" s="129">
        <f t="shared" si="0"/>
        <v>251.065</v>
      </c>
      <c r="M6" s="130">
        <v>100</v>
      </c>
      <c r="N6" s="129">
        <f t="shared" si="0"/>
        <v>12.196999999999999</v>
      </c>
      <c r="O6" s="129">
        <v>12.196999999999999</v>
      </c>
      <c r="P6" s="130">
        <f>O6/N6*100</f>
        <v>100</v>
      </c>
      <c r="Q6" s="129">
        <f t="shared" si="0"/>
        <v>0</v>
      </c>
      <c r="R6" s="129">
        <f>R12+R16</f>
        <v>0</v>
      </c>
      <c r="S6" s="131"/>
      <c r="T6" s="129">
        <f t="shared" si="0"/>
        <v>42.65</v>
      </c>
      <c r="U6" s="129"/>
      <c r="V6" s="129"/>
      <c r="W6" s="129">
        <f t="shared" si="0"/>
        <v>264.60500000000002</v>
      </c>
      <c r="X6" s="129"/>
      <c r="Y6" s="129"/>
      <c r="Z6" s="129">
        <f t="shared" si="0"/>
        <v>0</v>
      </c>
      <c r="AA6" s="129"/>
      <c r="AB6" s="129"/>
      <c r="AC6" s="129">
        <f t="shared" si="0"/>
        <v>0</v>
      </c>
      <c r="AD6" s="129"/>
      <c r="AE6" s="129"/>
      <c r="AF6" s="129">
        <f t="shared" si="0"/>
        <v>10</v>
      </c>
      <c r="AG6" s="129"/>
      <c r="AH6" s="129"/>
      <c r="AI6" s="129">
        <f t="shared" si="0"/>
        <v>10</v>
      </c>
      <c r="AJ6" s="129"/>
      <c r="AK6" s="129"/>
      <c r="AL6" s="129">
        <f t="shared" si="0"/>
        <v>10</v>
      </c>
      <c r="AM6" s="129"/>
      <c r="AN6" s="129"/>
      <c r="AO6" s="129">
        <f t="shared" si="0"/>
        <v>16647.050999999999</v>
      </c>
      <c r="AP6" s="129"/>
      <c r="AQ6" s="129"/>
      <c r="AS6" s="139"/>
    </row>
    <row r="7" spans="1:217" s="94" customFormat="1" ht="63">
      <c r="A7" s="214"/>
      <c r="B7" s="214"/>
      <c r="C7" s="214"/>
      <c r="D7" s="70" t="s">
        <v>28</v>
      </c>
      <c r="E7" s="108"/>
      <c r="F7" s="108"/>
      <c r="G7" s="108"/>
      <c r="H7" s="71"/>
      <c r="I7" s="71"/>
      <c r="J7" s="71"/>
      <c r="K7" s="71"/>
      <c r="L7" s="71"/>
      <c r="M7" s="71"/>
      <c r="N7" s="71"/>
      <c r="O7" s="71"/>
      <c r="P7" s="71"/>
      <c r="Q7" s="109"/>
      <c r="R7" s="158"/>
      <c r="S7" s="158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S7" s="69"/>
    </row>
    <row r="8" spans="1:217" s="94" customFormat="1" ht="29.25" customHeight="1">
      <c r="A8" s="72" t="s">
        <v>22</v>
      </c>
      <c r="B8" s="91"/>
      <c r="C8" s="91"/>
      <c r="E8" s="108"/>
      <c r="F8" s="108"/>
      <c r="G8" s="108"/>
      <c r="L8" s="73"/>
      <c r="M8" s="73"/>
      <c r="N8" s="73"/>
      <c r="O8" s="73"/>
      <c r="P8" s="73"/>
      <c r="Q8" s="110"/>
      <c r="R8" s="159"/>
      <c r="S8" s="159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S8" s="69"/>
    </row>
    <row r="9" spans="1:217" s="138" customFormat="1" ht="30" customHeight="1">
      <c r="A9" s="212" t="s">
        <v>37</v>
      </c>
      <c r="B9" s="212"/>
      <c r="C9" s="212"/>
      <c r="D9" s="128" t="s">
        <v>18</v>
      </c>
      <c r="E9" s="129">
        <f>H9+K9+AO9</f>
        <v>11628.151</v>
      </c>
      <c r="F9" s="129">
        <v>0</v>
      </c>
      <c r="G9" s="129">
        <f>F9*100/E9</f>
        <v>0</v>
      </c>
      <c r="H9" s="140">
        <v>0</v>
      </c>
      <c r="I9" s="140">
        <v>0</v>
      </c>
      <c r="J9" s="140"/>
      <c r="K9" s="140">
        <v>0</v>
      </c>
      <c r="L9" s="140">
        <v>0</v>
      </c>
      <c r="M9" s="140"/>
      <c r="N9" s="141">
        <v>0</v>
      </c>
      <c r="O9" s="141">
        <v>0</v>
      </c>
      <c r="P9" s="140"/>
      <c r="Q9" s="140">
        <v>0</v>
      </c>
      <c r="R9" s="142">
        <v>0</v>
      </c>
      <c r="S9" s="142"/>
      <c r="T9" s="140"/>
      <c r="U9" s="140"/>
      <c r="V9" s="140"/>
      <c r="W9" s="140"/>
      <c r="X9" s="140"/>
      <c r="Y9" s="140"/>
      <c r="Z9" s="140"/>
      <c r="AA9" s="140"/>
      <c r="AB9" s="140"/>
      <c r="AC9" s="141"/>
      <c r="AD9" s="141"/>
      <c r="AE9" s="140"/>
      <c r="AF9" s="141"/>
      <c r="AG9" s="141"/>
      <c r="AH9" s="140"/>
      <c r="AI9" s="141"/>
      <c r="AJ9" s="140"/>
      <c r="AK9" s="140"/>
      <c r="AL9" s="141"/>
      <c r="AM9" s="141"/>
      <c r="AN9" s="141"/>
      <c r="AO9" s="141">
        <f>AO93+AO96+AO99</f>
        <v>11628.151</v>
      </c>
      <c r="AP9" s="140"/>
      <c r="AQ9" s="140"/>
      <c r="AS9" s="139"/>
    </row>
    <row r="10" spans="1:217" s="94" customFormat="1" ht="44.25" customHeight="1">
      <c r="A10" s="212"/>
      <c r="B10" s="212"/>
      <c r="C10" s="212"/>
      <c r="D10" s="91" t="s">
        <v>19</v>
      </c>
      <c r="E10" s="108"/>
      <c r="F10" s="108"/>
      <c r="G10" s="108"/>
      <c r="H10" s="73"/>
      <c r="I10" s="73"/>
      <c r="J10" s="73"/>
      <c r="K10" s="73"/>
      <c r="L10" s="73"/>
      <c r="M10" s="73"/>
      <c r="N10" s="89"/>
      <c r="O10" s="89"/>
      <c r="P10" s="73"/>
      <c r="Q10" s="110"/>
      <c r="R10" s="159"/>
      <c r="S10" s="159"/>
      <c r="T10" s="73"/>
      <c r="U10" s="73"/>
      <c r="V10" s="73"/>
      <c r="W10" s="73"/>
      <c r="X10" s="73"/>
      <c r="Y10" s="73"/>
      <c r="Z10" s="73"/>
      <c r="AA10" s="73"/>
      <c r="AB10" s="73"/>
      <c r="AC10" s="89"/>
      <c r="AD10" s="89"/>
      <c r="AE10" s="73"/>
      <c r="AF10" s="89"/>
      <c r="AG10" s="89"/>
      <c r="AH10" s="73"/>
      <c r="AI10" s="89"/>
      <c r="AJ10" s="73"/>
      <c r="AK10" s="73"/>
      <c r="AL10" s="73"/>
      <c r="AM10" s="73"/>
      <c r="AN10" s="73"/>
      <c r="AO10" s="89"/>
      <c r="AP10" s="73"/>
      <c r="AQ10" s="73"/>
      <c r="AS10" s="69"/>
    </row>
    <row r="11" spans="1:217" s="94" customFormat="1" ht="23.25" customHeight="1">
      <c r="A11" s="212"/>
      <c r="B11" s="212"/>
      <c r="C11" s="212"/>
      <c r="D11" s="91" t="s">
        <v>20</v>
      </c>
      <c r="E11" s="108"/>
      <c r="F11" s="108"/>
      <c r="G11" s="108"/>
      <c r="H11" s="73"/>
      <c r="I11" s="73"/>
      <c r="J11" s="73"/>
      <c r="K11" s="73"/>
      <c r="L11" s="73"/>
      <c r="M11" s="73"/>
      <c r="N11" s="89"/>
      <c r="O11" s="89"/>
      <c r="P11" s="73"/>
      <c r="Q11" s="110"/>
      <c r="R11" s="159"/>
      <c r="S11" s="159"/>
      <c r="T11" s="73"/>
      <c r="U11" s="73"/>
      <c r="V11" s="73"/>
      <c r="W11" s="73"/>
      <c r="X11" s="73"/>
      <c r="Y11" s="73"/>
      <c r="Z11" s="73"/>
      <c r="AA11" s="73"/>
      <c r="AB11" s="73"/>
      <c r="AC11" s="89"/>
      <c r="AD11" s="89"/>
      <c r="AE11" s="73"/>
      <c r="AF11" s="89"/>
      <c r="AG11" s="89"/>
      <c r="AH11" s="73"/>
      <c r="AI11" s="89"/>
      <c r="AJ11" s="73"/>
      <c r="AK11" s="73"/>
      <c r="AL11" s="73"/>
      <c r="AM11" s="73"/>
      <c r="AN11" s="73"/>
      <c r="AO11" s="89"/>
      <c r="AP11" s="73"/>
      <c r="AQ11" s="73"/>
      <c r="AS11" s="69"/>
    </row>
    <row r="12" spans="1:217" s="138" customFormat="1">
      <c r="A12" s="212"/>
      <c r="B12" s="212"/>
      <c r="C12" s="212"/>
      <c r="D12" s="128" t="s">
        <v>27</v>
      </c>
      <c r="E12" s="129">
        <f>E93+E96+E99</f>
        <v>11628.151</v>
      </c>
      <c r="F12" s="129">
        <v>0</v>
      </c>
      <c r="G12" s="129">
        <f>F12*100/E12</f>
        <v>0</v>
      </c>
      <c r="H12" s="140">
        <v>0</v>
      </c>
      <c r="I12" s="140">
        <v>0</v>
      </c>
      <c r="J12" s="140"/>
      <c r="K12" s="140">
        <v>0</v>
      </c>
      <c r="L12" s="140">
        <v>0</v>
      </c>
      <c r="M12" s="140"/>
      <c r="N12" s="141">
        <v>0</v>
      </c>
      <c r="O12" s="141">
        <v>0</v>
      </c>
      <c r="P12" s="140"/>
      <c r="Q12" s="140">
        <v>0</v>
      </c>
      <c r="R12" s="142">
        <v>0</v>
      </c>
      <c r="S12" s="142"/>
      <c r="T12" s="140"/>
      <c r="U12" s="140"/>
      <c r="V12" s="140"/>
      <c r="W12" s="140"/>
      <c r="X12" s="140"/>
      <c r="Y12" s="140"/>
      <c r="Z12" s="140"/>
      <c r="AA12" s="140"/>
      <c r="AB12" s="140"/>
      <c r="AC12" s="141"/>
      <c r="AD12" s="141"/>
      <c r="AE12" s="140"/>
      <c r="AF12" s="141"/>
      <c r="AG12" s="141"/>
      <c r="AH12" s="140"/>
      <c r="AI12" s="141"/>
      <c r="AJ12" s="140"/>
      <c r="AK12" s="140"/>
      <c r="AL12" s="141"/>
      <c r="AM12" s="141"/>
      <c r="AN12" s="141"/>
      <c r="AO12" s="141">
        <f>AO9</f>
        <v>11628.151</v>
      </c>
      <c r="AP12" s="140"/>
      <c r="AQ12" s="140"/>
      <c r="AS12" s="139"/>
    </row>
    <row r="13" spans="1:217" s="94" customFormat="1" ht="63">
      <c r="A13" s="212"/>
      <c r="B13" s="212"/>
      <c r="C13" s="212"/>
      <c r="D13" s="70" t="s">
        <v>28</v>
      </c>
      <c r="E13" s="108"/>
      <c r="F13" s="108"/>
      <c r="G13" s="108"/>
      <c r="H13" s="73"/>
      <c r="I13" s="73"/>
      <c r="J13" s="73"/>
      <c r="K13" s="73"/>
      <c r="L13" s="73"/>
      <c r="M13" s="73"/>
      <c r="N13" s="73"/>
      <c r="O13" s="73"/>
      <c r="P13" s="73"/>
      <c r="Q13" s="110"/>
      <c r="R13" s="159"/>
      <c r="S13" s="159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S13" s="69"/>
    </row>
    <row r="14" spans="1:217" s="94" customFormat="1" ht="40.5" customHeight="1">
      <c r="A14" s="212"/>
      <c r="B14" s="212"/>
      <c r="C14" s="212"/>
      <c r="D14" s="74" t="s">
        <v>35</v>
      </c>
      <c r="E14" s="108"/>
      <c r="F14" s="108"/>
      <c r="G14" s="108"/>
      <c r="H14" s="73"/>
      <c r="I14" s="73"/>
      <c r="J14" s="73"/>
      <c r="K14" s="73"/>
      <c r="L14" s="73"/>
      <c r="M14" s="73"/>
      <c r="N14" s="73"/>
      <c r="O14" s="73"/>
      <c r="P14" s="73"/>
      <c r="Q14" s="110"/>
      <c r="R14" s="159"/>
      <c r="S14" s="159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S14" s="69"/>
    </row>
    <row r="15" spans="1:217" s="138" customFormat="1" ht="34.5" customHeight="1">
      <c r="A15" s="235" t="s">
        <v>23</v>
      </c>
      <c r="B15" s="236"/>
      <c r="C15" s="218"/>
      <c r="D15" s="128" t="s">
        <v>18</v>
      </c>
      <c r="E15" s="129">
        <f>H15+K15+N15+Q15+T15+W15+Z15+AC15+AF15+AI15+AL15+AO15</f>
        <v>5619.4169999999995</v>
      </c>
      <c r="F15" s="129">
        <f>L15+O15+R15+U15+X15+AA15+AD15+AG15+AJ15+AM15+AP15</f>
        <v>263.262</v>
      </c>
      <c r="G15" s="130">
        <f>F15*100/E15</f>
        <v>4.6848632162375567</v>
      </c>
      <c r="H15" s="129">
        <f t="shared" ref="H15:AL15" si="1">H22</f>
        <v>0</v>
      </c>
      <c r="I15" s="129">
        <f t="shared" si="1"/>
        <v>0</v>
      </c>
      <c r="J15" s="129"/>
      <c r="K15" s="129">
        <v>251.065</v>
      </c>
      <c r="L15" s="129">
        <v>251.065</v>
      </c>
      <c r="M15" s="130">
        <v>100</v>
      </c>
      <c r="N15" s="129">
        <v>12.196999999999999</v>
      </c>
      <c r="O15" s="129">
        <v>12.196999999999999</v>
      </c>
      <c r="P15" s="130">
        <v>100</v>
      </c>
      <c r="Q15" s="129">
        <f t="shared" si="1"/>
        <v>0</v>
      </c>
      <c r="R15" s="129">
        <f>R22</f>
        <v>0</v>
      </c>
      <c r="S15" s="131"/>
      <c r="T15" s="129">
        <f t="shared" si="1"/>
        <v>42.65</v>
      </c>
      <c r="U15" s="129"/>
      <c r="V15" s="129"/>
      <c r="W15" s="129">
        <f>W22+W102</f>
        <v>264.60500000000002</v>
      </c>
      <c r="X15" s="129"/>
      <c r="Y15" s="129"/>
      <c r="Z15" s="129">
        <f t="shared" si="1"/>
        <v>0</v>
      </c>
      <c r="AA15" s="129"/>
      <c r="AB15" s="129"/>
      <c r="AC15" s="129">
        <f t="shared" si="1"/>
        <v>0</v>
      </c>
      <c r="AD15" s="129"/>
      <c r="AE15" s="129"/>
      <c r="AF15" s="129">
        <f t="shared" si="1"/>
        <v>10</v>
      </c>
      <c r="AG15" s="129"/>
      <c r="AH15" s="129"/>
      <c r="AI15" s="129">
        <f t="shared" si="1"/>
        <v>10</v>
      </c>
      <c r="AJ15" s="129"/>
      <c r="AK15" s="129"/>
      <c r="AL15" s="129">
        <f t="shared" si="1"/>
        <v>10</v>
      </c>
      <c r="AM15" s="129"/>
      <c r="AN15" s="129"/>
      <c r="AO15" s="129">
        <f>AO75+AO90</f>
        <v>5018.8999999999996</v>
      </c>
      <c r="AP15" s="129"/>
      <c r="AQ15" s="129"/>
      <c r="AS15" s="139"/>
    </row>
    <row r="16" spans="1:217" s="138" customFormat="1">
      <c r="A16" s="237"/>
      <c r="B16" s="229"/>
      <c r="C16" s="238"/>
      <c r="D16" s="128" t="s">
        <v>27</v>
      </c>
      <c r="E16" s="129">
        <f>E25+E28+E31+E34+E75+E90+E102</f>
        <v>5619.4170000000004</v>
      </c>
      <c r="F16" s="129">
        <f>F15</f>
        <v>263.262</v>
      </c>
      <c r="G16" s="130">
        <f>F16*100/E16</f>
        <v>4.6848632162375559</v>
      </c>
      <c r="H16" s="129">
        <f t="shared" ref="H16:I16" si="2">H15</f>
        <v>0</v>
      </c>
      <c r="I16" s="129">
        <f t="shared" si="2"/>
        <v>0</v>
      </c>
      <c r="J16" s="129"/>
      <c r="K16" s="129">
        <f t="shared" ref="K16:L16" si="3">K15</f>
        <v>251.065</v>
      </c>
      <c r="L16" s="129">
        <f t="shared" si="3"/>
        <v>251.065</v>
      </c>
      <c r="M16" s="130">
        <v>100</v>
      </c>
      <c r="N16" s="129">
        <f>N15</f>
        <v>12.196999999999999</v>
      </c>
      <c r="O16" s="129">
        <f>O15</f>
        <v>12.196999999999999</v>
      </c>
      <c r="P16" s="130">
        <v>100</v>
      </c>
      <c r="Q16" s="129">
        <f t="shared" ref="Q16" si="4">Q15</f>
        <v>0</v>
      </c>
      <c r="R16" s="129">
        <f>R23</f>
        <v>0</v>
      </c>
      <c r="S16" s="131"/>
      <c r="T16" s="129">
        <f t="shared" ref="T16" si="5">T15</f>
        <v>42.65</v>
      </c>
      <c r="U16" s="129"/>
      <c r="V16" s="129"/>
      <c r="W16" s="129">
        <f t="shared" ref="W16" si="6">W15</f>
        <v>264.60500000000002</v>
      </c>
      <c r="X16" s="129"/>
      <c r="Y16" s="129"/>
      <c r="Z16" s="129">
        <f t="shared" ref="Z16" si="7">Z15</f>
        <v>0</v>
      </c>
      <c r="AA16" s="129"/>
      <c r="AB16" s="129"/>
      <c r="AC16" s="129">
        <f t="shared" ref="AC16" si="8">AC15</f>
        <v>0</v>
      </c>
      <c r="AD16" s="129"/>
      <c r="AE16" s="129"/>
      <c r="AF16" s="129">
        <f t="shared" ref="AF16" si="9">AF15</f>
        <v>10</v>
      </c>
      <c r="AG16" s="129"/>
      <c r="AH16" s="129"/>
      <c r="AI16" s="129">
        <f t="shared" ref="AI16" si="10">AI15</f>
        <v>10</v>
      </c>
      <c r="AJ16" s="129"/>
      <c r="AK16" s="129"/>
      <c r="AL16" s="129">
        <f t="shared" ref="AL16" si="11">AL15</f>
        <v>10</v>
      </c>
      <c r="AM16" s="129"/>
      <c r="AN16" s="129"/>
      <c r="AO16" s="129">
        <f t="shared" ref="AO16" si="12">AO15</f>
        <v>5018.8999999999996</v>
      </c>
      <c r="AP16" s="129"/>
      <c r="AQ16" s="129"/>
      <c r="AS16" s="139"/>
    </row>
    <row r="17" spans="1:45" s="94" customFormat="1" ht="63">
      <c r="A17" s="237"/>
      <c r="B17" s="229"/>
      <c r="C17" s="238"/>
      <c r="D17" s="70" t="s">
        <v>28</v>
      </c>
      <c r="E17" s="108"/>
      <c r="F17" s="108"/>
      <c r="G17" s="108"/>
      <c r="H17" s="67"/>
      <c r="I17" s="67"/>
      <c r="J17" s="67"/>
      <c r="K17" s="67"/>
      <c r="L17" s="67"/>
      <c r="M17" s="67"/>
      <c r="N17" s="67"/>
      <c r="O17" s="67"/>
      <c r="P17" s="67"/>
      <c r="Q17" s="108"/>
      <c r="R17" s="157"/>
      <c r="S17" s="15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73"/>
      <c r="AQ17" s="73"/>
      <c r="AS17" s="69"/>
    </row>
    <row r="18" spans="1:45" s="94" customFormat="1" ht="63">
      <c r="A18" s="239"/>
      <c r="B18" s="240"/>
      <c r="C18" s="219"/>
      <c r="D18" s="74" t="s">
        <v>35</v>
      </c>
      <c r="E18" s="108"/>
      <c r="F18" s="108"/>
      <c r="G18" s="108"/>
      <c r="H18" s="73"/>
      <c r="I18" s="73"/>
      <c r="J18" s="73"/>
      <c r="K18" s="73"/>
      <c r="L18" s="73"/>
      <c r="M18" s="73"/>
      <c r="N18" s="73"/>
      <c r="O18" s="73"/>
      <c r="P18" s="73"/>
      <c r="Q18" s="110"/>
      <c r="R18" s="159"/>
      <c r="S18" s="159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S18" s="69"/>
    </row>
    <row r="19" spans="1:45" s="94" customFormat="1" ht="24.75" customHeight="1">
      <c r="A19" s="216" t="s">
        <v>78</v>
      </c>
      <c r="B19" s="214"/>
      <c r="C19" s="214"/>
      <c r="D19" s="214"/>
      <c r="E19" s="214"/>
      <c r="F19" s="214"/>
      <c r="G19" s="214"/>
      <c r="H19" s="214"/>
      <c r="I19" s="214"/>
      <c r="J19" s="214"/>
      <c r="K19" s="214"/>
      <c r="L19" s="214"/>
      <c r="M19" s="214"/>
      <c r="N19" s="214"/>
      <c r="O19" s="214"/>
      <c r="P19" s="214"/>
      <c r="Q19" s="214"/>
      <c r="R19" s="214"/>
      <c r="S19" s="214"/>
      <c r="T19" s="214"/>
      <c r="U19" s="214"/>
      <c r="V19" s="214"/>
      <c r="W19" s="214"/>
      <c r="X19" s="214"/>
      <c r="Y19" s="214"/>
      <c r="Z19" s="214"/>
      <c r="AA19" s="214"/>
      <c r="AB19" s="214"/>
      <c r="AC19" s="214"/>
      <c r="AD19" s="214"/>
      <c r="AE19" s="214"/>
      <c r="AF19" s="214"/>
      <c r="AG19" s="214"/>
      <c r="AH19" s="214"/>
      <c r="AI19" s="214"/>
      <c r="AJ19" s="214"/>
      <c r="AK19" s="214"/>
      <c r="AL19" s="214"/>
      <c r="AM19" s="214"/>
      <c r="AN19" s="214"/>
      <c r="AO19" s="214"/>
      <c r="AP19" s="73"/>
      <c r="AQ19" s="73"/>
      <c r="AS19" s="69"/>
    </row>
    <row r="20" spans="1:45" s="94" customFormat="1" ht="24" hidden="1" customHeight="1">
      <c r="A20" s="212" t="s">
        <v>34</v>
      </c>
      <c r="B20" s="212"/>
      <c r="C20" s="212"/>
      <c r="D20" s="212"/>
      <c r="E20" s="212"/>
      <c r="F20" s="212"/>
      <c r="G20" s="212"/>
      <c r="H20" s="212"/>
      <c r="I20" s="212"/>
      <c r="J20" s="212"/>
      <c r="K20" s="212"/>
      <c r="L20" s="212"/>
      <c r="M20" s="212"/>
      <c r="N20" s="212"/>
      <c r="O20" s="212"/>
      <c r="P20" s="212"/>
      <c r="Q20" s="212"/>
      <c r="R20" s="212"/>
      <c r="S20" s="212"/>
      <c r="T20" s="212"/>
      <c r="U20" s="212"/>
      <c r="V20" s="212"/>
      <c r="W20" s="212"/>
      <c r="X20" s="212"/>
      <c r="Y20" s="212"/>
      <c r="Z20" s="212"/>
      <c r="AA20" s="212"/>
      <c r="AB20" s="212"/>
      <c r="AC20" s="212"/>
      <c r="AD20" s="212"/>
      <c r="AE20" s="212"/>
      <c r="AF20" s="212"/>
      <c r="AG20" s="212"/>
      <c r="AH20" s="212"/>
      <c r="AI20" s="212"/>
      <c r="AJ20" s="212"/>
      <c r="AK20" s="212"/>
      <c r="AL20" s="212"/>
      <c r="AM20" s="212"/>
      <c r="AN20" s="212"/>
      <c r="AO20" s="212"/>
      <c r="AP20" s="212"/>
      <c r="AQ20" s="91"/>
      <c r="AS20" s="69"/>
    </row>
    <row r="21" spans="1:45" s="94" customFormat="1" ht="53.25" hidden="1" customHeight="1">
      <c r="A21" s="75" t="s">
        <v>47</v>
      </c>
      <c r="B21" s="76"/>
      <c r="C21" s="76"/>
      <c r="D21" s="75"/>
      <c r="E21" s="123"/>
      <c r="F21" s="123"/>
      <c r="G21" s="123"/>
      <c r="H21" s="75"/>
      <c r="I21" s="75"/>
      <c r="J21" s="75"/>
      <c r="K21" s="75"/>
      <c r="L21" s="75"/>
      <c r="M21" s="75"/>
      <c r="N21" s="75"/>
      <c r="O21" s="75"/>
      <c r="P21" s="75"/>
      <c r="Q21" s="111"/>
      <c r="R21" s="160"/>
      <c r="S21" s="160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69"/>
    </row>
    <row r="22" spans="1:45" s="147" customFormat="1" ht="53.25" customHeight="1">
      <c r="A22" s="241" t="s">
        <v>17</v>
      </c>
      <c r="B22" s="214" t="s">
        <v>79</v>
      </c>
      <c r="C22" s="214" t="s">
        <v>80</v>
      </c>
      <c r="D22" s="150" t="s">
        <v>18</v>
      </c>
      <c r="E22" s="147">
        <f>H22+K22+N22+Q22+T22+W22+Z22+AC22+AF22+AI22+AL22+AO22</f>
        <v>97.65</v>
      </c>
      <c r="F22" s="147">
        <f>F46</f>
        <v>10</v>
      </c>
      <c r="G22" s="147">
        <f>F22/E22*100</f>
        <v>10.240655401945723</v>
      </c>
      <c r="H22" s="147">
        <f t="shared" ref="H22:AO22" si="13">H46</f>
        <v>0</v>
      </c>
      <c r="I22" s="147">
        <f t="shared" si="13"/>
        <v>0</v>
      </c>
      <c r="K22" s="147">
        <f t="shared" si="13"/>
        <v>0</v>
      </c>
      <c r="L22" s="147">
        <f t="shared" si="13"/>
        <v>0</v>
      </c>
      <c r="N22" s="147">
        <f t="shared" si="13"/>
        <v>10</v>
      </c>
      <c r="O22" s="147">
        <f t="shared" si="13"/>
        <v>10</v>
      </c>
      <c r="P22" s="169">
        <v>100</v>
      </c>
      <c r="Q22" s="147">
        <f t="shared" si="13"/>
        <v>0</v>
      </c>
      <c r="S22" s="148"/>
      <c r="T22" s="147">
        <f t="shared" si="13"/>
        <v>42.65</v>
      </c>
      <c r="W22" s="147">
        <f t="shared" si="13"/>
        <v>15</v>
      </c>
      <c r="Z22" s="147">
        <f t="shared" si="13"/>
        <v>0</v>
      </c>
      <c r="AC22" s="147">
        <f t="shared" si="13"/>
        <v>0</v>
      </c>
      <c r="AF22" s="147">
        <f>AF46</f>
        <v>10</v>
      </c>
      <c r="AI22" s="147">
        <f>SUM(AI46)</f>
        <v>10</v>
      </c>
      <c r="AL22" s="147">
        <f t="shared" si="13"/>
        <v>10</v>
      </c>
      <c r="AO22" s="147">
        <f t="shared" si="13"/>
        <v>0</v>
      </c>
      <c r="AQ22" s="170"/>
      <c r="AR22" s="170"/>
      <c r="AS22" s="171"/>
    </row>
    <row r="23" spans="1:45" s="138" customFormat="1" ht="53.25" customHeight="1">
      <c r="A23" s="241"/>
      <c r="B23" s="214"/>
      <c r="C23" s="214"/>
      <c r="D23" s="128" t="s">
        <v>27</v>
      </c>
      <c r="E23" s="138">
        <f>E25+E28+E31+E34</f>
        <v>97.65</v>
      </c>
      <c r="F23" s="138">
        <f>SUM(F22)</f>
        <v>10</v>
      </c>
      <c r="G23" s="147">
        <f>F23/E23*100</f>
        <v>10.240655401945723</v>
      </c>
      <c r="H23" s="138">
        <f>SUM(H22)</f>
        <v>0</v>
      </c>
      <c r="I23" s="138">
        <f>SUM(I22)</f>
        <v>0</v>
      </c>
      <c r="K23" s="138">
        <f t="shared" ref="K23:AO23" si="14">SUM(K22)</f>
        <v>0</v>
      </c>
      <c r="L23" s="138">
        <f t="shared" si="14"/>
        <v>0</v>
      </c>
      <c r="N23" s="138">
        <f t="shared" si="14"/>
        <v>10</v>
      </c>
      <c r="O23" s="138">
        <f t="shared" si="14"/>
        <v>10</v>
      </c>
      <c r="P23" s="172">
        <v>100</v>
      </c>
      <c r="Q23" s="138">
        <f t="shared" si="14"/>
        <v>0</v>
      </c>
      <c r="R23" s="147"/>
      <c r="S23" s="149"/>
      <c r="T23" s="138">
        <f t="shared" si="14"/>
        <v>42.65</v>
      </c>
      <c r="W23" s="138">
        <f t="shared" si="14"/>
        <v>15</v>
      </c>
      <c r="Z23" s="138">
        <f t="shared" si="14"/>
        <v>0</v>
      </c>
      <c r="AC23" s="138">
        <f t="shared" si="14"/>
        <v>0</v>
      </c>
      <c r="AF23" s="138">
        <f t="shared" si="14"/>
        <v>10</v>
      </c>
      <c r="AI23" s="138">
        <f>SUM(AI22)</f>
        <v>10</v>
      </c>
      <c r="AL23" s="138">
        <f t="shared" si="14"/>
        <v>10</v>
      </c>
      <c r="AO23" s="138">
        <f t="shared" si="14"/>
        <v>0</v>
      </c>
      <c r="AQ23" s="146"/>
      <c r="AR23" s="146"/>
      <c r="AS23" s="139"/>
    </row>
    <row r="24" spans="1:45" s="94" customFormat="1" ht="170.25" customHeight="1">
      <c r="A24" s="241"/>
      <c r="B24" s="214"/>
      <c r="C24" s="214"/>
      <c r="D24" s="70" t="s">
        <v>28</v>
      </c>
      <c r="E24" s="113"/>
      <c r="F24" s="113"/>
      <c r="G24" s="113"/>
      <c r="Q24" s="113"/>
      <c r="R24" s="162"/>
      <c r="S24" s="162"/>
      <c r="AQ24" s="75"/>
      <c r="AR24" s="75"/>
      <c r="AS24" s="69"/>
    </row>
    <row r="25" spans="1:45" s="79" customFormat="1" ht="20.25" customHeight="1">
      <c r="A25" s="213" t="s">
        <v>81</v>
      </c>
      <c r="B25" s="212" t="s">
        <v>97</v>
      </c>
      <c r="C25" s="212" t="s">
        <v>52</v>
      </c>
      <c r="D25" s="91" t="s">
        <v>18</v>
      </c>
      <c r="E25" s="112">
        <f>SUM(H25,K25,N25,Q25,T25,W25,Z25,AC25,AF25,AI25,AL25,AO25)</f>
        <v>40</v>
      </c>
      <c r="F25" s="112">
        <f>SUM(I25,L25,O25,R25,U25,X25,AA25,AD25,AG25,AJ25,AM25,AP25)</f>
        <v>10</v>
      </c>
      <c r="G25" s="112">
        <f>F25/E25*100</f>
        <v>25</v>
      </c>
      <c r="H25" s="94">
        <v>0</v>
      </c>
      <c r="I25" s="94">
        <v>0</v>
      </c>
      <c r="J25" s="94"/>
      <c r="K25" s="94">
        <v>0</v>
      </c>
      <c r="L25" s="94">
        <v>0</v>
      </c>
      <c r="M25" s="94"/>
      <c r="N25" s="94">
        <v>10</v>
      </c>
      <c r="O25" s="94">
        <v>10</v>
      </c>
      <c r="P25" s="102">
        <v>100</v>
      </c>
      <c r="Q25" s="112">
        <v>0</v>
      </c>
      <c r="R25" s="161"/>
      <c r="S25" s="161"/>
      <c r="T25" s="77">
        <v>10</v>
      </c>
      <c r="U25" s="77"/>
      <c r="V25" s="77"/>
      <c r="W25" s="77">
        <v>0</v>
      </c>
      <c r="X25" s="77"/>
      <c r="Y25" s="77"/>
      <c r="Z25" s="77">
        <v>0</v>
      </c>
      <c r="AA25" s="77"/>
      <c r="AB25" s="77"/>
      <c r="AC25" s="77">
        <v>0</v>
      </c>
      <c r="AD25" s="77"/>
      <c r="AE25" s="77"/>
      <c r="AF25" s="77">
        <v>10</v>
      </c>
      <c r="AG25" s="77"/>
      <c r="AH25" s="77"/>
      <c r="AI25" s="77">
        <v>0</v>
      </c>
      <c r="AJ25" s="77"/>
      <c r="AK25" s="77"/>
      <c r="AL25" s="77">
        <v>10</v>
      </c>
      <c r="AM25" s="77"/>
      <c r="AN25" s="77"/>
      <c r="AO25" s="77">
        <v>0</v>
      </c>
      <c r="AP25" s="94"/>
      <c r="AQ25" s="94"/>
      <c r="AR25" s="94"/>
      <c r="AS25" s="78"/>
    </row>
    <row r="26" spans="1:45" s="79" customFormat="1" ht="42" customHeight="1">
      <c r="A26" s="213"/>
      <c r="B26" s="212"/>
      <c r="C26" s="212"/>
      <c r="D26" s="91" t="s">
        <v>27</v>
      </c>
      <c r="E26" s="112">
        <f>SUM(H26,K26,N26,Q26,T26,W26,Z26,AC26,AF26,AI26,AL26,AO26)</f>
        <v>40</v>
      </c>
      <c r="F26" s="112">
        <f>SUM(I26,L26,O26,R26,U26,X26,AA26,AD26,AG26,AJ26,AM26,AP26)</f>
        <v>10</v>
      </c>
      <c r="G26" s="112">
        <f>F26/E26*100</f>
        <v>25</v>
      </c>
      <c r="H26" s="94">
        <v>0</v>
      </c>
      <c r="I26" s="94">
        <v>0</v>
      </c>
      <c r="J26" s="94"/>
      <c r="K26" s="94">
        <v>0</v>
      </c>
      <c r="L26" s="94">
        <v>0</v>
      </c>
      <c r="M26" s="94"/>
      <c r="N26" s="94">
        <v>10</v>
      </c>
      <c r="O26" s="94">
        <v>10</v>
      </c>
      <c r="P26" s="102">
        <v>100</v>
      </c>
      <c r="Q26" s="112">
        <v>0</v>
      </c>
      <c r="R26" s="161"/>
      <c r="S26" s="161"/>
      <c r="T26" s="77">
        <v>10</v>
      </c>
      <c r="U26" s="77"/>
      <c r="V26" s="77"/>
      <c r="W26" s="77">
        <v>0</v>
      </c>
      <c r="X26" s="77"/>
      <c r="Y26" s="77"/>
      <c r="Z26" s="77">
        <v>0</v>
      </c>
      <c r="AA26" s="77"/>
      <c r="AB26" s="77"/>
      <c r="AC26" s="77">
        <v>0</v>
      </c>
      <c r="AD26" s="77"/>
      <c r="AE26" s="77"/>
      <c r="AF26" s="77">
        <v>10</v>
      </c>
      <c r="AG26" s="77"/>
      <c r="AH26" s="77"/>
      <c r="AI26" s="77">
        <v>0</v>
      </c>
      <c r="AJ26" s="77"/>
      <c r="AK26" s="77"/>
      <c r="AL26" s="77">
        <v>10</v>
      </c>
      <c r="AM26" s="77"/>
      <c r="AN26" s="77"/>
      <c r="AO26" s="77">
        <v>0</v>
      </c>
      <c r="AP26" s="94"/>
      <c r="AQ26" s="94"/>
      <c r="AR26" s="94"/>
      <c r="AS26" s="78"/>
    </row>
    <row r="27" spans="1:45" s="94" customFormat="1" ht="77.25" customHeight="1">
      <c r="A27" s="213"/>
      <c r="B27" s="212"/>
      <c r="C27" s="212"/>
      <c r="D27" s="70" t="s">
        <v>28</v>
      </c>
      <c r="E27" s="112"/>
      <c r="F27" s="112"/>
      <c r="G27" s="112"/>
      <c r="Q27" s="113"/>
      <c r="R27" s="162"/>
      <c r="S27" s="162"/>
      <c r="AS27" s="69"/>
    </row>
    <row r="28" spans="1:45" s="94" customFormat="1" ht="31.5" customHeight="1">
      <c r="A28" s="213" t="s">
        <v>82</v>
      </c>
      <c r="B28" s="212" t="s">
        <v>45</v>
      </c>
      <c r="C28" s="212" t="s">
        <v>52</v>
      </c>
      <c r="D28" s="91" t="s">
        <v>18</v>
      </c>
      <c r="E28" s="112">
        <f>SUM(H28,K28,N28,Q28,T28,W28,Z28,AC28,AF28,AI28,AL28,AO28)</f>
        <v>10</v>
      </c>
      <c r="F28" s="112">
        <v>0</v>
      </c>
      <c r="G28" s="112"/>
      <c r="H28" s="94">
        <v>0</v>
      </c>
      <c r="I28" s="94">
        <v>0</v>
      </c>
      <c r="K28" s="94">
        <v>0</v>
      </c>
      <c r="L28" s="94">
        <v>0</v>
      </c>
      <c r="N28" s="94">
        <v>0</v>
      </c>
      <c r="O28" s="94">
        <v>0</v>
      </c>
      <c r="Q28" s="112">
        <v>0</v>
      </c>
      <c r="R28" s="161"/>
      <c r="S28" s="161"/>
      <c r="T28" s="77">
        <v>0</v>
      </c>
      <c r="U28" s="77"/>
      <c r="V28" s="77"/>
      <c r="W28" s="77">
        <v>0</v>
      </c>
      <c r="X28" s="77"/>
      <c r="Y28" s="77"/>
      <c r="Z28" s="77">
        <v>0</v>
      </c>
      <c r="AA28" s="77"/>
      <c r="AB28" s="77"/>
      <c r="AC28" s="77">
        <v>0</v>
      </c>
      <c r="AD28" s="77"/>
      <c r="AE28" s="77"/>
      <c r="AF28" s="77">
        <v>0</v>
      </c>
      <c r="AG28" s="77"/>
      <c r="AH28" s="77"/>
      <c r="AI28" s="77">
        <v>10</v>
      </c>
      <c r="AJ28" s="77"/>
      <c r="AK28" s="77"/>
      <c r="AL28" s="77">
        <v>0</v>
      </c>
      <c r="AM28" s="77"/>
      <c r="AN28" s="77"/>
      <c r="AO28" s="77">
        <v>0</v>
      </c>
      <c r="AS28" s="69"/>
    </row>
    <row r="29" spans="1:45" s="94" customFormat="1" ht="36.75" customHeight="1">
      <c r="A29" s="213"/>
      <c r="B29" s="212"/>
      <c r="C29" s="212"/>
      <c r="D29" s="91" t="s">
        <v>27</v>
      </c>
      <c r="E29" s="112">
        <f>SUM(H29,K29,N29,Q29,T29,W29,Z29,AC29,AF29,AI29,AL29,AO29)</f>
        <v>10</v>
      </c>
      <c r="F29" s="112">
        <v>0</v>
      </c>
      <c r="G29" s="112"/>
      <c r="H29" s="94">
        <v>0</v>
      </c>
      <c r="I29" s="94">
        <v>0</v>
      </c>
      <c r="K29" s="94">
        <v>0</v>
      </c>
      <c r="L29" s="94">
        <v>0</v>
      </c>
      <c r="N29" s="94">
        <v>0</v>
      </c>
      <c r="O29" s="94">
        <v>0</v>
      </c>
      <c r="Q29" s="112">
        <v>0</v>
      </c>
      <c r="R29" s="161"/>
      <c r="S29" s="161"/>
      <c r="T29" s="77">
        <v>0</v>
      </c>
      <c r="U29" s="77"/>
      <c r="V29" s="77"/>
      <c r="W29" s="77">
        <v>0</v>
      </c>
      <c r="X29" s="77"/>
      <c r="Y29" s="77"/>
      <c r="Z29" s="77">
        <v>0</v>
      </c>
      <c r="AA29" s="77"/>
      <c r="AB29" s="77"/>
      <c r="AC29" s="77">
        <v>0</v>
      </c>
      <c r="AD29" s="77"/>
      <c r="AE29" s="77"/>
      <c r="AF29" s="77">
        <v>0</v>
      </c>
      <c r="AG29" s="77"/>
      <c r="AH29" s="77"/>
      <c r="AI29" s="77">
        <v>10</v>
      </c>
      <c r="AJ29" s="77"/>
      <c r="AK29" s="77"/>
      <c r="AL29" s="77">
        <v>0</v>
      </c>
      <c r="AM29" s="77"/>
      <c r="AN29" s="77"/>
      <c r="AO29" s="77">
        <v>0</v>
      </c>
      <c r="AS29" s="69"/>
    </row>
    <row r="30" spans="1:45" s="94" customFormat="1" ht="93.75" customHeight="1">
      <c r="A30" s="213"/>
      <c r="B30" s="212"/>
      <c r="C30" s="212"/>
      <c r="D30" s="70" t="s">
        <v>28</v>
      </c>
      <c r="E30" s="112"/>
      <c r="F30" s="112"/>
      <c r="G30" s="112"/>
      <c r="Q30" s="113"/>
      <c r="R30" s="162"/>
      <c r="S30" s="162"/>
      <c r="AS30" s="69"/>
    </row>
    <row r="31" spans="1:45" ht="20.25" customHeight="1">
      <c r="A31" s="212" t="s">
        <v>83</v>
      </c>
      <c r="B31" s="212" t="s">
        <v>85</v>
      </c>
      <c r="C31" s="212" t="s">
        <v>52</v>
      </c>
      <c r="D31" s="91" t="s">
        <v>18</v>
      </c>
      <c r="E31" s="112">
        <v>25</v>
      </c>
      <c r="F31" s="112">
        <v>0</v>
      </c>
      <c r="G31" s="112"/>
      <c r="H31" s="77">
        <v>0</v>
      </c>
      <c r="I31" s="77">
        <v>0</v>
      </c>
      <c r="J31" s="77"/>
      <c r="K31" s="77">
        <v>0</v>
      </c>
      <c r="L31" s="77">
        <v>0</v>
      </c>
      <c r="M31" s="77"/>
      <c r="N31" s="77">
        <v>0</v>
      </c>
      <c r="O31" s="77">
        <v>0</v>
      </c>
      <c r="P31" s="77"/>
      <c r="Q31" s="112">
        <v>0</v>
      </c>
      <c r="R31" s="161"/>
      <c r="S31" s="161"/>
      <c r="T31" s="77">
        <v>10</v>
      </c>
      <c r="U31" s="77"/>
      <c r="V31" s="77"/>
      <c r="W31" s="77">
        <v>15</v>
      </c>
      <c r="X31" s="77"/>
      <c r="Y31" s="77"/>
      <c r="Z31" s="77">
        <v>0</v>
      </c>
      <c r="AA31" s="77"/>
      <c r="AB31" s="77"/>
      <c r="AC31" s="77">
        <v>0</v>
      </c>
      <c r="AD31" s="77"/>
      <c r="AE31" s="77"/>
      <c r="AF31" s="77">
        <v>0</v>
      </c>
      <c r="AG31" s="77">
        <v>0</v>
      </c>
      <c r="AH31" s="77"/>
      <c r="AI31" s="77">
        <v>0</v>
      </c>
      <c r="AJ31" s="77">
        <v>0</v>
      </c>
      <c r="AK31" s="77"/>
      <c r="AL31" s="77">
        <v>0</v>
      </c>
      <c r="AM31" s="77"/>
      <c r="AN31" s="77"/>
      <c r="AO31" s="77">
        <v>0</v>
      </c>
      <c r="AP31" s="94"/>
      <c r="AQ31" s="94"/>
      <c r="AR31" s="94"/>
      <c r="AS31" s="69"/>
    </row>
    <row r="32" spans="1:45">
      <c r="A32" s="212"/>
      <c r="B32" s="212"/>
      <c r="C32" s="212"/>
      <c r="D32" s="91" t="s">
        <v>27</v>
      </c>
      <c r="E32" s="112">
        <v>25</v>
      </c>
      <c r="F32" s="112">
        <v>0</v>
      </c>
      <c r="G32" s="112"/>
      <c r="H32" s="71">
        <v>0</v>
      </c>
      <c r="I32" s="71">
        <v>0</v>
      </c>
      <c r="J32" s="71"/>
      <c r="K32" s="71">
        <v>0</v>
      </c>
      <c r="L32" s="71">
        <v>0</v>
      </c>
      <c r="M32" s="71"/>
      <c r="N32" s="71">
        <v>0</v>
      </c>
      <c r="O32" s="71">
        <v>0</v>
      </c>
      <c r="P32" s="71"/>
      <c r="Q32" s="109">
        <v>0</v>
      </c>
      <c r="R32" s="158"/>
      <c r="S32" s="158"/>
      <c r="T32" s="71">
        <v>10</v>
      </c>
      <c r="U32" s="71"/>
      <c r="V32" s="71"/>
      <c r="W32" s="71">
        <v>15</v>
      </c>
      <c r="X32" s="71"/>
      <c r="Y32" s="71"/>
      <c r="Z32" s="71">
        <v>0</v>
      </c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94"/>
      <c r="AS32" s="69"/>
    </row>
    <row r="33" spans="1:108" ht="63">
      <c r="A33" s="212"/>
      <c r="B33" s="212"/>
      <c r="C33" s="212"/>
      <c r="D33" s="70" t="s">
        <v>28</v>
      </c>
      <c r="E33" s="112"/>
      <c r="F33" s="112"/>
      <c r="G33" s="112"/>
      <c r="H33" s="71"/>
      <c r="I33" s="71"/>
      <c r="J33" s="71"/>
      <c r="K33" s="71"/>
      <c r="L33" s="71"/>
      <c r="M33" s="71"/>
      <c r="N33" s="71"/>
      <c r="O33" s="71"/>
      <c r="P33" s="71"/>
      <c r="Q33" s="109"/>
      <c r="R33" s="158"/>
      <c r="S33" s="158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94"/>
      <c r="AS33" s="80"/>
    </row>
    <row r="34" spans="1:108" s="83" customFormat="1" ht="20.25" customHeight="1">
      <c r="A34" s="212"/>
      <c r="B34" s="212"/>
      <c r="C34" s="231" t="s">
        <v>84</v>
      </c>
      <c r="D34" s="91" t="s">
        <v>18</v>
      </c>
      <c r="E34" s="112">
        <f>E38+E39</f>
        <v>22.65</v>
      </c>
      <c r="F34" s="112">
        <v>0</v>
      </c>
      <c r="G34" s="112"/>
      <c r="H34" s="77">
        <v>0</v>
      </c>
      <c r="I34" s="77">
        <v>0</v>
      </c>
      <c r="J34" s="77"/>
      <c r="K34" s="77">
        <v>0</v>
      </c>
      <c r="L34" s="77">
        <v>0</v>
      </c>
      <c r="M34" s="77"/>
      <c r="N34" s="77">
        <v>0</v>
      </c>
      <c r="O34" s="77">
        <v>0</v>
      </c>
      <c r="P34" s="77"/>
      <c r="Q34" s="112">
        <v>0</v>
      </c>
      <c r="R34" s="112"/>
      <c r="S34" s="161"/>
      <c r="T34" s="77">
        <v>22.65</v>
      </c>
      <c r="U34" s="77"/>
      <c r="V34" s="77"/>
      <c r="W34" s="77">
        <v>0</v>
      </c>
      <c r="X34" s="77"/>
      <c r="Y34" s="77"/>
      <c r="Z34" s="77">
        <v>0</v>
      </c>
      <c r="AA34" s="77"/>
      <c r="AB34" s="77"/>
      <c r="AC34" s="77">
        <v>0</v>
      </c>
      <c r="AD34" s="77"/>
      <c r="AE34" s="77"/>
      <c r="AF34" s="77">
        <v>0</v>
      </c>
      <c r="AG34" s="77"/>
      <c r="AH34" s="77"/>
      <c r="AI34" s="77">
        <v>0</v>
      </c>
      <c r="AJ34" s="77"/>
      <c r="AK34" s="77"/>
      <c r="AL34" s="77">
        <v>0</v>
      </c>
      <c r="AM34" s="77"/>
      <c r="AN34" s="77"/>
      <c r="AO34" s="77">
        <v>0</v>
      </c>
      <c r="AP34" s="94"/>
      <c r="AQ34" s="94"/>
      <c r="AR34" s="94"/>
      <c r="AS34" s="81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2"/>
      <c r="CA34" s="82"/>
      <c r="CB34" s="82"/>
      <c r="CC34" s="82"/>
      <c r="CD34" s="82"/>
      <c r="CE34" s="82"/>
      <c r="CF34" s="82"/>
      <c r="CG34" s="82"/>
      <c r="CH34" s="82"/>
      <c r="CI34" s="82"/>
      <c r="CJ34" s="82"/>
      <c r="CK34" s="82"/>
      <c r="CL34" s="82"/>
      <c r="CM34" s="82"/>
      <c r="CN34" s="82"/>
      <c r="CO34" s="82"/>
      <c r="CP34" s="82"/>
      <c r="CQ34" s="82"/>
      <c r="CR34" s="82"/>
      <c r="CS34" s="82"/>
      <c r="CT34" s="82"/>
      <c r="CU34" s="82"/>
      <c r="CV34" s="82"/>
      <c r="CW34" s="82"/>
      <c r="CX34" s="82"/>
      <c r="CY34" s="82"/>
      <c r="CZ34" s="82"/>
      <c r="DA34" s="82"/>
      <c r="DB34" s="82"/>
      <c r="DC34" s="82"/>
      <c r="DD34" s="82"/>
    </row>
    <row r="35" spans="1:108" s="83" customFormat="1" ht="40.5" hidden="1" customHeight="1">
      <c r="A35" s="212"/>
      <c r="B35" s="212"/>
      <c r="C35" s="232"/>
      <c r="D35" s="91" t="s">
        <v>27</v>
      </c>
      <c r="E35" s="112"/>
      <c r="F35" s="112"/>
      <c r="G35" s="112"/>
      <c r="H35" s="71"/>
      <c r="I35" s="71"/>
      <c r="J35" s="71"/>
      <c r="K35" s="71"/>
      <c r="L35" s="71"/>
      <c r="M35" s="71"/>
      <c r="N35" s="71"/>
      <c r="O35" s="71"/>
      <c r="P35" s="71"/>
      <c r="Q35" s="109"/>
      <c r="R35" s="109"/>
      <c r="S35" s="158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94"/>
      <c r="AS35" s="84"/>
      <c r="AT35" s="82"/>
      <c r="AU35" s="82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82"/>
      <c r="BK35" s="82"/>
      <c r="BL35" s="82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2"/>
      <c r="CA35" s="82"/>
      <c r="CB35" s="82"/>
      <c r="CC35" s="82"/>
      <c r="CD35" s="82"/>
      <c r="CE35" s="82"/>
      <c r="CF35" s="82"/>
      <c r="CG35" s="82"/>
      <c r="CH35" s="82"/>
      <c r="CI35" s="82"/>
      <c r="CJ35" s="82"/>
      <c r="CK35" s="82"/>
      <c r="CL35" s="82"/>
      <c r="CM35" s="82"/>
      <c r="CN35" s="82"/>
      <c r="CO35" s="82"/>
      <c r="CP35" s="82"/>
      <c r="CQ35" s="82"/>
      <c r="CR35" s="82"/>
      <c r="CS35" s="82"/>
      <c r="CT35" s="82"/>
      <c r="CU35" s="82"/>
      <c r="CV35" s="82"/>
      <c r="CW35" s="82"/>
      <c r="CX35" s="82"/>
      <c r="CY35" s="82"/>
      <c r="CZ35" s="82"/>
      <c r="DA35" s="82"/>
      <c r="DB35" s="82"/>
      <c r="DC35" s="82"/>
      <c r="DD35" s="82"/>
    </row>
    <row r="36" spans="1:108" ht="60.75" hidden="1" customHeight="1">
      <c r="A36" s="212"/>
      <c r="B36" s="212"/>
      <c r="C36" s="232"/>
      <c r="D36" s="70" t="s">
        <v>28</v>
      </c>
      <c r="E36" s="112"/>
      <c r="F36" s="112"/>
      <c r="G36" s="112"/>
      <c r="H36" s="71"/>
      <c r="I36" s="71"/>
      <c r="J36" s="71"/>
      <c r="K36" s="71"/>
      <c r="L36" s="71"/>
      <c r="M36" s="71"/>
      <c r="N36" s="71"/>
      <c r="O36" s="71"/>
      <c r="P36" s="71"/>
      <c r="Q36" s="109"/>
      <c r="R36" s="109"/>
      <c r="S36" s="158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  <c r="AM36" s="71"/>
      <c r="AN36" s="71"/>
      <c r="AO36" s="71"/>
      <c r="AP36" s="71"/>
      <c r="AQ36" s="71"/>
      <c r="AR36" s="94"/>
      <c r="AS36" s="69"/>
    </row>
    <row r="37" spans="1:108" ht="81" hidden="1" customHeight="1">
      <c r="A37" s="212"/>
      <c r="B37" s="212"/>
      <c r="C37" s="232"/>
      <c r="D37" s="74" t="s">
        <v>35</v>
      </c>
      <c r="E37" s="112"/>
      <c r="F37" s="112"/>
      <c r="G37" s="112"/>
      <c r="H37" s="71"/>
      <c r="I37" s="71"/>
      <c r="J37" s="71"/>
      <c r="K37" s="71"/>
      <c r="L37" s="71"/>
      <c r="M37" s="71"/>
      <c r="N37" s="71"/>
      <c r="O37" s="71"/>
      <c r="P37" s="71"/>
      <c r="Q37" s="109"/>
      <c r="R37" s="109"/>
      <c r="S37" s="158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94"/>
      <c r="AS37" s="69"/>
    </row>
    <row r="38" spans="1:108" ht="39" customHeight="1">
      <c r="A38" s="212"/>
      <c r="B38" s="212"/>
      <c r="C38" s="232"/>
      <c r="D38" s="91" t="s">
        <v>27</v>
      </c>
      <c r="E38" s="112">
        <f>SUM(Q38,T38,W38,Z38,AC38,AF38,AI38,AL38,AO38,)</f>
        <v>22.65</v>
      </c>
      <c r="F38" s="112">
        <v>0</v>
      </c>
      <c r="G38" s="112"/>
      <c r="H38" s="71">
        <v>0</v>
      </c>
      <c r="I38" s="71">
        <v>0</v>
      </c>
      <c r="J38" s="71"/>
      <c r="K38" s="71">
        <v>0</v>
      </c>
      <c r="L38" s="71">
        <v>0</v>
      </c>
      <c r="M38" s="71"/>
      <c r="N38" s="71">
        <v>0</v>
      </c>
      <c r="O38" s="71">
        <v>0</v>
      </c>
      <c r="P38" s="71"/>
      <c r="Q38" s="109">
        <v>0</v>
      </c>
      <c r="R38" s="109"/>
      <c r="S38" s="158"/>
      <c r="T38" s="71">
        <f>T34</f>
        <v>22.65</v>
      </c>
      <c r="U38" s="71"/>
      <c r="V38" s="71"/>
      <c r="W38" s="71">
        <v>0</v>
      </c>
      <c r="X38" s="71"/>
      <c r="Y38" s="71"/>
      <c r="Z38" s="71">
        <v>0</v>
      </c>
      <c r="AA38" s="71"/>
      <c r="AB38" s="71"/>
      <c r="AC38" s="71">
        <v>0</v>
      </c>
      <c r="AD38" s="71"/>
      <c r="AE38" s="71"/>
      <c r="AF38" s="71">
        <v>0</v>
      </c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94"/>
      <c r="AS38" s="69"/>
    </row>
    <row r="39" spans="1:108" ht="52.5" customHeight="1">
      <c r="A39" s="212"/>
      <c r="B39" s="212"/>
      <c r="C39" s="233"/>
      <c r="D39" s="70" t="s">
        <v>28</v>
      </c>
      <c r="E39" s="112"/>
      <c r="F39" s="112"/>
      <c r="G39" s="112"/>
      <c r="H39" s="71"/>
      <c r="I39" s="71"/>
      <c r="J39" s="71"/>
      <c r="K39" s="71"/>
      <c r="L39" s="71"/>
      <c r="M39" s="71"/>
      <c r="N39" s="71"/>
      <c r="O39" s="71"/>
      <c r="P39" s="71"/>
      <c r="Q39" s="109"/>
      <c r="R39" s="158"/>
      <c r="S39" s="158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94"/>
      <c r="AS39" s="69"/>
    </row>
    <row r="40" spans="1:108" ht="2.25" customHeight="1">
      <c r="A40" s="91" t="s">
        <v>73</v>
      </c>
      <c r="B40" s="101"/>
      <c r="C40" s="212"/>
      <c r="D40" s="91"/>
      <c r="E40" s="112"/>
      <c r="F40" s="112"/>
      <c r="G40" s="112"/>
      <c r="H40" s="77"/>
      <c r="I40" s="77"/>
      <c r="J40" s="77"/>
      <c r="K40" s="77"/>
      <c r="L40" s="77"/>
      <c r="M40" s="77"/>
      <c r="N40" s="77"/>
      <c r="O40" s="77"/>
      <c r="P40" s="97"/>
      <c r="Q40" s="112"/>
      <c r="R40" s="161"/>
      <c r="S40" s="161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94"/>
      <c r="AQ40" s="94"/>
      <c r="AR40" s="94"/>
      <c r="AS40" s="69"/>
    </row>
    <row r="41" spans="1:108" ht="74.25" hidden="1" customHeight="1">
      <c r="A41" s="91"/>
      <c r="B41" s="101"/>
      <c r="C41" s="212"/>
      <c r="D41" s="91"/>
      <c r="E41" s="112"/>
      <c r="F41" s="112"/>
      <c r="G41" s="112"/>
      <c r="H41" s="71"/>
      <c r="I41" s="71"/>
      <c r="J41" s="71"/>
      <c r="K41" s="71"/>
      <c r="L41" s="71"/>
      <c r="M41" s="71"/>
      <c r="N41" s="71"/>
      <c r="O41" s="71"/>
      <c r="P41" s="103"/>
      <c r="Q41" s="109"/>
      <c r="R41" s="158"/>
      <c r="S41" s="158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94"/>
      <c r="AS41" s="69"/>
    </row>
    <row r="42" spans="1:108" ht="58.5" hidden="1" customHeight="1">
      <c r="A42" s="91"/>
      <c r="B42" s="101"/>
      <c r="C42" s="212"/>
      <c r="D42" s="91"/>
      <c r="E42" s="112"/>
      <c r="F42" s="112"/>
      <c r="G42" s="112"/>
      <c r="H42" s="71"/>
      <c r="I42" s="71"/>
      <c r="J42" s="71"/>
      <c r="K42" s="71"/>
      <c r="L42" s="71"/>
      <c r="M42" s="71"/>
      <c r="N42" s="71"/>
      <c r="O42" s="71"/>
      <c r="P42" s="103"/>
      <c r="Q42" s="109"/>
      <c r="R42" s="158"/>
      <c r="S42" s="158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71"/>
      <c r="AM42" s="71"/>
      <c r="AN42" s="71"/>
      <c r="AO42" s="71"/>
      <c r="AP42" s="71"/>
      <c r="AQ42" s="71"/>
      <c r="AR42" s="94"/>
      <c r="AS42" s="69"/>
    </row>
    <row r="43" spans="1:108" ht="20.25" hidden="1" customHeight="1">
      <c r="A43" s="91"/>
      <c r="B43" s="101"/>
      <c r="C43" s="212"/>
      <c r="D43" s="91"/>
      <c r="E43" s="112"/>
      <c r="F43" s="112"/>
      <c r="G43" s="112"/>
      <c r="H43" s="71"/>
      <c r="I43" s="71"/>
      <c r="J43" s="71"/>
      <c r="K43" s="71"/>
      <c r="L43" s="71"/>
      <c r="M43" s="71"/>
      <c r="N43" s="71"/>
      <c r="O43" s="71"/>
      <c r="P43" s="103"/>
      <c r="Q43" s="109"/>
      <c r="R43" s="158"/>
      <c r="S43" s="158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94"/>
      <c r="AS43" s="92"/>
    </row>
    <row r="44" spans="1:108" s="94" customFormat="1" ht="20.25" hidden="1" customHeight="1">
      <c r="A44" s="91"/>
      <c r="B44" s="101"/>
      <c r="C44" s="212"/>
      <c r="D44" s="70"/>
      <c r="E44" s="112"/>
      <c r="F44" s="112"/>
      <c r="G44" s="112"/>
      <c r="H44" s="71"/>
      <c r="I44" s="71"/>
      <c r="J44" s="71"/>
      <c r="K44" s="71"/>
      <c r="L44" s="71"/>
      <c r="M44" s="71"/>
      <c r="N44" s="71"/>
      <c r="O44" s="71"/>
      <c r="P44" s="103"/>
      <c r="Q44" s="109"/>
      <c r="R44" s="158"/>
      <c r="S44" s="158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71"/>
      <c r="AM44" s="71"/>
      <c r="AN44" s="71"/>
      <c r="AO44" s="71"/>
      <c r="AP44" s="71"/>
      <c r="AQ44" s="71"/>
      <c r="AS44" s="85"/>
    </row>
    <row r="45" spans="1:108" s="94" customFormat="1" ht="20.25" hidden="1" customHeight="1">
      <c r="A45" s="91"/>
      <c r="B45" s="101"/>
      <c r="C45" s="212"/>
      <c r="D45" s="74"/>
      <c r="E45" s="112"/>
      <c r="F45" s="112"/>
      <c r="G45" s="112"/>
      <c r="H45" s="71"/>
      <c r="I45" s="71"/>
      <c r="J45" s="71"/>
      <c r="K45" s="71"/>
      <c r="L45" s="71"/>
      <c r="M45" s="71"/>
      <c r="N45" s="71"/>
      <c r="O45" s="71"/>
      <c r="P45" s="103"/>
      <c r="Q45" s="109"/>
      <c r="R45" s="158"/>
      <c r="S45" s="158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S45" s="85"/>
    </row>
    <row r="46" spans="1:108" s="138" customFormat="1">
      <c r="A46" s="224" t="s">
        <v>86</v>
      </c>
      <c r="B46" s="224"/>
      <c r="C46" s="224"/>
      <c r="D46" s="173" t="s">
        <v>72</v>
      </c>
      <c r="E46" s="147">
        <f>SUM(H46,K46,N46,Q46,T46,W46,Z46,AC46,AF46,AI46,AL46,AO46)</f>
        <v>97.65</v>
      </c>
      <c r="F46" s="147">
        <f>SUM(I46,L46,O46,R46,U46,X46,AA46,AD46,AG46,AJ46,AM46,AP46)</f>
        <v>10</v>
      </c>
      <c r="G46" s="147">
        <f>F46/E46*100</f>
        <v>10.240655401945723</v>
      </c>
      <c r="H46" s="147">
        <f>SUM(H25,H28,H31,H34,)</f>
        <v>0</v>
      </c>
      <c r="I46" s="147">
        <f>SUM(I25,I28,I31,I34,)</f>
        <v>0</v>
      </c>
      <c r="J46" s="147"/>
      <c r="K46" s="147">
        <f>SUM(K25,K28,K31,K34,)</f>
        <v>0</v>
      </c>
      <c r="L46" s="147">
        <f>SUM(L25,L28,L31,L34,)</f>
        <v>0</v>
      </c>
      <c r="M46" s="147"/>
      <c r="N46" s="147">
        <f>SUM(N25,N28,N31,N34,)</f>
        <v>10</v>
      </c>
      <c r="O46" s="147">
        <v>10</v>
      </c>
      <c r="P46" s="169">
        <v>100</v>
      </c>
      <c r="Q46" s="147">
        <f>SUM(Q25,Q28,Q31,Q34,)</f>
        <v>0</v>
      </c>
      <c r="R46" s="147">
        <v>0</v>
      </c>
      <c r="S46" s="148"/>
      <c r="T46" s="147">
        <f>SUM(T25,T28,T31,T34,)</f>
        <v>42.65</v>
      </c>
      <c r="U46" s="147"/>
      <c r="V46" s="147"/>
      <c r="W46" s="147">
        <f>SUM(W25,W28,W31,W34,)</f>
        <v>15</v>
      </c>
      <c r="X46" s="147"/>
      <c r="Y46" s="147"/>
      <c r="Z46" s="147">
        <f>SUM(Z25,Z28,Z31,Z34,)</f>
        <v>0</v>
      </c>
      <c r="AA46" s="147"/>
      <c r="AB46" s="147"/>
      <c r="AC46" s="147">
        <f>SUM(AC25,AC28,AC31,AC34,)</f>
        <v>0</v>
      </c>
      <c r="AD46" s="147"/>
      <c r="AE46" s="147"/>
      <c r="AF46" s="147">
        <f>SUM(AF25,AF28,AF31,AF34,)</f>
        <v>10</v>
      </c>
      <c r="AG46" s="147"/>
      <c r="AH46" s="147"/>
      <c r="AI46" s="147">
        <f>SUM(AI25,AI28,AI31,AI34,)</f>
        <v>10</v>
      </c>
      <c r="AJ46" s="147"/>
      <c r="AK46" s="147"/>
      <c r="AL46" s="147">
        <f>SUM(AL25,AL28,AL31,AL34,)</f>
        <v>10</v>
      </c>
      <c r="AM46" s="147"/>
      <c r="AN46" s="147"/>
      <c r="AO46" s="147">
        <f>SUM(AO25,AO28,AO31,AO34,)</f>
        <v>0</v>
      </c>
      <c r="AP46" s="147"/>
      <c r="AQ46" s="147"/>
      <c r="AR46" s="147"/>
      <c r="AS46" s="174"/>
    </row>
    <row r="47" spans="1:108" s="138" customFormat="1">
      <c r="A47" s="224"/>
      <c r="B47" s="224"/>
      <c r="C47" s="224"/>
      <c r="D47" s="128" t="s">
        <v>27</v>
      </c>
      <c r="E47" s="147">
        <f>E46</f>
        <v>97.65</v>
      </c>
      <c r="F47" s="147">
        <f>F46</f>
        <v>10</v>
      </c>
      <c r="G47" s="147">
        <f>G46</f>
        <v>10.240655401945723</v>
      </c>
      <c r="H47" s="147">
        <f t="shared" ref="H47:AO47" si="15">H46</f>
        <v>0</v>
      </c>
      <c r="I47" s="147">
        <f t="shared" si="15"/>
        <v>0</v>
      </c>
      <c r="J47" s="147"/>
      <c r="K47" s="147">
        <f t="shared" si="15"/>
        <v>0</v>
      </c>
      <c r="L47" s="147">
        <f t="shared" si="15"/>
        <v>0</v>
      </c>
      <c r="M47" s="147"/>
      <c r="N47" s="147">
        <f t="shared" si="15"/>
        <v>10</v>
      </c>
      <c r="O47" s="147">
        <v>10</v>
      </c>
      <c r="P47" s="169">
        <v>100</v>
      </c>
      <c r="Q47" s="147">
        <f>Q46</f>
        <v>0</v>
      </c>
      <c r="R47" s="147">
        <v>0</v>
      </c>
      <c r="S47" s="148"/>
      <c r="T47" s="147">
        <f t="shared" si="15"/>
        <v>42.65</v>
      </c>
      <c r="U47" s="147"/>
      <c r="V47" s="147"/>
      <c r="W47" s="147">
        <f t="shared" si="15"/>
        <v>15</v>
      </c>
      <c r="X47" s="147"/>
      <c r="Y47" s="147"/>
      <c r="Z47" s="147">
        <f t="shared" si="15"/>
        <v>0</v>
      </c>
      <c r="AA47" s="147"/>
      <c r="AB47" s="147"/>
      <c r="AC47" s="147">
        <f t="shared" si="15"/>
        <v>0</v>
      </c>
      <c r="AD47" s="147"/>
      <c r="AE47" s="147"/>
      <c r="AF47" s="147">
        <f t="shared" si="15"/>
        <v>10</v>
      </c>
      <c r="AG47" s="147"/>
      <c r="AH47" s="147"/>
      <c r="AI47" s="147">
        <f t="shared" si="15"/>
        <v>10</v>
      </c>
      <c r="AJ47" s="147"/>
      <c r="AK47" s="147"/>
      <c r="AL47" s="147">
        <f t="shared" si="15"/>
        <v>10</v>
      </c>
      <c r="AM47" s="147"/>
      <c r="AN47" s="147"/>
      <c r="AO47" s="147">
        <f t="shared" si="15"/>
        <v>0</v>
      </c>
      <c r="AP47" s="147"/>
      <c r="AQ47" s="147"/>
      <c r="AS47" s="174"/>
    </row>
    <row r="48" spans="1:108" s="137" customFormat="1" ht="63" customHeight="1">
      <c r="A48" s="224"/>
      <c r="B48" s="224"/>
      <c r="C48" s="224"/>
      <c r="D48" s="175" t="s">
        <v>28</v>
      </c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7"/>
      <c r="Q48" s="147"/>
      <c r="R48" s="148"/>
      <c r="S48" s="148"/>
      <c r="T48" s="147"/>
      <c r="U48" s="147"/>
      <c r="V48" s="147"/>
      <c r="W48" s="147"/>
      <c r="X48" s="147"/>
      <c r="Y48" s="147"/>
      <c r="Z48" s="147"/>
      <c r="AA48" s="147"/>
      <c r="AB48" s="144"/>
      <c r="AC48" s="144"/>
      <c r="AD48" s="144"/>
      <c r="AE48" s="144"/>
      <c r="AF48" s="144"/>
      <c r="AG48" s="144"/>
      <c r="AH48" s="144"/>
      <c r="AI48" s="144"/>
      <c r="AJ48" s="144"/>
      <c r="AK48" s="144"/>
      <c r="AL48" s="144"/>
      <c r="AM48" s="144"/>
      <c r="AN48" s="144"/>
      <c r="AO48" s="144"/>
      <c r="AP48" s="144"/>
      <c r="AQ48" s="144"/>
      <c r="AR48" s="138"/>
      <c r="AS48" s="176"/>
      <c r="AT48" s="152"/>
      <c r="AU48" s="152"/>
      <c r="AV48" s="152"/>
      <c r="AW48" s="152"/>
      <c r="AX48" s="152"/>
      <c r="AY48" s="152"/>
      <c r="AZ48" s="152"/>
      <c r="BA48" s="152"/>
      <c r="BB48" s="152"/>
      <c r="BC48" s="152"/>
      <c r="BD48" s="152"/>
      <c r="BE48" s="152"/>
      <c r="BF48" s="152"/>
      <c r="BG48" s="152"/>
      <c r="BH48" s="152"/>
      <c r="BI48" s="152"/>
      <c r="BJ48" s="152"/>
      <c r="BK48" s="152"/>
      <c r="BL48" s="152"/>
      <c r="BM48" s="152"/>
      <c r="BN48" s="152"/>
      <c r="BO48" s="152"/>
      <c r="BP48" s="152"/>
      <c r="BQ48" s="152"/>
      <c r="BR48" s="152"/>
      <c r="BS48" s="152"/>
      <c r="BT48" s="152"/>
      <c r="BU48" s="152"/>
      <c r="BV48" s="152"/>
      <c r="BW48" s="152"/>
      <c r="BX48" s="152"/>
      <c r="BY48" s="152"/>
      <c r="BZ48" s="152"/>
      <c r="CA48" s="152"/>
      <c r="CB48" s="152"/>
      <c r="CC48" s="152"/>
      <c r="CD48" s="152"/>
      <c r="CE48" s="152"/>
      <c r="CF48" s="152"/>
      <c r="CG48" s="152"/>
      <c r="CH48" s="152"/>
      <c r="CI48" s="152"/>
      <c r="CJ48" s="152"/>
      <c r="CK48" s="152"/>
      <c r="CL48" s="152"/>
      <c r="CM48" s="152"/>
      <c r="CN48" s="152"/>
      <c r="CO48" s="152"/>
      <c r="CP48" s="152"/>
      <c r="CQ48" s="152"/>
      <c r="CR48" s="152"/>
      <c r="CS48" s="152"/>
      <c r="CT48" s="152"/>
      <c r="CU48" s="152"/>
      <c r="CV48" s="152"/>
      <c r="CW48" s="152"/>
      <c r="CX48" s="152"/>
      <c r="CY48" s="152"/>
      <c r="CZ48" s="152"/>
      <c r="DA48" s="152"/>
      <c r="DB48" s="152"/>
      <c r="DC48" s="152"/>
      <c r="DD48" s="152"/>
    </row>
    <row r="49" spans="1:108" ht="60.75" hidden="1" customHeight="1">
      <c r="A49" s="94" t="s">
        <v>48</v>
      </c>
      <c r="B49" s="91"/>
      <c r="C49" s="91"/>
      <c r="D49" s="94"/>
      <c r="E49" s="108"/>
      <c r="F49" s="108"/>
      <c r="G49" s="108"/>
      <c r="H49" s="94"/>
      <c r="I49" s="94"/>
      <c r="J49" s="94"/>
      <c r="K49" s="94"/>
      <c r="L49" s="73"/>
      <c r="M49" s="73"/>
      <c r="N49" s="73"/>
      <c r="O49" s="73"/>
      <c r="P49" s="73"/>
      <c r="Q49" s="110"/>
      <c r="R49" s="159"/>
      <c r="S49" s="159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94"/>
      <c r="AS49" s="85"/>
    </row>
    <row r="50" spans="1:108" ht="40.5" hidden="1" customHeight="1">
      <c r="A50" s="214" t="s">
        <v>21</v>
      </c>
      <c r="B50" s="86" t="s">
        <v>49</v>
      </c>
      <c r="C50" s="214" t="s">
        <v>42</v>
      </c>
      <c r="D50" s="95" t="s">
        <v>18</v>
      </c>
      <c r="E50" s="108"/>
      <c r="F50" s="108"/>
      <c r="G50" s="108"/>
      <c r="H50" s="67"/>
      <c r="I50" s="67"/>
      <c r="J50" s="67"/>
      <c r="K50" s="67"/>
      <c r="L50" s="67"/>
      <c r="M50" s="67"/>
      <c r="N50" s="67"/>
      <c r="O50" s="67"/>
      <c r="P50" s="67"/>
      <c r="Q50" s="108"/>
      <c r="R50" s="157"/>
      <c r="S50" s="15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7"/>
      <c r="AK50" s="67"/>
      <c r="AL50" s="67"/>
      <c r="AM50" s="67"/>
      <c r="AN50" s="67"/>
      <c r="AO50" s="67"/>
      <c r="AP50" s="77"/>
      <c r="AQ50" s="77"/>
      <c r="AR50" s="77"/>
      <c r="AS50" s="85"/>
    </row>
    <row r="51" spans="1:108" ht="60.75" hidden="1" customHeight="1">
      <c r="A51" s="214"/>
      <c r="B51" s="86"/>
      <c r="C51" s="214"/>
      <c r="D51" s="91" t="s">
        <v>19</v>
      </c>
      <c r="E51" s="108"/>
      <c r="F51" s="108"/>
      <c r="G51" s="108"/>
      <c r="H51" s="71"/>
      <c r="I51" s="71"/>
      <c r="J51" s="71"/>
      <c r="K51" s="71"/>
      <c r="L51" s="71"/>
      <c r="M51" s="71"/>
      <c r="N51" s="71"/>
      <c r="O51" s="71"/>
      <c r="P51" s="71"/>
      <c r="Q51" s="109"/>
      <c r="R51" s="158"/>
      <c r="S51" s="158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  <c r="AK51" s="71"/>
      <c r="AL51" s="71"/>
      <c r="AM51" s="71"/>
      <c r="AN51" s="71"/>
      <c r="AO51" s="71"/>
      <c r="AP51" s="71"/>
      <c r="AQ51" s="71"/>
      <c r="AR51" s="94"/>
      <c r="AS51" s="85"/>
    </row>
    <row r="52" spans="1:108" ht="64.5" hidden="1" customHeight="1">
      <c r="A52" s="214"/>
      <c r="B52" s="86"/>
      <c r="C52" s="214"/>
      <c r="D52" s="91" t="s">
        <v>20</v>
      </c>
      <c r="E52" s="108"/>
      <c r="F52" s="108"/>
      <c r="G52" s="108"/>
      <c r="H52" s="71"/>
      <c r="I52" s="71"/>
      <c r="J52" s="71"/>
      <c r="K52" s="71"/>
      <c r="L52" s="71"/>
      <c r="M52" s="71"/>
      <c r="N52" s="71"/>
      <c r="O52" s="71"/>
      <c r="P52" s="71"/>
      <c r="Q52" s="109"/>
      <c r="R52" s="158"/>
      <c r="S52" s="158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  <c r="AI52" s="71"/>
      <c r="AJ52" s="71"/>
      <c r="AK52" s="71"/>
      <c r="AL52" s="71"/>
      <c r="AM52" s="71"/>
      <c r="AN52" s="71"/>
      <c r="AO52" s="71"/>
      <c r="AP52" s="71"/>
      <c r="AQ52" s="71"/>
      <c r="AR52" s="94"/>
      <c r="AS52" s="85"/>
    </row>
    <row r="53" spans="1:108" s="179" customFormat="1" ht="20.399999999999999">
      <c r="A53" s="214"/>
      <c r="B53" s="214" t="s">
        <v>87</v>
      </c>
      <c r="C53" s="214"/>
      <c r="D53" s="147" t="s">
        <v>18</v>
      </c>
      <c r="E53" s="129">
        <v>0</v>
      </c>
      <c r="F53" s="129">
        <v>0</v>
      </c>
      <c r="G53" s="129"/>
      <c r="H53" s="129">
        <v>0</v>
      </c>
      <c r="I53" s="129">
        <v>0</v>
      </c>
      <c r="J53" s="129"/>
      <c r="K53" s="129">
        <v>0</v>
      </c>
      <c r="L53" s="129">
        <v>0</v>
      </c>
      <c r="M53" s="129"/>
      <c r="N53" s="129">
        <v>0</v>
      </c>
      <c r="O53" s="129">
        <v>0</v>
      </c>
      <c r="P53" s="129"/>
      <c r="Q53" s="129">
        <v>0</v>
      </c>
      <c r="R53" s="131">
        <v>0</v>
      </c>
      <c r="S53" s="131"/>
      <c r="T53" s="129"/>
      <c r="U53" s="129"/>
      <c r="V53" s="129"/>
      <c r="W53" s="129"/>
      <c r="X53" s="129"/>
      <c r="Y53" s="129"/>
      <c r="Z53" s="129"/>
      <c r="AA53" s="129"/>
      <c r="AB53" s="129"/>
      <c r="AC53" s="129"/>
      <c r="AD53" s="129"/>
      <c r="AE53" s="129"/>
      <c r="AF53" s="129"/>
      <c r="AG53" s="129"/>
      <c r="AH53" s="129"/>
      <c r="AI53" s="129"/>
      <c r="AJ53" s="129"/>
      <c r="AK53" s="129"/>
      <c r="AL53" s="129"/>
      <c r="AM53" s="129"/>
      <c r="AN53" s="129"/>
      <c r="AO53" s="129"/>
      <c r="AP53" s="129"/>
      <c r="AQ53" s="129"/>
      <c r="AR53" s="147"/>
      <c r="AS53" s="177"/>
      <c r="AT53" s="178"/>
      <c r="AU53" s="178"/>
      <c r="AV53" s="178"/>
      <c r="AW53" s="178"/>
      <c r="AX53" s="178"/>
      <c r="AY53" s="178"/>
      <c r="AZ53" s="178"/>
      <c r="BA53" s="178"/>
      <c r="BB53" s="178"/>
      <c r="BC53" s="178"/>
      <c r="BD53" s="178"/>
      <c r="BE53" s="178"/>
      <c r="BF53" s="178"/>
      <c r="BG53" s="178"/>
      <c r="BH53" s="178"/>
      <c r="BI53" s="178"/>
      <c r="BJ53" s="178"/>
      <c r="BK53" s="178"/>
      <c r="BL53" s="178"/>
      <c r="BM53" s="178"/>
      <c r="BN53" s="178"/>
      <c r="BO53" s="178"/>
      <c r="BP53" s="178"/>
      <c r="BQ53" s="178"/>
      <c r="BR53" s="178"/>
      <c r="BS53" s="178"/>
      <c r="BT53" s="178"/>
      <c r="BU53" s="178"/>
      <c r="BV53" s="178"/>
      <c r="BW53" s="178"/>
      <c r="BX53" s="178"/>
      <c r="BY53" s="178"/>
      <c r="BZ53" s="178"/>
      <c r="CA53" s="178"/>
      <c r="CB53" s="178"/>
      <c r="CC53" s="178"/>
      <c r="CD53" s="178"/>
      <c r="CE53" s="178"/>
      <c r="CF53" s="178"/>
      <c r="CG53" s="178"/>
      <c r="CH53" s="178"/>
      <c r="CI53" s="178"/>
      <c r="CJ53" s="178"/>
      <c r="CK53" s="178"/>
      <c r="CL53" s="178"/>
      <c r="CM53" s="178"/>
      <c r="CN53" s="178"/>
      <c r="CO53" s="178"/>
      <c r="CP53" s="178"/>
      <c r="CQ53" s="178"/>
      <c r="CR53" s="178"/>
      <c r="CS53" s="178"/>
      <c r="CT53" s="178"/>
      <c r="CU53" s="178"/>
      <c r="CV53" s="178"/>
      <c r="CW53" s="178"/>
      <c r="CX53" s="178"/>
      <c r="CY53" s="178"/>
      <c r="CZ53" s="178"/>
      <c r="DA53" s="178"/>
      <c r="DB53" s="178"/>
      <c r="DC53" s="178"/>
      <c r="DD53" s="178"/>
    </row>
    <row r="54" spans="1:108" s="83" customFormat="1" ht="40.799999999999997">
      <c r="A54" s="214"/>
      <c r="B54" s="214"/>
      <c r="C54" s="214"/>
      <c r="D54" s="95" t="s">
        <v>27</v>
      </c>
      <c r="E54" s="108"/>
      <c r="F54" s="108"/>
      <c r="G54" s="108"/>
      <c r="H54" s="67"/>
      <c r="I54" s="67"/>
      <c r="J54" s="67"/>
      <c r="K54" s="67"/>
      <c r="L54" s="67"/>
      <c r="M54" s="67"/>
      <c r="N54" s="67"/>
      <c r="O54" s="67"/>
      <c r="P54" s="67"/>
      <c r="Q54" s="108"/>
      <c r="R54" s="157"/>
      <c r="S54" s="15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77"/>
      <c r="AS54" s="87"/>
      <c r="AT54" s="82"/>
      <c r="AU54" s="82"/>
      <c r="AV54" s="82"/>
      <c r="AW54" s="82"/>
      <c r="AX54" s="82"/>
      <c r="AY54" s="82"/>
      <c r="AZ54" s="82"/>
      <c r="BA54" s="82"/>
      <c r="BB54" s="82"/>
      <c r="BC54" s="82"/>
      <c r="BD54" s="82"/>
      <c r="BE54" s="82"/>
      <c r="BF54" s="82"/>
      <c r="BG54" s="82"/>
      <c r="BH54" s="82"/>
      <c r="BI54" s="82"/>
      <c r="BJ54" s="82"/>
      <c r="BK54" s="82"/>
      <c r="BL54" s="82"/>
      <c r="BM54" s="82"/>
      <c r="BN54" s="82"/>
      <c r="BO54" s="82"/>
      <c r="BP54" s="82"/>
      <c r="BQ54" s="82"/>
      <c r="BR54" s="82"/>
      <c r="BS54" s="82"/>
      <c r="BT54" s="82"/>
      <c r="BU54" s="82"/>
      <c r="BV54" s="82"/>
      <c r="BW54" s="82"/>
      <c r="BX54" s="82"/>
      <c r="BY54" s="82"/>
      <c r="BZ54" s="82"/>
      <c r="CA54" s="82"/>
      <c r="CB54" s="82"/>
      <c r="CC54" s="82"/>
      <c r="CD54" s="82"/>
      <c r="CE54" s="82"/>
      <c r="CF54" s="82"/>
      <c r="CG54" s="82"/>
      <c r="CH54" s="82"/>
      <c r="CI54" s="82"/>
      <c r="CJ54" s="82"/>
      <c r="CK54" s="82"/>
      <c r="CL54" s="82"/>
      <c r="CM54" s="82"/>
      <c r="CN54" s="82"/>
      <c r="CO54" s="82"/>
      <c r="CP54" s="82"/>
      <c r="CQ54" s="82"/>
      <c r="CR54" s="82"/>
      <c r="CS54" s="82"/>
      <c r="CT54" s="82"/>
      <c r="CU54" s="82"/>
      <c r="CV54" s="82"/>
      <c r="CW54" s="82"/>
      <c r="CX54" s="82"/>
      <c r="CY54" s="82"/>
      <c r="CZ54" s="82"/>
      <c r="DA54" s="82"/>
      <c r="DB54" s="82"/>
      <c r="DC54" s="82"/>
      <c r="DD54" s="82"/>
    </row>
    <row r="55" spans="1:108" s="83" customFormat="1" ht="134.25" customHeight="1">
      <c r="A55" s="214"/>
      <c r="B55" s="214"/>
      <c r="C55" s="214"/>
      <c r="D55" s="88" t="s">
        <v>28</v>
      </c>
      <c r="E55" s="108"/>
      <c r="F55" s="108"/>
      <c r="G55" s="108"/>
      <c r="H55" s="67"/>
      <c r="I55" s="67"/>
      <c r="J55" s="67"/>
      <c r="K55" s="67"/>
      <c r="L55" s="67"/>
      <c r="M55" s="67"/>
      <c r="N55" s="67"/>
      <c r="O55" s="67"/>
      <c r="P55" s="67"/>
      <c r="Q55" s="108"/>
      <c r="R55" s="157"/>
      <c r="S55" s="15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77"/>
      <c r="AS55" s="87"/>
      <c r="AT55" s="82"/>
      <c r="AU55" s="82"/>
      <c r="AV55" s="82"/>
      <c r="AW55" s="82"/>
      <c r="AX55" s="82"/>
      <c r="AY55" s="82"/>
      <c r="AZ55" s="82"/>
      <c r="BA55" s="82"/>
      <c r="BB55" s="82"/>
      <c r="BC55" s="82"/>
      <c r="BD55" s="82"/>
      <c r="BE55" s="82"/>
      <c r="BF55" s="82"/>
      <c r="BG55" s="82"/>
      <c r="BH55" s="82"/>
      <c r="BI55" s="82"/>
      <c r="BJ55" s="82"/>
      <c r="BK55" s="82"/>
      <c r="BL55" s="82"/>
      <c r="BM55" s="82"/>
      <c r="BN55" s="82"/>
      <c r="BO55" s="82"/>
      <c r="BP55" s="82"/>
      <c r="BQ55" s="82"/>
      <c r="BR55" s="82"/>
      <c r="BS55" s="82"/>
      <c r="BT55" s="82"/>
      <c r="BU55" s="82"/>
      <c r="BV55" s="82"/>
      <c r="BW55" s="82"/>
      <c r="BX55" s="82"/>
      <c r="BY55" s="82"/>
      <c r="BZ55" s="82"/>
      <c r="CA55" s="82"/>
      <c r="CB55" s="82"/>
      <c r="CC55" s="82"/>
      <c r="CD55" s="82"/>
      <c r="CE55" s="82"/>
      <c r="CF55" s="82"/>
      <c r="CG55" s="82"/>
      <c r="CH55" s="82"/>
      <c r="CI55" s="82"/>
      <c r="CJ55" s="82"/>
      <c r="CK55" s="82"/>
      <c r="CL55" s="82"/>
      <c r="CM55" s="82"/>
      <c r="CN55" s="82"/>
      <c r="CO55" s="82"/>
      <c r="CP55" s="82"/>
      <c r="CQ55" s="82"/>
      <c r="CR55" s="82"/>
      <c r="CS55" s="82"/>
      <c r="CT55" s="82"/>
      <c r="CU55" s="82"/>
      <c r="CV55" s="82"/>
      <c r="CW55" s="82"/>
      <c r="CX55" s="82"/>
      <c r="CY55" s="82"/>
      <c r="CZ55" s="82"/>
      <c r="DA55" s="82"/>
      <c r="DB55" s="82"/>
      <c r="DC55" s="82"/>
      <c r="DD55" s="82"/>
    </row>
    <row r="56" spans="1:108" s="137" customFormat="1">
      <c r="A56" s="212" t="s">
        <v>88</v>
      </c>
      <c r="B56" s="212"/>
      <c r="C56" s="212"/>
      <c r="D56" s="128" t="s">
        <v>18</v>
      </c>
      <c r="E56" s="129">
        <v>0</v>
      </c>
      <c r="F56" s="129">
        <v>0</v>
      </c>
      <c r="G56" s="129"/>
      <c r="H56" s="144">
        <v>0</v>
      </c>
      <c r="I56" s="144">
        <v>0</v>
      </c>
      <c r="J56" s="144"/>
      <c r="K56" s="144">
        <v>0</v>
      </c>
      <c r="L56" s="144">
        <v>0</v>
      </c>
      <c r="M56" s="144"/>
      <c r="N56" s="144">
        <v>0</v>
      </c>
      <c r="O56" s="144">
        <v>0</v>
      </c>
      <c r="P56" s="144"/>
      <c r="Q56" s="144">
        <v>0</v>
      </c>
      <c r="R56" s="144">
        <v>0</v>
      </c>
      <c r="S56" s="145"/>
      <c r="T56" s="144"/>
      <c r="U56" s="144"/>
      <c r="V56" s="144"/>
      <c r="W56" s="144"/>
      <c r="X56" s="144"/>
      <c r="Y56" s="144"/>
      <c r="Z56" s="144"/>
      <c r="AA56" s="144"/>
      <c r="AB56" s="144"/>
      <c r="AC56" s="144"/>
      <c r="AD56" s="144"/>
      <c r="AE56" s="144"/>
      <c r="AF56" s="144"/>
      <c r="AG56" s="144"/>
      <c r="AH56" s="144"/>
      <c r="AI56" s="144"/>
      <c r="AJ56" s="144"/>
      <c r="AK56" s="144"/>
      <c r="AL56" s="144"/>
      <c r="AM56" s="144"/>
      <c r="AN56" s="144"/>
      <c r="AO56" s="144"/>
      <c r="AP56" s="144"/>
      <c r="AQ56" s="144"/>
      <c r="AR56" s="138"/>
      <c r="AS56" s="174"/>
      <c r="AT56" s="152"/>
      <c r="AU56" s="152"/>
      <c r="AV56" s="152"/>
      <c r="AW56" s="152"/>
      <c r="AX56" s="152"/>
      <c r="AY56" s="152"/>
      <c r="AZ56" s="152"/>
      <c r="BA56" s="152"/>
      <c r="BB56" s="152"/>
      <c r="BC56" s="152"/>
      <c r="BD56" s="152"/>
      <c r="BE56" s="152"/>
      <c r="BF56" s="152"/>
      <c r="BG56" s="152"/>
      <c r="BH56" s="152"/>
      <c r="BI56" s="152"/>
      <c r="BJ56" s="152"/>
      <c r="BK56" s="152"/>
      <c r="BL56" s="152"/>
      <c r="BM56" s="152"/>
      <c r="BN56" s="152"/>
      <c r="BO56" s="152"/>
      <c r="BP56" s="152"/>
      <c r="BQ56" s="152"/>
      <c r="BR56" s="152"/>
      <c r="BS56" s="152"/>
      <c r="BT56" s="152"/>
      <c r="BU56" s="152"/>
      <c r="BV56" s="152"/>
      <c r="BW56" s="152"/>
      <c r="BX56" s="152"/>
      <c r="BY56" s="152"/>
      <c r="BZ56" s="152"/>
      <c r="CA56" s="152"/>
      <c r="CB56" s="152"/>
      <c r="CC56" s="152"/>
      <c r="CD56" s="152"/>
      <c r="CE56" s="152"/>
      <c r="CF56" s="152"/>
      <c r="CG56" s="152"/>
      <c r="CH56" s="152"/>
      <c r="CI56" s="152"/>
      <c r="CJ56" s="152"/>
      <c r="CK56" s="152"/>
      <c r="CL56" s="152"/>
      <c r="CM56" s="152"/>
      <c r="CN56" s="152"/>
      <c r="CO56" s="152"/>
      <c r="CP56" s="152"/>
      <c r="CQ56" s="152"/>
      <c r="CR56" s="152"/>
      <c r="CS56" s="152"/>
      <c r="CT56" s="152"/>
      <c r="CU56" s="152"/>
      <c r="CV56" s="152"/>
      <c r="CW56" s="152"/>
      <c r="CX56" s="152"/>
      <c r="CY56" s="152"/>
      <c r="CZ56" s="152"/>
      <c r="DA56" s="152"/>
      <c r="DB56" s="152"/>
      <c r="DC56" s="152"/>
      <c r="DD56" s="152"/>
    </row>
    <row r="57" spans="1:108" ht="43.5" customHeight="1">
      <c r="A57" s="212"/>
      <c r="B57" s="212"/>
      <c r="C57" s="212"/>
      <c r="D57" s="91" t="s">
        <v>27</v>
      </c>
      <c r="E57" s="108"/>
      <c r="F57" s="108"/>
      <c r="G57" s="108"/>
      <c r="H57" s="71"/>
      <c r="I57" s="71"/>
      <c r="J57" s="71"/>
      <c r="K57" s="71"/>
      <c r="L57" s="71"/>
      <c r="M57" s="71"/>
      <c r="N57" s="71"/>
      <c r="O57" s="71"/>
      <c r="P57" s="71"/>
      <c r="Q57" s="109"/>
      <c r="R57" s="158"/>
      <c r="S57" s="158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1"/>
      <c r="AK57" s="71"/>
      <c r="AL57" s="71"/>
      <c r="AM57" s="71"/>
      <c r="AN57" s="71"/>
      <c r="AO57" s="71"/>
      <c r="AP57" s="71"/>
      <c r="AQ57" s="71"/>
      <c r="AR57" s="94"/>
      <c r="AS57" s="85"/>
    </row>
    <row r="58" spans="1:108" ht="67.5" customHeight="1">
      <c r="A58" s="212"/>
      <c r="B58" s="212"/>
      <c r="C58" s="212"/>
      <c r="D58" s="70" t="s">
        <v>28</v>
      </c>
      <c r="E58" s="108"/>
      <c r="F58" s="108"/>
      <c r="G58" s="108"/>
      <c r="H58" s="71"/>
      <c r="I58" s="71"/>
      <c r="J58" s="71"/>
      <c r="K58" s="71"/>
      <c r="L58" s="71"/>
      <c r="M58" s="71"/>
      <c r="N58" s="71"/>
      <c r="O58" s="71"/>
      <c r="P58" s="71"/>
      <c r="Q58" s="109"/>
      <c r="R58" s="158"/>
      <c r="S58" s="158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1"/>
      <c r="AJ58" s="71"/>
      <c r="AK58" s="71"/>
      <c r="AL58" s="71"/>
      <c r="AM58" s="71"/>
      <c r="AN58" s="71"/>
      <c r="AO58" s="71"/>
      <c r="AP58" s="71"/>
      <c r="AQ58" s="71"/>
      <c r="AR58" s="94"/>
      <c r="AS58" s="85"/>
    </row>
    <row r="59" spans="1:108" ht="2.25" customHeight="1">
      <c r="A59" s="225" t="s">
        <v>43</v>
      </c>
      <c r="B59" s="225" t="s">
        <v>89</v>
      </c>
      <c r="C59" s="225" t="s">
        <v>42</v>
      </c>
      <c r="D59" s="91" t="s">
        <v>18</v>
      </c>
      <c r="E59" s="114">
        <f>E78</f>
        <v>2700</v>
      </c>
      <c r="F59" s="114"/>
      <c r="G59" s="114"/>
      <c r="H59" s="95">
        <f t="shared" ref="H59:AO59" si="16">H78</f>
        <v>0</v>
      </c>
      <c r="I59" s="95">
        <f t="shared" si="16"/>
        <v>0</v>
      </c>
      <c r="J59" s="95"/>
      <c r="K59" s="95">
        <f t="shared" si="16"/>
        <v>0</v>
      </c>
      <c r="L59" s="95">
        <f t="shared" si="16"/>
        <v>0</v>
      </c>
      <c r="M59" s="95"/>
      <c r="N59" s="95">
        <f t="shared" si="16"/>
        <v>0</v>
      </c>
      <c r="O59" s="95"/>
      <c r="P59" s="95"/>
      <c r="Q59" s="114">
        <f t="shared" si="16"/>
        <v>0</v>
      </c>
      <c r="R59" s="163"/>
      <c r="S59" s="163"/>
      <c r="T59" s="95">
        <f t="shared" si="16"/>
        <v>0</v>
      </c>
      <c r="U59" s="95"/>
      <c r="V59" s="95"/>
      <c r="W59" s="95">
        <f t="shared" si="16"/>
        <v>0</v>
      </c>
      <c r="X59" s="95"/>
      <c r="Y59" s="95"/>
      <c r="Z59" s="95">
        <f t="shared" si="16"/>
        <v>0</v>
      </c>
      <c r="AA59" s="95"/>
      <c r="AB59" s="95"/>
      <c r="AC59" s="95">
        <f t="shared" si="16"/>
        <v>0</v>
      </c>
      <c r="AD59" s="95"/>
      <c r="AE59" s="95"/>
      <c r="AF59" s="95">
        <f t="shared" si="16"/>
        <v>0</v>
      </c>
      <c r="AG59" s="95"/>
      <c r="AH59" s="95"/>
      <c r="AI59" s="95">
        <f t="shared" si="16"/>
        <v>0</v>
      </c>
      <c r="AJ59" s="95"/>
      <c r="AK59" s="95"/>
      <c r="AL59" s="95">
        <f t="shared" si="16"/>
        <v>0</v>
      </c>
      <c r="AM59" s="95"/>
      <c r="AN59" s="95"/>
      <c r="AO59" s="95">
        <f t="shared" si="16"/>
        <v>2700</v>
      </c>
      <c r="AP59" s="91"/>
      <c r="AQ59" s="91"/>
      <c r="AR59" s="91"/>
      <c r="AS59" s="85"/>
    </row>
    <row r="60" spans="1:108" s="83" customFormat="1" ht="50.25" hidden="1" customHeight="1">
      <c r="A60" s="226"/>
      <c r="B60" s="226"/>
      <c r="C60" s="226"/>
      <c r="D60" s="95" t="s">
        <v>27</v>
      </c>
      <c r="E60" s="114">
        <f>E79</f>
        <v>2700</v>
      </c>
      <c r="F60" s="114"/>
      <c r="G60" s="114"/>
      <c r="H60" s="95">
        <f t="shared" ref="H60:AO60" si="17">H79</f>
        <v>0</v>
      </c>
      <c r="I60" s="95">
        <f t="shared" si="17"/>
        <v>0</v>
      </c>
      <c r="J60" s="95"/>
      <c r="K60" s="95">
        <f t="shared" si="17"/>
        <v>0</v>
      </c>
      <c r="L60" s="95">
        <f t="shared" si="17"/>
        <v>0</v>
      </c>
      <c r="M60" s="95"/>
      <c r="N60" s="95">
        <f t="shared" si="17"/>
        <v>0</v>
      </c>
      <c r="O60" s="95"/>
      <c r="P60" s="95"/>
      <c r="Q60" s="114">
        <f t="shared" si="17"/>
        <v>0</v>
      </c>
      <c r="R60" s="163"/>
      <c r="S60" s="163"/>
      <c r="T60" s="95">
        <f t="shared" si="17"/>
        <v>0</v>
      </c>
      <c r="U60" s="95"/>
      <c r="V60" s="95"/>
      <c r="W60" s="95">
        <f t="shared" si="17"/>
        <v>0</v>
      </c>
      <c r="X60" s="95"/>
      <c r="Y60" s="95"/>
      <c r="Z60" s="95">
        <f t="shared" si="17"/>
        <v>0</v>
      </c>
      <c r="AA60" s="95"/>
      <c r="AB60" s="95"/>
      <c r="AC60" s="95">
        <f t="shared" si="17"/>
        <v>0</v>
      </c>
      <c r="AD60" s="95"/>
      <c r="AE60" s="95"/>
      <c r="AF60" s="95">
        <f t="shared" si="17"/>
        <v>0</v>
      </c>
      <c r="AG60" s="95"/>
      <c r="AH60" s="95"/>
      <c r="AI60" s="95">
        <f t="shared" si="17"/>
        <v>0</v>
      </c>
      <c r="AJ60" s="95"/>
      <c r="AK60" s="95"/>
      <c r="AL60" s="95">
        <f t="shared" si="17"/>
        <v>0</v>
      </c>
      <c r="AM60" s="95"/>
      <c r="AN60" s="95"/>
      <c r="AO60" s="95">
        <f t="shared" si="17"/>
        <v>2700</v>
      </c>
      <c r="AP60" s="95"/>
      <c r="AQ60" s="95"/>
      <c r="AR60" s="95"/>
      <c r="AS60" s="87"/>
      <c r="AT60" s="82"/>
      <c r="AU60" s="82"/>
      <c r="AV60" s="82"/>
      <c r="AW60" s="82"/>
      <c r="AX60" s="82"/>
      <c r="AY60" s="82"/>
      <c r="AZ60" s="82"/>
      <c r="BA60" s="82"/>
      <c r="BB60" s="82"/>
      <c r="BC60" s="82"/>
      <c r="BD60" s="82"/>
      <c r="BE60" s="82"/>
      <c r="BF60" s="82"/>
      <c r="BG60" s="82"/>
      <c r="BH60" s="82"/>
      <c r="BI60" s="82"/>
      <c r="BJ60" s="82"/>
      <c r="BK60" s="82"/>
      <c r="BL60" s="82"/>
      <c r="BM60" s="82"/>
      <c r="BN60" s="82"/>
      <c r="BO60" s="82"/>
      <c r="BP60" s="82"/>
      <c r="BQ60" s="82"/>
      <c r="BR60" s="82"/>
      <c r="BS60" s="82"/>
      <c r="BT60" s="82"/>
      <c r="BU60" s="82"/>
      <c r="BV60" s="82"/>
      <c r="BW60" s="82"/>
      <c r="BX60" s="82"/>
      <c r="BY60" s="82"/>
      <c r="BZ60" s="82"/>
      <c r="CA60" s="82"/>
      <c r="CB60" s="82"/>
      <c r="CC60" s="82"/>
      <c r="CD60" s="82"/>
      <c r="CE60" s="82"/>
      <c r="CF60" s="82"/>
      <c r="CG60" s="82"/>
      <c r="CH60" s="82"/>
      <c r="CI60" s="82"/>
      <c r="CJ60" s="82"/>
      <c r="CK60" s="82"/>
      <c r="CL60" s="82"/>
      <c r="CM60" s="82"/>
      <c r="CN60" s="82"/>
      <c r="CO60" s="82"/>
      <c r="CP60" s="82"/>
      <c r="CQ60" s="82"/>
      <c r="CR60" s="82"/>
      <c r="CS60" s="82"/>
      <c r="CT60" s="82"/>
      <c r="CU60" s="82"/>
      <c r="CV60" s="82"/>
      <c r="CW60" s="82"/>
      <c r="CX60" s="82"/>
      <c r="CY60" s="82"/>
      <c r="CZ60" s="82"/>
      <c r="DA60" s="82"/>
      <c r="DB60" s="82"/>
      <c r="DC60" s="82"/>
      <c r="DD60" s="82"/>
    </row>
    <row r="61" spans="1:108" s="179" customFormat="1" ht="72" customHeight="1">
      <c r="A61" s="226"/>
      <c r="B61" s="226"/>
      <c r="C61" s="226"/>
      <c r="D61" s="180" t="s">
        <v>24</v>
      </c>
      <c r="E61" s="150">
        <f>E75</f>
        <v>2700</v>
      </c>
      <c r="F61" s="150">
        <f>F75</f>
        <v>0</v>
      </c>
      <c r="G61" s="150"/>
      <c r="H61" s="150">
        <v>0</v>
      </c>
      <c r="I61" s="150">
        <v>0</v>
      </c>
      <c r="J61" s="150"/>
      <c r="K61" s="150">
        <v>0</v>
      </c>
      <c r="L61" s="150">
        <v>0</v>
      </c>
      <c r="M61" s="150"/>
      <c r="N61" s="150">
        <v>0</v>
      </c>
      <c r="O61" s="150">
        <v>0</v>
      </c>
      <c r="P61" s="150"/>
      <c r="Q61" s="150">
        <v>0</v>
      </c>
      <c r="R61" s="150">
        <v>0</v>
      </c>
      <c r="S61" s="151"/>
      <c r="T61" s="150"/>
      <c r="U61" s="150"/>
      <c r="V61" s="150"/>
      <c r="W61" s="150"/>
      <c r="X61" s="150"/>
      <c r="Y61" s="150"/>
      <c r="Z61" s="150"/>
      <c r="AA61" s="150"/>
      <c r="AB61" s="150"/>
      <c r="AC61" s="150"/>
      <c r="AD61" s="150"/>
      <c r="AE61" s="150"/>
      <c r="AF61" s="150"/>
      <c r="AG61" s="150"/>
      <c r="AH61" s="150"/>
      <c r="AI61" s="150"/>
      <c r="AJ61" s="150"/>
      <c r="AK61" s="150"/>
      <c r="AL61" s="150"/>
      <c r="AM61" s="150"/>
      <c r="AN61" s="150"/>
      <c r="AO61" s="150"/>
      <c r="AP61" s="150"/>
      <c r="AQ61" s="150"/>
      <c r="AR61" s="150"/>
      <c r="AS61" s="177"/>
      <c r="AT61" s="178"/>
      <c r="AU61" s="178"/>
      <c r="AV61" s="178"/>
      <c r="AW61" s="178"/>
      <c r="AX61" s="178"/>
      <c r="AY61" s="178"/>
      <c r="AZ61" s="178"/>
      <c r="BA61" s="178"/>
      <c r="BB61" s="178"/>
      <c r="BC61" s="178"/>
      <c r="BD61" s="178"/>
      <c r="BE61" s="178"/>
      <c r="BF61" s="178"/>
      <c r="BG61" s="178"/>
      <c r="BH61" s="178"/>
      <c r="BI61" s="178"/>
      <c r="BJ61" s="178"/>
      <c r="BK61" s="178"/>
      <c r="BL61" s="178"/>
      <c r="BM61" s="178"/>
      <c r="BN61" s="178"/>
      <c r="BO61" s="178"/>
      <c r="BP61" s="178"/>
      <c r="BQ61" s="178"/>
      <c r="BR61" s="178"/>
      <c r="BS61" s="178"/>
      <c r="BT61" s="178"/>
      <c r="BU61" s="178"/>
      <c r="BV61" s="178"/>
      <c r="BW61" s="178"/>
      <c r="BX61" s="178"/>
      <c r="BY61" s="178"/>
      <c r="BZ61" s="178"/>
      <c r="CA61" s="178"/>
      <c r="CB61" s="178"/>
      <c r="CC61" s="178"/>
      <c r="CD61" s="178"/>
      <c r="CE61" s="178"/>
      <c r="CF61" s="178"/>
      <c r="CG61" s="178"/>
      <c r="CH61" s="178"/>
      <c r="CI61" s="178"/>
      <c r="CJ61" s="178"/>
      <c r="CK61" s="178"/>
      <c r="CL61" s="178"/>
      <c r="CM61" s="178"/>
      <c r="CN61" s="178"/>
      <c r="CO61" s="178"/>
      <c r="CP61" s="178"/>
      <c r="CQ61" s="178"/>
      <c r="CR61" s="178"/>
      <c r="CS61" s="178"/>
      <c r="CT61" s="178"/>
      <c r="CU61" s="178"/>
      <c r="CV61" s="178"/>
      <c r="CW61" s="178"/>
      <c r="CX61" s="178"/>
      <c r="CY61" s="178"/>
      <c r="CZ61" s="178"/>
      <c r="DA61" s="178"/>
      <c r="DB61" s="178"/>
      <c r="DC61" s="178"/>
      <c r="DD61" s="178"/>
    </row>
    <row r="62" spans="1:108" s="179" customFormat="1" ht="40.5" hidden="1" customHeight="1">
      <c r="A62" s="226"/>
      <c r="B62" s="226"/>
      <c r="C62" s="226"/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0"/>
      <c r="O62" s="150"/>
      <c r="P62" s="150"/>
      <c r="Q62" s="150"/>
      <c r="R62" s="150"/>
      <c r="S62" s="151"/>
      <c r="T62" s="150"/>
      <c r="U62" s="150"/>
      <c r="V62" s="150"/>
      <c r="W62" s="150"/>
      <c r="X62" s="150"/>
      <c r="Y62" s="150"/>
      <c r="Z62" s="150"/>
      <c r="AA62" s="150"/>
      <c r="AB62" s="150"/>
      <c r="AC62" s="150"/>
      <c r="AD62" s="150"/>
      <c r="AE62" s="150"/>
      <c r="AF62" s="150"/>
      <c r="AG62" s="150"/>
      <c r="AH62" s="150"/>
      <c r="AI62" s="150"/>
      <c r="AJ62" s="150"/>
      <c r="AK62" s="150"/>
      <c r="AL62" s="150"/>
      <c r="AM62" s="150"/>
      <c r="AN62" s="150"/>
      <c r="AO62" s="150"/>
      <c r="AP62" s="150"/>
      <c r="AQ62" s="150"/>
      <c r="AR62" s="150"/>
      <c r="AS62" s="177"/>
      <c r="AT62" s="178"/>
      <c r="AU62" s="178"/>
      <c r="AV62" s="178"/>
      <c r="AW62" s="178"/>
      <c r="AX62" s="178"/>
      <c r="AY62" s="178"/>
      <c r="AZ62" s="178"/>
      <c r="BA62" s="178"/>
      <c r="BB62" s="178"/>
      <c r="BC62" s="178"/>
      <c r="BD62" s="178"/>
      <c r="BE62" s="178"/>
      <c r="BF62" s="178"/>
      <c r="BG62" s="178"/>
      <c r="BH62" s="178"/>
      <c r="BI62" s="178"/>
      <c r="BJ62" s="178"/>
      <c r="BK62" s="178"/>
      <c r="BL62" s="178"/>
      <c r="BM62" s="178"/>
      <c r="BN62" s="178"/>
      <c r="BO62" s="178"/>
      <c r="BP62" s="178"/>
      <c r="BQ62" s="178"/>
      <c r="BR62" s="178"/>
      <c r="BS62" s="178"/>
      <c r="BT62" s="178"/>
      <c r="BU62" s="178"/>
      <c r="BV62" s="178"/>
      <c r="BW62" s="178"/>
      <c r="BX62" s="178"/>
      <c r="BY62" s="178"/>
      <c r="BZ62" s="178"/>
      <c r="CA62" s="178"/>
      <c r="CB62" s="178"/>
      <c r="CC62" s="178"/>
      <c r="CD62" s="178"/>
      <c r="CE62" s="178"/>
      <c r="CF62" s="178"/>
      <c r="CG62" s="178"/>
      <c r="CH62" s="178"/>
      <c r="CI62" s="178"/>
      <c r="CJ62" s="178"/>
      <c r="CK62" s="178"/>
      <c r="CL62" s="178"/>
      <c r="CM62" s="178"/>
      <c r="CN62" s="178"/>
      <c r="CO62" s="178"/>
      <c r="CP62" s="178"/>
      <c r="CQ62" s="178"/>
      <c r="CR62" s="178"/>
      <c r="CS62" s="178"/>
      <c r="CT62" s="178"/>
      <c r="CU62" s="178"/>
      <c r="CV62" s="178"/>
      <c r="CW62" s="178"/>
      <c r="CX62" s="178"/>
      <c r="CY62" s="178"/>
      <c r="CZ62" s="178"/>
      <c r="DA62" s="178"/>
      <c r="DB62" s="178"/>
      <c r="DC62" s="178"/>
      <c r="DD62" s="178"/>
    </row>
    <row r="63" spans="1:108" s="179" customFormat="1" ht="60.75" hidden="1" customHeight="1">
      <c r="A63" s="226"/>
      <c r="B63" s="226"/>
      <c r="C63" s="226"/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0"/>
      <c r="O63" s="150"/>
      <c r="P63" s="150"/>
      <c r="Q63" s="150"/>
      <c r="R63" s="150"/>
      <c r="S63" s="151"/>
      <c r="T63" s="150"/>
      <c r="U63" s="150"/>
      <c r="V63" s="150"/>
      <c r="W63" s="150"/>
      <c r="X63" s="150"/>
      <c r="Y63" s="150"/>
      <c r="Z63" s="150"/>
      <c r="AA63" s="150"/>
      <c r="AB63" s="150"/>
      <c r="AC63" s="150"/>
      <c r="AD63" s="150"/>
      <c r="AE63" s="150"/>
      <c r="AF63" s="150"/>
      <c r="AG63" s="150"/>
      <c r="AH63" s="150"/>
      <c r="AI63" s="150"/>
      <c r="AJ63" s="150"/>
      <c r="AK63" s="150"/>
      <c r="AL63" s="150"/>
      <c r="AM63" s="150"/>
      <c r="AN63" s="150"/>
      <c r="AO63" s="150"/>
      <c r="AP63" s="150"/>
      <c r="AQ63" s="150"/>
      <c r="AR63" s="150"/>
      <c r="AS63" s="177"/>
      <c r="AT63" s="178"/>
      <c r="AU63" s="178"/>
      <c r="AV63" s="178"/>
      <c r="AW63" s="178"/>
      <c r="AX63" s="178"/>
      <c r="AY63" s="178"/>
      <c r="AZ63" s="178"/>
      <c r="BA63" s="178"/>
      <c r="BB63" s="178"/>
      <c r="BC63" s="178"/>
      <c r="BD63" s="178"/>
      <c r="BE63" s="178"/>
      <c r="BF63" s="178"/>
      <c r="BG63" s="178"/>
      <c r="BH63" s="178"/>
      <c r="BI63" s="178"/>
      <c r="BJ63" s="178"/>
      <c r="BK63" s="178"/>
      <c r="BL63" s="178"/>
      <c r="BM63" s="178"/>
      <c r="BN63" s="178"/>
      <c r="BO63" s="178"/>
      <c r="BP63" s="178"/>
      <c r="BQ63" s="178"/>
      <c r="BR63" s="178"/>
      <c r="BS63" s="178"/>
      <c r="BT63" s="178"/>
      <c r="BU63" s="178"/>
      <c r="BV63" s="178"/>
      <c r="BW63" s="178"/>
      <c r="BX63" s="178"/>
      <c r="BY63" s="178"/>
      <c r="BZ63" s="178"/>
      <c r="CA63" s="178"/>
      <c r="CB63" s="178"/>
      <c r="CC63" s="178"/>
      <c r="CD63" s="178"/>
      <c r="CE63" s="178"/>
      <c r="CF63" s="178"/>
      <c r="CG63" s="178"/>
      <c r="CH63" s="178"/>
      <c r="CI63" s="178"/>
      <c r="CJ63" s="178"/>
      <c r="CK63" s="178"/>
      <c r="CL63" s="178"/>
      <c r="CM63" s="178"/>
      <c r="CN63" s="178"/>
      <c r="CO63" s="178"/>
      <c r="CP63" s="178"/>
      <c r="CQ63" s="178"/>
      <c r="CR63" s="178"/>
      <c r="CS63" s="178"/>
      <c r="CT63" s="178"/>
      <c r="CU63" s="178"/>
      <c r="CV63" s="178"/>
      <c r="CW63" s="178"/>
      <c r="CX63" s="178"/>
      <c r="CY63" s="178"/>
      <c r="CZ63" s="178"/>
      <c r="DA63" s="178"/>
      <c r="DB63" s="178"/>
      <c r="DC63" s="178"/>
      <c r="DD63" s="178"/>
    </row>
    <row r="64" spans="1:108" s="179" customFormat="1" ht="135.75" hidden="1" customHeight="1">
      <c r="A64" s="226"/>
      <c r="B64" s="226"/>
      <c r="C64" s="226"/>
      <c r="D64" s="150"/>
      <c r="E64" s="150"/>
      <c r="F64" s="150"/>
      <c r="G64" s="150"/>
      <c r="H64" s="150"/>
      <c r="I64" s="150"/>
      <c r="J64" s="150"/>
      <c r="K64" s="150"/>
      <c r="L64" s="150"/>
      <c r="M64" s="150"/>
      <c r="N64" s="150"/>
      <c r="O64" s="150"/>
      <c r="P64" s="150"/>
      <c r="Q64" s="150"/>
      <c r="R64" s="150"/>
      <c r="S64" s="151"/>
      <c r="T64" s="150"/>
      <c r="U64" s="150"/>
      <c r="V64" s="150"/>
      <c r="W64" s="150"/>
      <c r="X64" s="150"/>
      <c r="Y64" s="150"/>
      <c r="Z64" s="150"/>
      <c r="AA64" s="150"/>
      <c r="AB64" s="150"/>
      <c r="AC64" s="150"/>
      <c r="AD64" s="150"/>
      <c r="AE64" s="150"/>
      <c r="AF64" s="150"/>
      <c r="AG64" s="150"/>
      <c r="AH64" s="150"/>
      <c r="AI64" s="150"/>
      <c r="AJ64" s="150"/>
      <c r="AK64" s="150"/>
      <c r="AL64" s="150"/>
      <c r="AM64" s="150"/>
      <c r="AN64" s="150"/>
      <c r="AO64" s="150"/>
      <c r="AP64" s="150"/>
      <c r="AQ64" s="150"/>
      <c r="AR64" s="150"/>
      <c r="AS64" s="171"/>
      <c r="AT64" s="178"/>
      <c r="AU64" s="178"/>
      <c r="AV64" s="178"/>
      <c r="AW64" s="178"/>
      <c r="AX64" s="178"/>
      <c r="AY64" s="178"/>
      <c r="AZ64" s="178"/>
      <c r="BA64" s="178"/>
      <c r="BB64" s="178"/>
      <c r="BC64" s="178"/>
      <c r="BD64" s="178"/>
      <c r="BE64" s="178"/>
      <c r="BF64" s="178"/>
      <c r="BG64" s="178"/>
      <c r="BH64" s="178"/>
      <c r="BI64" s="178"/>
      <c r="BJ64" s="178"/>
      <c r="BK64" s="178"/>
      <c r="BL64" s="178"/>
      <c r="BM64" s="178"/>
      <c r="BN64" s="178"/>
      <c r="BO64" s="178"/>
      <c r="BP64" s="178"/>
      <c r="BQ64" s="178"/>
      <c r="BR64" s="178"/>
      <c r="BS64" s="178"/>
      <c r="BT64" s="178"/>
      <c r="BU64" s="178"/>
      <c r="BV64" s="178"/>
      <c r="BW64" s="178"/>
      <c r="BX64" s="178"/>
      <c r="BY64" s="178"/>
      <c r="BZ64" s="178"/>
      <c r="CA64" s="178"/>
      <c r="CB64" s="178"/>
      <c r="CC64" s="178"/>
      <c r="CD64" s="178"/>
      <c r="CE64" s="178"/>
      <c r="CF64" s="178"/>
      <c r="CG64" s="178"/>
      <c r="CH64" s="178"/>
      <c r="CI64" s="178"/>
      <c r="CJ64" s="178"/>
      <c r="CK64" s="178"/>
      <c r="CL64" s="178"/>
      <c r="CM64" s="178"/>
      <c r="CN64" s="178"/>
      <c r="CO64" s="178"/>
      <c r="CP64" s="178"/>
      <c r="CQ64" s="178"/>
      <c r="CR64" s="178"/>
      <c r="CS64" s="178"/>
      <c r="CT64" s="178"/>
      <c r="CU64" s="178"/>
      <c r="CV64" s="178"/>
      <c r="CW64" s="178"/>
      <c r="CX64" s="178"/>
      <c r="CY64" s="178"/>
      <c r="CZ64" s="178"/>
      <c r="DA64" s="178"/>
      <c r="DB64" s="178"/>
      <c r="DC64" s="178"/>
      <c r="DD64" s="178"/>
    </row>
    <row r="65" spans="1:108" s="179" customFormat="1" ht="20.25" hidden="1" customHeight="1">
      <c r="A65" s="226"/>
      <c r="B65" s="226"/>
      <c r="C65" s="226"/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0"/>
      <c r="O65" s="150"/>
      <c r="P65" s="150"/>
      <c r="Q65" s="150"/>
      <c r="R65" s="150"/>
      <c r="S65" s="151"/>
      <c r="T65" s="150"/>
      <c r="U65" s="150"/>
      <c r="V65" s="150"/>
      <c r="W65" s="150"/>
      <c r="X65" s="150"/>
      <c r="Y65" s="150"/>
      <c r="Z65" s="150"/>
      <c r="AA65" s="150"/>
      <c r="AB65" s="150"/>
      <c r="AC65" s="150"/>
      <c r="AD65" s="150"/>
      <c r="AE65" s="150"/>
      <c r="AF65" s="150"/>
      <c r="AG65" s="150"/>
      <c r="AH65" s="150"/>
      <c r="AI65" s="150"/>
      <c r="AJ65" s="150"/>
      <c r="AK65" s="150"/>
      <c r="AL65" s="150"/>
      <c r="AM65" s="150"/>
      <c r="AN65" s="150"/>
      <c r="AO65" s="150"/>
      <c r="AP65" s="150"/>
      <c r="AQ65" s="150"/>
      <c r="AR65" s="150"/>
      <c r="AS65" s="171"/>
      <c r="AT65" s="178"/>
      <c r="AU65" s="178"/>
      <c r="AV65" s="178"/>
      <c r="AW65" s="178"/>
      <c r="AX65" s="178"/>
      <c r="AY65" s="178"/>
      <c r="AZ65" s="178"/>
      <c r="BA65" s="178"/>
      <c r="BB65" s="178"/>
      <c r="BC65" s="178"/>
      <c r="BD65" s="178"/>
      <c r="BE65" s="178"/>
      <c r="BF65" s="178"/>
      <c r="BG65" s="178"/>
      <c r="BH65" s="178"/>
      <c r="BI65" s="178"/>
      <c r="BJ65" s="178"/>
      <c r="BK65" s="178"/>
      <c r="BL65" s="178"/>
      <c r="BM65" s="178"/>
      <c r="BN65" s="178"/>
      <c r="BO65" s="178"/>
      <c r="BP65" s="178"/>
      <c r="BQ65" s="178"/>
      <c r="BR65" s="178"/>
      <c r="BS65" s="178"/>
      <c r="BT65" s="178"/>
      <c r="BU65" s="178"/>
      <c r="BV65" s="178"/>
      <c r="BW65" s="178"/>
      <c r="BX65" s="178"/>
      <c r="BY65" s="178"/>
      <c r="BZ65" s="178"/>
      <c r="CA65" s="178"/>
      <c r="CB65" s="178"/>
      <c r="CC65" s="178"/>
      <c r="CD65" s="178"/>
      <c r="CE65" s="178"/>
      <c r="CF65" s="178"/>
      <c r="CG65" s="178"/>
      <c r="CH65" s="178"/>
      <c r="CI65" s="178"/>
      <c r="CJ65" s="178"/>
      <c r="CK65" s="178"/>
      <c r="CL65" s="178"/>
      <c r="CM65" s="178"/>
      <c r="CN65" s="178"/>
      <c r="CO65" s="178"/>
      <c r="CP65" s="178"/>
      <c r="CQ65" s="178"/>
      <c r="CR65" s="178"/>
      <c r="CS65" s="178"/>
      <c r="CT65" s="178"/>
      <c r="CU65" s="178"/>
      <c r="CV65" s="178"/>
      <c r="CW65" s="178"/>
      <c r="CX65" s="178"/>
      <c r="CY65" s="178"/>
      <c r="CZ65" s="178"/>
      <c r="DA65" s="178"/>
      <c r="DB65" s="178"/>
      <c r="DC65" s="178"/>
      <c r="DD65" s="178"/>
    </row>
    <row r="66" spans="1:108" s="179" customFormat="1" ht="27.75" hidden="1" customHeight="1">
      <c r="A66" s="226"/>
      <c r="B66" s="226"/>
      <c r="C66" s="226"/>
      <c r="D66" s="180"/>
      <c r="E66" s="150"/>
      <c r="F66" s="150"/>
      <c r="G66" s="150"/>
      <c r="H66" s="150"/>
      <c r="I66" s="150"/>
      <c r="J66" s="150"/>
      <c r="K66" s="150"/>
      <c r="L66" s="150"/>
      <c r="M66" s="150"/>
      <c r="N66" s="150"/>
      <c r="O66" s="150"/>
      <c r="P66" s="150"/>
      <c r="Q66" s="150"/>
      <c r="R66" s="150"/>
      <c r="S66" s="151"/>
      <c r="T66" s="150"/>
      <c r="U66" s="150"/>
      <c r="V66" s="150"/>
      <c r="W66" s="150"/>
      <c r="X66" s="150"/>
      <c r="Y66" s="150"/>
      <c r="Z66" s="150"/>
      <c r="AA66" s="150"/>
      <c r="AB66" s="150"/>
      <c r="AC66" s="150"/>
      <c r="AD66" s="150"/>
      <c r="AE66" s="150"/>
      <c r="AF66" s="150"/>
      <c r="AG66" s="150"/>
      <c r="AH66" s="150"/>
      <c r="AI66" s="150"/>
      <c r="AJ66" s="150"/>
      <c r="AK66" s="150"/>
      <c r="AL66" s="150"/>
      <c r="AM66" s="150"/>
      <c r="AN66" s="150"/>
      <c r="AO66" s="150"/>
      <c r="AP66" s="150"/>
      <c r="AQ66" s="150"/>
      <c r="AR66" s="150"/>
      <c r="AS66" s="171"/>
      <c r="AT66" s="178"/>
      <c r="AU66" s="178"/>
      <c r="AV66" s="178"/>
      <c r="AW66" s="178"/>
      <c r="AX66" s="178"/>
      <c r="AY66" s="178"/>
      <c r="AZ66" s="178"/>
      <c r="BA66" s="178"/>
      <c r="BB66" s="178"/>
      <c r="BC66" s="178"/>
      <c r="BD66" s="178"/>
      <c r="BE66" s="178"/>
      <c r="BF66" s="178"/>
      <c r="BG66" s="178"/>
      <c r="BH66" s="178"/>
      <c r="BI66" s="178"/>
      <c r="BJ66" s="178"/>
      <c r="BK66" s="178"/>
      <c r="BL66" s="178"/>
      <c r="BM66" s="178"/>
      <c r="BN66" s="178"/>
      <c r="BO66" s="178"/>
      <c r="BP66" s="178"/>
      <c r="BQ66" s="178"/>
      <c r="BR66" s="178"/>
      <c r="BS66" s="178"/>
      <c r="BT66" s="178"/>
      <c r="BU66" s="178"/>
      <c r="BV66" s="178"/>
      <c r="BW66" s="178"/>
      <c r="BX66" s="178"/>
      <c r="BY66" s="178"/>
      <c r="BZ66" s="178"/>
      <c r="CA66" s="178"/>
      <c r="CB66" s="178"/>
      <c r="CC66" s="178"/>
      <c r="CD66" s="178"/>
      <c r="CE66" s="178"/>
      <c r="CF66" s="178"/>
      <c r="CG66" s="178"/>
      <c r="CH66" s="178"/>
      <c r="CI66" s="178"/>
      <c r="CJ66" s="178"/>
      <c r="CK66" s="178"/>
      <c r="CL66" s="178"/>
      <c r="CM66" s="178"/>
      <c r="CN66" s="178"/>
      <c r="CO66" s="178"/>
      <c r="CP66" s="178"/>
      <c r="CQ66" s="178"/>
      <c r="CR66" s="178"/>
      <c r="CS66" s="178"/>
      <c r="CT66" s="178"/>
      <c r="CU66" s="178"/>
      <c r="CV66" s="178"/>
      <c r="CW66" s="178"/>
      <c r="CX66" s="178"/>
      <c r="CY66" s="178"/>
      <c r="CZ66" s="178"/>
      <c r="DA66" s="178"/>
      <c r="DB66" s="178"/>
      <c r="DC66" s="178"/>
      <c r="DD66" s="178"/>
    </row>
    <row r="67" spans="1:108" s="179" customFormat="1" ht="60.75" hidden="1" customHeight="1">
      <c r="A67" s="226"/>
      <c r="B67" s="226"/>
      <c r="C67" s="226"/>
      <c r="D67" s="181"/>
      <c r="E67" s="150"/>
      <c r="F67" s="150"/>
      <c r="G67" s="150"/>
      <c r="H67" s="150"/>
      <c r="I67" s="150"/>
      <c r="J67" s="150"/>
      <c r="K67" s="150"/>
      <c r="L67" s="150"/>
      <c r="M67" s="150"/>
      <c r="N67" s="150"/>
      <c r="O67" s="150"/>
      <c r="P67" s="150"/>
      <c r="Q67" s="150"/>
      <c r="R67" s="150"/>
      <c r="S67" s="151"/>
      <c r="T67" s="150"/>
      <c r="U67" s="150"/>
      <c r="V67" s="150"/>
      <c r="W67" s="150"/>
      <c r="X67" s="150"/>
      <c r="Y67" s="150"/>
      <c r="Z67" s="150"/>
      <c r="AA67" s="150"/>
      <c r="AB67" s="150"/>
      <c r="AC67" s="150"/>
      <c r="AD67" s="150"/>
      <c r="AE67" s="150"/>
      <c r="AF67" s="150"/>
      <c r="AG67" s="150"/>
      <c r="AH67" s="150"/>
      <c r="AI67" s="150"/>
      <c r="AJ67" s="150"/>
      <c r="AK67" s="150"/>
      <c r="AL67" s="150"/>
      <c r="AM67" s="150"/>
      <c r="AN67" s="150"/>
      <c r="AO67" s="150"/>
      <c r="AP67" s="150"/>
      <c r="AQ67" s="150"/>
      <c r="AR67" s="150"/>
      <c r="AS67" s="171"/>
      <c r="AT67" s="178"/>
      <c r="AU67" s="178"/>
      <c r="AV67" s="178"/>
      <c r="AW67" s="178"/>
      <c r="AX67" s="178"/>
      <c r="AY67" s="178"/>
      <c r="AZ67" s="178"/>
      <c r="BA67" s="178"/>
      <c r="BB67" s="178"/>
      <c r="BC67" s="178"/>
      <c r="BD67" s="178"/>
      <c r="BE67" s="178"/>
      <c r="BF67" s="178"/>
      <c r="BG67" s="178"/>
      <c r="BH67" s="178"/>
      <c r="BI67" s="178"/>
      <c r="BJ67" s="178"/>
      <c r="BK67" s="178"/>
      <c r="BL67" s="178"/>
      <c r="BM67" s="178"/>
      <c r="BN67" s="178"/>
      <c r="BO67" s="178"/>
      <c r="BP67" s="178"/>
      <c r="BQ67" s="178"/>
      <c r="BR67" s="178"/>
      <c r="BS67" s="178"/>
      <c r="BT67" s="178"/>
      <c r="BU67" s="178"/>
      <c r="BV67" s="178"/>
      <c r="BW67" s="178"/>
      <c r="BX67" s="178"/>
      <c r="BY67" s="178"/>
      <c r="BZ67" s="178"/>
      <c r="CA67" s="178"/>
      <c r="CB67" s="178"/>
      <c r="CC67" s="178"/>
      <c r="CD67" s="178"/>
      <c r="CE67" s="178"/>
      <c r="CF67" s="178"/>
      <c r="CG67" s="178"/>
      <c r="CH67" s="178"/>
      <c r="CI67" s="178"/>
      <c r="CJ67" s="178"/>
      <c r="CK67" s="178"/>
      <c r="CL67" s="178"/>
      <c r="CM67" s="178"/>
      <c r="CN67" s="178"/>
      <c r="CO67" s="178"/>
      <c r="CP67" s="178"/>
      <c r="CQ67" s="178"/>
      <c r="CR67" s="178"/>
      <c r="CS67" s="178"/>
      <c r="CT67" s="178"/>
      <c r="CU67" s="178"/>
      <c r="CV67" s="178"/>
      <c r="CW67" s="178"/>
      <c r="CX67" s="178"/>
      <c r="CY67" s="178"/>
      <c r="CZ67" s="178"/>
      <c r="DA67" s="178"/>
      <c r="DB67" s="178"/>
      <c r="DC67" s="178"/>
      <c r="DD67" s="178"/>
    </row>
    <row r="68" spans="1:108" s="179" customFormat="1" ht="40.5" hidden="1" customHeight="1">
      <c r="A68" s="226"/>
      <c r="B68" s="226"/>
      <c r="C68" s="226"/>
      <c r="D68" s="150"/>
      <c r="E68" s="150"/>
      <c r="F68" s="150"/>
      <c r="G68" s="150"/>
      <c r="H68" s="150"/>
      <c r="I68" s="150"/>
      <c r="J68" s="150"/>
      <c r="K68" s="150"/>
      <c r="L68" s="150"/>
      <c r="M68" s="150"/>
      <c r="N68" s="150"/>
      <c r="O68" s="150"/>
      <c r="P68" s="150"/>
      <c r="Q68" s="150"/>
      <c r="R68" s="150"/>
      <c r="S68" s="151"/>
      <c r="T68" s="150"/>
      <c r="U68" s="150"/>
      <c r="V68" s="150"/>
      <c r="W68" s="150"/>
      <c r="X68" s="150"/>
      <c r="Y68" s="150"/>
      <c r="Z68" s="150"/>
      <c r="AA68" s="150"/>
      <c r="AB68" s="150"/>
      <c r="AC68" s="150"/>
      <c r="AD68" s="150"/>
      <c r="AE68" s="150"/>
      <c r="AF68" s="150"/>
      <c r="AG68" s="150"/>
      <c r="AH68" s="150"/>
      <c r="AI68" s="150"/>
      <c r="AJ68" s="150"/>
      <c r="AK68" s="150"/>
      <c r="AL68" s="150"/>
      <c r="AM68" s="150"/>
      <c r="AN68" s="150"/>
      <c r="AO68" s="150"/>
      <c r="AP68" s="150"/>
      <c r="AQ68" s="150"/>
      <c r="AR68" s="150"/>
      <c r="AS68" s="171"/>
      <c r="AT68" s="178"/>
      <c r="AU68" s="178"/>
      <c r="AV68" s="178"/>
      <c r="AW68" s="178"/>
      <c r="AX68" s="178"/>
      <c r="AY68" s="178"/>
      <c r="AZ68" s="178"/>
      <c r="BA68" s="178"/>
      <c r="BB68" s="178"/>
      <c r="BC68" s="178"/>
      <c r="BD68" s="178"/>
      <c r="BE68" s="178"/>
      <c r="BF68" s="178"/>
      <c r="BG68" s="178"/>
      <c r="BH68" s="178"/>
      <c r="BI68" s="178"/>
      <c r="BJ68" s="178"/>
      <c r="BK68" s="178"/>
      <c r="BL68" s="178"/>
      <c r="BM68" s="178"/>
      <c r="BN68" s="178"/>
      <c r="BO68" s="178"/>
      <c r="BP68" s="178"/>
      <c r="BQ68" s="178"/>
      <c r="BR68" s="178"/>
      <c r="BS68" s="178"/>
      <c r="BT68" s="178"/>
      <c r="BU68" s="178"/>
      <c r="BV68" s="178"/>
      <c r="BW68" s="178"/>
      <c r="BX68" s="178"/>
      <c r="BY68" s="178"/>
      <c r="BZ68" s="178"/>
      <c r="CA68" s="178"/>
      <c r="CB68" s="178"/>
      <c r="CC68" s="178"/>
      <c r="CD68" s="178"/>
      <c r="CE68" s="178"/>
      <c r="CF68" s="178"/>
      <c r="CG68" s="178"/>
      <c r="CH68" s="178"/>
      <c r="CI68" s="178"/>
      <c r="CJ68" s="178"/>
      <c r="CK68" s="178"/>
      <c r="CL68" s="178"/>
      <c r="CM68" s="178"/>
      <c r="CN68" s="178"/>
      <c r="CO68" s="178"/>
      <c r="CP68" s="178"/>
      <c r="CQ68" s="178"/>
      <c r="CR68" s="178"/>
      <c r="CS68" s="178"/>
      <c r="CT68" s="178"/>
      <c r="CU68" s="178"/>
      <c r="CV68" s="178"/>
      <c r="CW68" s="178"/>
      <c r="CX68" s="178"/>
      <c r="CY68" s="178"/>
      <c r="CZ68" s="178"/>
      <c r="DA68" s="178"/>
      <c r="DB68" s="178"/>
      <c r="DC68" s="178"/>
      <c r="DD68" s="178"/>
    </row>
    <row r="69" spans="1:108" s="179" customFormat="1" ht="60.75" hidden="1" customHeight="1">
      <c r="A69" s="226"/>
      <c r="B69" s="226"/>
      <c r="C69" s="226"/>
      <c r="D69" s="150"/>
      <c r="E69" s="150"/>
      <c r="F69" s="150"/>
      <c r="G69" s="150"/>
      <c r="H69" s="150"/>
      <c r="I69" s="150"/>
      <c r="J69" s="150"/>
      <c r="K69" s="150"/>
      <c r="L69" s="150"/>
      <c r="M69" s="150"/>
      <c r="N69" s="150"/>
      <c r="O69" s="150"/>
      <c r="P69" s="150"/>
      <c r="Q69" s="150"/>
      <c r="R69" s="150"/>
      <c r="S69" s="151"/>
      <c r="T69" s="150"/>
      <c r="U69" s="150"/>
      <c r="V69" s="150"/>
      <c r="W69" s="150"/>
      <c r="X69" s="150"/>
      <c r="Y69" s="150"/>
      <c r="Z69" s="150"/>
      <c r="AA69" s="150"/>
      <c r="AB69" s="150"/>
      <c r="AC69" s="150"/>
      <c r="AD69" s="150"/>
      <c r="AE69" s="150"/>
      <c r="AF69" s="150"/>
      <c r="AG69" s="150"/>
      <c r="AH69" s="150"/>
      <c r="AI69" s="150"/>
      <c r="AJ69" s="150"/>
      <c r="AK69" s="150"/>
      <c r="AL69" s="150"/>
      <c r="AM69" s="150"/>
      <c r="AN69" s="150"/>
      <c r="AO69" s="150"/>
      <c r="AP69" s="150"/>
      <c r="AQ69" s="150"/>
      <c r="AR69" s="150"/>
      <c r="AS69" s="171"/>
      <c r="AT69" s="178"/>
      <c r="AU69" s="178"/>
      <c r="AV69" s="178"/>
      <c r="AW69" s="178"/>
      <c r="AX69" s="178"/>
      <c r="AY69" s="178"/>
      <c r="AZ69" s="178"/>
      <c r="BA69" s="178"/>
      <c r="BB69" s="178"/>
      <c r="BC69" s="178"/>
      <c r="BD69" s="178"/>
      <c r="BE69" s="178"/>
      <c r="BF69" s="178"/>
      <c r="BG69" s="178"/>
      <c r="BH69" s="178"/>
      <c r="BI69" s="178"/>
      <c r="BJ69" s="178"/>
      <c r="BK69" s="178"/>
      <c r="BL69" s="178"/>
      <c r="BM69" s="178"/>
      <c r="BN69" s="178"/>
      <c r="BO69" s="178"/>
      <c r="BP69" s="178"/>
      <c r="BQ69" s="178"/>
      <c r="BR69" s="178"/>
      <c r="BS69" s="178"/>
      <c r="BT69" s="178"/>
      <c r="BU69" s="178"/>
      <c r="BV69" s="178"/>
      <c r="BW69" s="178"/>
      <c r="BX69" s="178"/>
      <c r="BY69" s="178"/>
      <c r="BZ69" s="178"/>
      <c r="CA69" s="178"/>
      <c r="CB69" s="178"/>
      <c r="CC69" s="178"/>
      <c r="CD69" s="178"/>
      <c r="CE69" s="178"/>
      <c r="CF69" s="178"/>
      <c r="CG69" s="178"/>
      <c r="CH69" s="178"/>
      <c r="CI69" s="178"/>
      <c r="CJ69" s="178"/>
      <c r="CK69" s="178"/>
      <c r="CL69" s="178"/>
      <c r="CM69" s="178"/>
      <c r="CN69" s="178"/>
      <c r="CO69" s="178"/>
      <c r="CP69" s="178"/>
      <c r="CQ69" s="178"/>
      <c r="CR69" s="178"/>
      <c r="CS69" s="178"/>
      <c r="CT69" s="178"/>
      <c r="CU69" s="178"/>
      <c r="CV69" s="178"/>
      <c r="CW69" s="178"/>
      <c r="CX69" s="178"/>
      <c r="CY69" s="178"/>
      <c r="CZ69" s="178"/>
      <c r="DA69" s="178"/>
      <c r="DB69" s="178"/>
      <c r="DC69" s="178"/>
      <c r="DD69" s="178"/>
    </row>
    <row r="70" spans="1:108" s="179" customFormat="1" ht="20.25" hidden="1" customHeight="1">
      <c r="A70" s="226"/>
      <c r="B70" s="226"/>
      <c r="C70" s="226"/>
      <c r="D70" s="150"/>
      <c r="E70" s="150"/>
      <c r="F70" s="150"/>
      <c r="G70" s="150"/>
      <c r="H70" s="150"/>
      <c r="I70" s="150"/>
      <c r="J70" s="150"/>
      <c r="K70" s="150"/>
      <c r="L70" s="150"/>
      <c r="M70" s="150"/>
      <c r="N70" s="150"/>
      <c r="O70" s="150"/>
      <c r="P70" s="150"/>
      <c r="Q70" s="150"/>
      <c r="R70" s="150"/>
      <c r="S70" s="151"/>
      <c r="T70" s="150"/>
      <c r="U70" s="150"/>
      <c r="V70" s="150"/>
      <c r="W70" s="150"/>
      <c r="X70" s="150"/>
      <c r="Y70" s="150"/>
      <c r="Z70" s="150"/>
      <c r="AA70" s="150"/>
      <c r="AB70" s="150"/>
      <c r="AC70" s="150"/>
      <c r="AD70" s="150"/>
      <c r="AE70" s="150"/>
      <c r="AF70" s="150"/>
      <c r="AG70" s="150"/>
      <c r="AH70" s="150"/>
      <c r="AI70" s="150"/>
      <c r="AJ70" s="150"/>
      <c r="AK70" s="150"/>
      <c r="AL70" s="150"/>
      <c r="AM70" s="150"/>
      <c r="AN70" s="150"/>
      <c r="AO70" s="150"/>
      <c r="AP70" s="150"/>
      <c r="AQ70" s="150"/>
      <c r="AR70" s="150"/>
      <c r="AS70" s="178"/>
      <c r="AT70" s="178"/>
      <c r="AU70" s="178"/>
      <c r="AV70" s="178"/>
      <c r="AW70" s="178"/>
      <c r="AX70" s="178"/>
      <c r="AY70" s="178"/>
      <c r="AZ70" s="178"/>
      <c r="BA70" s="178"/>
      <c r="BB70" s="178"/>
      <c r="BC70" s="178"/>
      <c r="BD70" s="178"/>
      <c r="BE70" s="178"/>
      <c r="BF70" s="178"/>
      <c r="BG70" s="178"/>
      <c r="BH70" s="178"/>
      <c r="BI70" s="178"/>
      <c r="BJ70" s="178"/>
      <c r="BK70" s="178"/>
      <c r="BL70" s="178"/>
      <c r="BM70" s="178"/>
      <c r="BN70" s="178"/>
      <c r="BO70" s="178"/>
      <c r="BP70" s="178"/>
      <c r="BQ70" s="178"/>
      <c r="BR70" s="178"/>
      <c r="BS70" s="178"/>
      <c r="BT70" s="178"/>
      <c r="BU70" s="178"/>
      <c r="BV70" s="178"/>
      <c r="BW70" s="178"/>
      <c r="BX70" s="178"/>
      <c r="BY70" s="178"/>
      <c r="BZ70" s="178"/>
      <c r="CA70" s="178"/>
      <c r="CB70" s="178"/>
      <c r="CC70" s="178"/>
      <c r="CD70" s="178"/>
      <c r="CE70" s="178"/>
      <c r="CF70" s="178"/>
      <c r="CG70" s="178"/>
      <c r="CH70" s="178"/>
      <c r="CI70" s="178"/>
      <c r="CJ70" s="178"/>
      <c r="CK70" s="178"/>
      <c r="CL70" s="178"/>
      <c r="CM70" s="178"/>
      <c r="CN70" s="178"/>
      <c r="CO70" s="178"/>
      <c r="CP70" s="178"/>
      <c r="CQ70" s="178"/>
      <c r="CR70" s="178"/>
      <c r="CS70" s="178"/>
      <c r="CT70" s="178"/>
      <c r="CU70" s="178"/>
      <c r="CV70" s="178"/>
      <c r="CW70" s="178"/>
      <c r="CX70" s="178"/>
      <c r="CY70" s="178"/>
      <c r="CZ70" s="178"/>
      <c r="DA70" s="178"/>
      <c r="DB70" s="178"/>
      <c r="DC70" s="178"/>
      <c r="DD70" s="178"/>
    </row>
    <row r="71" spans="1:108" s="179" customFormat="1" ht="20.25" hidden="1" customHeight="1">
      <c r="A71" s="226"/>
      <c r="B71" s="226"/>
      <c r="C71" s="226"/>
      <c r="D71" s="150"/>
      <c r="E71" s="150"/>
      <c r="F71" s="150"/>
      <c r="G71" s="150"/>
      <c r="H71" s="150"/>
      <c r="I71" s="150"/>
      <c r="J71" s="150"/>
      <c r="K71" s="150"/>
      <c r="L71" s="150"/>
      <c r="M71" s="150"/>
      <c r="N71" s="150"/>
      <c r="O71" s="150"/>
      <c r="P71" s="150"/>
      <c r="Q71" s="150"/>
      <c r="R71" s="150"/>
      <c r="S71" s="151"/>
      <c r="T71" s="150"/>
      <c r="U71" s="150"/>
      <c r="V71" s="150"/>
      <c r="W71" s="150"/>
      <c r="X71" s="150"/>
      <c r="Y71" s="150"/>
      <c r="Z71" s="150"/>
      <c r="AA71" s="150"/>
      <c r="AB71" s="150"/>
      <c r="AC71" s="150"/>
      <c r="AD71" s="150"/>
      <c r="AE71" s="150"/>
      <c r="AF71" s="150"/>
      <c r="AG71" s="150"/>
      <c r="AH71" s="150"/>
      <c r="AI71" s="150"/>
      <c r="AJ71" s="150"/>
      <c r="AK71" s="150"/>
      <c r="AL71" s="150"/>
      <c r="AM71" s="150"/>
      <c r="AN71" s="150"/>
      <c r="AO71" s="150"/>
      <c r="AP71" s="150"/>
      <c r="AQ71" s="150"/>
      <c r="AR71" s="150"/>
      <c r="AS71" s="171"/>
      <c r="AT71" s="178"/>
      <c r="AU71" s="178"/>
      <c r="AV71" s="178"/>
      <c r="AW71" s="178"/>
      <c r="AX71" s="178"/>
      <c r="AY71" s="178"/>
      <c r="AZ71" s="178"/>
      <c r="BA71" s="178"/>
      <c r="BB71" s="178"/>
      <c r="BC71" s="178"/>
      <c r="BD71" s="178"/>
      <c r="BE71" s="178"/>
      <c r="BF71" s="178"/>
      <c r="BG71" s="178"/>
      <c r="BH71" s="178"/>
      <c r="BI71" s="178"/>
      <c r="BJ71" s="178"/>
      <c r="BK71" s="178"/>
      <c r="BL71" s="178"/>
      <c r="BM71" s="178"/>
      <c r="BN71" s="178"/>
      <c r="BO71" s="178"/>
      <c r="BP71" s="178"/>
      <c r="BQ71" s="178"/>
      <c r="BR71" s="178"/>
      <c r="BS71" s="178"/>
      <c r="BT71" s="178"/>
      <c r="BU71" s="178"/>
      <c r="BV71" s="178"/>
      <c r="BW71" s="178"/>
      <c r="BX71" s="178"/>
      <c r="BY71" s="178"/>
      <c r="BZ71" s="178"/>
      <c r="CA71" s="178"/>
      <c r="CB71" s="178"/>
      <c r="CC71" s="178"/>
      <c r="CD71" s="178"/>
      <c r="CE71" s="178"/>
      <c r="CF71" s="178"/>
      <c r="CG71" s="178"/>
      <c r="CH71" s="178"/>
      <c r="CI71" s="178"/>
      <c r="CJ71" s="178"/>
      <c r="CK71" s="178"/>
      <c r="CL71" s="178"/>
      <c r="CM71" s="178"/>
      <c r="CN71" s="178"/>
      <c r="CO71" s="178"/>
      <c r="CP71" s="178"/>
      <c r="CQ71" s="178"/>
      <c r="CR71" s="178"/>
      <c r="CS71" s="178"/>
      <c r="CT71" s="178"/>
      <c r="CU71" s="178"/>
      <c r="CV71" s="178"/>
      <c r="CW71" s="178"/>
      <c r="CX71" s="178"/>
      <c r="CY71" s="178"/>
      <c r="CZ71" s="178"/>
      <c r="DA71" s="178"/>
      <c r="DB71" s="178"/>
      <c r="DC71" s="178"/>
      <c r="DD71" s="178"/>
    </row>
    <row r="72" spans="1:108" s="179" customFormat="1" ht="20.25" hidden="1" customHeight="1">
      <c r="A72" s="226"/>
      <c r="B72" s="226"/>
      <c r="C72" s="226"/>
      <c r="D72" s="180"/>
      <c r="E72" s="150"/>
      <c r="F72" s="150"/>
      <c r="G72" s="150"/>
      <c r="H72" s="150"/>
      <c r="I72" s="150"/>
      <c r="J72" s="150"/>
      <c r="K72" s="150"/>
      <c r="L72" s="150"/>
      <c r="M72" s="150"/>
      <c r="N72" s="150"/>
      <c r="O72" s="150"/>
      <c r="P72" s="150"/>
      <c r="Q72" s="150"/>
      <c r="R72" s="150"/>
      <c r="S72" s="151"/>
      <c r="T72" s="150"/>
      <c r="U72" s="150"/>
      <c r="V72" s="150"/>
      <c r="W72" s="150"/>
      <c r="X72" s="150"/>
      <c r="Y72" s="150"/>
      <c r="Z72" s="150"/>
      <c r="AA72" s="150"/>
      <c r="AB72" s="150"/>
      <c r="AC72" s="150"/>
      <c r="AD72" s="150"/>
      <c r="AE72" s="150"/>
      <c r="AF72" s="150"/>
      <c r="AG72" s="150"/>
      <c r="AH72" s="150"/>
      <c r="AI72" s="150"/>
      <c r="AJ72" s="150"/>
      <c r="AK72" s="150"/>
      <c r="AL72" s="150"/>
      <c r="AM72" s="150"/>
      <c r="AN72" s="150"/>
      <c r="AO72" s="150"/>
      <c r="AP72" s="150"/>
      <c r="AQ72" s="150"/>
      <c r="AR72" s="150"/>
      <c r="AS72" s="171"/>
      <c r="AT72" s="178"/>
      <c r="AU72" s="178"/>
      <c r="AV72" s="178"/>
      <c r="AW72" s="178"/>
      <c r="AX72" s="178"/>
      <c r="AY72" s="178"/>
      <c r="AZ72" s="178"/>
      <c r="BA72" s="178"/>
      <c r="BB72" s="178"/>
      <c r="BC72" s="178"/>
      <c r="BD72" s="178"/>
      <c r="BE72" s="178"/>
      <c r="BF72" s="178"/>
      <c r="BG72" s="178"/>
      <c r="BH72" s="178"/>
      <c r="BI72" s="178"/>
      <c r="BJ72" s="178"/>
      <c r="BK72" s="178"/>
      <c r="BL72" s="178"/>
      <c r="BM72" s="178"/>
      <c r="BN72" s="178"/>
      <c r="BO72" s="178"/>
      <c r="BP72" s="178"/>
      <c r="BQ72" s="178"/>
      <c r="BR72" s="178"/>
      <c r="BS72" s="178"/>
      <c r="BT72" s="178"/>
      <c r="BU72" s="178"/>
      <c r="BV72" s="178"/>
      <c r="BW72" s="178"/>
      <c r="BX72" s="178"/>
      <c r="BY72" s="178"/>
      <c r="BZ72" s="178"/>
      <c r="CA72" s="178"/>
      <c r="CB72" s="178"/>
      <c r="CC72" s="178"/>
      <c r="CD72" s="178"/>
      <c r="CE72" s="178"/>
      <c r="CF72" s="178"/>
      <c r="CG72" s="178"/>
      <c r="CH72" s="178"/>
      <c r="CI72" s="178"/>
      <c r="CJ72" s="178"/>
      <c r="CK72" s="178"/>
      <c r="CL72" s="178"/>
      <c r="CM72" s="178"/>
      <c r="CN72" s="178"/>
      <c r="CO72" s="178"/>
      <c r="CP72" s="178"/>
      <c r="CQ72" s="178"/>
      <c r="CR72" s="178"/>
      <c r="CS72" s="178"/>
      <c r="CT72" s="178"/>
      <c r="CU72" s="178"/>
      <c r="CV72" s="178"/>
      <c r="CW72" s="178"/>
      <c r="CX72" s="178"/>
      <c r="CY72" s="178"/>
      <c r="CZ72" s="178"/>
      <c r="DA72" s="178"/>
      <c r="DB72" s="178"/>
      <c r="DC72" s="178"/>
      <c r="DD72" s="178"/>
    </row>
    <row r="73" spans="1:108" s="179" customFormat="1" ht="60.75" hidden="1" customHeight="1">
      <c r="A73" s="226"/>
      <c r="B73" s="226"/>
      <c r="C73" s="226"/>
      <c r="D73" s="181"/>
      <c r="E73" s="150"/>
      <c r="F73" s="150"/>
      <c r="G73" s="150"/>
      <c r="H73" s="150"/>
      <c r="I73" s="150"/>
      <c r="J73" s="150"/>
      <c r="K73" s="150"/>
      <c r="L73" s="150"/>
      <c r="M73" s="150"/>
      <c r="N73" s="150"/>
      <c r="O73" s="150"/>
      <c r="P73" s="150"/>
      <c r="Q73" s="150"/>
      <c r="R73" s="150"/>
      <c r="S73" s="151"/>
      <c r="T73" s="150"/>
      <c r="U73" s="150"/>
      <c r="V73" s="150"/>
      <c r="W73" s="150"/>
      <c r="X73" s="150"/>
      <c r="Y73" s="150"/>
      <c r="Z73" s="150"/>
      <c r="AA73" s="150"/>
      <c r="AB73" s="150"/>
      <c r="AC73" s="150"/>
      <c r="AD73" s="150"/>
      <c r="AE73" s="150"/>
      <c r="AF73" s="150"/>
      <c r="AG73" s="150"/>
      <c r="AH73" s="150"/>
      <c r="AI73" s="150"/>
      <c r="AJ73" s="150"/>
      <c r="AK73" s="150"/>
      <c r="AL73" s="150"/>
      <c r="AM73" s="150"/>
      <c r="AN73" s="150"/>
      <c r="AO73" s="150"/>
      <c r="AP73" s="150"/>
      <c r="AQ73" s="150"/>
      <c r="AR73" s="150"/>
      <c r="AS73" s="171"/>
      <c r="AT73" s="178"/>
      <c r="AU73" s="178"/>
      <c r="AV73" s="178"/>
      <c r="AW73" s="178"/>
      <c r="AX73" s="178"/>
      <c r="AY73" s="178"/>
      <c r="AZ73" s="178"/>
      <c r="BA73" s="178"/>
      <c r="BB73" s="178"/>
      <c r="BC73" s="178"/>
      <c r="BD73" s="178"/>
      <c r="BE73" s="178"/>
      <c r="BF73" s="178"/>
      <c r="BG73" s="178"/>
      <c r="BH73" s="178"/>
      <c r="BI73" s="178"/>
      <c r="BJ73" s="178"/>
      <c r="BK73" s="178"/>
      <c r="BL73" s="178"/>
      <c r="BM73" s="178"/>
      <c r="BN73" s="178"/>
      <c r="BO73" s="178"/>
      <c r="BP73" s="178"/>
      <c r="BQ73" s="178"/>
      <c r="BR73" s="178"/>
      <c r="BS73" s="178"/>
      <c r="BT73" s="178"/>
      <c r="BU73" s="178"/>
      <c r="BV73" s="178"/>
      <c r="BW73" s="178"/>
      <c r="BX73" s="178"/>
      <c r="BY73" s="178"/>
      <c r="BZ73" s="178"/>
      <c r="CA73" s="178"/>
      <c r="CB73" s="178"/>
      <c r="CC73" s="178"/>
      <c r="CD73" s="178"/>
      <c r="CE73" s="178"/>
      <c r="CF73" s="178"/>
      <c r="CG73" s="178"/>
      <c r="CH73" s="178"/>
      <c r="CI73" s="178"/>
      <c r="CJ73" s="178"/>
      <c r="CK73" s="178"/>
      <c r="CL73" s="178"/>
      <c r="CM73" s="178"/>
      <c r="CN73" s="178"/>
      <c r="CO73" s="178"/>
      <c r="CP73" s="178"/>
      <c r="CQ73" s="178"/>
      <c r="CR73" s="178"/>
      <c r="CS73" s="178"/>
      <c r="CT73" s="178"/>
      <c r="CU73" s="178"/>
      <c r="CV73" s="178"/>
      <c r="CW73" s="178"/>
      <c r="CX73" s="178"/>
      <c r="CY73" s="178"/>
      <c r="CZ73" s="178"/>
      <c r="DA73" s="178"/>
      <c r="DB73" s="178"/>
      <c r="DC73" s="178"/>
      <c r="DD73" s="178"/>
    </row>
    <row r="74" spans="1:108" s="179" customFormat="1" ht="65.25" customHeight="1" thickBot="1">
      <c r="A74" s="227"/>
      <c r="B74" s="227"/>
      <c r="C74" s="230"/>
      <c r="D74" s="150" t="s">
        <v>27</v>
      </c>
      <c r="E74" s="150">
        <f>E76</f>
        <v>2700</v>
      </c>
      <c r="F74" s="150">
        <f>F76</f>
        <v>0</v>
      </c>
      <c r="G74" s="150"/>
      <c r="H74" s="150">
        <v>0</v>
      </c>
      <c r="I74" s="150">
        <v>0</v>
      </c>
      <c r="J74" s="150"/>
      <c r="K74" s="150">
        <v>0</v>
      </c>
      <c r="L74" s="150">
        <v>0</v>
      </c>
      <c r="M74" s="150"/>
      <c r="N74" s="150">
        <v>0</v>
      </c>
      <c r="O74" s="150">
        <v>0</v>
      </c>
      <c r="P74" s="150"/>
      <c r="Q74" s="150">
        <v>0</v>
      </c>
      <c r="R74" s="150">
        <v>0</v>
      </c>
      <c r="S74" s="151"/>
      <c r="T74" s="150"/>
      <c r="U74" s="150"/>
      <c r="V74" s="150"/>
      <c r="W74" s="150"/>
      <c r="X74" s="150"/>
      <c r="Y74" s="150"/>
      <c r="Z74" s="150"/>
      <c r="AA74" s="150"/>
      <c r="AB74" s="150"/>
      <c r="AC74" s="150"/>
      <c r="AD74" s="150"/>
      <c r="AE74" s="150"/>
      <c r="AF74" s="150"/>
      <c r="AG74" s="150"/>
      <c r="AH74" s="150"/>
      <c r="AI74" s="150"/>
      <c r="AJ74" s="150"/>
      <c r="AK74" s="150"/>
      <c r="AL74" s="150"/>
      <c r="AM74" s="150"/>
      <c r="AN74" s="150"/>
      <c r="AO74" s="150"/>
      <c r="AP74" s="150"/>
      <c r="AQ74" s="150"/>
      <c r="AR74" s="150"/>
      <c r="AS74" s="171"/>
      <c r="AT74" s="178"/>
      <c r="AU74" s="178"/>
      <c r="AV74" s="178"/>
      <c r="AW74" s="178"/>
      <c r="AX74" s="178"/>
      <c r="AY74" s="178"/>
      <c r="AZ74" s="178"/>
      <c r="BA74" s="178"/>
      <c r="BB74" s="178"/>
      <c r="BC74" s="178"/>
      <c r="BD74" s="178"/>
      <c r="BE74" s="178"/>
      <c r="BF74" s="178"/>
      <c r="BG74" s="178"/>
      <c r="BH74" s="178"/>
      <c r="BI74" s="178"/>
      <c r="BJ74" s="178"/>
      <c r="BK74" s="178"/>
      <c r="BL74" s="178"/>
      <c r="BM74" s="178"/>
      <c r="BN74" s="178"/>
      <c r="BO74" s="178"/>
      <c r="BP74" s="178"/>
      <c r="BQ74" s="178"/>
      <c r="BR74" s="178"/>
      <c r="BS74" s="178"/>
      <c r="BT74" s="178"/>
      <c r="BU74" s="178"/>
      <c r="BV74" s="178"/>
      <c r="BW74" s="178"/>
      <c r="BX74" s="178"/>
      <c r="BY74" s="178"/>
      <c r="BZ74" s="178"/>
      <c r="CA74" s="178"/>
      <c r="CB74" s="178"/>
      <c r="CC74" s="178"/>
      <c r="CD74" s="178"/>
      <c r="CE74" s="178"/>
      <c r="CF74" s="178"/>
      <c r="CG74" s="178"/>
      <c r="CH74" s="178"/>
      <c r="CI74" s="178"/>
      <c r="CJ74" s="178"/>
      <c r="CK74" s="178"/>
      <c r="CL74" s="178"/>
      <c r="CM74" s="178"/>
      <c r="CN74" s="178"/>
      <c r="CO74" s="178"/>
      <c r="CP74" s="178"/>
      <c r="CQ74" s="178"/>
      <c r="CR74" s="178"/>
      <c r="CS74" s="178"/>
      <c r="CT74" s="178"/>
      <c r="CU74" s="178"/>
      <c r="CV74" s="178"/>
      <c r="CW74" s="178"/>
      <c r="CX74" s="178"/>
      <c r="CY74" s="178"/>
      <c r="CZ74" s="178"/>
      <c r="DA74" s="178"/>
      <c r="DB74" s="178"/>
      <c r="DC74" s="178"/>
      <c r="DD74" s="178"/>
    </row>
    <row r="75" spans="1:108" ht="118.5" customHeight="1">
      <c r="A75" s="215" t="s">
        <v>108</v>
      </c>
      <c r="B75" s="215" t="s">
        <v>109</v>
      </c>
      <c r="C75" s="242" t="s">
        <v>42</v>
      </c>
      <c r="D75" s="91" t="s">
        <v>18</v>
      </c>
      <c r="E75" s="114">
        <f>SUM(H75,K75,N75,Q75,T75,W75,Z75,AC75,AF75,AI75,AL75,AO75)</f>
        <v>2700</v>
      </c>
      <c r="F75" s="114">
        <v>0</v>
      </c>
      <c r="G75" s="114"/>
      <c r="H75" s="91">
        <v>0</v>
      </c>
      <c r="I75" s="91">
        <v>0</v>
      </c>
      <c r="J75" s="91"/>
      <c r="K75" s="91">
        <v>0</v>
      </c>
      <c r="L75" s="91">
        <v>0</v>
      </c>
      <c r="M75" s="91"/>
      <c r="N75" s="91">
        <v>0</v>
      </c>
      <c r="O75" s="91">
        <v>0</v>
      </c>
      <c r="P75" s="91"/>
      <c r="Q75" s="105">
        <v>0</v>
      </c>
      <c r="R75" s="105">
        <v>0</v>
      </c>
      <c r="S75" s="154"/>
      <c r="T75" s="91">
        <v>0</v>
      </c>
      <c r="U75" s="91"/>
      <c r="V75" s="91"/>
      <c r="W75" s="91">
        <v>0</v>
      </c>
      <c r="X75" s="91"/>
      <c r="Y75" s="91"/>
      <c r="Z75" s="91">
        <v>0</v>
      </c>
      <c r="AA75" s="91"/>
      <c r="AB75" s="91"/>
      <c r="AC75" s="91">
        <v>0</v>
      </c>
      <c r="AD75" s="91"/>
      <c r="AE75" s="91"/>
      <c r="AF75" s="91">
        <v>0</v>
      </c>
      <c r="AG75" s="91"/>
      <c r="AH75" s="91"/>
      <c r="AI75" s="91">
        <v>0</v>
      </c>
      <c r="AJ75" s="91"/>
      <c r="AK75" s="91"/>
      <c r="AL75" s="91">
        <v>0</v>
      </c>
      <c r="AM75" s="91"/>
      <c r="AN75" s="91"/>
      <c r="AO75" s="91">
        <v>2700</v>
      </c>
      <c r="AP75" s="91"/>
      <c r="AQ75" s="91"/>
      <c r="AR75" s="91"/>
      <c r="AS75" s="69"/>
    </row>
    <row r="76" spans="1:108" ht="60.75" customHeight="1">
      <c r="A76" s="215"/>
      <c r="B76" s="215"/>
      <c r="C76" s="243"/>
      <c r="D76" s="95" t="s">
        <v>27</v>
      </c>
      <c r="E76" s="114">
        <f>SUM(H76,K76,N76,Q76,T76,W76,Z76,AC76,AF76,AI76,AL76,AO76)</f>
        <v>2700</v>
      </c>
      <c r="F76" s="114">
        <v>0</v>
      </c>
      <c r="G76" s="114"/>
      <c r="H76" s="91">
        <f>H75</f>
        <v>0</v>
      </c>
      <c r="I76" s="91">
        <v>0</v>
      </c>
      <c r="J76" s="91"/>
      <c r="K76" s="91">
        <f t="shared" ref="K76:AL76" si="18">K75</f>
        <v>0</v>
      </c>
      <c r="L76" s="91">
        <v>0</v>
      </c>
      <c r="M76" s="91"/>
      <c r="N76" s="91">
        <f t="shared" si="18"/>
        <v>0</v>
      </c>
      <c r="O76" s="91">
        <v>0</v>
      </c>
      <c r="P76" s="91"/>
      <c r="Q76" s="105">
        <f t="shared" si="18"/>
        <v>0</v>
      </c>
      <c r="R76" s="105">
        <v>0</v>
      </c>
      <c r="S76" s="154"/>
      <c r="T76" s="91">
        <f t="shared" si="18"/>
        <v>0</v>
      </c>
      <c r="U76" s="91"/>
      <c r="V76" s="91"/>
      <c r="W76" s="91">
        <f t="shared" si="18"/>
        <v>0</v>
      </c>
      <c r="X76" s="91"/>
      <c r="Y76" s="91"/>
      <c r="Z76" s="91">
        <f t="shared" si="18"/>
        <v>0</v>
      </c>
      <c r="AA76" s="91"/>
      <c r="AB76" s="91"/>
      <c r="AC76" s="91">
        <f t="shared" si="18"/>
        <v>0</v>
      </c>
      <c r="AD76" s="91"/>
      <c r="AE76" s="91"/>
      <c r="AF76" s="91">
        <f t="shared" si="18"/>
        <v>0</v>
      </c>
      <c r="AG76" s="91"/>
      <c r="AH76" s="91"/>
      <c r="AI76" s="91">
        <f t="shared" si="18"/>
        <v>0</v>
      </c>
      <c r="AJ76" s="91"/>
      <c r="AK76" s="91"/>
      <c r="AL76" s="91">
        <f t="shared" si="18"/>
        <v>0</v>
      </c>
      <c r="AM76" s="91"/>
      <c r="AN76" s="91"/>
      <c r="AO76" s="91">
        <f>AO75</f>
        <v>2700</v>
      </c>
      <c r="AP76" s="91"/>
      <c r="AQ76" s="91"/>
      <c r="AR76" s="91"/>
      <c r="AS76" s="69"/>
    </row>
    <row r="77" spans="1:108" ht="60.75" customHeight="1">
      <c r="A77" s="215"/>
      <c r="B77" s="215"/>
      <c r="C77" s="244"/>
      <c r="D77" s="88" t="s">
        <v>28</v>
      </c>
      <c r="E77" s="114"/>
      <c r="F77" s="114"/>
      <c r="G77" s="114"/>
      <c r="H77" s="91"/>
      <c r="I77" s="91"/>
      <c r="J77" s="91"/>
      <c r="K77" s="91"/>
      <c r="L77" s="91"/>
      <c r="M77" s="91"/>
      <c r="N77" s="91"/>
      <c r="O77" s="91"/>
      <c r="P77" s="91"/>
      <c r="Q77" s="105"/>
      <c r="R77" s="105"/>
      <c r="S77" s="154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  <c r="AF77" s="91"/>
      <c r="AG77" s="91"/>
      <c r="AH77" s="91"/>
      <c r="AI77" s="91"/>
      <c r="AJ77" s="91"/>
      <c r="AK77" s="91"/>
      <c r="AL77" s="91"/>
      <c r="AM77" s="91"/>
      <c r="AN77" s="91"/>
      <c r="AO77" s="91"/>
      <c r="AP77" s="91"/>
      <c r="AQ77" s="91"/>
      <c r="AR77" s="91"/>
      <c r="AS77" s="69"/>
    </row>
    <row r="78" spans="1:108" s="137" customFormat="1">
      <c r="A78" s="224" t="s">
        <v>90</v>
      </c>
      <c r="B78" s="224"/>
      <c r="C78" s="224"/>
      <c r="D78" s="128" t="s">
        <v>18</v>
      </c>
      <c r="E78" s="150">
        <f t="shared" ref="E78:E82" si="19">SUM(H78,K78,N78,Q78,T78,W78,Z78,AC78,AF78,AI78,AL78,AO78)</f>
        <v>2700</v>
      </c>
      <c r="F78" s="147">
        <v>0</v>
      </c>
      <c r="G78" s="147"/>
      <c r="H78" s="147">
        <f>H75</f>
        <v>0</v>
      </c>
      <c r="I78" s="147">
        <f>I75</f>
        <v>0</v>
      </c>
      <c r="J78" s="147"/>
      <c r="K78" s="147">
        <f t="shared" ref="K78:L78" si="20">K75</f>
        <v>0</v>
      </c>
      <c r="L78" s="147">
        <f t="shared" si="20"/>
        <v>0</v>
      </c>
      <c r="M78" s="147"/>
      <c r="N78" s="147">
        <v>0</v>
      </c>
      <c r="O78" s="147">
        <v>0</v>
      </c>
      <c r="P78" s="147"/>
      <c r="Q78" s="147">
        <v>0</v>
      </c>
      <c r="R78" s="147">
        <v>0</v>
      </c>
      <c r="S78" s="148"/>
      <c r="T78" s="147">
        <v>0</v>
      </c>
      <c r="U78" s="147"/>
      <c r="V78" s="147"/>
      <c r="W78" s="147">
        <v>0</v>
      </c>
      <c r="X78" s="147"/>
      <c r="Y78" s="147"/>
      <c r="Z78" s="147">
        <v>0</v>
      </c>
      <c r="AA78" s="147"/>
      <c r="AB78" s="147"/>
      <c r="AC78" s="147">
        <v>0</v>
      </c>
      <c r="AD78" s="147"/>
      <c r="AE78" s="147"/>
      <c r="AF78" s="147">
        <v>0</v>
      </c>
      <c r="AG78" s="147"/>
      <c r="AH78" s="147"/>
      <c r="AI78" s="147">
        <v>0</v>
      </c>
      <c r="AJ78" s="147"/>
      <c r="AK78" s="147"/>
      <c r="AL78" s="147">
        <v>0</v>
      </c>
      <c r="AM78" s="147"/>
      <c r="AN78" s="147"/>
      <c r="AO78" s="147">
        <v>2700</v>
      </c>
      <c r="AP78" s="138"/>
      <c r="AQ78" s="138"/>
      <c r="AR78" s="128"/>
      <c r="AS78" s="139"/>
      <c r="AT78" s="152"/>
      <c r="AU78" s="152"/>
      <c r="AV78" s="152"/>
      <c r="AW78" s="152"/>
      <c r="AX78" s="152"/>
      <c r="AY78" s="152"/>
      <c r="AZ78" s="152"/>
      <c r="BA78" s="152"/>
      <c r="BB78" s="152"/>
      <c r="BC78" s="152"/>
      <c r="BD78" s="152"/>
      <c r="BE78" s="152"/>
      <c r="BF78" s="152"/>
      <c r="BG78" s="152"/>
      <c r="BH78" s="152"/>
      <c r="BI78" s="152"/>
      <c r="BJ78" s="152"/>
      <c r="BK78" s="152"/>
      <c r="BL78" s="152"/>
      <c r="BM78" s="152"/>
      <c r="BN78" s="152"/>
      <c r="BO78" s="152"/>
      <c r="BP78" s="152"/>
      <c r="BQ78" s="152"/>
      <c r="BR78" s="152"/>
      <c r="BS78" s="152"/>
      <c r="BT78" s="152"/>
      <c r="BU78" s="152"/>
      <c r="BV78" s="152"/>
      <c r="BW78" s="152"/>
      <c r="BX78" s="152"/>
      <c r="BY78" s="152"/>
      <c r="BZ78" s="152"/>
      <c r="CA78" s="152"/>
      <c r="CB78" s="152"/>
      <c r="CC78" s="152"/>
      <c r="CD78" s="152"/>
      <c r="CE78" s="152"/>
      <c r="CF78" s="152"/>
      <c r="CG78" s="152"/>
      <c r="CH78" s="152"/>
      <c r="CI78" s="152"/>
      <c r="CJ78" s="152"/>
      <c r="CK78" s="152"/>
      <c r="CL78" s="152"/>
      <c r="CM78" s="152"/>
      <c r="CN78" s="152"/>
      <c r="CO78" s="152"/>
      <c r="CP78" s="152"/>
      <c r="CQ78" s="152"/>
      <c r="CR78" s="152"/>
      <c r="CS78" s="152"/>
      <c r="CT78" s="152"/>
      <c r="CU78" s="152"/>
      <c r="CV78" s="152"/>
      <c r="CW78" s="152"/>
      <c r="CX78" s="152"/>
      <c r="CY78" s="152"/>
      <c r="CZ78" s="152"/>
      <c r="DA78" s="152"/>
      <c r="DB78" s="152"/>
      <c r="DC78" s="152"/>
      <c r="DD78" s="152"/>
    </row>
    <row r="79" spans="1:108" s="137" customFormat="1" ht="30.75" customHeight="1">
      <c r="A79" s="224"/>
      <c r="B79" s="224"/>
      <c r="C79" s="224"/>
      <c r="D79" s="128" t="s">
        <v>27</v>
      </c>
      <c r="E79" s="150">
        <f>SUM(H79,K79,N79,Q79,T79,W79,Z79,AC79,AF79,AI79,AL79,AO79)</f>
        <v>2700</v>
      </c>
      <c r="F79" s="150">
        <v>0</v>
      </c>
      <c r="G79" s="150"/>
      <c r="H79" s="147">
        <f>H76</f>
        <v>0</v>
      </c>
      <c r="I79" s="147">
        <f>I76</f>
        <v>0</v>
      </c>
      <c r="J79" s="147"/>
      <c r="K79" s="147">
        <f t="shared" ref="K79:L79" si="21">K76</f>
        <v>0</v>
      </c>
      <c r="L79" s="147">
        <f t="shared" si="21"/>
        <v>0</v>
      </c>
      <c r="M79" s="128"/>
      <c r="N79" s="128">
        <f t="shared" ref="N79:AO79" si="22">N78</f>
        <v>0</v>
      </c>
      <c r="O79" s="128">
        <v>0</v>
      </c>
      <c r="P79" s="128"/>
      <c r="Q79" s="128">
        <f t="shared" si="22"/>
        <v>0</v>
      </c>
      <c r="R79" s="128">
        <v>0</v>
      </c>
      <c r="S79" s="143"/>
      <c r="T79" s="128">
        <f t="shared" si="22"/>
        <v>0</v>
      </c>
      <c r="U79" s="128"/>
      <c r="V79" s="128"/>
      <c r="W79" s="128">
        <f t="shared" si="22"/>
        <v>0</v>
      </c>
      <c r="X79" s="128"/>
      <c r="Y79" s="128"/>
      <c r="Z79" s="128">
        <f t="shared" si="22"/>
        <v>0</v>
      </c>
      <c r="AA79" s="128"/>
      <c r="AB79" s="128"/>
      <c r="AC79" s="128">
        <f t="shared" si="22"/>
        <v>0</v>
      </c>
      <c r="AD79" s="128"/>
      <c r="AE79" s="128"/>
      <c r="AF79" s="128">
        <f t="shared" si="22"/>
        <v>0</v>
      </c>
      <c r="AG79" s="128"/>
      <c r="AH79" s="128"/>
      <c r="AI79" s="128">
        <f t="shared" si="22"/>
        <v>0</v>
      </c>
      <c r="AJ79" s="128"/>
      <c r="AK79" s="128"/>
      <c r="AL79" s="128">
        <f t="shared" si="22"/>
        <v>0</v>
      </c>
      <c r="AM79" s="128"/>
      <c r="AN79" s="128"/>
      <c r="AO79" s="128">
        <f t="shared" si="22"/>
        <v>2700</v>
      </c>
      <c r="AP79" s="128"/>
      <c r="AQ79" s="128"/>
      <c r="AR79" s="128"/>
      <c r="AS79" s="139"/>
      <c r="AT79" s="152"/>
      <c r="AU79" s="152"/>
      <c r="AV79" s="152"/>
      <c r="AW79" s="152"/>
      <c r="AX79" s="152"/>
      <c r="AY79" s="152"/>
      <c r="AZ79" s="152"/>
      <c r="BA79" s="152"/>
      <c r="BB79" s="152"/>
      <c r="BC79" s="152"/>
      <c r="BD79" s="152"/>
      <c r="BE79" s="152"/>
      <c r="BF79" s="152"/>
      <c r="BG79" s="152"/>
      <c r="BH79" s="152"/>
      <c r="BI79" s="152"/>
      <c r="BJ79" s="152"/>
      <c r="BK79" s="152"/>
      <c r="BL79" s="152"/>
      <c r="BM79" s="152"/>
      <c r="BN79" s="152"/>
      <c r="BO79" s="152"/>
      <c r="BP79" s="152"/>
      <c r="BQ79" s="152"/>
      <c r="BR79" s="152"/>
      <c r="BS79" s="152"/>
      <c r="BT79" s="152"/>
      <c r="BU79" s="152"/>
      <c r="BV79" s="152"/>
      <c r="BW79" s="152"/>
      <c r="BX79" s="152"/>
      <c r="BY79" s="152"/>
      <c r="BZ79" s="152"/>
      <c r="CA79" s="152"/>
      <c r="CB79" s="152"/>
      <c r="CC79" s="152"/>
      <c r="CD79" s="152"/>
      <c r="CE79" s="152"/>
      <c r="CF79" s="152"/>
      <c r="CG79" s="152"/>
      <c r="CH79" s="152"/>
      <c r="CI79" s="152"/>
      <c r="CJ79" s="152"/>
      <c r="CK79" s="152"/>
      <c r="CL79" s="152"/>
      <c r="CM79" s="152"/>
      <c r="CN79" s="152"/>
      <c r="CO79" s="152"/>
      <c r="CP79" s="152"/>
      <c r="CQ79" s="152"/>
      <c r="CR79" s="152"/>
      <c r="CS79" s="152"/>
      <c r="CT79" s="152"/>
      <c r="CU79" s="152"/>
      <c r="CV79" s="152"/>
      <c r="CW79" s="152"/>
      <c r="CX79" s="152"/>
      <c r="CY79" s="152"/>
      <c r="CZ79" s="152"/>
      <c r="DA79" s="152"/>
      <c r="DB79" s="152"/>
      <c r="DC79" s="152"/>
      <c r="DD79" s="152"/>
    </row>
    <row r="80" spans="1:108" s="137" customFormat="1" ht="42.75" customHeight="1">
      <c r="A80" s="224"/>
      <c r="B80" s="224"/>
      <c r="C80" s="224"/>
      <c r="D80" s="175" t="s">
        <v>28</v>
      </c>
      <c r="E80" s="150"/>
      <c r="F80" s="150"/>
      <c r="G80" s="150"/>
      <c r="H80" s="128"/>
      <c r="I80" s="128"/>
      <c r="J80" s="128"/>
      <c r="K80" s="128"/>
      <c r="L80" s="128"/>
      <c r="M80" s="128"/>
      <c r="N80" s="128"/>
      <c r="O80" s="128"/>
      <c r="P80" s="128"/>
      <c r="Q80" s="128"/>
      <c r="R80" s="143"/>
      <c r="S80" s="143"/>
      <c r="T80" s="128"/>
      <c r="U80" s="128"/>
      <c r="V80" s="128"/>
      <c r="W80" s="128"/>
      <c r="X80" s="128"/>
      <c r="Y80" s="128"/>
      <c r="Z80" s="128"/>
      <c r="AA80" s="128"/>
      <c r="AB80" s="128"/>
      <c r="AC80" s="128"/>
      <c r="AD80" s="128"/>
      <c r="AE80" s="128"/>
      <c r="AF80" s="128"/>
      <c r="AG80" s="128"/>
      <c r="AH80" s="128"/>
      <c r="AI80" s="128"/>
      <c r="AJ80" s="128"/>
      <c r="AK80" s="128"/>
      <c r="AL80" s="128"/>
      <c r="AM80" s="128"/>
      <c r="AN80" s="128"/>
      <c r="AO80" s="128"/>
      <c r="AP80" s="128"/>
      <c r="AQ80" s="128"/>
      <c r="AR80" s="128"/>
      <c r="AS80" s="139"/>
      <c r="AT80" s="152"/>
      <c r="AU80" s="152"/>
      <c r="AV80" s="152"/>
      <c r="AW80" s="152"/>
      <c r="AX80" s="152"/>
      <c r="AY80" s="152"/>
      <c r="AZ80" s="152"/>
      <c r="BA80" s="152"/>
      <c r="BB80" s="152"/>
      <c r="BC80" s="152"/>
      <c r="BD80" s="152"/>
      <c r="BE80" s="152"/>
      <c r="BF80" s="152"/>
      <c r="BG80" s="152"/>
      <c r="BH80" s="152"/>
      <c r="BI80" s="152"/>
      <c r="BJ80" s="152"/>
      <c r="BK80" s="152"/>
      <c r="BL80" s="152"/>
      <c r="BM80" s="152"/>
      <c r="BN80" s="152"/>
      <c r="BO80" s="152"/>
      <c r="BP80" s="152"/>
      <c r="BQ80" s="152"/>
      <c r="BR80" s="152"/>
      <c r="BS80" s="152"/>
      <c r="BT80" s="152"/>
      <c r="BU80" s="152"/>
      <c r="BV80" s="152"/>
      <c r="BW80" s="152"/>
      <c r="BX80" s="152"/>
      <c r="BY80" s="152"/>
      <c r="BZ80" s="152"/>
      <c r="CA80" s="152"/>
      <c r="CB80" s="152"/>
      <c r="CC80" s="152"/>
      <c r="CD80" s="152"/>
      <c r="CE80" s="152"/>
      <c r="CF80" s="152"/>
      <c r="CG80" s="152"/>
      <c r="CH80" s="152"/>
      <c r="CI80" s="152"/>
      <c r="CJ80" s="152"/>
      <c r="CK80" s="152"/>
      <c r="CL80" s="152"/>
      <c r="CM80" s="152"/>
      <c r="CN80" s="152"/>
      <c r="CO80" s="152"/>
      <c r="CP80" s="152"/>
      <c r="CQ80" s="152"/>
      <c r="CR80" s="152"/>
      <c r="CS80" s="152"/>
      <c r="CT80" s="152"/>
      <c r="CU80" s="152"/>
      <c r="CV80" s="152"/>
      <c r="CW80" s="152"/>
      <c r="CX80" s="152"/>
      <c r="CY80" s="152"/>
      <c r="CZ80" s="152"/>
      <c r="DA80" s="152"/>
      <c r="DB80" s="152"/>
      <c r="DC80" s="152"/>
      <c r="DD80" s="152"/>
    </row>
    <row r="81" spans="1:45" s="77" customFormat="1" ht="69.75" customHeight="1">
      <c r="A81" s="214" t="s">
        <v>44</v>
      </c>
      <c r="B81" s="214" t="s">
        <v>91</v>
      </c>
      <c r="C81" s="214" t="s">
        <v>42</v>
      </c>
      <c r="D81" s="95" t="s">
        <v>18</v>
      </c>
      <c r="E81" s="114">
        <f t="shared" si="19"/>
        <v>0</v>
      </c>
      <c r="F81" s="114">
        <v>0</v>
      </c>
      <c r="G81" s="114"/>
      <c r="H81" s="95">
        <v>0</v>
      </c>
      <c r="I81" s="95">
        <v>0</v>
      </c>
      <c r="J81" s="95"/>
      <c r="K81" s="95">
        <v>0</v>
      </c>
      <c r="L81" s="95">
        <v>0</v>
      </c>
      <c r="M81" s="95"/>
      <c r="N81" s="95">
        <v>0</v>
      </c>
      <c r="O81" s="95">
        <v>0</v>
      </c>
      <c r="P81" s="95"/>
      <c r="Q81" s="114">
        <v>0</v>
      </c>
      <c r="R81" s="163">
        <v>0</v>
      </c>
      <c r="S81" s="163"/>
      <c r="T81" s="95"/>
      <c r="U81" s="95"/>
      <c r="V81" s="95"/>
      <c r="W81" s="95"/>
      <c r="X81" s="95"/>
      <c r="Y81" s="95"/>
      <c r="Z81" s="95"/>
      <c r="AA81" s="95"/>
      <c r="AB81" s="95"/>
      <c r="AC81" s="95"/>
      <c r="AD81" s="95"/>
      <c r="AE81" s="95"/>
      <c r="AF81" s="95"/>
      <c r="AG81" s="95"/>
      <c r="AH81" s="95"/>
      <c r="AI81" s="95"/>
      <c r="AJ81" s="95"/>
      <c r="AK81" s="95"/>
      <c r="AL81" s="95"/>
      <c r="AM81" s="95"/>
      <c r="AN81" s="95"/>
      <c r="AO81" s="95"/>
      <c r="AP81" s="95"/>
      <c r="AQ81" s="95"/>
      <c r="AR81" s="95"/>
      <c r="AS81" s="84"/>
    </row>
    <row r="82" spans="1:45" s="77" customFormat="1" ht="40.799999999999997">
      <c r="A82" s="214"/>
      <c r="B82" s="214"/>
      <c r="C82" s="214"/>
      <c r="D82" s="95" t="s">
        <v>27</v>
      </c>
      <c r="E82" s="114">
        <f t="shared" si="19"/>
        <v>0</v>
      </c>
      <c r="F82" s="114">
        <v>0</v>
      </c>
      <c r="G82" s="114"/>
      <c r="H82" s="95">
        <v>0</v>
      </c>
      <c r="I82" s="95">
        <v>0</v>
      </c>
      <c r="J82" s="95"/>
      <c r="K82" s="95">
        <v>0</v>
      </c>
      <c r="L82" s="95">
        <v>0</v>
      </c>
      <c r="M82" s="95"/>
      <c r="N82" s="95">
        <v>0</v>
      </c>
      <c r="O82" s="95">
        <v>0</v>
      </c>
      <c r="P82" s="95"/>
      <c r="Q82" s="114">
        <v>0</v>
      </c>
      <c r="R82" s="163">
        <v>0</v>
      </c>
      <c r="S82" s="163"/>
      <c r="T82" s="95"/>
      <c r="U82" s="95"/>
      <c r="V82" s="95"/>
      <c r="W82" s="95"/>
      <c r="X82" s="95"/>
      <c r="Y82" s="95"/>
      <c r="Z82" s="95"/>
      <c r="AA82" s="95"/>
      <c r="AB82" s="95"/>
      <c r="AC82" s="95"/>
      <c r="AD82" s="95"/>
      <c r="AE82" s="95"/>
      <c r="AF82" s="95"/>
      <c r="AG82" s="95"/>
      <c r="AH82" s="95"/>
      <c r="AI82" s="95"/>
      <c r="AJ82" s="95"/>
      <c r="AK82" s="95"/>
      <c r="AL82" s="95"/>
      <c r="AM82" s="95"/>
      <c r="AN82" s="95"/>
      <c r="AO82" s="95"/>
      <c r="AP82" s="95"/>
      <c r="AQ82" s="95"/>
      <c r="AR82" s="95"/>
      <c r="AS82" s="84"/>
    </row>
    <row r="83" spans="1:45" s="77" customFormat="1" ht="61.2">
      <c r="A83" s="214"/>
      <c r="B83" s="214"/>
      <c r="C83" s="214"/>
      <c r="D83" s="88" t="s">
        <v>28</v>
      </c>
      <c r="E83" s="114"/>
      <c r="F83" s="114"/>
      <c r="G83" s="114"/>
      <c r="H83" s="95"/>
      <c r="I83" s="95"/>
      <c r="J83" s="95"/>
      <c r="K83" s="95"/>
      <c r="L83" s="95"/>
      <c r="M83" s="95"/>
      <c r="N83" s="95"/>
      <c r="O83" s="95"/>
      <c r="P83" s="95"/>
      <c r="Q83" s="114"/>
      <c r="R83" s="163"/>
      <c r="S83" s="163"/>
      <c r="T83" s="95"/>
      <c r="U83" s="95"/>
      <c r="V83" s="95"/>
      <c r="W83" s="95"/>
      <c r="X83" s="95"/>
      <c r="Y83" s="95"/>
      <c r="Z83" s="95"/>
      <c r="AA83" s="95"/>
      <c r="AB83" s="95"/>
      <c r="AC83" s="95"/>
      <c r="AD83" s="95"/>
      <c r="AE83" s="95"/>
      <c r="AF83" s="95"/>
      <c r="AG83" s="95"/>
      <c r="AH83" s="95"/>
      <c r="AI83" s="95"/>
      <c r="AJ83" s="95"/>
      <c r="AK83" s="95"/>
      <c r="AL83" s="95"/>
      <c r="AM83" s="95"/>
      <c r="AN83" s="95"/>
      <c r="AO83" s="95"/>
      <c r="AP83" s="95"/>
      <c r="AQ83" s="95"/>
      <c r="AR83" s="95"/>
      <c r="AS83" s="84"/>
    </row>
    <row r="84" spans="1:45">
      <c r="A84" s="213" t="s">
        <v>92</v>
      </c>
      <c r="B84" s="213"/>
      <c r="C84" s="213"/>
      <c r="D84" s="91" t="s">
        <v>18</v>
      </c>
      <c r="E84" s="112">
        <v>0</v>
      </c>
      <c r="F84" s="112">
        <v>0</v>
      </c>
      <c r="G84" s="112"/>
      <c r="H84" s="94">
        <v>0</v>
      </c>
      <c r="I84" s="94">
        <v>0</v>
      </c>
      <c r="J84" s="94"/>
      <c r="K84" s="94">
        <v>0</v>
      </c>
      <c r="L84" s="94">
        <v>0</v>
      </c>
      <c r="M84" s="94"/>
      <c r="N84" s="94">
        <v>0</v>
      </c>
      <c r="O84" s="94">
        <v>0</v>
      </c>
      <c r="P84" s="94"/>
      <c r="Q84" s="113">
        <v>0</v>
      </c>
      <c r="R84" s="162">
        <v>0</v>
      </c>
      <c r="S84" s="162"/>
      <c r="T84" s="94"/>
      <c r="U84" s="94"/>
      <c r="V84" s="94"/>
      <c r="W84" s="94"/>
      <c r="X84" s="94"/>
      <c r="Y84" s="94"/>
      <c r="Z84" s="94"/>
      <c r="AA84" s="94"/>
      <c r="AB84" s="94"/>
      <c r="AC84" s="94"/>
      <c r="AD84" s="94"/>
      <c r="AE84" s="94"/>
      <c r="AF84" s="94"/>
      <c r="AG84" s="94"/>
      <c r="AH84" s="94"/>
      <c r="AI84" s="94"/>
      <c r="AJ84" s="94"/>
      <c r="AK84" s="94"/>
      <c r="AL84" s="94"/>
      <c r="AM84" s="94"/>
      <c r="AN84" s="94"/>
      <c r="AO84" s="94"/>
      <c r="AP84" s="94"/>
      <c r="AQ84" s="94"/>
      <c r="AR84" s="94"/>
      <c r="AS84" s="69"/>
    </row>
    <row r="85" spans="1:45" ht="20.25" customHeight="1">
      <c r="A85" s="213"/>
      <c r="B85" s="213"/>
      <c r="C85" s="213"/>
      <c r="D85" s="91" t="s">
        <v>27</v>
      </c>
      <c r="E85" s="105">
        <v>0</v>
      </c>
      <c r="F85" s="105">
        <v>0</v>
      </c>
      <c r="G85" s="105"/>
      <c r="H85" s="91">
        <v>0</v>
      </c>
      <c r="I85" s="91">
        <v>0</v>
      </c>
      <c r="J85" s="91"/>
      <c r="K85" s="91">
        <v>0</v>
      </c>
      <c r="L85" s="91">
        <v>0</v>
      </c>
      <c r="M85" s="91"/>
      <c r="N85" s="91">
        <v>0</v>
      </c>
      <c r="O85" s="91">
        <v>0</v>
      </c>
      <c r="P85" s="91"/>
      <c r="Q85" s="105">
        <v>0</v>
      </c>
      <c r="R85" s="154">
        <v>0</v>
      </c>
      <c r="S85" s="154"/>
      <c r="T85" s="91"/>
      <c r="U85" s="91"/>
      <c r="V85" s="91"/>
      <c r="W85" s="91"/>
      <c r="X85" s="91"/>
      <c r="Y85" s="91"/>
      <c r="Z85" s="91"/>
      <c r="AA85" s="91"/>
      <c r="AB85" s="91"/>
      <c r="AC85" s="91"/>
      <c r="AD85" s="91"/>
      <c r="AE85" s="91"/>
      <c r="AF85" s="91"/>
      <c r="AG85" s="91"/>
      <c r="AH85" s="91"/>
      <c r="AI85" s="91"/>
      <c r="AJ85" s="91"/>
      <c r="AK85" s="91"/>
      <c r="AL85" s="91"/>
      <c r="AM85" s="91"/>
      <c r="AN85" s="91"/>
      <c r="AO85" s="91"/>
      <c r="AP85" s="91"/>
      <c r="AQ85" s="91"/>
      <c r="AR85" s="91"/>
      <c r="AS85" s="69"/>
    </row>
    <row r="86" spans="1:45" ht="63">
      <c r="A86" s="213"/>
      <c r="B86" s="213"/>
      <c r="C86" s="213"/>
      <c r="D86" s="70" t="s">
        <v>28</v>
      </c>
      <c r="E86" s="105"/>
      <c r="F86" s="105"/>
      <c r="G86" s="105"/>
      <c r="H86" s="91"/>
      <c r="I86" s="91"/>
      <c r="J86" s="91"/>
      <c r="K86" s="91"/>
      <c r="L86" s="91"/>
      <c r="M86" s="91"/>
      <c r="N86" s="91"/>
      <c r="O86" s="91"/>
      <c r="P86" s="91"/>
      <c r="Q86" s="105"/>
      <c r="R86" s="154"/>
      <c r="S86" s="154"/>
      <c r="T86" s="91"/>
      <c r="U86" s="91"/>
      <c r="V86" s="91"/>
      <c r="W86" s="91"/>
      <c r="X86" s="91"/>
      <c r="Y86" s="91"/>
      <c r="Z86" s="91"/>
      <c r="AA86" s="91"/>
      <c r="AB86" s="91"/>
      <c r="AC86" s="91"/>
      <c r="AD86" s="91"/>
      <c r="AE86" s="91"/>
      <c r="AF86" s="91"/>
      <c r="AG86" s="91"/>
      <c r="AH86" s="91"/>
      <c r="AI86" s="91"/>
      <c r="AJ86" s="91"/>
      <c r="AK86" s="91"/>
      <c r="AL86" s="91"/>
      <c r="AM86" s="91"/>
      <c r="AN86" s="91"/>
      <c r="AO86" s="91"/>
      <c r="AP86" s="91"/>
      <c r="AQ86" s="91"/>
      <c r="AR86" s="91"/>
      <c r="AS86" s="80"/>
    </row>
    <row r="87" spans="1:45" s="147" customFormat="1" ht="27.75" customHeight="1">
      <c r="A87" s="214" t="s">
        <v>46</v>
      </c>
      <c r="B87" s="214" t="s">
        <v>93</v>
      </c>
      <c r="C87" s="225" t="s">
        <v>53</v>
      </c>
      <c r="D87" s="150" t="s">
        <v>18</v>
      </c>
      <c r="E87" s="150">
        <f>H87+K87+N87+Q87+AO87+T87+W87+Z87+AC87+AF87+AI87+AL87</f>
        <v>14449.918</v>
      </c>
      <c r="F87" s="150">
        <f>L87+O87</f>
        <v>253.262</v>
      </c>
      <c r="G87" s="150">
        <f>F87*100/E87</f>
        <v>1.7526881467424245</v>
      </c>
      <c r="H87" s="150">
        <f t="shared" ref="H87:AL87" si="23">SUM(H90,H96,H99,H102)</f>
        <v>0</v>
      </c>
      <c r="I87" s="150">
        <f t="shared" si="23"/>
        <v>0</v>
      </c>
      <c r="J87" s="150"/>
      <c r="K87" s="150">
        <v>251.065</v>
      </c>
      <c r="L87" s="150">
        <f>SUM(L90,L96,L99,L102)</f>
        <v>251.065</v>
      </c>
      <c r="M87" s="182">
        <v>100</v>
      </c>
      <c r="N87" s="150">
        <v>2.1970000000000001</v>
      </c>
      <c r="O87" s="150">
        <f>SUM(O90,O93,O96,O99,O102)</f>
        <v>2.1970000000000001</v>
      </c>
      <c r="P87" s="182">
        <v>100</v>
      </c>
      <c r="Q87" s="150">
        <f t="shared" si="23"/>
        <v>0</v>
      </c>
      <c r="R87" s="151"/>
      <c r="S87" s="151"/>
      <c r="T87" s="150">
        <f t="shared" si="23"/>
        <v>0</v>
      </c>
      <c r="U87" s="150"/>
      <c r="V87" s="150"/>
      <c r="W87" s="150">
        <f t="shared" si="23"/>
        <v>249.60499999999999</v>
      </c>
      <c r="X87" s="150"/>
      <c r="Y87" s="150"/>
      <c r="Z87" s="150">
        <f t="shared" si="23"/>
        <v>0</v>
      </c>
      <c r="AA87" s="150"/>
      <c r="AB87" s="150"/>
      <c r="AC87" s="150">
        <f t="shared" si="23"/>
        <v>0</v>
      </c>
      <c r="AD87" s="150"/>
      <c r="AE87" s="150"/>
      <c r="AF87" s="150">
        <f t="shared" si="23"/>
        <v>0</v>
      </c>
      <c r="AG87" s="150"/>
      <c r="AH87" s="150"/>
      <c r="AI87" s="150">
        <f t="shared" si="23"/>
        <v>0</v>
      </c>
      <c r="AJ87" s="150"/>
      <c r="AK87" s="150"/>
      <c r="AL87" s="150">
        <f t="shared" si="23"/>
        <v>0</v>
      </c>
      <c r="AM87" s="150"/>
      <c r="AN87" s="150"/>
      <c r="AO87" s="150">
        <f>SUM(AO90,AO93,AO96,AO99,AO102)</f>
        <v>13947.050999999999</v>
      </c>
      <c r="AP87" s="150"/>
      <c r="AQ87" s="150"/>
      <c r="AR87" s="150"/>
      <c r="AS87" s="171"/>
    </row>
    <row r="88" spans="1:45" s="147" customFormat="1" ht="40.799999999999997">
      <c r="A88" s="214"/>
      <c r="B88" s="214"/>
      <c r="C88" s="226"/>
      <c r="D88" s="150" t="s">
        <v>27</v>
      </c>
      <c r="E88" s="150">
        <f>H88+K88+N88+Q88+T88+W88+Z88+AC88+AF88+AI88+AL88+AO88</f>
        <v>14449.918</v>
      </c>
      <c r="F88" s="150">
        <f>F87</f>
        <v>253.262</v>
      </c>
      <c r="G88" s="150">
        <f>F88*100/E88</f>
        <v>1.7526881467424245</v>
      </c>
      <c r="H88" s="150">
        <f t="shared" ref="H88:AL88" si="24">SUM(H91,H97,H100,H103)</f>
        <v>0</v>
      </c>
      <c r="I88" s="150">
        <f t="shared" si="24"/>
        <v>0</v>
      </c>
      <c r="J88" s="150"/>
      <c r="K88" s="150">
        <f>K87</f>
        <v>251.065</v>
      </c>
      <c r="L88" s="150">
        <f t="shared" si="24"/>
        <v>251.07</v>
      </c>
      <c r="M88" s="182">
        <v>100</v>
      </c>
      <c r="N88" s="150">
        <f>N87</f>
        <v>2.1970000000000001</v>
      </c>
      <c r="O88" s="150">
        <f>O87</f>
        <v>2.1970000000000001</v>
      </c>
      <c r="P88" s="182">
        <v>100</v>
      </c>
      <c r="Q88" s="150">
        <f t="shared" si="24"/>
        <v>0</v>
      </c>
      <c r="R88" s="151"/>
      <c r="S88" s="151"/>
      <c r="T88" s="150">
        <f t="shared" si="24"/>
        <v>0</v>
      </c>
      <c r="U88" s="150"/>
      <c r="V88" s="150"/>
      <c r="W88" s="150">
        <f t="shared" si="24"/>
        <v>249.60499999999999</v>
      </c>
      <c r="X88" s="150"/>
      <c r="Y88" s="150"/>
      <c r="Z88" s="150">
        <f t="shared" si="24"/>
        <v>0</v>
      </c>
      <c r="AA88" s="150"/>
      <c r="AB88" s="150"/>
      <c r="AC88" s="150">
        <f t="shared" si="24"/>
        <v>0</v>
      </c>
      <c r="AD88" s="150"/>
      <c r="AE88" s="150"/>
      <c r="AF88" s="150">
        <f t="shared" si="24"/>
        <v>0</v>
      </c>
      <c r="AG88" s="150"/>
      <c r="AH88" s="150"/>
      <c r="AI88" s="150">
        <f t="shared" si="24"/>
        <v>0</v>
      </c>
      <c r="AJ88" s="150"/>
      <c r="AK88" s="150"/>
      <c r="AL88" s="150">
        <f t="shared" si="24"/>
        <v>0</v>
      </c>
      <c r="AM88" s="150"/>
      <c r="AN88" s="150"/>
      <c r="AO88" s="150">
        <f>SUM(AO91,AO94,AO97,AO100,AO103)</f>
        <v>13947.050999999999</v>
      </c>
      <c r="AP88" s="150"/>
      <c r="AQ88" s="150"/>
      <c r="AR88" s="150"/>
      <c r="AS88" s="171"/>
    </row>
    <row r="89" spans="1:45" s="77" customFormat="1" ht="61.2">
      <c r="A89" s="214"/>
      <c r="B89" s="214"/>
      <c r="C89" s="226"/>
      <c r="D89" s="88" t="s">
        <v>28</v>
      </c>
      <c r="E89" s="114"/>
      <c r="F89" s="114"/>
      <c r="G89" s="114"/>
      <c r="H89" s="95"/>
      <c r="I89" s="95"/>
      <c r="J89" s="95"/>
      <c r="K89" s="95"/>
      <c r="L89" s="95"/>
      <c r="M89" s="95"/>
      <c r="N89" s="95"/>
      <c r="O89" s="95"/>
      <c r="P89" s="95"/>
      <c r="Q89" s="114"/>
      <c r="R89" s="163"/>
      <c r="S89" s="163"/>
      <c r="T89" s="95"/>
      <c r="U89" s="95"/>
      <c r="V89" s="95"/>
      <c r="W89" s="95"/>
      <c r="X89" s="95"/>
      <c r="Y89" s="95"/>
      <c r="Z89" s="95"/>
      <c r="AA89" s="95"/>
      <c r="AB89" s="95"/>
      <c r="AC89" s="95"/>
      <c r="AD89" s="95"/>
      <c r="AE89" s="95"/>
      <c r="AF89" s="95"/>
      <c r="AG89" s="95"/>
      <c r="AH89" s="95"/>
      <c r="AI89" s="95"/>
      <c r="AJ89" s="95"/>
      <c r="AK89" s="95"/>
      <c r="AL89" s="95"/>
      <c r="AM89" s="95"/>
      <c r="AN89" s="95"/>
      <c r="AO89" s="95"/>
      <c r="AP89" s="95"/>
      <c r="AQ89" s="95"/>
      <c r="AR89" s="95"/>
      <c r="AS89" s="84"/>
    </row>
    <row r="90" spans="1:45" s="83" customFormat="1" ht="67.5" customHeight="1">
      <c r="A90" s="225" t="s">
        <v>73</v>
      </c>
      <c r="B90" s="225" t="s">
        <v>101</v>
      </c>
      <c r="C90" s="226"/>
      <c r="D90" s="95" t="s">
        <v>18</v>
      </c>
      <c r="E90" s="114">
        <f>SUM(H90,K90,N90,Q90,T90,W90,Z90,AC90,AF90,AI90,AL90,AO90)</f>
        <v>2318.9</v>
      </c>
      <c r="F90" s="114">
        <v>0</v>
      </c>
      <c r="G90" s="114"/>
      <c r="H90" s="95">
        <v>0</v>
      </c>
      <c r="I90" s="95">
        <v>0</v>
      </c>
      <c r="J90" s="95"/>
      <c r="K90" s="95">
        <v>0</v>
      </c>
      <c r="L90" s="95">
        <v>0</v>
      </c>
      <c r="M90" s="95"/>
      <c r="N90" s="95">
        <v>0</v>
      </c>
      <c r="O90" s="95">
        <v>0</v>
      </c>
      <c r="P90" s="95"/>
      <c r="Q90" s="114">
        <v>0</v>
      </c>
      <c r="R90" s="163">
        <v>0</v>
      </c>
      <c r="S90" s="163"/>
      <c r="T90" s="95">
        <v>0</v>
      </c>
      <c r="U90" s="95"/>
      <c r="V90" s="95"/>
      <c r="W90" s="95">
        <v>0</v>
      </c>
      <c r="X90" s="95"/>
      <c r="Y90" s="95"/>
      <c r="Z90" s="95">
        <v>0</v>
      </c>
      <c r="AA90" s="95"/>
      <c r="AB90" s="95"/>
      <c r="AC90" s="95">
        <v>0</v>
      </c>
      <c r="AD90" s="95"/>
      <c r="AE90" s="95"/>
      <c r="AF90" s="95">
        <v>0</v>
      </c>
      <c r="AG90" s="95"/>
      <c r="AH90" s="95"/>
      <c r="AI90" s="95">
        <v>0</v>
      </c>
      <c r="AJ90" s="95"/>
      <c r="AK90" s="95"/>
      <c r="AL90" s="95">
        <v>0</v>
      </c>
      <c r="AM90" s="95"/>
      <c r="AN90" s="95"/>
      <c r="AO90" s="95">
        <v>2318.9</v>
      </c>
      <c r="AP90" s="95"/>
      <c r="AQ90" s="95"/>
      <c r="AR90" s="95"/>
    </row>
    <row r="91" spans="1:45" s="83" customFormat="1" ht="40.799999999999997">
      <c r="A91" s="226"/>
      <c r="B91" s="226"/>
      <c r="C91" s="226"/>
      <c r="D91" s="95" t="s">
        <v>27</v>
      </c>
      <c r="E91" s="114">
        <f t="shared" ref="E91:E104" si="25">SUM(H91,K91,N91,Q91,T91,W91,Z91,AC91,AF91,AI91,AL91,AO91)</f>
        <v>2318.9</v>
      </c>
      <c r="F91" s="114">
        <v>0</v>
      </c>
      <c r="G91" s="114"/>
      <c r="H91" s="95">
        <v>0</v>
      </c>
      <c r="I91" s="95">
        <v>0</v>
      </c>
      <c r="J91" s="95"/>
      <c r="K91" s="95">
        <v>0</v>
      </c>
      <c r="L91" s="95">
        <v>0</v>
      </c>
      <c r="M91" s="95"/>
      <c r="N91" s="95">
        <v>0</v>
      </c>
      <c r="O91" s="95">
        <v>0</v>
      </c>
      <c r="P91" s="95"/>
      <c r="Q91" s="114">
        <v>0</v>
      </c>
      <c r="R91" s="163">
        <v>0</v>
      </c>
      <c r="S91" s="163"/>
      <c r="T91" s="95">
        <v>0</v>
      </c>
      <c r="U91" s="95"/>
      <c r="V91" s="95"/>
      <c r="W91" s="95">
        <v>0</v>
      </c>
      <c r="X91" s="95"/>
      <c r="Y91" s="95"/>
      <c r="Z91" s="95">
        <v>0</v>
      </c>
      <c r="AA91" s="95"/>
      <c r="AB91" s="95"/>
      <c r="AC91" s="95">
        <v>0</v>
      </c>
      <c r="AD91" s="95"/>
      <c r="AE91" s="95"/>
      <c r="AF91" s="95">
        <v>0</v>
      </c>
      <c r="AG91" s="95"/>
      <c r="AH91" s="95"/>
      <c r="AI91" s="95">
        <v>0</v>
      </c>
      <c r="AJ91" s="95"/>
      <c r="AK91" s="95"/>
      <c r="AL91" s="95">
        <v>0</v>
      </c>
      <c r="AM91" s="95"/>
      <c r="AN91" s="95"/>
      <c r="AO91" s="95">
        <v>2318.9</v>
      </c>
      <c r="AP91" s="95"/>
      <c r="AQ91" s="95"/>
      <c r="AR91" s="95"/>
    </row>
    <row r="92" spans="1:45" s="83" customFormat="1" ht="61.2">
      <c r="A92" s="227"/>
      <c r="B92" s="227"/>
      <c r="C92" s="226"/>
      <c r="D92" s="88" t="s">
        <v>28</v>
      </c>
      <c r="E92" s="114"/>
      <c r="F92" s="114"/>
      <c r="G92" s="114"/>
      <c r="H92" s="95"/>
      <c r="I92" s="95"/>
      <c r="J92" s="95"/>
      <c r="K92" s="95"/>
      <c r="L92" s="95"/>
      <c r="M92" s="95"/>
      <c r="N92" s="95"/>
      <c r="O92" s="95"/>
      <c r="P92" s="95"/>
      <c r="Q92" s="114"/>
      <c r="R92" s="163"/>
      <c r="S92" s="163"/>
      <c r="T92" s="95"/>
      <c r="U92" s="95"/>
      <c r="V92" s="95"/>
      <c r="W92" s="95"/>
      <c r="X92" s="95"/>
      <c r="Y92" s="95"/>
      <c r="Z92" s="95"/>
      <c r="AA92" s="95"/>
      <c r="AB92" s="95"/>
      <c r="AC92" s="95"/>
      <c r="AD92" s="95"/>
      <c r="AE92" s="95"/>
      <c r="AF92" s="95"/>
      <c r="AG92" s="95"/>
      <c r="AH92" s="95"/>
      <c r="AI92" s="95"/>
      <c r="AJ92" s="95"/>
      <c r="AK92" s="95"/>
      <c r="AL92" s="95"/>
      <c r="AM92" s="95"/>
      <c r="AN92" s="95"/>
      <c r="AO92" s="95"/>
      <c r="AP92" s="95"/>
      <c r="AQ92" s="95"/>
      <c r="AR92" s="95"/>
    </row>
    <row r="93" spans="1:45" s="83" customFormat="1" ht="41.25" customHeight="1">
      <c r="A93" s="225" t="s">
        <v>111</v>
      </c>
      <c r="B93" s="225" t="s">
        <v>110</v>
      </c>
      <c r="C93" s="226"/>
      <c r="D93" s="95" t="s">
        <v>18</v>
      </c>
      <c r="E93" s="114">
        <f t="shared" si="25"/>
        <v>9238.1509999999998</v>
      </c>
      <c r="F93" s="114">
        <v>0</v>
      </c>
      <c r="G93" s="114"/>
      <c r="H93" s="95">
        <v>0</v>
      </c>
      <c r="I93" s="95">
        <v>0</v>
      </c>
      <c r="J93" s="95"/>
      <c r="K93" s="95">
        <v>0</v>
      </c>
      <c r="L93" s="95">
        <v>0</v>
      </c>
      <c r="M93" s="95"/>
      <c r="N93" s="95">
        <v>0</v>
      </c>
      <c r="O93" s="95">
        <v>0</v>
      </c>
      <c r="P93" s="95"/>
      <c r="Q93" s="114">
        <v>0</v>
      </c>
      <c r="R93" s="163">
        <v>0</v>
      </c>
      <c r="S93" s="163"/>
      <c r="T93" s="95">
        <v>0</v>
      </c>
      <c r="U93" s="95"/>
      <c r="V93" s="95"/>
      <c r="W93" s="95">
        <v>0</v>
      </c>
      <c r="X93" s="95"/>
      <c r="Y93" s="95"/>
      <c r="Z93" s="95">
        <v>0</v>
      </c>
      <c r="AA93" s="95"/>
      <c r="AB93" s="95"/>
      <c r="AC93" s="95">
        <v>0</v>
      </c>
      <c r="AD93" s="95"/>
      <c r="AE93" s="95"/>
      <c r="AF93" s="95">
        <v>0</v>
      </c>
      <c r="AG93" s="95"/>
      <c r="AH93" s="95"/>
      <c r="AI93" s="95">
        <v>0</v>
      </c>
      <c r="AJ93" s="95"/>
      <c r="AK93" s="95"/>
      <c r="AL93" s="95">
        <v>0</v>
      </c>
      <c r="AM93" s="95"/>
      <c r="AN93" s="95"/>
      <c r="AO93" s="95">
        <v>9238.1509999999998</v>
      </c>
      <c r="AP93" s="95"/>
      <c r="AQ93" s="95"/>
      <c r="AR93" s="95"/>
    </row>
    <row r="94" spans="1:45" s="83" customFormat="1" ht="60" customHeight="1">
      <c r="A94" s="226"/>
      <c r="B94" s="226"/>
      <c r="C94" s="226"/>
      <c r="D94" s="95" t="s">
        <v>27</v>
      </c>
      <c r="E94" s="114">
        <f t="shared" si="25"/>
        <v>9238.1509999999998</v>
      </c>
      <c r="F94" s="114">
        <v>0</v>
      </c>
      <c r="G94" s="114"/>
      <c r="H94" s="95">
        <v>0</v>
      </c>
      <c r="I94" s="95">
        <v>0</v>
      </c>
      <c r="J94" s="95"/>
      <c r="K94" s="95">
        <v>0</v>
      </c>
      <c r="L94" s="95">
        <v>0</v>
      </c>
      <c r="M94" s="95"/>
      <c r="N94" s="95">
        <v>0</v>
      </c>
      <c r="O94" s="95">
        <v>0</v>
      </c>
      <c r="P94" s="95"/>
      <c r="Q94" s="114">
        <v>0</v>
      </c>
      <c r="R94" s="163">
        <v>0</v>
      </c>
      <c r="S94" s="163"/>
      <c r="T94" s="95">
        <v>0</v>
      </c>
      <c r="U94" s="95"/>
      <c r="V94" s="95"/>
      <c r="W94" s="95">
        <v>0</v>
      </c>
      <c r="X94" s="95"/>
      <c r="Y94" s="95"/>
      <c r="Z94" s="95">
        <v>0</v>
      </c>
      <c r="AA94" s="95"/>
      <c r="AB94" s="95"/>
      <c r="AC94" s="95">
        <v>0</v>
      </c>
      <c r="AD94" s="95"/>
      <c r="AE94" s="95"/>
      <c r="AF94" s="95">
        <v>0</v>
      </c>
      <c r="AG94" s="95"/>
      <c r="AH94" s="95"/>
      <c r="AI94" s="95">
        <v>0</v>
      </c>
      <c r="AJ94" s="95"/>
      <c r="AK94" s="95"/>
      <c r="AL94" s="95">
        <v>0</v>
      </c>
      <c r="AM94" s="95"/>
      <c r="AN94" s="95"/>
      <c r="AO94" s="63">
        <f>AO93</f>
        <v>9238.1509999999998</v>
      </c>
      <c r="AP94" s="95"/>
      <c r="AQ94" s="95"/>
      <c r="AR94" s="95"/>
    </row>
    <row r="95" spans="1:45" s="83" customFormat="1" ht="92.25" customHeight="1">
      <c r="A95" s="227"/>
      <c r="B95" s="227"/>
      <c r="C95" s="226"/>
      <c r="D95" s="88" t="s">
        <v>28</v>
      </c>
      <c r="E95" s="114"/>
      <c r="F95" s="114"/>
      <c r="G95" s="114"/>
      <c r="H95" s="95"/>
      <c r="I95" s="95"/>
      <c r="J95" s="95"/>
      <c r="K95" s="95"/>
      <c r="L95" s="95"/>
      <c r="M95" s="95"/>
      <c r="N95" s="95"/>
      <c r="O95" s="95"/>
      <c r="P95" s="95"/>
      <c r="Q95" s="114"/>
      <c r="R95" s="163"/>
      <c r="S95" s="163"/>
      <c r="T95" s="95"/>
      <c r="U95" s="95"/>
      <c r="V95" s="95"/>
      <c r="W95" s="95"/>
      <c r="X95" s="95"/>
      <c r="Y95" s="95"/>
      <c r="Z95" s="95"/>
      <c r="AA95" s="95"/>
      <c r="AB95" s="95"/>
      <c r="AC95" s="95"/>
      <c r="AD95" s="95"/>
      <c r="AE95" s="95"/>
      <c r="AF95" s="95"/>
      <c r="AG95" s="95"/>
      <c r="AH95" s="95"/>
      <c r="AI95" s="95"/>
      <c r="AJ95" s="95"/>
      <c r="AK95" s="95"/>
      <c r="AL95" s="95"/>
      <c r="AM95" s="95"/>
      <c r="AN95" s="95"/>
      <c r="AO95" s="95"/>
      <c r="AP95" s="95"/>
      <c r="AQ95" s="95"/>
      <c r="AR95" s="95"/>
    </row>
    <row r="96" spans="1:45" s="83" customFormat="1" ht="94.5" customHeight="1">
      <c r="A96" s="225" t="s">
        <v>102</v>
      </c>
      <c r="B96" s="225" t="s">
        <v>103</v>
      </c>
      <c r="C96" s="226"/>
      <c r="D96" s="95" t="s">
        <v>18</v>
      </c>
      <c r="E96" s="114">
        <f t="shared" si="25"/>
        <v>2340</v>
      </c>
      <c r="F96" s="114">
        <v>0</v>
      </c>
      <c r="G96" s="114"/>
      <c r="H96" s="95">
        <v>0</v>
      </c>
      <c r="I96" s="95">
        <v>0</v>
      </c>
      <c r="J96" s="95"/>
      <c r="K96" s="95">
        <v>0</v>
      </c>
      <c r="L96" s="95">
        <v>0</v>
      </c>
      <c r="M96" s="95"/>
      <c r="N96" s="95">
        <v>0</v>
      </c>
      <c r="O96" s="95">
        <v>0</v>
      </c>
      <c r="P96" s="95"/>
      <c r="Q96" s="114">
        <v>0</v>
      </c>
      <c r="R96" s="163">
        <v>0</v>
      </c>
      <c r="S96" s="163"/>
      <c r="T96" s="95">
        <v>0</v>
      </c>
      <c r="U96" s="95"/>
      <c r="V96" s="95"/>
      <c r="W96" s="95">
        <v>0</v>
      </c>
      <c r="X96" s="95"/>
      <c r="Y96" s="95"/>
      <c r="Z96" s="95">
        <v>0</v>
      </c>
      <c r="AA96" s="95"/>
      <c r="AB96" s="95"/>
      <c r="AC96" s="95">
        <v>0</v>
      </c>
      <c r="AD96" s="95"/>
      <c r="AE96" s="95"/>
      <c r="AF96" s="95">
        <v>0</v>
      </c>
      <c r="AG96" s="95"/>
      <c r="AH96" s="95"/>
      <c r="AI96" s="95">
        <v>0</v>
      </c>
      <c r="AJ96" s="95"/>
      <c r="AK96" s="95"/>
      <c r="AL96" s="95">
        <v>0</v>
      </c>
      <c r="AM96" s="95"/>
      <c r="AN96" s="95"/>
      <c r="AO96" s="95">
        <v>2340</v>
      </c>
      <c r="AP96" s="95"/>
      <c r="AQ96" s="95"/>
      <c r="AR96" s="95"/>
    </row>
    <row r="97" spans="1:108" s="83" customFormat="1" ht="78.75" customHeight="1">
      <c r="A97" s="226"/>
      <c r="B97" s="226"/>
      <c r="C97" s="226"/>
      <c r="D97" s="95" t="s">
        <v>27</v>
      </c>
      <c r="E97" s="114">
        <f t="shared" si="25"/>
        <v>2340</v>
      </c>
      <c r="F97" s="114">
        <v>0</v>
      </c>
      <c r="G97" s="114"/>
      <c r="H97" s="95">
        <v>0</v>
      </c>
      <c r="I97" s="95">
        <v>0</v>
      </c>
      <c r="J97" s="95"/>
      <c r="K97" s="95">
        <v>0</v>
      </c>
      <c r="L97" s="95">
        <v>0</v>
      </c>
      <c r="M97" s="95"/>
      <c r="N97" s="95">
        <v>0</v>
      </c>
      <c r="O97" s="95">
        <v>0</v>
      </c>
      <c r="P97" s="95"/>
      <c r="Q97" s="114">
        <v>0</v>
      </c>
      <c r="R97" s="163">
        <v>0</v>
      </c>
      <c r="S97" s="163"/>
      <c r="T97" s="95">
        <v>0</v>
      </c>
      <c r="U97" s="95"/>
      <c r="V97" s="95"/>
      <c r="W97" s="95">
        <v>0</v>
      </c>
      <c r="X97" s="95"/>
      <c r="Y97" s="95"/>
      <c r="Z97" s="95">
        <v>0</v>
      </c>
      <c r="AA97" s="95"/>
      <c r="AB97" s="95"/>
      <c r="AC97" s="95">
        <v>0</v>
      </c>
      <c r="AD97" s="95"/>
      <c r="AE97" s="95"/>
      <c r="AF97" s="95">
        <v>0</v>
      </c>
      <c r="AG97" s="95"/>
      <c r="AH97" s="95"/>
      <c r="AI97" s="95">
        <v>0</v>
      </c>
      <c r="AJ97" s="95"/>
      <c r="AK97" s="95"/>
      <c r="AL97" s="95">
        <v>0</v>
      </c>
      <c r="AM97" s="95"/>
      <c r="AN97" s="95"/>
      <c r="AO97" s="95">
        <v>2340</v>
      </c>
      <c r="AP97" s="95"/>
      <c r="AQ97" s="95"/>
      <c r="AR97" s="95"/>
    </row>
    <row r="98" spans="1:108" s="83" customFormat="1" ht="97.5" customHeight="1">
      <c r="A98" s="227"/>
      <c r="B98" s="227"/>
      <c r="C98" s="226"/>
      <c r="D98" s="88" t="s">
        <v>28</v>
      </c>
      <c r="E98" s="114"/>
      <c r="F98" s="114"/>
      <c r="G98" s="114"/>
      <c r="H98" s="95"/>
      <c r="I98" s="95"/>
      <c r="J98" s="95"/>
      <c r="K98" s="95"/>
      <c r="L98" s="95"/>
      <c r="M98" s="95"/>
      <c r="N98" s="95"/>
      <c r="O98" s="95"/>
      <c r="P98" s="95"/>
      <c r="Q98" s="114"/>
      <c r="R98" s="163"/>
      <c r="S98" s="163"/>
      <c r="T98" s="95"/>
      <c r="U98" s="95"/>
      <c r="V98" s="95"/>
      <c r="W98" s="95"/>
      <c r="X98" s="95"/>
      <c r="Y98" s="95"/>
      <c r="Z98" s="95"/>
      <c r="AA98" s="95"/>
      <c r="AB98" s="95"/>
      <c r="AC98" s="95"/>
      <c r="AD98" s="95"/>
      <c r="AE98" s="95"/>
      <c r="AF98" s="95"/>
      <c r="AG98" s="95"/>
      <c r="AH98" s="95"/>
      <c r="AI98" s="95"/>
      <c r="AJ98" s="95"/>
      <c r="AK98" s="95"/>
      <c r="AL98" s="95"/>
      <c r="AM98" s="95"/>
      <c r="AN98" s="95"/>
      <c r="AO98" s="95"/>
      <c r="AP98" s="95"/>
      <c r="AQ98" s="95"/>
      <c r="AR98" s="95"/>
    </row>
    <row r="99" spans="1:108" s="83" customFormat="1" ht="101.25" customHeight="1">
      <c r="A99" s="225" t="s">
        <v>105</v>
      </c>
      <c r="B99" s="225" t="s">
        <v>104</v>
      </c>
      <c r="C99" s="226"/>
      <c r="D99" s="95" t="s">
        <v>18</v>
      </c>
      <c r="E99" s="114">
        <f t="shared" si="25"/>
        <v>50</v>
      </c>
      <c r="F99" s="114">
        <v>0</v>
      </c>
      <c r="G99" s="114"/>
      <c r="H99" s="95">
        <v>0</v>
      </c>
      <c r="I99" s="95">
        <v>0</v>
      </c>
      <c r="J99" s="95"/>
      <c r="K99" s="95">
        <v>0</v>
      </c>
      <c r="L99" s="95">
        <v>0</v>
      </c>
      <c r="M99" s="95"/>
      <c r="N99" s="95">
        <v>0</v>
      </c>
      <c r="O99" s="95">
        <v>0</v>
      </c>
      <c r="P99" s="95"/>
      <c r="Q99" s="114">
        <v>0</v>
      </c>
      <c r="R99" s="163">
        <v>0</v>
      </c>
      <c r="S99" s="163"/>
      <c r="T99" s="95"/>
      <c r="U99" s="95"/>
      <c r="V99" s="95"/>
      <c r="W99" s="95"/>
      <c r="X99" s="95"/>
      <c r="Y99" s="95"/>
      <c r="Z99" s="95"/>
      <c r="AA99" s="95"/>
      <c r="AB99" s="95"/>
      <c r="AC99" s="95"/>
      <c r="AD99" s="95"/>
      <c r="AE99" s="95"/>
      <c r="AF99" s="95"/>
      <c r="AG99" s="95"/>
      <c r="AH99" s="95"/>
      <c r="AI99" s="95"/>
      <c r="AJ99" s="95"/>
      <c r="AK99" s="95"/>
      <c r="AL99" s="95"/>
      <c r="AM99" s="95"/>
      <c r="AN99" s="95"/>
      <c r="AO99" s="95">
        <v>50</v>
      </c>
      <c r="AP99" s="95"/>
      <c r="AQ99" s="95"/>
      <c r="AR99" s="95"/>
    </row>
    <row r="100" spans="1:108" s="83" customFormat="1" ht="63" customHeight="1">
      <c r="A100" s="226"/>
      <c r="B100" s="226"/>
      <c r="C100" s="226"/>
      <c r="D100" s="95" t="s">
        <v>27</v>
      </c>
      <c r="E100" s="114">
        <f t="shared" si="25"/>
        <v>50</v>
      </c>
      <c r="F100" s="114">
        <v>0</v>
      </c>
      <c r="G100" s="114"/>
      <c r="H100" s="95">
        <v>0</v>
      </c>
      <c r="I100" s="95">
        <v>0</v>
      </c>
      <c r="J100" s="95"/>
      <c r="K100" s="95">
        <v>0</v>
      </c>
      <c r="L100" s="95">
        <v>0</v>
      </c>
      <c r="M100" s="95"/>
      <c r="N100" s="95">
        <v>0</v>
      </c>
      <c r="O100" s="95">
        <v>0</v>
      </c>
      <c r="P100" s="95"/>
      <c r="Q100" s="114">
        <v>0</v>
      </c>
      <c r="R100" s="163">
        <v>0</v>
      </c>
      <c r="S100" s="163"/>
      <c r="T100" s="95"/>
      <c r="U100" s="95"/>
      <c r="V100" s="95"/>
      <c r="W100" s="95"/>
      <c r="X100" s="95"/>
      <c r="Y100" s="95"/>
      <c r="Z100" s="95"/>
      <c r="AA100" s="95"/>
      <c r="AB100" s="95"/>
      <c r="AC100" s="95"/>
      <c r="AD100" s="95"/>
      <c r="AE100" s="95"/>
      <c r="AF100" s="95"/>
      <c r="AG100" s="95"/>
      <c r="AH100" s="95"/>
      <c r="AI100" s="95"/>
      <c r="AJ100" s="95"/>
      <c r="AK100" s="95"/>
      <c r="AL100" s="95"/>
      <c r="AM100" s="95"/>
      <c r="AN100" s="95"/>
      <c r="AO100" s="95">
        <v>50</v>
      </c>
      <c r="AP100" s="95"/>
      <c r="AQ100" s="95"/>
      <c r="AR100" s="95"/>
    </row>
    <row r="101" spans="1:108" s="83" customFormat="1" ht="208.5" customHeight="1">
      <c r="A101" s="227"/>
      <c r="B101" s="227"/>
      <c r="C101" s="226"/>
      <c r="D101" s="88" t="s">
        <v>28</v>
      </c>
      <c r="E101" s="114">
        <f t="shared" si="25"/>
        <v>0</v>
      </c>
      <c r="F101" s="114"/>
      <c r="G101" s="114"/>
      <c r="H101" s="95"/>
      <c r="I101" s="95"/>
      <c r="J101" s="95"/>
      <c r="K101" s="95"/>
      <c r="L101" s="95"/>
      <c r="M101" s="95"/>
      <c r="N101" s="95"/>
      <c r="O101" s="95"/>
      <c r="P101" s="95"/>
      <c r="Q101" s="114"/>
      <c r="R101" s="163"/>
      <c r="S101" s="163"/>
      <c r="T101" s="95"/>
      <c r="U101" s="95"/>
      <c r="V101" s="95"/>
      <c r="W101" s="95"/>
      <c r="X101" s="95"/>
      <c r="Y101" s="95"/>
      <c r="Z101" s="95"/>
      <c r="AA101" s="95"/>
      <c r="AB101" s="95"/>
      <c r="AC101" s="95"/>
      <c r="AD101" s="95"/>
      <c r="AE101" s="95"/>
      <c r="AF101" s="95"/>
      <c r="AG101" s="95"/>
      <c r="AH101" s="95"/>
      <c r="AI101" s="95"/>
      <c r="AJ101" s="95"/>
      <c r="AK101" s="95"/>
      <c r="AL101" s="95"/>
      <c r="AM101" s="95"/>
      <c r="AN101" s="95"/>
      <c r="AO101" s="95"/>
      <c r="AP101" s="95"/>
      <c r="AQ101" s="95"/>
      <c r="AR101" s="95"/>
    </row>
    <row r="102" spans="1:108" s="83" customFormat="1" ht="136.5" customHeight="1">
      <c r="A102" s="225" t="s">
        <v>106</v>
      </c>
      <c r="B102" s="225" t="s">
        <v>107</v>
      </c>
      <c r="C102" s="226"/>
      <c r="D102" s="95" t="s">
        <v>18</v>
      </c>
      <c r="E102" s="114">
        <f>H102+K102+N102+Q102+T102+W102+Z102+AC102+AF102+AI102+AL102+AO102</f>
        <v>502.86699999999996</v>
      </c>
      <c r="F102" s="114">
        <f>I102+L102+O102</f>
        <v>253.262</v>
      </c>
      <c r="G102" s="114">
        <f>F102*100/E102</f>
        <v>50.3636150314099</v>
      </c>
      <c r="H102" s="95">
        <v>0</v>
      </c>
      <c r="I102" s="95">
        <v>0</v>
      </c>
      <c r="J102" s="95"/>
      <c r="K102" s="95">
        <v>251.065</v>
      </c>
      <c r="L102" s="95">
        <v>251.065</v>
      </c>
      <c r="M102" s="90">
        <v>100</v>
      </c>
      <c r="N102" s="95">
        <v>2.1970000000000001</v>
      </c>
      <c r="O102" s="95">
        <v>2.1970000000000001</v>
      </c>
      <c r="P102" s="90">
        <v>100</v>
      </c>
      <c r="Q102" s="114">
        <v>0</v>
      </c>
      <c r="R102" s="163">
        <v>0</v>
      </c>
      <c r="S102" s="163"/>
      <c r="T102" s="95"/>
      <c r="U102" s="95"/>
      <c r="V102" s="95"/>
      <c r="W102" s="95">
        <v>249.60499999999999</v>
      </c>
      <c r="X102" s="95"/>
      <c r="Y102" s="95"/>
      <c r="Z102" s="95"/>
      <c r="AA102" s="95"/>
      <c r="AB102" s="95"/>
      <c r="AC102" s="95"/>
      <c r="AD102" s="95"/>
      <c r="AE102" s="95"/>
      <c r="AF102" s="95"/>
      <c r="AG102" s="95"/>
      <c r="AH102" s="95"/>
      <c r="AI102" s="95"/>
      <c r="AJ102" s="95"/>
      <c r="AK102" s="95"/>
      <c r="AL102" s="95"/>
      <c r="AM102" s="95"/>
      <c r="AN102" s="95"/>
      <c r="AO102" s="95"/>
      <c r="AP102" s="95"/>
      <c r="AQ102" s="95"/>
      <c r="AR102" s="95"/>
    </row>
    <row r="103" spans="1:108" s="83" customFormat="1" ht="75.75" customHeight="1">
      <c r="A103" s="226"/>
      <c r="B103" s="226"/>
      <c r="C103" s="226"/>
      <c r="D103" s="95" t="s">
        <v>27</v>
      </c>
      <c r="E103" s="114">
        <v>502.87</v>
      </c>
      <c r="F103" s="114">
        <f>F102</f>
        <v>253.262</v>
      </c>
      <c r="G103" s="114">
        <f>F103*100/E103</f>
        <v>50.363314574343271</v>
      </c>
      <c r="H103" s="95">
        <v>0</v>
      </c>
      <c r="I103" s="95">
        <v>0</v>
      </c>
      <c r="J103" s="95"/>
      <c r="K103" s="95">
        <v>251.07</v>
      </c>
      <c r="L103" s="95">
        <v>251.07</v>
      </c>
      <c r="M103" s="90">
        <v>100</v>
      </c>
      <c r="N103" s="95">
        <f>N102</f>
        <v>2.1970000000000001</v>
      </c>
      <c r="O103" s="95">
        <f>O102</f>
        <v>2.1970000000000001</v>
      </c>
      <c r="P103" s="90">
        <v>100</v>
      </c>
      <c r="Q103" s="114">
        <v>0</v>
      </c>
      <c r="R103" s="163">
        <v>0</v>
      </c>
      <c r="S103" s="163"/>
      <c r="T103" s="95"/>
      <c r="U103" s="95"/>
      <c r="V103" s="95"/>
      <c r="W103" s="95">
        <f>W102</f>
        <v>249.60499999999999</v>
      </c>
      <c r="X103" s="95"/>
      <c r="Y103" s="95"/>
      <c r="Z103" s="95"/>
      <c r="AA103" s="95"/>
      <c r="AB103" s="95"/>
      <c r="AC103" s="95"/>
      <c r="AD103" s="95"/>
      <c r="AE103" s="95"/>
      <c r="AF103" s="95"/>
      <c r="AG103" s="95"/>
      <c r="AH103" s="95"/>
      <c r="AI103" s="95"/>
      <c r="AJ103" s="95"/>
      <c r="AK103" s="95"/>
      <c r="AL103" s="95"/>
      <c r="AM103" s="95"/>
      <c r="AN103" s="95"/>
      <c r="AO103" s="95"/>
      <c r="AP103" s="95"/>
      <c r="AQ103" s="95"/>
      <c r="AR103" s="95"/>
    </row>
    <row r="104" spans="1:108" s="83" customFormat="1" ht="98.25" customHeight="1">
      <c r="A104" s="227"/>
      <c r="B104" s="227"/>
      <c r="C104" s="227"/>
      <c r="D104" s="88" t="s">
        <v>28</v>
      </c>
      <c r="E104" s="114">
        <f t="shared" si="25"/>
        <v>0</v>
      </c>
      <c r="F104" s="114"/>
      <c r="G104" s="114"/>
      <c r="H104" s="95"/>
      <c r="I104" s="95"/>
      <c r="J104" s="95"/>
      <c r="K104" s="95"/>
      <c r="L104" s="95"/>
      <c r="M104" s="95"/>
      <c r="N104" s="95"/>
      <c r="O104" s="95"/>
      <c r="P104" s="95"/>
      <c r="Q104" s="114"/>
      <c r="R104" s="163"/>
      <c r="S104" s="163"/>
      <c r="T104" s="95"/>
      <c r="U104" s="95"/>
      <c r="V104" s="95"/>
      <c r="W104" s="95"/>
      <c r="X104" s="95"/>
      <c r="Y104" s="95"/>
      <c r="Z104" s="95"/>
      <c r="AA104" s="95"/>
      <c r="AB104" s="95"/>
      <c r="AC104" s="95"/>
      <c r="AD104" s="95"/>
      <c r="AE104" s="95"/>
      <c r="AF104" s="95"/>
      <c r="AG104" s="95"/>
      <c r="AH104" s="95"/>
      <c r="AI104" s="95"/>
      <c r="AJ104" s="95"/>
      <c r="AK104" s="95"/>
      <c r="AL104" s="95"/>
      <c r="AM104" s="95"/>
      <c r="AN104" s="95"/>
      <c r="AO104" s="95"/>
      <c r="AP104" s="95"/>
      <c r="AQ104" s="95"/>
      <c r="AR104" s="95"/>
    </row>
    <row r="105" spans="1:108" s="137" customFormat="1" ht="36.75" customHeight="1">
      <c r="A105" s="224" t="s">
        <v>95</v>
      </c>
      <c r="B105" s="224"/>
      <c r="C105" s="224"/>
      <c r="D105" s="128" t="s">
        <v>18</v>
      </c>
      <c r="E105" s="150">
        <f>H105+K105+N105+Q105+T105+Z105+AF105+AI105+AL105+AO105+W105+AC105</f>
        <v>14449.922999999999</v>
      </c>
      <c r="F105" s="147">
        <f>F87</f>
        <v>253.262</v>
      </c>
      <c r="G105" s="147">
        <f>F105*100/E105</f>
        <v>1.7526875402727062</v>
      </c>
      <c r="H105" s="147">
        <f t="shared" ref="H105:AL106" si="26">SUM(H99,H96,H90)</f>
        <v>0</v>
      </c>
      <c r="I105" s="147">
        <f t="shared" si="26"/>
        <v>0</v>
      </c>
      <c r="J105" s="147"/>
      <c r="K105" s="147">
        <v>251.07</v>
      </c>
      <c r="L105" s="147">
        <f>K105</f>
        <v>251.07</v>
      </c>
      <c r="M105" s="169">
        <v>100</v>
      </c>
      <c r="N105" s="147">
        <f>SUM(N99,N96,N90,N102)</f>
        <v>2.1970000000000001</v>
      </c>
      <c r="O105" s="147">
        <v>2.1970000000000001</v>
      </c>
      <c r="P105" s="169">
        <v>100</v>
      </c>
      <c r="Q105" s="147">
        <f t="shared" si="26"/>
        <v>0</v>
      </c>
      <c r="R105" s="147">
        <v>0</v>
      </c>
      <c r="S105" s="148"/>
      <c r="T105" s="147">
        <f t="shared" si="26"/>
        <v>0</v>
      </c>
      <c r="U105" s="147"/>
      <c r="V105" s="147"/>
      <c r="W105" s="147">
        <v>249.60499999999999</v>
      </c>
      <c r="X105" s="147"/>
      <c r="Y105" s="147"/>
      <c r="Z105" s="147">
        <f t="shared" si="26"/>
        <v>0</v>
      </c>
      <c r="AA105" s="147"/>
      <c r="AB105" s="147"/>
      <c r="AC105" s="147">
        <f t="shared" si="26"/>
        <v>0</v>
      </c>
      <c r="AD105" s="147"/>
      <c r="AE105" s="147"/>
      <c r="AF105" s="147">
        <f t="shared" si="26"/>
        <v>0</v>
      </c>
      <c r="AG105" s="147"/>
      <c r="AH105" s="147"/>
      <c r="AI105" s="147">
        <f t="shared" si="26"/>
        <v>0</v>
      </c>
      <c r="AJ105" s="147"/>
      <c r="AK105" s="147"/>
      <c r="AL105" s="147">
        <f t="shared" si="26"/>
        <v>0</v>
      </c>
      <c r="AM105" s="147"/>
      <c r="AN105" s="147"/>
      <c r="AO105" s="147">
        <f>SUM(AO99,AO93,AO96,AO90)</f>
        <v>13947.050999999999</v>
      </c>
      <c r="AP105" s="147"/>
      <c r="AQ105" s="147"/>
      <c r="AR105" s="138"/>
      <c r="AS105" s="152"/>
      <c r="AT105" s="152"/>
      <c r="AU105" s="152"/>
      <c r="AV105" s="152"/>
      <c r="AW105" s="152"/>
      <c r="AX105" s="152"/>
      <c r="AY105" s="152"/>
      <c r="AZ105" s="152"/>
      <c r="BA105" s="152"/>
      <c r="BB105" s="152"/>
      <c r="BC105" s="152"/>
      <c r="BD105" s="152"/>
      <c r="BE105" s="152"/>
      <c r="BF105" s="152"/>
      <c r="BG105" s="152"/>
      <c r="BH105" s="152"/>
      <c r="BI105" s="152"/>
      <c r="BJ105" s="152"/>
      <c r="BK105" s="152"/>
      <c r="BL105" s="152"/>
      <c r="BM105" s="152"/>
      <c r="BN105" s="152"/>
      <c r="BO105" s="152"/>
      <c r="BP105" s="152"/>
      <c r="BQ105" s="152"/>
      <c r="BR105" s="152"/>
      <c r="BS105" s="152"/>
      <c r="BT105" s="152"/>
      <c r="BU105" s="152"/>
      <c r="BV105" s="152"/>
      <c r="BW105" s="152"/>
      <c r="BX105" s="152"/>
      <c r="BY105" s="152"/>
      <c r="BZ105" s="152"/>
      <c r="CA105" s="152"/>
      <c r="CB105" s="152"/>
      <c r="CC105" s="152"/>
      <c r="CD105" s="152"/>
      <c r="CE105" s="152"/>
      <c r="CF105" s="152"/>
      <c r="CG105" s="152"/>
      <c r="CH105" s="152"/>
      <c r="CI105" s="152"/>
      <c r="CJ105" s="152"/>
      <c r="CK105" s="152"/>
      <c r="CL105" s="152"/>
      <c r="CM105" s="152"/>
      <c r="CN105" s="152"/>
      <c r="CO105" s="152"/>
      <c r="CP105" s="152"/>
      <c r="CQ105" s="152"/>
      <c r="CR105" s="152"/>
      <c r="CS105" s="152"/>
      <c r="CT105" s="152"/>
      <c r="CU105" s="152"/>
      <c r="CV105" s="152"/>
      <c r="CW105" s="152"/>
      <c r="CX105" s="152"/>
      <c r="CY105" s="152"/>
      <c r="CZ105" s="152"/>
      <c r="DA105" s="152"/>
      <c r="DB105" s="152"/>
      <c r="DC105" s="152"/>
      <c r="DD105" s="152"/>
    </row>
    <row r="106" spans="1:108" s="137" customFormat="1" ht="55.5" customHeight="1">
      <c r="A106" s="224"/>
      <c r="B106" s="224"/>
      <c r="C106" s="224"/>
      <c r="D106" s="128" t="s">
        <v>27</v>
      </c>
      <c r="E106" s="150">
        <f>H106+K106+N106+Q106+T106+W106+Z106+AC106+AF106+AI106+AL106+AO106</f>
        <v>14449.922999999999</v>
      </c>
      <c r="F106" s="129">
        <f>F105</f>
        <v>253.262</v>
      </c>
      <c r="G106" s="147">
        <f>F106*100/E106</f>
        <v>1.7526875402727062</v>
      </c>
      <c r="H106" s="147">
        <f t="shared" si="26"/>
        <v>0</v>
      </c>
      <c r="I106" s="147">
        <f t="shared" si="26"/>
        <v>0</v>
      </c>
      <c r="J106" s="129"/>
      <c r="K106" s="147">
        <v>251.07</v>
      </c>
      <c r="L106" s="147">
        <f>K106</f>
        <v>251.07</v>
      </c>
      <c r="M106" s="130">
        <v>100</v>
      </c>
      <c r="N106" s="129">
        <f>N105</f>
        <v>2.1970000000000001</v>
      </c>
      <c r="O106" s="129">
        <v>2.1970000000000001</v>
      </c>
      <c r="P106" s="130">
        <v>100</v>
      </c>
      <c r="Q106" s="129">
        <v>0</v>
      </c>
      <c r="R106" s="129">
        <v>0</v>
      </c>
      <c r="S106" s="131"/>
      <c r="T106" s="129"/>
      <c r="U106" s="129"/>
      <c r="V106" s="129"/>
      <c r="W106" s="129">
        <f>W105</f>
        <v>249.60499999999999</v>
      </c>
      <c r="X106" s="129"/>
      <c r="Y106" s="129"/>
      <c r="Z106" s="129"/>
      <c r="AA106" s="129"/>
      <c r="AB106" s="129"/>
      <c r="AC106" s="129"/>
      <c r="AD106" s="129"/>
      <c r="AE106" s="129"/>
      <c r="AF106" s="129"/>
      <c r="AG106" s="129"/>
      <c r="AH106" s="129"/>
      <c r="AI106" s="129"/>
      <c r="AJ106" s="129"/>
      <c r="AK106" s="129"/>
      <c r="AL106" s="129"/>
      <c r="AM106" s="129"/>
      <c r="AN106" s="129"/>
      <c r="AO106" s="147">
        <f>SUM(AO100,AO94,AO97,AO91)</f>
        <v>13947.050999999999</v>
      </c>
      <c r="AP106" s="129"/>
      <c r="AQ106" s="144"/>
      <c r="AR106" s="138"/>
      <c r="AS106" s="152"/>
      <c r="AT106" s="152"/>
      <c r="AU106" s="152"/>
      <c r="AV106" s="152"/>
      <c r="AW106" s="152"/>
      <c r="AX106" s="152"/>
      <c r="AY106" s="152"/>
      <c r="AZ106" s="152"/>
      <c r="BA106" s="152"/>
      <c r="BB106" s="152"/>
      <c r="BC106" s="152"/>
      <c r="BD106" s="152"/>
      <c r="BE106" s="152"/>
      <c r="BF106" s="152"/>
      <c r="BG106" s="152"/>
      <c r="BH106" s="152"/>
      <c r="BI106" s="152"/>
      <c r="BJ106" s="152"/>
      <c r="BK106" s="152"/>
      <c r="BL106" s="152"/>
      <c r="BM106" s="152"/>
      <c r="BN106" s="152"/>
      <c r="BO106" s="152"/>
      <c r="BP106" s="152"/>
      <c r="BQ106" s="152"/>
      <c r="BR106" s="152"/>
      <c r="BS106" s="152"/>
      <c r="BT106" s="152"/>
      <c r="BU106" s="152"/>
      <c r="BV106" s="152"/>
      <c r="BW106" s="152"/>
      <c r="BX106" s="152"/>
      <c r="BY106" s="152"/>
      <c r="BZ106" s="152"/>
      <c r="CA106" s="152"/>
      <c r="CB106" s="152"/>
      <c r="CC106" s="152"/>
      <c r="CD106" s="152"/>
      <c r="CE106" s="152"/>
      <c r="CF106" s="152"/>
      <c r="CG106" s="152"/>
      <c r="CH106" s="152"/>
      <c r="CI106" s="152"/>
      <c r="CJ106" s="152"/>
      <c r="CK106" s="152"/>
      <c r="CL106" s="152"/>
      <c r="CM106" s="152"/>
      <c r="CN106" s="152"/>
      <c r="CO106" s="152"/>
      <c r="CP106" s="152"/>
      <c r="CQ106" s="152"/>
      <c r="CR106" s="152"/>
      <c r="CS106" s="152"/>
      <c r="CT106" s="152"/>
      <c r="CU106" s="152"/>
      <c r="CV106" s="152"/>
      <c r="CW106" s="152"/>
      <c r="CX106" s="152"/>
      <c r="CY106" s="152"/>
      <c r="CZ106" s="152"/>
      <c r="DA106" s="152"/>
      <c r="DB106" s="152"/>
      <c r="DC106" s="152"/>
      <c r="DD106" s="152"/>
    </row>
    <row r="107" spans="1:108" ht="22.8">
      <c r="A107" s="223" t="s">
        <v>68</v>
      </c>
      <c r="B107" s="223"/>
      <c r="C107" s="223"/>
      <c r="D107" s="223"/>
      <c r="E107" s="223"/>
      <c r="F107" s="223"/>
      <c r="G107" s="223"/>
      <c r="H107" s="223"/>
      <c r="I107" s="223"/>
      <c r="J107" s="223"/>
      <c r="K107" s="223"/>
      <c r="L107" s="223"/>
      <c r="M107" s="223"/>
      <c r="N107" s="223"/>
      <c r="O107" s="223"/>
      <c r="P107" s="223"/>
      <c r="Q107" s="223"/>
      <c r="R107" s="223"/>
      <c r="S107" s="223"/>
      <c r="T107" s="223"/>
      <c r="U107" s="223"/>
      <c r="V107" s="223"/>
      <c r="W107" s="73"/>
      <c r="X107" s="73"/>
      <c r="Y107" s="73"/>
      <c r="Z107" s="73"/>
      <c r="AA107" s="73"/>
      <c r="AB107" s="73"/>
      <c r="AC107" s="73"/>
      <c r="AD107" s="73"/>
      <c r="AE107" s="73"/>
      <c r="AF107" s="73"/>
      <c r="AG107" s="73"/>
      <c r="AH107" s="73"/>
      <c r="AI107" s="73"/>
      <c r="AJ107" s="73"/>
      <c r="AK107" s="73"/>
      <c r="AL107" s="73"/>
      <c r="AM107" s="73"/>
      <c r="AN107" s="73"/>
      <c r="AO107" s="73"/>
      <c r="AP107" s="73"/>
      <c r="AQ107" s="73"/>
      <c r="AR107" s="94"/>
    </row>
    <row r="108" spans="1:108" s="187" customFormat="1" ht="20.25" customHeight="1">
      <c r="A108" s="214" t="s">
        <v>96</v>
      </c>
      <c r="B108" s="214"/>
      <c r="C108" s="214"/>
      <c r="D108" s="183" t="s">
        <v>24</v>
      </c>
      <c r="E108" s="184">
        <f t="shared" ref="E108:AL108" si="27">E75</f>
        <v>2700</v>
      </c>
      <c r="F108" s="184">
        <f t="shared" si="27"/>
        <v>0</v>
      </c>
      <c r="G108" s="184"/>
      <c r="H108" s="184">
        <f t="shared" si="27"/>
        <v>0</v>
      </c>
      <c r="I108" s="184">
        <f t="shared" si="27"/>
        <v>0</v>
      </c>
      <c r="J108" s="184"/>
      <c r="K108" s="184">
        <f t="shared" si="27"/>
        <v>0</v>
      </c>
      <c r="L108" s="184">
        <f t="shared" si="27"/>
        <v>0</v>
      </c>
      <c r="M108" s="184"/>
      <c r="N108" s="184">
        <f t="shared" si="27"/>
        <v>0</v>
      </c>
      <c r="O108" s="184">
        <v>0</v>
      </c>
      <c r="P108" s="184"/>
      <c r="Q108" s="184">
        <f t="shared" si="27"/>
        <v>0</v>
      </c>
      <c r="R108" s="185">
        <v>0</v>
      </c>
      <c r="S108" s="185"/>
      <c r="T108" s="184">
        <f t="shared" si="27"/>
        <v>0</v>
      </c>
      <c r="U108" s="184"/>
      <c r="V108" s="184"/>
      <c r="W108" s="184">
        <f t="shared" si="27"/>
        <v>0</v>
      </c>
      <c r="X108" s="184"/>
      <c r="Y108" s="184"/>
      <c r="Z108" s="184">
        <f t="shared" si="27"/>
        <v>0</v>
      </c>
      <c r="AA108" s="184"/>
      <c r="AB108" s="184"/>
      <c r="AC108" s="184">
        <f t="shared" si="27"/>
        <v>0</v>
      </c>
      <c r="AD108" s="184"/>
      <c r="AE108" s="184"/>
      <c r="AF108" s="184">
        <f t="shared" si="27"/>
        <v>0</v>
      </c>
      <c r="AG108" s="184"/>
      <c r="AH108" s="184"/>
      <c r="AI108" s="184">
        <f t="shared" si="27"/>
        <v>0</v>
      </c>
      <c r="AJ108" s="184"/>
      <c r="AK108" s="184"/>
      <c r="AL108" s="184">
        <f t="shared" si="27"/>
        <v>0</v>
      </c>
      <c r="AM108" s="184"/>
      <c r="AN108" s="184"/>
      <c r="AO108" s="184">
        <f>AO75</f>
        <v>2700</v>
      </c>
      <c r="AP108" s="184"/>
      <c r="AQ108" s="184"/>
      <c r="AR108" s="184"/>
      <c r="AS108" s="186"/>
      <c r="AT108" s="186"/>
      <c r="AU108" s="186"/>
      <c r="AV108" s="186"/>
      <c r="AW108" s="186"/>
      <c r="AX108" s="186"/>
      <c r="AY108" s="186"/>
      <c r="AZ108" s="186"/>
      <c r="BA108" s="186"/>
      <c r="BB108" s="186"/>
      <c r="BC108" s="186"/>
      <c r="BD108" s="186"/>
      <c r="BE108" s="186"/>
      <c r="BF108" s="186"/>
      <c r="BG108" s="186"/>
      <c r="BH108" s="186"/>
      <c r="BI108" s="186"/>
      <c r="BJ108" s="186"/>
      <c r="BK108" s="186"/>
      <c r="BL108" s="186"/>
      <c r="BM108" s="186"/>
      <c r="BN108" s="186"/>
      <c r="BO108" s="186"/>
      <c r="BP108" s="186"/>
      <c r="BQ108" s="186"/>
      <c r="BR108" s="186"/>
      <c r="BS108" s="186"/>
      <c r="BT108" s="186"/>
      <c r="BU108" s="186"/>
      <c r="BV108" s="186"/>
      <c r="BW108" s="186"/>
      <c r="BX108" s="186"/>
      <c r="BY108" s="186"/>
      <c r="BZ108" s="186"/>
      <c r="CA108" s="186"/>
      <c r="CB108" s="186"/>
      <c r="CC108" s="186"/>
      <c r="CD108" s="186"/>
      <c r="CE108" s="186"/>
      <c r="CF108" s="186"/>
      <c r="CG108" s="186"/>
      <c r="CH108" s="186"/>
      <c r="CI108" s="186"/>
      <c r="CJ108" s="186"/>
      <c r="CK108" s="186"/>
      <c r="CL108" s="186"/>
      <c r="CM108" s="186"/>
      <c r="CN108" s="186"/>
      <c r="CO108" s="186"/>
      <c r="CP108" s="186"/>
      <c r="CQ108" s="186"/>
      <c r="CR108" s="186"/>
      <c r="CS108" s="186"/>
      <c r="CT108" s="186"/>
      <c r="CU108" s="186"/>
      <c r="CV108" s="186"/>
      <c r="CW108" s="186"/>
      <c r="CX108" s="186"/>
      <c r="CY108" s="186"/>
      <c r="CZ108" s="186"/>
      <c r="DA108" s="186"/>
      <c r="DB108" s="186"/>
      <c r="DC108" s="186"/>
      <c r="DD108" s="186"/>
    </row>
    <row r="109" spans="1:108" s="193" customFormat="1">
      <c r="A109" s="214"/>
      <c r="B109" s="214"/>
      <c r="C109" s="214"/>
      <c r="D109" s="188" t="s">
        <v>27</v>
      </c>
      <c r="E109" s="189">
        <f t="shared" ref="E109:AL109" si="28">E76</f>
        <v>2700</v>
      </c>
      <c r="F109" s="189">
        <f t="shared" si="28"/>
        <v>0</v>
      </c>
      <c r="G109" s="189"/>
      <c r="H109" s="189">
        <f t="shared" si="28"/>
        <v>0</v>
      </c>
      <c r="I109" s="189">
        <f t="shared" si="28"/>
        <v>0</v>
      </c>
      <c r="J109" s="189"/>
      <c r="K109" s="189">
        <f t="shared" si="28"/>
        <v>0</v>
      </c>
      <c r="L109" s="189">
        <f t="shared" si="28"/>
        <v>0</v>
      </c>
      <c r="M109" s="189"/>
      <c r="N109" s="189">
        <f t="shared" si="28"/>
        <v>0</v>
      </c>
      <c r="O109" s="189">
        <v>0</v>
      </c>
      <c r="P109" s="189"/>
      <c r="Q109" s="189">
        <f t="shared" si="28"/>
        <v>0</v>
      </c>
      <c r="R109" s="190">
        <v>0</v>
      </c>
      <c r="S109" s="190"/>
      <c r="T109" s="189">
        <f t="shared" si="28"/>
        <v>0</v>
      </c>
      <c r="U109" s="189"/>
      <c r="V109" s="189"/>
      <c r="W109" s="189">
        <f t="shared" si="28"/>
        <v>0</v>
      </c>
      <c r="X109" s="189"/>
      <c r="Y109" s="189"/>
      <c r="Z109" s="189">
        <f t="shared" si="28"/>
        <v>0</v>
      </c>
      <c r="AA109" s="189"/>
      <c r="AB109" s="189"/>
      <c r="AC109" s="189">
        <f t="shared" si="28"/>
        <v>0</v>
      </c>
      <c r="AD109" s="189"/>
      <c r="AE109" s="189"/>
      <c r="AF109" s="189">
        <f t="shared" si="28"/>
        <v>0</v>
      </c>
      <c r="AG109" s="189"/>
      <c r="AH109" s="189"/>
      <c r="AI109" s="189">
        <f t="shared" si="28"/>
        <v>0</v>
      </c>
      <c r="AJ109" s="189"/>
      <c r="AK109" s="189"/>
      <c r="AL109" s="189">
        <f t="shared" si="28"/>
        <v>0</v>
      </c>
      <c r="AM109" s="189"/>
      <c r="AN109" s="189"/>
      <c r="AO109" s="189">
        <f>AO76</f>
        <v>2700</v>
      </c>
      <c r="AP109" s="191"/>
      <c r="AQ109" s="191"/>
      <c r="AR109" s="189"/>
      <c r="AS109" s="192"/>
      <c r="AT109" s="192"/>
      <c r="AU109" s="192"/>
      <c r="AV109" s="192"/>
      <c r="AW109" s="192"/>
      <c r="AX109" s="192"/>
      <c r="AY109" s="192"/>
      <c r="AZ109" s="192"/>
      <c r="BA109" s="192"/>
      <c r="BB109" s="192"/>
      <c r="BC109" s="192"/>
      <c r="BD109" s="192"/>
      <c r="BE109" s="192"/>
      <c r="BF109" s="192"/>
      <c r="BG109" s="192"/>
      <c r="BH109" s="192"/>
      <c r="BI109" s="192"/>
      <c r="BJ109" s="192"/>
      <c r="BK109" s="192"/>
      <c r="BL109" s="192"/>
      <c r="BM109" s="192"/>
      <c r="BN109" s="192"/>
      <c r="BO109" s="192"/>
      <c r="BP109" s="192"/>
      <c r="BQ109" s="192"/>
      <c r="BR109" s="192"/>
      <c r="BS109" s="192"/>
      <c r="BT109" s="192"/>
      <c r="BU109" s="192"/>
      <c r="BV109" s="192"/>
      <c r="BW109" s="192"/>
      <c r="BX109" s="192"/>
      <c r="BY109" s="192"/>
      <c r="BZ109" s="192"/>
      <c r="CA109" s="192"/>
      <c r="CB109" s="192"/>
      <c r="CC109" s="192"/>
      <c r="CD109" s="192"/>
      <c r="CE109" s="192"/>
      <c r="CF109" s="192"/>
      <c r="CG109" s="192"/>
      <c r="CH109" s="192"/>
      <c r="CI109" s="192"/>
      <c r="CJ109" s="192"/>
      <c r="CK109" s="192"/>
      <c r="CL109" s="192"/>
      <c r="CM109" s="192"/>
      <c r="CN109" s="192"/>
      <c r="CO109" s="192"/>
      <c r="CP109" s="192"/>
      <c r="CQ109" s="192"/>
      <c r="CR109" s="192"/>
      <c r="CS109" s="192"/>
      <c r="CT109" s="192"/>
      <c r="CU109" s="192"/>
      <c r="CV109" s="192"/>
      <c r="CW109" s="192"/>
      <c r="CX109" s="192"/>
      <c r="CY109" s="192"/>
      <c r="CZ109" s="192"/>
      <c r="DA109" s="192"/>
      <c r="DB109" s="192"/>
      <c r="DC109" s="192"/>
      <c r="DD109" s="192"/>
    </row>
    <row r="110" spans="1:108" ht="63">
      <c r="A110" s="214"/>
      <c r="B110" s="214"/>
      <c r="C110" s="214"/>
      <c r="D110" s="70" t="s">
        <v>28</v>
      </c>
      <c r="E110" s="109"/>
      <c r="F110" s="113"/>
      <c r="G110" s="109"/>
      <c r="H110" s="73"/>
      <c r="I110" s="73"/>
      <c r="J110" s="73"/>
      <c r="K110" s="73"/>
      <c r="L110" s="73"/>
      <c r="M110" s="73"/>
      <c r="N110" s="73"/>
      <c r="O110" s="73"/>
      <c r="P110" s="73"/>
      <c r="Q110" s="110"/>
      <c r="R110" s="159"/>
      <c r="S110" s="159"/>
      <c r="T110" s="73"/>
      <c r="U110" s="73"/>
      <c r="V110" s="73"/>
      <c r="W110" s="73"/>
      <c r="X110" s="73"/>
      <c r="Y110" s="73"/>
      <c r="Z110" s="73"/>
      <c r="AA110" s="73"/>
      <c r="AB110" s="73"/>
      <c r="AC110" s="73"/>
      <c r="AD110" s="73"/>
      <c r="AE110" s="73"/>
      <c r="AF110" s="73"/>
      <c r="AG110" s="73"/>
      <c r="AH110" s="73"/>
      <c r="AI110" s="73"/>
      <c r="AJ110" s="73"/>
      <c r="AK110" s="73"/>
      <c r="AL110" s="73"/>
      <c r="AM110" s="73"/>
      <c r="AN110" s="73"/>
      <c r="AO110" s="73"/>
      <c r="AP110" s="73"/>
      <c r="AQ110" s="73"/>
      <c r="AR110" s="94"/>
    </row>
    <row r="111" spans="1:108">
      <c r="A111" s="212" t="s">
        <v>38</v>
      </c>
      <c r="B111" s="212"/>
      <c r="C111" s="212"/>
      <c r="D111" s="74"/>
      <c r="E111" s="109"/>
      <c r="F111" s="113"/>
      <c r="G111" s="124"/>
      <c r="H111" s="73"/>
      <c r="I111" s="73"/>
      <c r="J111" s="73"/>
      <c r="K111" s="73"/>
      <c r="L111" s="73"/>
      <c r="M111" s="73"/>
      <c r="N111" s="73"/>
      <c r="O111" s="73"/>
      <c r="P111" s="73"/>
      <c r="Q111" s="110"/>
      <c r="R111" s="159"/>
      <c r="S111" s="159"/>
      <c r="T111" s="73"/>
      <c r="U111" s="73"/>
      <c r="V111" s="73"/>
      <c r="W111" s="73"/>
      <c r="X111" s="73"/>
      <c r="Y111" s="73"/>
      <c r="Z111" s="73"/>
      <c r="AA111" s="73"/>
      <c r="AB111" s="73"/>
      <c r="AC111" s="73"/>
      <c r="AD111" s="73"/>
      <c r="AE111" s="73"/>
      <c r="AF111" s="73"/>
      <c r="AG111" s="73"/>
      <c r="AH111" s="73"/>
      <c r="AI111" s="73"/>
      <c r="AJ111" s="73"/>
      <c r="AK111" s="73"/>
      <c r="AL111" s="73"/>
      <c r="AM111" s="73"/>
      <c r="AN111" s="73"/>
      <c r="AO111" s="73"/>
      <c r="AP111" s="73"/>
      <c r="AQ111" s="73"/>
      <c r="AR111" s="94"/>
    </row>
    <row r="112" spans="1:108" s="187" customFormat="1" ht="20.399999999999999">
      <c r="A112" s="214" t="s">
        <v>54</v>
      </c>
      <c r="B112" s="214"/>
      <c r="C112" s="214"/>
      <c r="D112" s="183" t="s">
        <v>24</v>
      </c>
      <c r="E112" s="194">
        <f>SUM(H112,K112,N112,Q112,T112,W112,Z112,AC112,AF112,AI112,AL112,AO112)</f>
        <v>22.65</v>
      </c>
      <c r="F112" s="194">
        <v>0</v>
      </c>
      <c r="G112" s="194"/>
      <c r="H112" s="195">
        <f>SUM(H34)</f>
        <v>0</v>
      </c>
      <c r="I112" s="195">
        <v>0</v>
      </c>
      <c r="J112" s="195"/>
      <c r="K112" s="195">
        <f t="shared" ref="K112:AO112" si="29">SUM(K34)</f>
        <v>0</v>
      </c>
      <c r="L112" s="195">
        <v>0</v>
      </c>
      <c r="M112" s="195"/>
      <c r="N112" s="195">
        <f t="shared" si="29"/>
        <v>0</v>
      </c>
      <c r="O112" s="195">
        <v>0</v>
      </c>
      <c r="P112" s="195"/>
      <c r="Q112" s="195">
        <v>0</v>
      </c>
      <c r="R112" s="195">
        <f>Q112</f>
        <v>0</v>
      </c>
      <c r="S112" s="196"/>
      <c r="T112" s="195">
        <f t="shared" si="29"/>
        <v>22.65</v>
      </c>
      <c r="U112" s="195"/>
      <c r="V112" s="195"/>
      <c r="W112" s="195">
        <f t="shared" si="29"/>
        <v>0</v>
      </c>
      <c r="X112" s="195"/>
      <c r="Y112" s="195"/>
      <c r="Z112" s="195">
        <f t="shared" si="29"/>
        <v>0</v>
      </c>
      <c r="AA112" s="195"/>
      <c r="AB112" s="195"/>
      <c r="AC112" s="195">
        <f t="shared" si="29"/>
        <v>0</v>
      </c>
      <c r="AD112" s="195"/>
      <c r="AE112" s="195"/>
      <c r="AF112" s="195">
        <f t="shared" si="29"/>
        <v>0</v>
      </c>
      <c r="AG112" s="195"/>
      <c r="AH112" s="195"/>
      <c r="AI112" s="195">
        <f t="shared" si="29"/>
        <v>0</v>
      </c>
      <c r="AJ112" s="195"/>
      <c r="AK112" s="195"/>
      <c r="AL112" s="195">
        <f t="shared" si="29"/>
        <v>0</v>
      </c>
      <c r="AM112" s="195"/>
      <c r="AN112" s="195"/>
      <c r="AO112" s="195">
        <f t="shared" si="29"/>
        <v>0</v>
      </c>
      <c r="AP112" s="195"/>
      <c r="AQ112" s="195"/>
      <c r="AR112" s="184"/>
      <c r="AS112" s="186"/>
      <c r="AT112" s="186"/>
      <c r="AU112" s="186"/>
      <c r="AV112" s="186"/>
      <c r="AW112" s="186"/>
      <c r="AX112" s="186"/>
      <c r="AY112" s="186"/>
      <c r="AZ112" s="186"/>
      <c r="BA112" s="186"/>
      <c r="BB112" s="186"/>
      <c r="BC112" s="186"/>
      <c r="BD112" s="186"/>
      <c r="BE112" s="186"/>
      <c r="BF112" s="186"/>
      <c r="BG112" s="186"/>
      <c r="BH112" s="186"/>
      <c r="BI112" s="186"/>
      <c r="BJ112" s="186"/>
      <c r="BK112" s="186"/>
      <c r="BL112" s="186"/>
      <c r="BM112" s="186"/>
      <c r="BN112" s="186"/>
      <c r="BO112" s="186"/>
      <c r="BP112" s="186"/>
      <c r="BQ112" s="186"/>
      <c r="BR112" s="186"/>
      <c r="BS112" s="186"/>
      <c r="BT112" s="186"/>
      <c r="BU112" s="186"/>
      <c r="BV112" s="186"/>
      <c r="BW112" s="186"/>
      <c r="BX112" s="186"/>
      <c r="BY112" s="186"/>
      <c r="BZ112" s="186"/>
      <c r="CA112" s="186"/>
      <c r="CB112" s="186"/>
      <c r="CC112" s="186"/>
      <c r="CD112" s="186"/>
      <c r="CE112" s="186"/>
      <c r="CF112" s="186"/>
      <c r="CG112" s="186"/>
      <c r="CH112" s="186"/>
      <c r="CI112" s="186"/>
      <c r="CJ112" s="186"/>
      <c r="CK112" s="186"/>
      <c r="CL112" s="186"/>
      <c r="CM112" s="186"/>
      <c r="CN112" s="186"/>
      <c r="CO112" s="186"/>
      <c r="CP112" s="186"/>
      <c r="CQ112" s="186"/>
      <c r="CR112" s="186"/>
      <c r="CS112" s="186"/>
      <c r="CT112" s="186"/>
      <c r="CU112" s="186"/>
      <c r="CV112" s="186"/>
      <c r="CW112" s="186"/>
      <c r="CX112" s="186"/>
      <c r="CY112" s="186"/>
      <c r="CZ112" s="186"/>
      <c r="DA112" s="186"/>
      <c r="DB112" s="186"/>
      <c r="DC112" s="186"/>
      <c r="DD112" s="186"/>
    </row>
    <row r="113" spans="1:108" s="193" customFormat="1">
      <c r="A113" s="214"/>
      <c r="B113" s="214"/>
      <c r="C113" s="214"/>
      <c r="D113" s="188" t="s">
        <v>27</v>
      </c>
      <c r="E113" s="194">
        <f>SUM(H113,K113,N113,Q113,T113,W113,Z113,AC113,AF113,AI113,AL113,AO113)</f>
        <v>0</v>
      </c>
      <c r="F113" s="197">
        <v>0</v>
      </c>
      <c r="G113" s="197"/>
      <c r="H113" s="191">
        <v>0</v>
      </c>
      <c r="I113" s="191">
        <v>0</v>
      </c>
      <c r="J113" s="191"/>
      <c r="K113" s="191">
        <v>0</v>
      </c>
      <c r="L113" s="191">
        <v>0</v>
      </c>
      <c r="M113" s="191"/>
      <c r="N113" s="191">
        <f>N112</f>
        <v>0</v>
      </c>
      <c r="O113" s="191">
        <v>0</v>
      </c>
      <c r="P113" s="191"/>
      <c r="Q113" s="191">
        <f>Q112</f>
        <v>0</v>
      </c>
      <c r="R113" s="191">
        <f>Q113</f>
        <v>0</v>
      </c>
      <c r="S113" s="198"/>
      <c r="T113" s="191">
        <v>0</v>
      </c>
      <c r="U113" s="191"/>
      <c r="V113" s="191"/>
      <c r="W113" s="191">
        <v>0</v>
      </c>
      <c r="X113" s="191"/>
      <c r="Y113" s="191"/>
      <c r="Z113" s="191">
        <v>0</v>
      </c>
      <c r="AA113" s="191"/>
      <c r="AB113" s="191"/>
      <c r="AC113" s="191">
        <v>0</v>
      </c>
      <c r="AD113" s="191"/>
      <c r="AE113" s="191"/>
      <c r="AF113" s="191">
        <v>0</v>
      </c>
      <c r="AG113" s="191"/>
      <c r="AH113" s="191"/>
      <c r="AI113" s="191">
        <v>0</v>
      </c>
      <c r="AJ113" s="191"/>
      <c r="AK113" s="191"/>
      <c r="AL113" s="191">
        <v>0</v>
      </c>
      <c r="AM113" s="191"/>
      <c r="AN113" s="191"/>
      <c r="AO113" s="191">
        <v>0</v>
      </c>
      <c r="AP113" s="191"/>
      <c r="AQ113" s="191"/>
      <c r="AR113" s="189"/>
      <c r="AS113" s="192"/>
      <c r="AT113" s="192"/>
      <c r="AU113" s="192"/>
      <c r="AV113" s="192"/>
      <c r="AW113" s="192"/>
      <c r="AX113" s="192"/>
      <c r="AY113" s="192"/>
      <c r="AZ113" s="192"/>
      <c r="BA113" s="192"/>
      <c r="BB113" s="192"/>
      <c r="BC113" s="192"/>
      <c r="BD113" s="192"/>
      <c r="BE113" s="192"/>
      <c r="BF113" s="192"/>
      <c r="BG113" s="192"/>
      <c r="BH113" s="192"/>
      <c r="BI113" s="192"/>
      <c r="BJ113" s="192"/>
      <c r="BK113" s="192"/>
      <c r="BL113" s="192"/>
      <c r="BM113" s="192"/>
      <c r="BN113" s="192"/>
      <c r="BO113" s="192"/>
      <c r="BP113" s="192"/>
      <c r="BQ113" s="192"/>
      <c r="BR113" s="192"/>
      <c r="BS113" s="192"/>
      <c r="BT113" s="192"/>
      <c r="BU113" s="192"/>
      <c r="BV113" s="192"/>
      <c r="BW113" s="192"/>
      <c r="BX113" s="192"/>
      <c r="BY113" s="192"/>
      <c r="BZ113" s="192"/>
      <c r="CA113" s="192"/>
      <c r="CB113" s="192"/>
      <c r="CC113" s="192"/>
      <c r="CD113" s="192"/>
      <c r="CE113" s="192"/>
      <c r="CF113" s="192"/>
      <c r="CG113" s="192"/>
      <c r="CH113" s="192"/>
      <c r="CI113" s="192"/>
      <c r="CJ113" s="192"/>
      <c r="CK113" s="192"/>
      <c r="CL113" s="192"/>
      <c r="CM113" s="192"/>
      <c r="CN113" s="192"/>
      <c r="CO113" s="192"/>
      <c r="CP113" s="192"/>
      <c r="CQ113" s="192"/>
      <c r="CR113" s="192"/>
      <c r="CS113" s="192"/>
      <c r="CT113" s="192"/>
      <c r="CU113" s="192"/>
      <c r="CV113" s="192"/>
      <c r="CW113" s="192"/>
      <c r="CX113" s="192"/>
      <c r="CY113" s="192"/>
      <c r="CZ113" s="192"/>
      <c r="DA113" s="192"/>
      <c r="DB113" s="192"/>
      <c r="DC113" s="192"/>
      <c r="DD113" s="192"/>
    </row>
    <row r="114" spans="1:108" ht="63">
      <c r="A114" s="214"/>
      <c r="B114" s="214"/>
      <c r="C114" s="214"/>
      <c r="D114" s="70" t="s">
        <v>28</v>
      </c>
      <c r="E114" s="108"/>
      <c r="F114" s="113"/>
      <c r="G114" s="109"/>
      <c r="H114" s="73"/>
      <c r="I114" s="73"/>
      <c r="J114" s="73"/>
      <c r="K114" s="73"/>
      <c r="L114" s="73"/>
      <c r="M114" s="73"/>
      <c r="N114" s="73"/>
      <c r="O114" s="73"/>
      <c r="P114" s="73"/>
      <c r="Q114" s="110"/>
      <c r="R114" s="159"/>
      <c r="S114" s="159"/>
      <c r="T114" s="73"/>
      <c r="U114" s="73"/>
      <c r="V114" s="73"/>
      <c r="W114" s="73"/>
      <c r="X114" s="73"/>
      <c r="Y114" s="73"/>
      <c r="Z114" s="73"/>
      <c r="AA114" s="73"/>
      <c r="AB114" s="73"/>
      <c r="AC114" s="73"/>
      <c r="AD114" s="73"/>
      <c r="AE114" s="73"/>
      <c r="AF114" s="73"/>
      <c r="AG114" s="73"/>
      <c r="AH114" s="73"/>
      <c r="AI114" s="73"/>
      <c r="AJ114" s="73"/>
      <c r="AK114" s="73"/>
      <c r="AL114" s="73"/>
      <c r="AM114" s="73"/>
      <c r="AN114" s="73"/>
      <c r="AO114" s="73"/>
      <c r="AP114" s="73"/>
      <c r="AQ114" s="73"/>
      <c r="AR114" s="94"/>
    </row>
    <row r="115" spans="1:108" s="187" customFormat="1" ht="20.399999999999999">
      <c r="A115" s="214" t="s">
        <v>52</v>
      </c>
      <c r="B115" s="214"/>
      <c r="C115" s="214"/>
      <c r="D115" s="183" t="s">
        <v>24</v>
      </c>
      <c r="E115" s="194">
        <f t="shared" ref="E115:E116" si="30">SUM(H115,K115,N115,Q115,T115,W115,Z115,AC115,AF115,AI115,AL115,AO115)</f>
        <v>75</v>
      </c>
      <c r="F115" s="194">
        <v>10</v>
      </c>
      <c r="G115" s="194">
        <f>F115/E115*100</f>
        <v>13.333333333333334</v>
      </c>
      <c r="H115" s="194">
        <f>SUM(H25,H28,H31)</f>
        <v>0</v>
      </c>
      <c r="I115" s="194">
        <v>0</v>
      </c>
      <c r="J115" s="194"/>
      <c r="K115" s="194">
        <f>SUM(K25,K28,K31)</f>
        <v>0</v>
      </c>
      <c r="L115" s="194">
        <v>0</v>
      </c>
      <c r="M115" s="194"/>
      <c r="N115" s="194">
        <f>SUM(N25,N28,N31)</f>
        <v>10</v>
      </c>
      <c r="O115" s="194">
        <v>10</v>
      </c>
      <c r="P115" s="199">
        <v>100</v>
      </c>
      <c r="Q115" s="194">
        <f>SUM(Q25,Q28,Q31)</f>
        <v>0</v>
      </c>
      <c r="R115" s="200"/>
      <c r="S115" s="200"/>
      <c r="T115" s="194">
        <f>SUM(T25,T28,T31)</f>
        <v>20</v>
      </c>
      <c r="U115" s="194"/>
      <c r="V115" s="194"/>
      <c r="W115" s="194">
        <f>SUM(W25,W28,W31)</f>
        <v>15</v>
      </c>
      <c r="X115" s="194"/>
      <c r="Y115" s="194"/>
      <c r="Z115" s="194">
        <f>SUM(Z25,Z28,Z31)</f>
        <v>0</v>
      </c>
      <c r="AA115" s="194"/>
      <c r="AB115" s="194"/>
      <c r="AC115" s="194">
        <f>SUM(AC25,AC28,AC31)</f>
        <v>0</v>
      </c>
      <c r="AD115" s="194"/>
      <c r="AE115" s="194"/>
      <c r="AF115" s="194">
        <f>SUM(AF25,AF28,AF31)</f>
        <v>10</v>
      </c>
      <c r="AG115" s="194"/>
      <c r="AH115" s="194"/>
      <c r="AI115" s="194">
        <f>SUM(AI25,AI28,AI31)</f>
        <v>10</v>
      </c>
      <c r="AJ115" s="194"/>
      <c r="AK115" s="194"/>
      <c r="AL115" s="194">
        <f>SUM(AL25,AL28,AL31)</f>
        <v>10</v>
      </c>
      <c r="AM115" s="194"/>
      <c r="AN115" s="194"/>
      <c r="AO115" s="194">
        <f>SUM(AO25,AO28,AO31)</f>
        <v>0</v>
      </c>
      <c r="AP115" s="195"/>
      <c r="AQ115" s="195"/>
      <c r="AR115" s="184"/>
      <c r="AS115" s="186"/>
      <c r="AT115" s="186"/>
      <c r="AU115" s="186"/>
      <c r="AV115" s="186"/>
      <c r="AW115" s="186"/>
      <c r="AX115" s="186"/>
      <c r="AY115" s="186"/>
      <c r="AZ115" s="186"/>
      <c r="BA115" s="186"/>
      <c r="BB115" s="186"/>
      <c r="BC115" s="186"/>
      <c r="BD115" s="186"/>
      <c r="BE115" s="186"/>
      <c r="BF115" s="186"/>
      <c r="BG115" s="186"/>
      <c r="BH115" s="186"/>
      <c r="BI115" s="186"/>
      <c r="BJ115" s="186"/>
      <c r="BK115" s="186"/>
      <c r="BL115" s="186"/>
      <c r="BM115" s="186"/>
      <c r="BN115" s="186"/>
      <c r="BO115" s="186"/>
      <c r="BP115" s="186"/>
      <c r="BQ115" s="186"/>
      <c r="BR115" s="186"/>
      <c r="BS115" s="186"/>
      <c r="BT115" s="186"/>
      <c r="BU115" s="186"/>
      <c r="BV115" s="186"/>
      <c r="BW115" s="186"/>
      <c r="BX115" s="186"/>
      <c r="BY115" s="186"/>
      <c r="BZ115" s="186"/>
      <c r="CA115" s="186"/>
      <c r="CB115" s="186"/>
      <c r="CC115" s="186"/>
      <c r="CD115" s="186"/>
      <c r="CE115" s="186"/>
      <c r="CF115" s="186"/>
      <c r="CG115" s="186"/>
      <c r="CH115" s="186"/>
      <c r="CI115" s="186"/>
      <c r="CJ115" s="186"/>
      <c r="CK115" s="186"/>
      <c r="CL115" s="186"/>
      <c r="CM115" s="186"/>
      <c r="CN115" s="186"/>
      <c r="CO115" s="186"/>
      <c r="CP115" s="186"/>
      <c r="CQ115" s="186"/>
      <c r="CR115" s="186"/>
      <c r="CS115" s="186"/>
      <c r="CT115" s="186"/>
      <c r="CU115" s="186"/>
      <c r="CV115" s="186"/>
      <c r="CW115" s="186"/>
      <c r="CX115" s="186"/>
      <c r="CY115" s="186"/>
      <c r="CZ115" s="186"/>
      <c r="DA115" s="186"/>
      <c r="DB115" s="186"/>
      <c r="DC115" s="186"/>
      <c r="DD115" s="186"/>
    </row>
    <row r="116" spans="1:108" s="193" customFormat="1">
      <c r="A116" s="214"/>
      <c r="B116" s="214"/>
      <c r="C116" s="214"/>
      <c r="D116" s="188" t="s">
        <v>27</v>
      </c>
      <c r="E116" s="194">
        <f t="shared" si="30"/>
        <v>75</v>
      </c>
      <c r="F116" s="197">
        <v>10</v>
      </c>
      <c r="G116" s="197">
        <f>G115</f>
        <v>13.333333333333334</v>
      </c>
      <c r="H116" s="197">
        <f t="shared" ref="H116:N116" si="31">H115</f>
        <v>0</v>
      </c>
      <c r="I116" s="197">
        <v>0</v>
      </c>
      <c r="J116" s="197"/>
      <c r="K116" s="197">
        <f t="shared" si="31"/>
        <v>0</v>
      </c>
      <c r="L116" s="197">
        <v>0</v>
      </c>
      <c r="M116" s="197"/>
      <c r="N116" s="197">
        <f t="shared" si="31"/>
        <v>10</v>
      </c>
      <c r="O116" s="197">
        <v>10</v>
      </c>
      <c r="P116" s="201">
        <v>100</v>
      </c>
      <c r="Q116" s="191">
        <v>0</v>
      </c>
      <c r="R116" s="198"/>
      <c r="S116" s="198"/>
      <c r="T116" s="191">
        <f>T115</f>
        <v>20</v>
      </c>
      <c r="U116" s="191"/>
      <c r="V116" s="191"/>
      <c r="W116" s="191">
        <f t="shared" ref="W116:AO116" si="32">W115</f>
        <v>15</v>
      </c>
      <c r="X116" s="191"/>
      <c r="Y116" s="191"/>
      <c r="Z116" s="191">
        <f t="shared" si="32"/>
        <v>0</v>
      </c>
      <c r="AA116" s="191"/>
      <c r="AB116" s="191"/>
      <c r="AC116" s="191">
        <f t="shared" si="32"/>
        <v>0</v>
      </c>
      <c r="AD116" s="191"/>
      <c r="AE116" s="191"/>
      <c r="AF116" s="191">
        <f>AF115</f>
        <v>10</v>
      </c>
      <c r="AG116" s="191"/>
      <c r="AH116" s="191"/>
      <c r="AI116" s="191">
        <f t="shared" si="32"/>
        <v>10</v>
      </c>
      <c r="AJ116" s="191"/>
      <c r="AK116" s="191"/>
      <c r="AL116" s="191">
        <f t="shared" si="32"/>
        <v>10</v>
      </c>
      <c r="AM116" s="191"/>
      <c r="AN116" s="191"/>
      <c r="AO116" s="191">
        <f t="shared" si="32"/>
        <v>0</v>
      </c>
      <c r="AP116" s="191"/>
      <c r="AQ116" s="191"/>
      <c r="AR116" s="189"/>
      <c r="AS116" s="192"/>
      <c r="AT116" s="192"/>
      <c r="AU116" s="192"/>
      <c r="AV116" s="192"/>
      <c r="AW116" s="192"/>
      <c r="AX116" s="192"/>
      <c r="AY116" s="192"/>
      <c r="AZ116" s="192"/>
      <c r="BA116" s="192"/>
      <c r="BB116" s="192"/>
      <c r="BC116" s="192"/>
      <c r="BD116" s="192"/>
      <c r="BE116" s="192"/>
      <c r="BF116" s="192"/>
      <c r="BG116" s="192"/>
      <c r="BH116" s="192"/>
      <c r="BI116" s="192"/>
      <c r="BJ116" s="192"/>
      <c r="BK116" s="192"/>
      <c r="BL116" s="192"/>
      <c r="BM116" s="192"/>
      <c r="BN116" s="192"/>
      <c r="BO116" s="192"/>
      <c r="BP116" s="192"/>
      <c r="BQ116" s="192"/>
      <c r="BR116" s="192"/>
      <c r="BS116" s="192"/>
      <c r="BT116" s="192"/>
      <c r="BU116" s="192"/>
      <c r="BV116" s="192"/>
      <c r="BW116" s="192"/>
      <c r="BX116" s="192"/>
      <c r="BY116" s="192"/>
      <c r="BZ116" s="192"/>
      <c r="CA116" s="192"/>
      <c r="CB116" s="192"/>
      <c r="CC116" s="192"/>
      <c r="CD116" s="192"/>
      <c r="CE116" s="192"/>
      <c r="CF116" s="192"/>
      <c r="CG116" s="192"/>
      <c r="CH116" s="192"/>
      <c r="CI116" s="192"/>
      <c r="CJ116" s="192"/>
      <c r="CK116" s="192"/>
      <c r="CL116" s="192"/>
      <c r="CM116" s="192"/>
      <c r="CN116" s="192"/>
      <c r="CO116" s="192"/>
      <c r="CP116" s="192"/>
      <c r="CQ116" s="192"/>
      <c r="CR116" s="192"/>
      <c r="CS116" s="192"/>
      <c r="CT116" s="192"/>
      <c r="CU116" s="192"/>
      <c r="CV116" s="192"/>
      <c r="CW116" s="192"/>
      <c r="CX116" s="192"/>
      <c r="CY116" s="192"/>
      <c r="CZ116" s="192"/>
      <c r="DA116" s="192"/>
      <c r="DB116" s="192"/>
      <c r="DC116" s="192"/>
      <c r="DD116" s="192"/>
    </row>
    <row r="117" spans="1:108" ht="63">
      <c r="A117" s="214"/>
      <c r="B117" s="214"/>
      <c r="C117" s="214"/>
      <c r="D117" s="70" t="s">
        <v>28</v>
      </c>
      <c r="E117" s="108"/>
      <c r="F117" s="113"/>
      <c r="G117" s="124"/>
      <c r="H117" s="73"/>
      <c r="I117" s="73"/>
      <c r="J117" s="73"/>
      <c r="K117" s="73"/>
      <c r="L117" s="73"/>
      <c r="M117" s="73"/>
      <c r="N117" s="73"/>
      <c r="O117" s="73"/>
      <c r="P117" s="73"/>
      <c r="Q117" s="110"/>
      <c r="R117" s="159"/>
      <c r="S117" s="159"/>
      <c r="T117" s="73"/>
      <c r="U117" s="73"/>
      <c r="V117" s="73"/>
      <c r="W117" s="73"/>
      <c r="X117" s="73"/>
      <c r="Y117" s="73"/>
      <c r="Z117" s="73"/>
      <c r="AA117" s="73"/>
      <c r="AB117" s="73"/>
      <c r="AC117" s="73"/>
      <c r="AD117" s="73"/>
      <c r="AE117" s="73"/>
      <c r="AF117" s="73"/>
      <c r="AG117" s="73"/>
      <c r="AH117" s="73"/>
      <c r="AI117" s="73"/>
      <c r="AJ117" s="73"/>
      <c r="AK117" s="73"/>
      <c r="AL117" s="73"/>
      <c r="AM117" s="73"/>
      <c r="AN117" s="73"/>
      <c r="AO117" s="73"/>
      <c r="AP117" s="73"/>
      <c r="AQ117" s="73"/>
      <c r="AR117" s="94"/>
    </row>
    <row r="118" spans="1:108" s="187" customFormat="1" ht="20.399999999999999">
      <c r="A118" s="214" t="s">
        <v>53</v>
      </c>
      <c r="B118" s="214"/>
      <c r="C118" s="214"/>
      <c r="D118" s="183" t="s">
        <v>24</v>
      </c>
      <c r="E118" s="194">
        <f>H118+K118+N118+Q118+T118+W118+Z118+AC118+AF118+AI118+AL118+AO118</f>
        <v>14449.918</v>
      </c>
      <c r="F118" s="194">
        <f>I118+L118+O118+R118+U118+X118+AA118+AD118+AG118+AJ118+AM118+AP118</f>
        <v>253.262</v>
      </c>
      <c r="G118" s="194">
        <f>F118*100/E118</f>
        <v>1.7526881467424245</v>
      </c>
      <c r="H118" s="194">
        <f>SUM(H90,H96,H99,H102)</f>
        <v>0</v>
      </c>
      <c r="I118" s="194"/>
      <c r="J118" s="194"/>
      <c r="K118" s="194">
        <f t="shared" ref="K118:AL118" si="33">SUM(K90,K96,K99,K102)</f>
        <v>251.065</v>
      </c>
      <c r="L118" s="194">
        <f t="shared" si="33"/>
        <v>251.065</v>
      </c>
      <c r="M118" s="199">
        <v>100</v>
      </c>
      <c r="N118" s="194">
        <f t="shared" si="33"/>
        <v>2.1970000000000001</v>
      </c>
      <c r="O118" s="194">
        <f t="shared" si="33"/>
        <v>2.1970000000000001</v>
      </c>
      <c r="P118" s="199">
        <v>100</v>
      </c>
      <c r="Q118" s="194">
        <f t="shared" si="33"/>
        <v>0</v>
      </c>
      <c r="R118" s="200"/>
      <c r="S118" s="200"/>
      <c r="T118" s="194">
        <f t="shared" si="33"/>
        <v>0</v>
      </c>
      <c r="U118" s="194"/>
      <c r="V118" s="194"/>
      <c r="W118" s="194">
        <f t="shared" si="33"/>
        <v>249.60499999999999</v>
      </c>
      <c r="X118" s="194"/>
      <c r="Y118" s="194"/>
      <c r="Z118" s="194">
        <f t="shared" si="33"/>
        <v>0</v>
      </c>
      <c r="AA118" s="194"/>
      <c r="AB118" s="194"/>
      <c r="AC118" s="194">
        <f t="shared" si="33"/>
        <v>0</v>
      </c>
      <c r="AD118" s="194"/>
      <c r="AE118" s="194"/>
      <c r="AF118" s="194">
        <f t="shared" si="33"/>
        <v>0</v>
      </c>
      <c r="AG118" s="194"/>
      <c r="AH118" s="194"/>
      <c r="AI118" s="194">
        <f t="shared" si="33"/>
        <v>0</v>
      </c>
      <c r="AJ118" s="194"/>
      <c r="AK118" s="194"/>
      <c r="AL118" s="194">
        <f t="shared" si="33"/>
        <v>0</v>
      </c>
      <c r="AM118" s="194"/>
      <c r="AN118" s="194"/>
      <c r="AO118" s="194">
        <f>SUM(AO90,AO96,AO93,AO99,AO102)</f>
        <v>13947.050999999999</v>
      </c>
      <c r="AP118" s="194"/>
      <c r="AQ118" s="183"/>
      <c r="AR118" s="184"/>
      <c r="AS118" s="186"/>
      <c r="AT118" s="186"/>
      <c r="AU118" s="186"/>
      <c r="AV118" s="186"/>
      <c r="AW118" s="186"/>
      <c r="AX118" s="186"/>
      <c r="AY118" s="186"/>
      <c r="AZ118" s="186"/>
      <c r="BA118" s="186"/>
      <c r="BB118" s="186"/>
      <c r="BC118" s="186"/>
      <c r="BD118" s="186"/>
      <c r="BE118" s="186"/>
      <c r="BF118" s="186"/>
      <c r="BG118" s="186"/>
      <c r="BH118" s="186"/>
      <c r="BI118" s="186"/>
      <c r="BJ118" s="186"/>
      <c r="BK118" s="186"/>
      <c r="BL118" s="186"/>
      <c r="BM118" s="186"/>
      <c r="BN118" s="186"/>
      <c r="BO118" s="186"/>
      <c r="BP118" s="186"/>
      <c r="BQ118" s="186"/>
      <c r="BR118" s="186"/>
      <c r="BS118" s="186"/>
      <c r="BT118" s="186"/>
      <c r="BU118" s="186"/>
      <c r="BV118" s="186"/>
      <c r="BW118" s="186"/>
      <c r="BX118" s="186"/>
      <c r="BY118" s="186"/>
      <c r="BZ118" s="186"/>
      <c r="CA118" s="186"/>
      <c r="CB118" s="186"/>
      <c r="CC118" s="186"/>
      <c r="CD118" s="186"/>
      <c r="CE118" s="186"/>
      <c r="CF118" s="186"/>
      <c r="CG118" s="186"/>
      <c r="CH118" s="186"/>
      <c r="CI118" s="186"/>
      <c r="CJ118" s="186"/>
      <c r="CK118" s="186"/>
      <c r="CL118" s="186"/>
      <c r="CM118" s="186"/>
      <c r="CN118" s="186"/>
      <c r="CO118" s="186"/>
      <c r="CP118" s="186"/>
      <c r="CQ118" s="186"/>
      <c r="CR118" s="186"/>
      <c r="CS118" s="186"/>
      <c r="CT118" s="186"/>
      <c r="CU118" s="186"/>
      <c r="CV118" s="186"/>
      <c r="CW118" s="186"/>
      <c r="CX118" s="186"/>
      <c r="CY118" s="186"/>
      <c r="CZ118" s="186"/>
      <c r="DA118" s="186"/>
      <c r="DB118" s="186"/>
      <c r="DC118" s="186"/>
      <c r="DD118" s="186"/>
    </row>
    <row r="119" spans="1:108" s="193" customFormat="1">
      <c r="A119" s="214"/>
      <c r="B119" s="214"/>
      <c r="C119" s="214"/>
      <c r="D119" s="188" t="s">
        <v>27</v>
      </c>
      <c r="E119" s="194">
        <v>14449.92</v>
      </c>
      <c r="F119" s="194">
        <f>F118</f>
        <v>253.262</v>
      </c>
      <c r="G119" s="194">
        <f>F119*100/E119</f>
        <v>1.7526879041544867</v>
      </c>
      <c r="H119" s="194">
        <f>SUM(H91,H97,H100,H103)</f>
        <v>0</v>
      </c>
      <c r="I119" s="194"/>
      <c r="J119" s="194"/>
      <c r="K119" s="194">
        <f t="shared" ref="K119:AL119" si="34">SUM(K91,K97,K100,K103)</f>
        <v>251.07</v>
      </c>
      <c r="L119" s="194">
        <f>L118</f>
        <v>251.065</v>
      </c>
      <c r="M119" s="199">
        <v>100</v>
      </c>
      <c r="N119" s="194">
        <f t="shared" si="34"/>
        <v>2.1970000000000001</v>
      </c>
      <c r="O119" s="194">
        <f t="shared" si="34"/>
        <v>2.1970000000000001</v>
      </c>
      <c r="P119" s="199">
        <v>100</v>
      </c>
      <c r="Q119" s="194">
        <f t="shared" si="34"/>
        <v>0</v>
      </c>
      <c r="R119" s="200"/>
      <c r="S119" s="200"/>
      <c r="T119" s="194">
        <f t="shared" si="34"/>
        <v>0</v>
      </c>
      <c r="U119" s="194"/>
      <c r="V119" s="194"/>
      <c r="W119" s="194">
        <f t="shared" si="34"/>
        <v>249.60499999999999</v>
      </c>
      <c r="X119" s="194"/>
      <c r="Y119" s="194"/>
      <c r="Z119" s="194">
        <f t="shared" si="34"/>
        <v>0</v>
      </c>
      <c r="AA119" s="194"/>
      <c r="AB119" s="194"/>
      <c r="AC119" s="194">
        <f t="shared" si="34"/>
        <v>0</v>
      </c>
      <c r="AD119" s="194"/>
      <c r="AE119" s="194"/>
      <c r="AF119" s="194">
        <f t="shared" si="34"/>
        <v>0</v>
      </c>
      <c r="AG119" s="194"/>
      <c r="AH119" s="194"/>
      <c r="AI119" s="194">
        <f t="shared" si="34"/>
        <v>0</v>
      </c>
      <c r="AJ119" s="194"/>
      <c r="AK119" s="194"/>
      <c r="AL119" s="194">
        <f t="shared" si="34"/>
        <v>0</v>
      </c>
      <c r="AM119" s="194"/>
      <c r="AN119" s="194"/>
      <c r="AO119" s="194">
        <f>SUM(AO91,AO97,AO94,AO100,AO103)</f>
        <v>13947.050999999999</v>
      </c>
      <c r="AP119" s="197"/>
      <c r="AQ119" s="191"/>
      <c r="AR119" s="189"/>
      <c r="AS119" s="192"/>
      <c r="AT119" s="192"/>
      <c r="AU119" s="192"/>
      <c r="AV119" s="192"/>
      <c r="AW119" s="192"/>
      <c r="AX119" s="192"/>
      <c r="AY119" s="192"/>
      <c r="AZ119" s="192"/>
      <c r="BA119" s="192"/>
      <c r="BB119" s="192"/>
      <c r="BC119" s="192"/>
      <c r="BD119" s="192"/>
      <c r="BE119" s="192"/>
      <c r="BF119" s="192"/>
      <c r="BG119" s="192"/>
      <c r="BH119" s="192"/>
      <c r="BI119" s="192"/>
      <c r="BJ119" s="192"/>
      <c r="BK119" s="192"/>
      <c r="BL119" s="192"/>
      <c r="BM119" s="192"/>
      <c r="BN119" s="192"/>
      <c r="BO119" s="192"/>
      <c r="BP119" s="192"/>
      <c r="BQ119" s="192"/>
      <c r="BR119" s="192"/>
      <c r="BS119" s="192"/>
      <c r="BT119" s="192"/>
      <c r="BU119" s="192"/>
      <c r="BV119" s="192"/>
      <c r="BW119" s="192"/>
      <c r="BX119" s="192"/>
      <c r="BY119" s="192"/>
      <c r="BZ119" s="192"/>
      <c r="CA119" s="192"/>
      <c r="CB119" s="192"/>
      <c r="CC119" s="192"/>
      <c r="CD119" s="192"/>
      <c r="CE119" s="192"/>
      <c r="CF119" s="192"/>
      <c r="CG119" s="192"/>
      <c r="CH119" s="192"/>
      <c r="CI119" s="192"/>
      <c r="CJ119" s="192"/>
      <c r="CK119" s="192"/>
      <c r="CL119" s="192"/>
      <c r="CM119" s="192"/>
      <c r="CN119" s="192"/>
      <c r="CO119" s="192"/>
      <c r="CP119" s="192"/>
      <c r="CQ119" s="192"/>
      <c r="CR119" s="192"/>
      <c r="CS119" s="192"/>
      <c r="CT119" s="192"/>
      <c r="CU119" s="192"/>
      <c r="CV119" s="192"/>
      <c r="CW119" s="192"/>
      <c r="CX119" s="192"/>
      <c r="CY119" s="192"/>
      <c r="CZ119" s="192"/>
      <c r="DA119" s="192"/>
      <c r="DB119" s="192"/>
      <c r="DC119" s="192"/>
      <c r="DD119" s="192"/>
    </row>
    <row r="120" spans="1:108" ht="63">
      <c r="A120" s="214"/>
      <c r="B120" s="214"/>
      <c r="C120" s="214"/>
      <c r="D120" s="70" t="s">
        <v>28</v>
      </c>
      <c r="E120" s="109"/>
      <c r="F120" s="109"/>
      <c r="G120" s="109"/>
      <c r="H120" s="73"/>
      <c r="I120" s="73"/>
      <c r="J120" s="73"/>
      <c r="K120" s="73"/>
      <c r="L120" s="73"/>
      <c r="M120" s="73"/>
      <c r="N120" s="71"/>
      <c r="O120" s="73"/>
      <c r="P120" s="73"/>
      <c r="Q120" s="110"/>
      <c r="R120" s="159"/>
      <c r="S120" s="159"/>
      <c r="T120" s="73"/>
      <c r="U120" s="73"/>
      <c r="V120" s="73"/>
      <c r="W120" s="73"/>
      <c r="X120" s="73"/>
      <c r="Y120" s="73"/>
      <c r="Z120" s="73"/>
      <c r="AA120" s="73"/>
      <c r="AB120" s="73"/>
      <c r="AC120" s="73"/>
      <c r="AD120" s="73"/>
      <c r="AE120" s="73"/>
      <c r="AF120" s="73"/>
      <c r="AG120" s="73"/>
      <c r="AH120" s="73"/>
      <c r="AI120" s="73"/>
      <c r="AJ120" s="73"/>
      <c r="AK120" s="73"/>
      <c r="AL120" s="73"/>
      <c r="AM120" s="73"/>
      <c r="AN120" s="73"/>
      <c r="AO120" s="73"/>
      <c r="AP120" s="73"/>
      <c r="AQ120" s="73"/>
      <c r="AR120" s="94"/>
    </row>
    <row r="121" spans="1:108">
      <c r="A121" s="93"/>
      <c r="B121" s="229"/>
      <c r="C121" s="229"/>
      <c r="D121" s="93"/>
      <c r="E121" s="125"/>
      <c r="F121" s="125"/>
      <c r="G121" s="125"/>
      <c r="H121" s="68"/>
      <c r="I121" s="68"/>
      <c r="J121" s="68"/>
      <c r="K121" s="68"/>
      <c r="L121" s="68"/>
      <c r="M121" s="68"/>
      <c r="N121" s="68"/>
      <c r="O121" s="68"/>
      <c r="P121" s="68"/>
      <c r="Q121" s="115"/>
      <c r="R121" s="164"/>
      <c r="S121" s="164"/>
      <c r="T121" s="68"/>
      <c r="U121" s="68"/>
      <c r="V121" s="68"/>
      <c r="W121" s="68"/>
      <c r="X121" s="68"/>
      <c r="Y121" s="68"/>
      <c r="Z121" s="68"/>
      <c r="AA121" s="68"/>
      <c r="AB121" s="68"/>
      <c r="AC121" s="68"/>
      <c r="AD121" s="68"/>
      <c r="AE121" s="68"/>
      <c r="AF121" s="68"/>
      <c r="AG121" s="68"/>
      <c r="AH121" s="68"/>
      <c r="AI121" s="68"/>
      <c r="AJ121" s="68"/>
      <c r="AK121" s="68"/>
      <c r="AL121" s="68"/>
      <c r="AM121" s="68"/>
      <c r="AN121" s="68"/>
      <c r="AO121" s="68"/>
      <c r="AP121" s="68"/>
      <c r="AQ121" s="68"/>
      <c r="AR121" s="64"/>
    </row>
    <row r="122" spans="1:108">
      <c r="A122" s="93"/>
      <c r="B122" s="93"/>
      <c r="C122" s="93"/>
      <c r="D122" s="93"/>
      <c r="E122" s="116"/>
      <c r="F122" s="116"/>
      <c r="G122" s="116"/>
      <c r="H122" s="93"/>
      <c r="I122" s="93"/>
      <c r="J122" s="93"/>
      <c r="K122" s="93"/>
      <c r="L122" s="93"/>
      <c r="M122" s="93"/>
      <c r="N122" s="93"/>
      <c r="O122" s="93"/>
      <c r="P122" s="93"/>
      <c r="Q122" s="116"/>
      <c r="R122" s="165"/>
      <c r="S122" s="165"/>
      <c r="T122" s="93"/>
      <c r="U122" s="93"/>
      <c r="V122" s="93"/>
      <c r="W122" s="93"/>
      <c r="X122" s="93"/>
      <c r="Y122" s="93"/>
      <c r="Z122" s="93"/>
      <c r="AA122" s="93"/>
      <c r="AB122" s="93"/>
      <c r="AC122" s="93"/>
      <c r="AD122" s="93"/>
      <c r="AE122" s="93"/>
      <c r="AF122" s="93"/>
      <c r="AG122" s="93"/>
      <c r="AH122" s="93"/>
      <c r="AI122" s="93"/>
      <c r="AJ122" s="93"/>
      <c r="AK122" s="93"/>
      <c r="AL122" s="93"/>
      <c r="AM122" s="93"/>
      <c r="AN122" s="93"/>
      <c r="AO122" s="93"/>
      <c r="AP122" s="93"/>
      <c r="AQ122" s="93"/>
      <c r="AR122" s="93"/>
    </row>
    <row r="123" spans="1:108">
      <c r="D123" s="65"/>
      <c r="E123" s="117"/>
      <c r="F123" s="117"/>
      <c r="G123" s="117"/>
      <c r="H123" s="65"/>
      <c r="I123" s="65"/>
      <c r="J123" s="65"/>
      <c r="K123" s="65"/>
      <c r="L123" s="65"/>
      <c r="M123" s="65"/>
      <c r="N123" s="65"/>
      <c r="O123" s="65"/>
      <c r="P123" s="65"/>
      <c r="Q123" s="117"/>
      <c r="R123" s="166"/>
      <c r="S123" s="166"/>
      <c r="T123" s="65"/>
      <c r="U123" s="65"/>
      <c r="V123" s="65"/>
      <c r="W123" s="65"/>
      <c r="X123" s="65"/>
      <c r="Y123" s="65"/>
      <c r="Z123" s="65"/>
      <c r="AA123" s="65"/>
      <c r="AB123" s="65"/>
      <c r="AC123" s="65"/>
      <c r="AD123" s="65"/>
      <c r="AE123" s="65"/>
      <c r="AF123" s="65"/>
      <c r="AG123" s="65"/>
      <c r="AH123" s="65"/>
      <c r="AI123" s="65"/>
      <c r="AJ123" s="65"/>
      <c r="AK123" s="65"/>
      <c r="AL123" s="65"/>
      <c r="AM123" s="65"/>
      <c r="AN123" s="65"/>
      <c r="AO123" s="65"/>
      <c r="AP123" s="65"/>
      <c r="AQ123" s="65"/>
      <c r="AR123" s="65"/>
    </row>
    <row r="124" spans="1:108">
      <c r="A124" s="98" t="s">
        <v>112</v>
      </c>
      <c r="F124" s="127"/>
      <c r="G124" s="127"/>
      <c r="I124" s="99"/>
      <c r="J124" s="99"/>
      <c r="K124" s="99"/>
      <c r="L124" s="99"/>
      <c r="M124" s="99"/>
      <c r="N124" s="99"/>
      <c r="O124" s="99"/>
      <c r="P124" s="99"/>
      <c r="Q124" s="118"/>
      <c r="R124" s="167"/>
      <c r="S124" s="167"/>
      <c r="U124" s="100" t="s">
        <v>41</v>
      </c>
      <c r="Z124" s="228"/>
      <c r="AA124" s="228"/>
      <c r="AB124" s="228"/>
      <c r="AC124" s="228"/>
      <c r="AI124" s="64"/>
    </row>
    <row r="125" spans="1:108">
      <c r="A125" s="98"/>
      <c r="AI125" s="64"/>
    </row>
    <row r="126" spans="1:108">
      <c r="A126" s="98"/>
      <c r="Z126" s="228"/>
      <c r="AA126" s="228"/>
      <c r="AB126" s="228"/>
      <c r="AC126" s="228"/>
      <c r="AI126" s="64"/>
    </row>
    <row r="127" spans="1:108">
      <c r="A127" s="98" t="s">
        <v>51</v>
      </c>
      <c r="AI127" s="64"/>
    </row>
    <row r="128" spans="1:108">
      <c r="A128" s="98" t="s">
        <v>117</v>
      </c>
      <c r="U128" s="100" t="s">
        <v>118</v>
      </c>
      <c r="AI128" s="64"/>
    </row>
    <row r="129" spans="1:35">
      <c r="A129" s="98" t="s">
        <v>114</v>
      </c>
      <c r="AI129" s="64"/>
    </row>
    <row r="130" spans="1:35">
      <c r="A130" s="98"/>
      <c r="F130" s="127"/>
      <c r="G130" s="127"/>
      <c r="I130" s="99"/>
      <c r="J130" s="99"/>
      <c r="K130" s="99"/>
      <c r="L130" s="99"/>
      <c r="M130" s="99"/>
      <c r="N130" s="99"/>
      <c r="O130" s="99"/>
      <c r="P130" s="99"/>
      <c r="Q130" s="118"/>
      <c r="R130" s="167"/>
      <c r="S130" s="167"/>
      <c r="AI130" s="64"/>
    </row>
    <row r="131" spans="1:35">
      <c r="A131" s="98" t="s">
        <v>31</v>
      </c>
      <c r="AI131" s="64"/>
    </row>
    <row r="132" spans="1:35">
      <c r="A132" s="98" t="s">
        <v>30</v>
      </c>
      <c r="AI132" s="64"/>
    </row>
    <row r="133" spans="1:35">
      <c r="AI133" s="64"/>
    </row>
    <row r="134" spans="1:35">
      <c r="A134" s="234"/>
      <c r="B134" s="234"/>
      <c r="C134" s="234"/>
      <c r="D134" s="234"/>
      <c r="E134" s="234"/>
      <c r="F134" s="234"/>
      <c r="G134" s="234"/>
      <c r="H134" s="234"/>
      <c r="I134" s="234"/>
      <c r="J134" s="234"/>
      <c r="K134" s="234"/>
      <c r="L134" s="234"/>
      <c r="M134" s="234"/>
      <c r="N134" s="234"/>
      <c r="O134" s="234"/>
      <c r="P134" s="234"/>
      <c r="Q134" s="234"/>
      <c r="R134" s="234"/>
      <c r="S134" s="234"/>
      <c r="T134" s="234"/>
      <c r="U134" s="234"/>
      <c r="AI134" s="64"/>
    </row>
    <row r="135" spans="1:35">
      <c r="AI135" s="64"/>
    </row>
    <row r="136" spans="1:35">
      <c r="AI136" s="64"/>
    </row>
    <row r="137" spans="1:35">
      <c r="AI137" s="64"/>
    </row>
    <row r="138" spans="1:35">
      <c r="AI138" s="64"/>
    </row>
    <row r="139" spans="1:35">
      <c r="AI139" s="64"/>
    </row>
    <row r="140" spans="1:35">
      <c r="AI140" s="64"/>
    </row>
    <row r="141" spans="1:35">
      <c r="AI141" s="64"/>
    </row>
    <row r="142" spans="1:35">
      <c r="AI142" s="64"/>
    </row>
    <row r="143" spans="1:35">
      <c r="AI143" s="64"/>
    </row>
    <row r="144" spans="1:35">
      <c r="AI144" s="64"/>
    </row>
    <row r="145" spans="35:35">
      <c r="AI145" s="64"/>
    </row>
  </sheetData>
  <mergeCells count="78">
    <mergeCell ref="C34:C39"/>
    <mergeCell ref="A134:U134"/>
    <mergeCell ref="A9:C14"/>
    <mergeCell ref="A15:C18"/>
    <mergeCell ref="C22:C24"/>
    <mergeCell ref="A22:A24"/>
    <mergeCell ref="A56:C58"/>
    <mergeCell ref="C28:C30"/>
    <mergeCell ref="A25:A27"/>
    <mergeCell ref="B25:B27"/>
    <mergeCell ref="C25:C27"/>
    <mergeCell ref="A84:C86"/>
    <mergeCell ref="B96:B98"/>
    <mergeCell ref="A96:A98"/>
    <mergeCell ref="A78:C80"/>
    <mergeCell ref="C75:C77"/>
    <mergeCell ref="C59:C74"/>
    <mergeCell ref="B59:B74"/>
    <mergeCell ref="A59:A74"/>
    <mergeCell ref="B99:B101"/>
    <mergeCell ref="A102:A104"/>
    <mergeCell ref="B102:B104"/>
    <mergeCell ref="C87:C104"/>
    <mergeCell ref="B90:B92"/>
    <mergeCell ref="A93:A95"/>
    <mergeCell ref="B93:B95"/>
    <mergeCell ref="B87:B89"/>
    <mergeCell ref="A87:A89"/>
    <mergeCell ref="Z124:AC124"/>
    <mergeCell ref="Z126:AC126"/>
    <mergeCell ref="A112:C114"/>
    <mergeCell ref="A115:C117"/>
    <mergeCell ref="A118:C120"/>
    <mergeCell ref="B121:C121"/>
    <mergeCell ref="A107:V107"/>
    <mergeCell ref="A111:C111"/>
    <mergeCell ref="A108:C110"/>
    <mergeCell ref="A105:C106"/>
    <mergeCell ref="C31:C33"/>
    <mergeCell ref="A31:A39"/>
    <mergeCell ref="B31:B39"/>
    <mergeCell ref="B53:B55"/>
    <mergeCell ref="B81:B83"/>
    <mergeCell ref="C81:C83"/>
    <mergeCell ref="A81:A83"/>
    <mergeCell ref="C40:C45"/>
    <mergeCell ref="A46:C48"/>
    <mergeCell ref="C50:C55"/>
    <mergeCell ref="A90:A92"/>
    <mergeCell ref="A99:A101"/>
    <mergeCell ref="AS3:AS4"/>
    <mergeCell ref="A2:A4"/>
    <mergeCell ref="B2:B4"/>
    <mergeCell ref="C2:C4"/>
    <mergeCell ref="Z3:AA3"/>
    <mergeCell ref="AC3:AD3"/>
    <mergeCell ref="E3:G3"/>
    <mergeCell ref="AR3:AR5"/>
    <mergeCell ref="H3:I3"/>
    <mergeCell ref="A5:C7"/>
    <mergeCell ref="AO3:AQ3"/>
    <mergeCell ref="AI3:AJ3"/>
    <mergeCell ref="AL3:AM3"/>
    <mergeCell ref="D2:D4"/>
    <mergeCell ref="K3:L3"/>
    <mergeCell ref="AF3:AG3"/>
    <mergeCell ref="A20:AP20"/>
    <mergeCell ref="N3:O3"/>
    <mergeCell ref="A19:AO19"/>
    <mergeCell ref="Q3:R3"/>
    <mergeCell ref="T3:U3"/>
    <mergeCell ref="W3:X3"/>
    <mergeCell ref="B28:B30"/>
    <mergeCell ref="A28:A30"/>
    <mergeCell ref="B22:B24"/>
    <mergeCell ref="B75:B77"/>
    <mergeCell ref="A75:A77"/>
    <mergeCell ref="A50:A55"/>
  </mergeCells>
  <conditionalFormatting sqref="AT5 CS5 ER5 GQ5">
    <cfRule type="cellIs" dxfId="1" priority="12" operator="notEqual">
      <formula>AS5</formula>
    </cfRule>
  </conditionalFormatting>
  <conditionalFormatting sqref="F116:O116 F112:F113 F106 F115:AO115 AP106 E49:E58 F17:AO17 E6:E18 G6:G16 M106:AN106 J106 E110:E121 E5:AQ5 E15:AO16 F118:AP119 F6:AQ6">
    <cfRule type="cellIs" dxfId="0" priority="13" operator="notEqual">
      <formula>#REF!</formula>
    </cfRule>
  </conditionalFormatting>
  <printOptions horizontalCentered="1"/>
  <pageMargins left="0.19685039370078741" right="0.19685039370078741" top="0.19685039370078741" bottom="0.19685039370078741" header="0.11811023622047245" footer="0.11811023622047245"/>
  <pageSetup paperSize="9" scale="27" fitToHeight="3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S43"/>
  <sheetViews>
    <sheetView zoomScale="85" zoomScaleNormal="85" workbookViewId="0">
      <pane xSplit="4" topLeftCell="E1" activePane="topRight" state="frozen"/>
      <selection pane="topRight" activeCell="S12" sqref="S12"/>
    </sheetView>
  </sheetViews>
  <sheetFormatPr defaultColWidth="9.109375" defaultRowHeight="13.8"/>
  <cols>
    <col min="1" max="1" width="4" style="9" customWidth="1"/>
    <col min="2" max="2" width="23.5546875" style="10" customWidth="1"/>
    <col min="3" max="3" width="14.44140625" style="10" customWidth="1"/>
    <col min="4" max="4" width="10.33203125" style="10" customWidth="1"/>
    <col min="5" max="5" width="7.33203125" style="10" customWidth="1"/>
    <col min="6" max="6" width="6.88671875" style="10" customWidth="1"/>
    <col min="7" max="7" width="4.33203125" style="10" customWidth="1"/>
    <col min="8" max="9" width="6.44140625" style="10" customWidth="1"/>
    <col min="10" max="10" width="6" style="10" customWidth="1"/>
    <col min="11" max="11" width="5.44140625" style="10" customWidth="1"/>
    <col min="12" max="12" width="6.109375" style="10" customWidth="1"/>
    <col min="13" max="13" width="5.88671875" style="10" customWidth="1"/>
    <col min="14" max="14" width="5.5546875" style="10" customWidth="1"/>
    <col min="15" max="15" width="5.44140625" style="10" customWidth="1"/>
    <col min="16" max="16" width="5.6640625" style="10" customWidth="1"/>
    <col min="17" max="18" width="6.109375" style="10" customWidth="1"/>
    <col min="19" max="19" width="5.109375" style="10" customWidth="1"/>
    <col min="20" max="20" width="4.88671875" style="50" customWidth="1"/>
    <col min="21" max="21" width="5.33203125" style="50" customWidth="1"/>
    <col min="22" max="22" width="5.109375" style="50" customWidth="1"/>
    <col min="23" max="23" width="5.6640625" style="50" customWidth="1"/>
    <col min="24" max="24" width="5.109375" style="10" customWidth="1"/>
    <col min="25" max="25" width="5.44140625" style="10" customWidth="1"/>
    <col min="26" max="26" width="5.6640625" style="10" customWidth="1"/>
    <col min="27" max="27" width="5" style="10" customWidth="1"/>
    <col min="28" max="28" width="5.44140625" style="10" customWidth="1"/>
    <col min="29" max="29" width="4.6640625" style="10" customWidth="1"/>
    <col min="30" max="30" width="4.5546875" style="10" customWidth="1"/>
    <col min="31" max="31" width="5.88671875" style="10" customWidth="1"/>
    <col min="32" max="32" width="5" style="10" customWidth="1"/>
    <col min="33" max="33" width="5.109375" style="10" customWidth="1"/>
    <col min="34" max="35" width="5" style="10" customWidth="1"/>
    <col min="36" max="36" width="5.109375" style="10" customWidth="1"/>
    <col min="37" max="37" width="2.6640625" style="10" bestFit="1" customWidth="1"/>
    <col min="38" max="38" width="4.6640625" style="10" customWidth="1"/>
    <col min="39" max="39" width="6" style="10" customWidth="1"/>
    <col min="40" max="40" width="2.6640625" style="10" bestFit="1" customWidth="1"/>
    <col min="41" max="41" width="4.88671875" style="10" customWidth="1"/>
    <col min="42" max="42" width="5.33203125" style="10" customWidth="1"/>
    <col min="43" max="43" width="2.6640625" style="10" bestFit="1" customWidth="1"/>
    <col min="44" max="16384" width="9.109375" style="10"/>
  </cols>
  <sheetData>
    <row r="1" spans="1:43">
      <c r="AF1" s="253" t="s">
        <v>56</v>
      </c>
      <c r="AG1" s="253"/>
      <c r="AH1" s="253"/>
      <c r="AI1" s="253"/>
      <c r="AJ1" s="253"/>
      <c r="AK1" s="253"/>
      <c r="AL1" s="253"/>
      <c r="AM1" s="253"/>
      <c r="AN1" s="253"/>
    </row>
    <row r="2" spans="1:43" s="12" customFormat="1" ht="18" customHeight="1">
      <c r="A2" s="254" t="s">
        <v>57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  <c r="Z2" s="254"/>
      <c r="AA2" s="254"/>
      <c r="AB2" s="254"/>
      <c r="AC2" s="254"/>
      <c r="AD2" s="254"/>
      <c r="AE2" s="254"/>
      <c r="AF2" s="254"/>
      <c r="AG2" s="254"/>
      <c r="AH2" s="254"/>
      <c r="AI2" s="254"/>
      <c r="AJ2" s="254"/>
      <c r="AK2" s="254"/>
      <c r="AL2" s="254"/>
      <c r="AM2" s="254"/>
      <c r="AN2" s="254"/>
      <c r="AO2" s="254"/>
      <c r="AP2" s="11"/>
      <c r="AQ2" s="11"/>
    </row>
    <row r="3" spans="1:43" s="12" customFormat="1" ht="19.5" customHeight="1">
      <c r="A3" s="43"/>
      <c r="B3" s="43"/>
      <c r="C3" s="43"/>
      <c r="D3" s="255" t="s">
        <v>58</v>
      </c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5"/>
      <c r="Z3" s="255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11"/>
      <c r="AQ3" s="11"/>
    </row>
    <row r="4" spans="1:43" s="14" customFormat="1" ht="13.2">
      <c r="A4" s="13"/>
      <c r="T4" s="51"/>
      <c r="U4" s="51"/>
      <c r="V4" s="51"/>
      <c r="W4" s="51"/>
    </row>
    <row r="5" spans="1:43" s="14" customFormat="1" ht="12.75" customHeight="1">
      <c r="A5" s="256" t="s">
        <v>0</v>
      </c>
      <c r="B5" s="256" t="s">
        <v>29</v>
      </c>
      <c r="C5" s="256" t="s">
        <v>59</v>
      </c>
      <c r="D5" s="256" t="s">
        <v>98</v>
      </c>
      <c r="E5" s="256" t="s">
        <v>98</v>
      </c>
      <c r="F5" s="256"/>
      <c r="G5" s="256"/>
      <c r="H5" s="256" t="s">
        <v>60</v>
      </c>
      <c r="I5" s="256"/>
      <c r="J5" s="256"/>
      <c r="K5" s="256"/>
      <c r="L5" s="256"/>
      <c r="M5" s="256"/>
      <c r="N5" s="256"/>
      <c r="O5" s="256"/>
      <c r="P5" s="256"/>
      <c r="Q5" s="256"/>
      <c r="R5" s="256"/>
      <c r="S5" s="256"/>
      <c r="T5" s="256"/>
      <c r="U5" s="256"/>
      <c r="V5" s="256"/>
      <c r="W5" s="256"/>
      <c r="X5" s="256"/>
      <c r="Y5" s="256"/>
      <c r="Z5" s="256"/>
      <c r="AA5" s="256"/>
      <c r="AB5" s="256"/>
      <c r="AC5" s="256"/>
      <c r="AD5" s="256"/>
      <c r="AE5" s="256"/>
      <c r="AF5" s="256"/>
      <c r="AG5" s="256"/>
      <c r="AH5" s="256"/>
      <c r="AI5" s="256"/>
      <c r="AJ5" s="256"/>
      <c r="AK5" s="256"/>
      <c r="AL5" s="256"/>
      <c r="AM5" s="256"/>
      <c r="AN5" s="256"/>
      <c r="AO5" s="256"/>
      <c r="AP5" s="256"/>
      <c r="AQ5" s="256"/>
    </row>
    <row r="6" spans="1:43" s="14" customFormat="1" ht="66.75" customHeight="1">
      <c r="A6" s="256"/>
      <c r="B6" s="256"/>
      <c r="C6" s="256"/>
      <c r="D6" s="256"/>
      <c r="E6" s="256"/>
      <c r="F6" s="256"/>
      <c r="G6" s="256"/>
      <c r="H6" s="247" t="s">
        <v>2</v>
      </c>
      <c r="I6" s="247"/>
      <c r="J6" s="247"/>
      <c r="K6" s="247" t="s">
        <v>3</v>
      </c>
      <c r="L6" s="247"/>
      <c r="M6" s="247"/>
      <c r="N6" s="247" t="s">
        <v>4</v>
      </c>
      <c r="O6" s="247"/>
      <c r="P6" s="247"/>
      <c r="Q6" s="247" t="s">
        <v>5</v>
      </c>
      <c r="R6" s="247"/>
      <c r="S6" s="247"/>
      <c r="T6" s="252" t="s">
        <v>6</v>
      </c>
      <c r="U6" s="252"/>
      <c r="V6" s="252"/>
      <c r="W6" s="247" t="s">
        <v>7</v>
      </c>
      <c r="X6" s="247"/>
      <c r="Y6" s="247"/>
      <c r="Z6" s="247" t="s">
        <v>8</v>
      </c>
      <c r="AA6" s="247"/>
      <c r="AB6" s="247"/>
      <c r="AC6" s="247" t="s">
        <v>9</v>
      </c>
      <c r="AD6" s="247"/>
      <c r="AE6" s="247"/>
      <c r="AF6" s="247" t="s">
        <v>10</v>
      </c>
      <c r="AG6" s="247"/>
      <c r="AH6" s="247"/>
      <c r="AI6" s="247" t="s">
        <v>11</v>
      </c>
      <c r="AJ6" s="247"/>
      <c r="AK6" s="247"/>
      <c r="AL6" s="247" t="s">
        <v>12</v>
      </c>
      <c r="AM6" s="247"/>
      <c r="AN6" s="247"/>
      <c r="AO6" s="247" t="s">
        <v>13</v>
      </c>
      <c r="AP6" s="247"/>
      <c r="AQ6" s="247"/>
    </row>
    <row r="7" spans="1:43" s="15" customFormat="1" ht="26.4">
      <c r="A7" s="29"/>
      <c r="B7" s="29"/>
      <c r="C7" s="29"/>
      <c r="D7" s="29"/>
      <c r="E7" s="30" t="s">
        <v>15</v>
      </c>
      <c r="F7" s="30" t="s">
        <v>16</v>
      </c>
      <c r="G7" s="30" t="s">
        <v>14</v>
      </c>
      <c r="H7" s="30" t="s">
        <v>15</v>
      </c>
      <c r="I7" s="30" t="s">
        <v>16</v>
      </c>
      <c r="J7" s="30" t="s">
        <v>14</v>
      </c>
      <c r="K7" s="30" t="s">
        <v>15</v>
      </c>
      <c r="L7" s="30" t="s">
        <v>16</v>
      </c>
      <c r="M7" s="30" t="s">
        <v>14</v>
      </c>
      <c r="N7" s="30" t="s">
        <v>15</v>
      </c>
      <c r="O7" s="30" t="s">
        <v>16</v>
      </c>
      <c r="P7" s="30" t="s">
        <v>14</v>
      </c>
      <c r="Q7" s="30" t="s">
        <v>15</v>
      </c>
      <c r="R7" s="30" t="s">
        <v>16</v>
      </c>
      <c r="S7" s="30" t="s">
        <v>14</v>
      </c>
      <c r="T7" s="52" t="s">
        <v>15</v>
      </c>
      <c r="U7" s="52" t="s">
        <v>16</v>
      </c>
      <c r="V7" s="52" t="s">
        <v>14</v>
      </c>
      <c r="W7" s="52" t="s">
        <v>15</v>
      </c>
      <c r="X7" s="30" t="s">
        <v>16</v>
      </c>
      <c r="Y7" s="30" t="s">
        <v>14</v>
      </c>
      <c r="Z7" s="30" t="s">
        <v>15</v>
      </c>
      <c r="AA7" s="30" t="s">
        <v>16</v>
      </c>
      <c r="AB7" s="30" t="s">
        <v>14</v>
      </c>
      <c r="AC7" s="30" t="s">
        <v>15</v>
      </c>
      <c r="AD7" s="30" t="s">
        <v>16</v>
      </c>
      <c r="AE7" s="30" t="s">
        <v>14</v>
      </c>
      <c r="AF7" s="30" t="s">
        <v>15</v>
      </c>
      <c r="AG7" s="30" t="s">
        <v>16</v>
      </c>
      <c r="AH7" s="30" t="s">
        <v>14</v>
      </c>
      <c r="AI7" s="30" t="s">
        <v>15</v>
      </c>
      <c r="AJ7" s="30" t="s">
        <v>16</v>
      </c>
      <c r="AK7" s="30" t="s">
        <v>14</v>
      </c>
      <c r="AL7" s="30" t="s">
        <v>15</v>
      </c>
      <c r="AM7" s="30" t="s">
        <v>16</v>
      </c>
      <c r="AN7" s="30" t="s">
        <v>14</v>
      </c>
      <c r="AO7" s="30" t="s">
        <v>15</v>
      </c>
      <c r="AP7" s="30" t="s">
        <v>16</v>
      </c>
      <c r="AQ7" s="30" t="s">
        <v>14</v>
      </c>
    </row>
    <row r="8" spans="1:43" s="14" customFormat="1" ht="18.75" customHeight="1">
      <c r="A8" s="251" t="s">
        <v>32</v>
      </c>
      <c r="B8" s="251"/>
      <c r="C8" s="251"/>
      <c r="D8" s="251"/>
      <c r="E8" s="251"/>
      <c r="F8" s="251"/>
      <c r="G8" s="251"/>
      <c r="H8" s="251"/>
      <c r="I8" s="251"/>
      <c r="J8" s="251"/>
      <c r="K8" s="251"/>
      <c r="L8" s="251"/>
      <c r="M8" s="251"/>
      <c r="N8" s="251"/>
      <c r="O8" s="251"/>
      <c r="P8" s="251"/>
      <c r="Q8" s="251"/>
      <c r="R8" s="251"/>
      <c r="S8" s="251"/>
      <c r="T8" s="251"/>
      <c r="U8" s="251"/>
      <c r="V8" s="251"/>
      <c r="W8" s="251"/>
      <c r="X8" s="251"/>
      <c r="Y8" s="251"/>
      <c r="Z8" s="251"/>
      <c r="AA8" s="251"/>
      <c r="AB8" s="251"/>
      <c r="AC8" s="251"/>
      <c r="AD8" s="251"/>
      <c r="AE8" s="251"/>
      <c r="AF8" s="251"/>
      <c r="AG8" s="251"/>
      <c r="AH8" s="251"/>
      <c r="AI8" s="251"/>
      <c r="AJ8" s="251"/>
      <c r="AK8" s="251"/>
      <c r="AL8" s="251"/>
      <c r="AM8" s="251"/>
      <c r="AN8" s="251"/>
      <c r="AO8" s="251"/>
      <c r="AP8" s="251"/>
      <c r="AQ8" s="251"/>
    </row>
    <row r="9" spans="1:43" s="17" customFormat="1" ht="64.5" customHeight="1">
      <c r="A9" s="31">
        <v>1</v>
      </c>
      <c r="B9" s="16" t="s">
        <v>61</v>
      </c>
      <c r="C9" s="16">
        <v>305</v>
      </c>
      <c r="D9" s="16">
        <v>145</v>
      </c>
      <c r="E9" s="16">
        <v>145</v>
      </c>
      <c r="F9" s="18"/>
      <c r="G9" s="48"/>
      <c r="H9" s="18">
        <v>1</v>
      </c>
      <c r="I9" s="18">
        <v>1</v>
      </c>
      <c r="J9" s="18">
        <v>100</v>
      </c>
      <c r="K9" s="18">
        <v>1</v>
      </c>
      <c r="L9" s="18">
        <v>1</v>
      </c>
      <c r="M9" s="18">
        <v>100</v>
      </c>
      <c r="N9" s="18">
        <v>1</v>
      </c>
      <c r="O9" s="18">
        <v>1</v>
      </c>
      <c r="P9" s="18">
        <v>100</v>
      </c>
      <c r="Q9" s="18">
        <v>22</v>
      </c>
      <c r="R9" s="18">
        <v>22</v>
      </c>
      <c r="S9" s="18">
        <v>100</v>
      </c>
      <c r="T9" s="53">
        <v>60</v>
      </c>
      <c r="U9" s="53"/>
      <c r="V9" s="53"/>
      <c r="W9" s="53">
        <v>60</v>
      </c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</row>
    <row r="10" spans="1:43" s="17" customFormat="1" ht="53.25" customHeight="1">
      <c r="A10" s="31">
        <v>2</v>
      </c>
      <c r="B10" s="31" t="s">
        <v>62</v>
      </c>
      <c r="C10" s="16">
        <v>23</v>
      </c>
      <c r="D10" s="16">
        <v>10</v>
      </c>
      <c r="E10" s="16">
        <v>10</v>
      </c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53">
        <v>5</v>
      </c>
      <c r="U10" s="53"/>
      <c r="V10" s="53"/>
      <c r="W10" s="53">
        <v>5</v>
      </c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</row>
    <row r="11" spans="1:43" s="17" customFormat="1" ht="63.75" customHeight="1">
      <c r="A11" s="31">
        <v>3</v>
      </c>
      <c r="B11" s="31" t="s">
        <v>63</v>
      </c>
      <c r="C11" s="16">
        <v>19</v>
      </c>
      <c r="D11" s="16">
        <v>10</v>
      </c>
      <c r="E11" s="16">
        <v>10</v>
      </c>
      <c r="F11" s="18"/>
      <c r="G11" s="48"/>
      <c r="H11" s="18">
        <v>1</v>
      </c>
      <c r="I11" s="18">
        <v>1</v>
      </c>
      <c r="J11" s="18">
        <v>100</v>
      </c>
      <c r="K11" s="18"/>
      <c r="L11" s="18"/>
      <c r="M11" s="18"/>
      <c r="N11" s="18"/>
      <c r="O11" s="18"/>
      <c r="P11" s="18"/>
      <c r="Q11" s="18">
        <v>3</v>
      </c>
      <c r="R11" s="18">
        <v>5</v>
      </c>
      <c r="S11" s="18">
        <v>167</v>
      </c>
      <c r="T11" s="53">
        <v>3</v>
      </c>
      <c r="U11" s="53"/>
      <c r="V11" s="53"/>
      <c r="W11" s="53">
        <v>2</v>
      </c>
      <c r="X11" s="18"/>
      <c r="Y11" s="18"/>
      <c r="Z11" s="18"/>
      <c r="AA11" s="18"/>
      <c r="AB11" s="18"/>
      <c r="AC11" s="18">
        <v>1</v>
      </c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</row>
    <row r="12" spans="1:43" s="17" customFormat="1" ht="64.5" customHeight="1">
      <c r="A12" s="31" t="s">
        <v>64</v>
      </c>
      <c r="B12" s="16" t="s">
        <v>65</v>
      </c>
      <c r="C12" s="16">
        <v>28</v>
      </c>
      <c r="D12" s="16">
        <v>31</v>
      </c>
      <c r="E12" s="16">
        <v>34</v>
      </c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53"/>
      <c r="U12" s="53"/>
      <c r="V12" s="53"/>
      <c r="W12" s="53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</row>
    <row r="13" spans="1:43" s="17" customFormat="1" ht="64.5" customHeight="1">
      <c r="A13" s="31">
        <v>5</v>
      </c>
      <c r="B13" s="16" t="s">
        <v>100</v>
      </c>
      <c r="C13" s="16">
        <v>0</v>
      </c>
      <c r="D13" s="16">
        <v>0</v>
      </c>
      <c r="E13" s="16">
        <v>0</v>
      </c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53"/>
      <c r="U13" s="53"/>
      <c r="V13" s="53"/>
      <c r="W13" s="53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</row>
    <row r="14" spans="1:43" s="17" customFormat="1" ht="64.5" customHeight="1">
      <c r="A14" s="31">
        <v>6</v>
      </c>
      <c r="B14" s="16" t="s">
        <v>99</v>
      </c>
      <c r="C14" s="16">
        <v>6</v>
      </c>
      <c r="D14" s="16">
        <v>0</v>
      </c>
      <c r="E14" s="16">
        <v>1</v>
      </c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53"/>
      <c r="U14" s="53"/>
      <c r="V14" s="53"/>
      <c r="W14" s="53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>
        <v>1</v>
      </c>
      <c r="AP14" s="18"/>
      <c r="AQ14" s="18"/>
    </row>
    <row r="15" spans="1:43" s="17" customFormat="1" ht="21" customHeight="1">
      <c r="A15" s="248" t="s">
        <v>33</v>
      </c>
      <c r="B15" s="249"/>
      <c r="C15" s="249"/>
      <c r="D15" s="249"/>
      <c r="E15" s="249"/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249"/>
      <c r="S15" s="249"/>
      <c r="T15" s="249"/>
      <c r="U15" s="249"/>
      <c r="V15" s="249"/>
      <c r="W15" s="249"/>
      <c r="X15" s="249"/>
      <c r="Y15" s="249"/>
      <c r="Z15" s="249"/>
      <c r="AA15" s="249"/>
      <c r="AB15" s="249"/>
      <c r="AC15" s="249"/>
      <c r="AD15" s="249"/>
      <c r="AE15" s="249"/>
      <c r="AF15" s="249"/>
      <c r="AG15" s="249"/>
      <c r="AH15" s="249"/>
      <c r="AI15" s="249"/>
      <c r="AJ15" s="249"/>
      <c r="AK15" s="249"/>
      <c r="AL15" s="249"/>
      <c r="AM15" s="249"/>
      <c r="AN15" s="249"/>
      <c r="AO15" s="249"/>
      <c r="AP15" s="249"/>
      <c r="AQ15" s="250"/>
    </row>
    <row r="16" spans="1:43" s="17" customFormat="1" ht="64.5" customHeight="1">
      <c r="A16" s="31">
        <v>1</v>
      </c>
      <c r="B16" s="32" t="s">
        <v>66</v>
      </c>
      <c r="C16" s="16">
        <v>90</v>
      </c>
      <c r="D16" s="16">
        <v>100</v>
      </c>
      <c r="E16" s="32">
        <v>100</v>
      </c>
      <c r="F16" s="32"/>
      <c r="G16" s="32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53"/>
      <c r="U16" s="53"/>
      <c r="V16" s="53"/>
      <c r="W16" s="53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</row>
    <row r="17" spans="1:71" s="35" customFormat="1" ht="66">
      <c r="A17" s="31">
        <v>2</v>
      </c>
      <c r="B17" s="32" t="s">
        <v>67</v>
      </c>
      <c r="C17" s="16">
        <v>22</v>
      </c>
      <c r="D17" s="16">
        <v>14</v>
      </c>
      <c r="E17" s="32">
        <f>H17+K17+N17+Q17+T17+W17+Z17+AC17+AF17+AI17</f>
        <v>13.857142857142856</v>
      </c>
      <c r="F17" s="47"/>
      <c r="G17" s="47"/>
      <c r="H17" s="46">
        <f>(H41/E43)*100</f>
        <v>8.2417582417582416E-2</v>
      </c>
      <c r="I17" s="46">
        <v>0.1</v>
      </c>
      <c r="J17" s="45"/>
      <c r="K17" s="46">
        <f>(H41/E43)*100</f>
        <v>8.2417582417582416E-2</v>
      </c>
      <c r="L17" s="46">
        <v>0.1</v>
      </c>
      <c r="M17" s="46"/>
      <c r="N17" s="46">
        <f>(N41/E43)*100</f>
        <v>0.13736263736263737</v>
      </c>
      <c r="O17" s="46">
        <v>0.1</v>
      </c>
      <c r="P17" s="46"/>
      <c r="Q17" s="46">
        <f>(Q41/E43)*100</f>
        <v>3.9395604395604398</v>
      </c>
      <c r="R17" s="46">
        <v>3.9</v>
      </c>
      <c r="S17" s="120">
        <v>100</v>
      </c>
      <c r="T17" s="54">
        <f>(T41/E43)*100</f>
        <v>4.1208791208791204</v>
      </c>
      <c r="U17" s="54"/>
      <c r="V17" s="54"/>
      <c r="W17" s="54">
        <f>(W41/E43)*100</f>
        <v>5.4945054945054945</v>
      </c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34"/>
      <c r="AS17" s="34"/>
    </row>
    <row r="18" spans="1:71" s="41" customFormat="1" ht="18">
      <c r="A18" s="33"/>
      <c r="B18" s="34"/>
      <c r="C18" s="34"/>
      <c r="D18" s="34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4"/>
      <c r="AK18" s="34"/>
      <c r="AL18" s="34"/>
      <c r="AM18" s="34"/>
      <c r="AN18" s="34"/>
      <c r="AO18" s="34"/>
      <c r="AP18" s="34"/>
      <c r="AQ18" s="34"/>
      <c r="AR18" s="40"/>
      <c r="AS18" s="40"/>
    </row>
    <row r="19" spans="1:71" s="20" customFormat="1" ht="18">
      <c r="A19" s="41"/>
      <c r="B19" s="41"/>
      <c r="C19" s="41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1"/>
      <c r="S19" s="41"/>
      <c r="T19" s="41"/>
      <c r="U19" s="41"/>
      <c r="V19" s="41"/>
      <c r="W19" s="55"/>
      <c r="X19" s="41"/>
      <c r="Y19" s="41"/>
      <c r="Z19" s="41"/>
      <c r="AA19" s="41"/>
      <c r="AB19" s="41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19"/>
      <c r="AS19" s="19"/>
    </row>
    <row r="20" spans="1:71" s="23" customFormat="1" ht="14.25" customHeight="1">
      <c r="A20" s="20"/>
      <c r="B20" s="20"/>
      <c r="C20" s="20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56"/>
      <c r="U20" s="56"/>
      <c r="V20" s="56"/>
      <c r="W20" s="56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</row>
    <row r="21" spans="1:71" s="23" customFormat="1" ht="15.6"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49"/>
      <c r="U21" s="49"/>
      <c r="V21" s="49"/>
      <c r="W21" s="49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4"/>
      <c r="AS21" s="24"/>
      <c r="AT21" s="24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4"/>
      <c r="BK21" s="24"/>
      <c r="BL21" s="24"/>
      <c r="BM21" s="27"/>
      <c r="BN21" s="27"/>
      <c r="BO21" s="27"/>
    </row>
    <row r="22" spans="1:71" s="23" customFormat="1" ht="18">
      <c r="A22" s="38" t="s">
        <v>112</v>
      </c>
      <c r="B22" s="39"/>
      <c r="C22" s="39"/>
      <c r="D22" s="24"/>
      <c r="E22" s="25"/>
      <c r="F22" s="25"/>
      <c r="G22" s="25"/>
      <c r="H22" s="26"/>
      <c r="I22" s="26"/>
      <c r="J22" s="26"/>
      <c r="K22" s="26"/>
      <c r="L22" s="26"/>
      <c r="M22" s="26"/>
      <c r="N22" s="26"/>
      <c r="O22" s="26"/>
      <c r="P22" s="26"/>
      <c r="Q22" s="24"/>
      <c r="R22" s="24"/>
      <c r="S22" s="24"/>
      <c r="T22" s="24"/>
      <c r="U22" s="24"/>
      <c r="V22" s="24"/>
      <c r="W22" s="24"/>
      <c r="X22" s="246" t="s">
        <v>41</v>
      </c>
      <c r="Y22" s="246"/>
      <c r="Z22" s="246"/>
      <c r="AA22" s="246"/>
      <c r="AB22" s="246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4"/>
      <c r="BK22" s="24"/>
      <c r="BL22" s="24"/>
      <c r="BM22" s="27"/>
      <c r="BN22" s="27"/>
      <c r="BO22" s="27"/>
    </row>
    <row r="23" spans="1:71" s="23" customFormat="1" ht="18">
      <c r="A23" s="38"/>
      <c r="B23" s="39"/>
      <c r="C23" s="39"/>
      <c r="D23" s="24"/>
      <c r="E23" s="25"/>
      <c r="F23" s="25"/>
      <c r="G23" s="25"/>
      <c r="H23" s="26"/>
      <c r="I23" s="26"/>
      <c r="J23" s="26"/>
      <c r="K23" s="26"/>
      <c r="L23" s="26"/>
      <c r="M23" s="26"/>
      <c r="N23" s="26"/>
      <c r="O23" s="26"/>
      <c r="P23" s="26"/>
      <c r="Q23" s="24"/>
      <c r="R23" s="24"/>
      <c r="S23" s="24"/>
      <c r="T23" s="24"/>
      <c r="U23" s="24"/>
      <c r="V23" s="24"/>
      <c r="W23" s="24"/>
      <c r="X23" s="42"/>
      <c r="Y23" s="42"/>
      <c r="Z23" s="42"/>
      <c r="AA23" s="42"/>
      <c r="AB23" s="42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4"/>
      <c r="BK23" s="24"/>
      <c r="BL23" s="24"/>
      <c r="BM23" s="27"/>
      <c r="BN23" s="27"/>
      <c r="BO23" s="27"/>
    </row>
    <row r="24" spans="1:71" s="23" customFormat="1" ht="18">
      <c r="A24" s="38"/>
      <c r="B24" s="39"/>
      <c r="C24" s="39"/>
      <c r="D24" s="24"/>
      <c r="E24" s="25"/>
      <c r="F24" s="25"/>
      <c r="G24" s="25"/>
      <c r="H24" s="26"/>
      <c r="I24" s="26"/>
      <c r="J24" s="26"/>
      <c r="K24" s="26"/>
      <c r="L24" s="26"/>
      <c r="M24" s="26"/>
      <c r="N24" s="26"/>
      <c r="O24" s="26"/>
      <c r="P24" s="26"/>
      <c r="Q24" s="24"/>
      <c r="R24" s="24"/>
      <c r="S24" s="24"/>
      <c r="T24" s="24"/>
      <c r="U24" s="24"/>
      <c r="V24" s="24"/>
      <c r="W24" s="24"/>
      <c r="X24" s="42"/>
      <c r="Y24" s="42"/>
      <c r="Z24" s="42"/>
      <c r="AA24" s="42"/>
      <c r="AB24" s="42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4"/>
      <c r="BK24" s="24"/>
      <c r="BL24" s="24"/>
      <c r="BM24" s="27"/>
      <c r="BN24" s="27"/>
      <c r="BO24" s="27"/>
    </row>
    <row r="25" spans="1:71" s="23" customFormat="1" ht="18">
      <c r="A25" s="38"/>
      <c r="B25" s="39"/>
      <c r="C25" s="39"/>
      <c r="D25" s="24"/>
      <c r="E25" s="25"/>
      <c r="F25" s="25"/>
      <c r="G25" s="25"/>
      <c r="H25" s="26"/>
      <c r="I25" s="26"/>
      <c r="J25" s="26"/>
      <c r="K25" s="26"/>
      <c r="L25" s="26"/>
      <c r="M25" s="26"/>
      <c r="N25" s="26"/>
      <c r="O25" s="26"/>
      <c r="P25" s="26"/>
      <c r="Q25" s="24"/>
      <c r="R25" s="24"/>
      <c r="S25" s="24"/>
      <c r="T25" s="24"/>
      <c r="U25" s="24"/>
      <c r="V25" s="24"/>
      <c r="W25" s="24"/>
      <c r="X25" s="42"/>
      <c r="Y25" s="42"/>
      <c r="Z25" s="42"/>
      <c r="AA25" s="42"/>
      <c r="AB25" s="42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4"/>
      <c r="BK25" s="24"/>
      <c r="BL25" s="24"/>
      <c r="BM25" s="27"/>
      <c r="BN25" s="27"/>
      <c r="BO25" s="27"/>
    </row>
    <row r="26" spans="1:71" s="14" customFormat="1" ht="18">
      <c r="A26" s="38"/>
      <c r="B26" s="39"/>
      <c r="C26" s="39"/>
      <c r="D26" s="24"/>
      <c r="E26" s="25"/>
      <c r="F26" s="25"/>
      <c r="G26" s="25"/>
      <c r="H26" s="26"/>
      <c r="I26" s="26"/>
      <c r="J26" s="26"/>
      <c r="K26" s="26"/>
      <c r="L26" s="26"/>
      <c r="M26" s="26"/>
      <c r="N26" s="26"/>
      <c r="O26" s="26"/>
      <c r="P26" s="26"/>
      <c r="Q26" s="24"/>
      <c r="R26" s="24"/>
      <c r="S26" s="24"/>
      <c r="T26" s="24"/>
      <c r="U26" s="24"/>
      <c r="V26" s="24"/>
      <c r="W26" s="24"/>
      <c r="X26" s="42"/>
      <c r="Y26" s="42"/>
      <c r="Z26" s="42"/>
      <c r="AA26" s="42"/>
      <c r="AB26" s="42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</row>
    <row r="27" spans="1:71" ht="15.6">
      <c r="A27" s="21"/>
      <c r="B27" s="20"/>
      <c r="C27" s="19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51"/>
      <c r="U27" s="51"/>
      <c r="V27" s="51"/>
      <c r="W27" s="51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</row>
    <row r="28" spans="1:71" ht="15.6">
      <c r="A28" s="245"/>
      <c r="B28" s="245"/>
      <c r="C28" s="245"/>
    </row>
    <row r="29" spans="1:71" ht="15.6">
      <c r="A29" s="44"/>
      <c r="B29" s="24"/>
      <c r="C29" s="24"/>
    </row>
    <row r="30" spans="1:71">
      <c r="A30" s="28"/>
      <c r="B30" s="14"/>
      <c r="C30" s="14"/>
    </row>
    <row r="41" spans="5:35">
      <c r="E41" s="36">
        <f>H41+K41+N41+Q41+T41+W41+Z41+AC41+AF41+AI41+AL18+AO18</f>
        <v>5044</v>
      </c>
      <c r="F41" s="36"/>
      <c r="G41" s="36"/>
      <c r="H41" s="36">
        <v>30</v>
      </c>
      <c r="I41" s="36"/>
      <c r="J41" s="36"/>
      <c r="K41" s="36">
        <v>30</v>
      </c>
      <c r="L41" s="36"/>
      <c r="M41" s="36"/>
      <c r="N41" s="36">
        <v>50</v>
      </c>
      <c r="O41" s="36"/>
      <c r="P41" s="36"/>
      <c r="Q41" s="36">
        <v>1434</v>
      </c>
      <c r="R41" s="36"/>
      <c r="S41" s="36"/>
      <c r="T41" s="57">
        <v>1500</v>
      </c>
      <c r="U41" s="57"/>
      <c r="V41" s="57"/>
      <c r="W41" s="57">
        <v>2000</v>
      </c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</row>
    <row r="43" spans="5:35">
      <c r="E43" s="37">
        <v>36400</v>
      </c>
    </row>
  </sheetData>
  <mergeCells count="25">
    <mergeCell ref="AF1:AN1"/>
    <mergeCell ref="A2:AO2"/>
    <mergeCell ref="D3:Z3"/>
    <mergeCell ref="A5:A6"/>
    <mergeCell ref="B5:B6"/>
    <mergeCell ref="C5:C6"/>
    <mergeCell ref="D5:D6"/>
    <mergeCell ref="E5:G6"/>
    <mergeCell ref="H5:AQ5"/>
    <mergeCell ref="H6:J6"/>
    <mergeCell ref="AL6:AN6"/>
    <mergeCell ref="AO6:AQ6"/>
    <mergeCell ref="A28:C28"/>
    <mergeCell ref="X22:AB22"/>
    <mergeCell ref="AC6:AE6"/>
    <mergeCell ref="AF6:AH6"/>
    <mergeCell ref="AI6:AK6"/>
    <mergeCell ref="A15:AQ15"/>
    <mergeCell ref="A8:AQ8"/>
    <mergeCell ref="K6:M6"/>
    <mergeCell ref="N6:P6"/>
    <mergeCell ref="Q6:S6"/>
    <mergeCell ref="T6:V6"/>
    <mergeCell ref="W6:Y6"/>
    <mergeCell ref="Z6:AB6"/>
  </mergeCells>
  <pageMargins left="0.27559055118110237" right="0.19685039370078741" top="0.74803149606299213" bottom="0.74803149606299213" header="0.31496062992125984" footer="0.31496062992125984"/>
  <pageSetup paperSize="9" scale="5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34" sqref="H34"/>
    </sheetView>
  </sheetViews>
  <sheetFormatPr defaultColWidth="9.109375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Титул</vt:lpstr>
      <vt:lpstr>финансирование мероприятий</vt:lpstr>
      <vt:lpstr>Показатели таб. 4</vt:lpstr>
      <vt:lpstr>Лист2</vt:lpstr>
      <vt:lpstr>'финансирование мероприятий'!Заголовки_для_печати</vt:lpstr>
      <vt:lpstr>Титул!Область_печати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TureyskayEE</dc:creator>
  <cp:lastModifiedBy>RamazanovaEN</cp:lastModifiedBy>
  <cp:lastPrinted>2016-05-06T04:26:04Z</cp:lastPrinted>
  <dcterms:created xsi:type="dcterms:W3CDTF">2012-04-09T03:09:53Z</dcterms:created>
  <dcterms:modified xsi:type="dcterms:W3CDTF">2016-05-24T09:22:12Z</dcterms:modified>
</cp:coreProperties>
</file>