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92" i="1"/>
  <c r="D91"/>
  <c r="G63" l="1"/>
  <c r="H63"/>
  <c r="F45"/>
  <c r="G45"/>
  <c r="G48" s="1"/>
  <c r="H45"/>
  <c r="H48" s="1"/>
  <c r="I45"/>
  <c r="I48" s="1"/>
  <c r="J45"/>
  <c r="J48" s="1"/>
  <c r="E44" l="1"/>
  <c r="F44"/>
  <c r="G44"/>
  <c r="H44"/>
  <c r="I44"/>
  <c r="I47" s="1"/>
  <c r="J44"/>
  <c r="D45"/>
  <c r="D28"/>
  <c r="E28"/>
  <c r="F28"/>
  <c r="G28"/>
  <c r="H28"/>
  <c r="I28"/>
  <c r="J28"/>
  <c r="G21" l="1"/>
  <c r="I112"/>
  <c r="H107"/>
  <c r="G112"/>
  <c r="G107"/>
  <c r="F112"/>
  <c r="F107"/>
  <c r="E112"/>
  <c r="E107"/>
  <c r="D112"/>
  <c r="D107"/>
  <c r="I113" l="1"/>
  <c r="H108"/>
  <c r="G113"/>
  <c r="F113"/>
  <c r="F108"/>
  <c r="E113"/>
  <c r="E108"/>
  <c r="D113"/>
  <c r="D108"/>
  <c r="D34"/>
  <c r="D75" l="1"/>
  <c r="E75"/>
  <c r="F75"/>
  <c r="G75"/>
  <c r="H75"/>
  <c r="I75"/>
  <c r="D77"/>
  <c r="D76"/>
  <c r="E42" l="1"/>
  <c r="F42"/>
  <c r="G42"/>
  <c r="H42"/>
  <c r="I42"/>
  <c r="J42"/>
  <c r="D42"/>
  <c r="D44"/>
  <c r="D47" l="1"/>
  <c r="E45"/>
  <c r="E48" s="1"/>
  <c r="D48"/>
  <c r="H47"/>
  <c r="G47"/>
  <c r="F47"/>
  <c r="E47"/>
  <c r="J47"/>
  <c r="J117"/>
  <c r="I117"/>
  <c r="H117"/>
  <c r="G117"/>
  <c r="F117"/>
  <c r="E117"/>
  <c r="J95"/>
  <c r="I95"/>
  <c r="H95"/>
  <c r="G95"/>
  <c r="F95"/>
  <c r="E95"/>
  <c r="J93"/>
  <c r="I93"/>
  <c r="G93"/>
  <c r="F93"/>
  <c r="E93"/>
  <c r="J78"/>
  <c r="I78"/>
  <c r="G78"/>
  <c r="F78"/>
  <c r="E78"/>
  <c r="J73"/>
  <c r="I73"/>
  <c r="H73"/>
  <c r="G73"/>
  <c r="F73"/>
  <c r="E73"/>
  <c r="J63"/>
  <c r="I63"/>
  <c r="F63"/>
  <c r="E63"/>
  <c r="J60"/>
  <c r="I60"/>
  <c r="H60"/>
  <c r="G60"/>
  <c r="F60"/>
  <c r="E60"/>
  <c r="J59"/>
  <c r="I59"/>
  <c r="H59"/>
  <c r="G59"/>
  <c r="F59"/>
  <c r="E59"/>
  <c r="J54"/>
  <c r="I54"/>
  <c r="H54"/>
  <c r="G54"/>
  <c r="F54"/>
  <c r="E54"/>
  <c r="J53"/>
  <c r="I53"/>
  <c r="H53"/>
  <c r="G53"/>
  <c r="F53"/>
  <c r="E53"/>
  <c r="J37"/>
  <c r="I37"/>
  <c r="H37"/>
  <c r="G37"/>
  <c r="F37"/>
  <c r="E37"/>
  <c r="J23"/>
  <c r="I23"/>
  <c r="H23"/>
  <c r="G23"/>
  <c r="F23"/>
  <c r="E23"/>
  <c r="J19"/>
  <c r="I19"/>
  <c r="H19"/>
  <c r="G19"/>
  <c r="F19"/>
  <c r="E19"/>
  <c r="D63"/>
  <c r="D60"/>
  <c r="D59"/>
  <c r="D54"/>
  <c r="D53"/>
  <c r="D117"/>
  <c r="D95"/>
  <c r="D93"/>
  <c r="D68"/>
  <c r="D78"/>
  <c r="D73"/>
  <c r="D37"/>
  <c r="D23"/>
  <c r="D19"/>
  <c r="F48" l="1"/>
  <c r="D83"/>
  <c r="E68"/>
  <c r="F68"/>
  <c r="G68"/>
  <c r="I68"/>
  <c r="J68"/>
  <c r="E83"/>
  <c r="F83"/>
  <c r="G83"/>
  <c r="I83"/>
  <c r="J83"/>
  <c r="H78"/>
  <c r="H93"/>
  <c r="H83"/>
  <c r="H68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J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<sst xmlns="http://schemas.openxmlformats.org/spreadsheetml/2006/main" count="230" uniqueCount="94">
  <si>
    <t xml:space="preserve">Приложение </t>
  </si>
  <si>
    <t>к приказу департамента финансов</t>
  </si>
  <si>
    <t>администрации района</t>
  </si>
  <si>
    <t>Таблица 1</t>
  </si>
  <si>
    <t>Наименование показателей</t>
  </si>
  <si>
    <t>Единицы измерения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</si>
  <si>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</si>
  <si>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</si>
  <si>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</si>
  <si>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</si>
  <si>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</si>
  <si>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</si>
  <si>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</si>
  <si>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</si>
  <si>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</si>
  <si>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</si>
  <si>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</si>
  <si>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</si>
  <si>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>5.</t>
  </si>
  <si>
    <t xml:space="preserve">Общий объем расходов на содержание органов местного самоуправления     </t>
  </si>
  <si>
    <t>6.</t>
  </si>
  <si>
    <t xml:space="preserve">Дефицит бюджета                     </t>
  </si>
  <si>
    <t>7.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</si>
  <si>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</si>
  <si>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</si>
  <si>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</si>
  <si>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8.</t>
  </si>
  <si>
    <t xml:space="preserve">Объем муниципального долга          </t>
  </si>
  <si>
    <t>9.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</si>
  <si>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</si>
  <si>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</si>
  <si>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</si>
  <si>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10.</t>
  </si>
  <si>
    <t xml:space="preserve">Объем расходов на обслуживание  муниципального долга                </t>
  </si>
  <si>
    <t>11.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</si>
  <si>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</si>
  <si>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12.</t>
  </si>
  <si>
    <t xml:space="preserve">Объем резервного фонда              </t>
  </si>
  <si>
    <t>13.</t>
  </si>
  <si>
    <t xml:space="preserve">Размер резервного фонда в общем объеме расходов местных бюджетов    </t>
  </si>
  <si>
    <t>14.</t>
  </si>
  <si>
    <t>Расходы на заработную плату и начисления на выплаты по оплате труда - всего</t>
  </si>
  <si>
    <t>Работников органов местного самоуправления</t>
  </si>
  <si>
    <t>15.</t>
  </si>
  <si>
    <t>Расходы на оплату коммунальных услуг - всего</t>
  </si>
  <si>
    <t>15.1.</t>
  </si>
  <si>
    <t>В органах местного самоуправления</t>
  </si>
  <si>
    <t>15.2.</t>
  </si>
  <si>
    <t>16.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</si>
  <si>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</si>
  <si>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</si>
  <si>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</si>
  <si>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17.</t>
  </si>
  <si>
    <t>Численность работников органов местного самоуправления по штатному расписанию</t>
  </si>
  <si>
    <t>человек</t>
  </si>
  <si>
    <t>18.</t>
  </si>
  <si>
    <t>Среднегодовая штатная численность работников муниципальных казённых, бюджетных и автономных  учреждений</t>
  </si>
  <si>
    <t>Среднесписочная численность работников муниципальных казённых, бюджетных и автономных  учреждений</t>
  </si>
  <si>
    <t>19.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</si>
  <si>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</si>
  <si>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</si>
  <si>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</si>
  <si>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</si>
  <si>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</si>
  <si>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  </t>
  </si>
  <si>
    <t>от 04.04.2013 г. №  44</t>
  </si>
  <si>
    <t>городское поселение      Новоаганск</t>
  </si>
  <si>
    <t>Сельское поселение Аган</t>
  </si>
  <si>
    <t>Сельское поселение Вата</t>
  </si>
  <si>
    <t>Сельское поселение      Покур</t>
  </si>
  <si>
    <t>Сельское поселение Зайцева Речка</t>
  </si>
  <si>
    <t>Сельское поселение Ларьяк</t>
  </si>
  <si>
    <t>Сельское поселение Ваховск</t>
  </si>
  <si>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</si>
  <si>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</si>
  <si>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</si>
  <si>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</si>
  <si>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№ п/п</t>
  </si>
  <si>
    <t xml:space="preserve">фактическое исполнение за отчетный финансовый год   (2013)       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</si>
  <si>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</si>
  <si>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Работников казённых, бюджетных и автономных учреждений</t>
  </si>
  <si>
    <t>16.1.</t>
  </si>
  <si>
    <t>16.2.</t>
  </si>
  <si>
    <t>В казённых, бюджетных и автономных учреждениях</t>
  </si>
  <si>
    <t xml:space="preserve">Объем фактически сложившейся просроченной  кредиторской  задолженности,                      </t>
  </si>
  <si>
    <t>Объем бюджетных кредитов, подлежащих возврату в бюджет района</t>
  </si>
  <si>
    <t>по факту за 2012 год (справочно)</t>
  </si>
  <si>
    <t>по факту за 2013 год (справочно)</t>
  </si>
  <si>
    <t xml:space="preserve">по плану на 2014 год            </t>
  </si>
  <si>
    <t>по факту на отчетную дату</t>
  </si>
  <si>
    <t>20.</t>
  </si>
  <si>
    <t>21.</t>
  </si>
  <si>
    <t xml:space="preserve">Общий объем расходов, осуществляемых за счет субвенций </t>
  </si>
  <si>
    <t>по состоянию на 01.01.2015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</si>
</sst>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topLeftCell="A6" workbookViewId="0">
      <selection activeCell="H83" sqref="H83"/>
    </sheetView>
  </sheetViews>
  <sheetFormatPr defaultRowHeight="15"/>
  <cols>
    <col min="2" max="2" width="42.5703125" customWidth="1"/>
    <col min="3" max="3" width="16.7109375" style="2" customWidth="1"/>
    <col min="4" max="4" width="13.140625" customWidth="1"/>
    <col min="5" max="5" width="12.28515625" customWidth="1"/>
    <col min="6" max="6" width="11.42578125" customWidth="1"/>
    <col min="7" max="7" width="11.7109375" style="6" customWidth="1"/>
    <col min="8" max="8" width="11.42578125" customWidth="1"/>
    <col min="9" max="9" width="11.7109375" style="6" customWidth="1"/>
    <col min="10" max="10" width="12" customWidth="1"/>
    <col min="11" max="11" width="12.5703125" customWidth="1"/>
  </cols>
  <sheetData>
    <row r="1" spans="1:10" ht="15.75" hidden="1">
      <c r="A1" s="1"/>
      <c r="D1" s="1"/>
      <c r="G1" s="8"/>
      <c r="H1" s="7"/>
      <c r="I1" s="44" t="s">
        <v>0</v>
      </c>
      <c r="J1" s="44"/>
    </row>
    <row r="2" spans="1:10" ht="15.75" hidden="1">
      <c r="A2" s="1"/>
      <c r="D2" s="1"/>
      <c r="G2" s="45" t="s">
        <v>1</v>
      </c>
      <c r="H2" s="45"/>
      <c r="I2" s="45"/>
      <c r="J2" s="45"/>
    </row>
    <row r="3" spans="1:10" ht="15.75" hidden="1">
      <c r="A3" s="1"/>
      <c r="D3" s="1"/>
      <c r="G3" s="45" t="s">
        <v>2</v>
      </c>
      <c r="H3" s="45"/>
      <c r="I3" s="45"/>
      <c r="J3" s="45"/>
    </row>
    <row r="4" spans="1:10" ht="15.75" hidden="1">
      <c r="A4" s="3"/>
      <c r="G4" s="45" t="s">
        <v>65</v>
      </c>
      <c r="H4" s="45"/>
      <c r="I4" s="45"/>
      <c r="J4" s="45"/>
    </row>
    <row r="5" spans="1:10" ht="15.75" hidden="1">
      <c r="A5" s="4"/>
    </row>
    <row r="6" spans="1:10" ht="18.75">
      <c r="A6" s="41" t="s">
        <v>73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8.75">
      <c r="A7" s="41" t="s">
        <v>74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8.75">
      <c r="A8" s="41" t="s">
        <v>75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18.75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8.75">
      <c r="A10" s="41" t="s">
        <v>93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8.25" customHeight="1">
      <c r="A11" s="41"/>
      <c r="B11" s="41"/>
      <c r="C11" s="41"/>
      <c r="D11" s="41"/>
    </row>
    <row r="12" spans="1:10" ht="15.75">
      <c r="A12" s="1"/>
      <c r="D12" s="1"/>
      <c r="J12" s="1" t="s">
        <v>3</v>
      </c>
    </row>
    <row r="13" spans="1:10" ht="10.5" customHeight="1">
      <c r="A13" s="3"/>
    </row>
    <row r="14" spans="1:10" ht="15.75" customHeight="1">
      <c r="A14" s="37" t="s">
        <v>77</v>
      </c>
      <c r="B14" s="37" t="s">
        <v>4</v>
      </c>
      <c r="C14" s="42" t="s">
        <v>5</v>
      </c>
      <c r="D14" s="43" t="s">
        <v>66</v>
      </c>
      <c r="E14" s="39" t="s">
        <v>67</v>
      </c>
      <c r="F14" s="39" t="s">
        <v>69</v>
      </c>
      <c r="G14" s="39" t="s">
        <v>68</v>
      </c>
      <c r="H14" s="39" t="s">
        <v>70</v>
      </c>
      <c r="I14" s="39" t="s">
        <v>71</v>
      </c>
      <c r="J14" s="39" t="s">
        <v>72</v>
      </c>
    </row>
    <row r="15" spans="1:10" ht="52.5" customHeight="1">
      <c r="A15" s="38"/>
      <c r="B15" s="38"/>
      <c r="C15" s="42"/>
      <c r="D15" s="43"/>
      <c r="E15" s="40"/>
      <c r="F15" s="40"/>
      <c r="G15" s="40"/>
      <c r="H15" s="40"/>
      <c r="I15" s="40"/>
      <c r="J15" s="40"/>
    </row>
    <row r="16" spans="1:10" ht="21" customHeight="1">
      <c r="A16" s="36" t="s">
        <v>6</v>
      </c>
      <c r="B16" s="26" t="s">
        <v>7</v>
      </c>
      <c r="C16" s="13"/>
      <c r="D16" s="46"/>
      <c r="E16" s="47"/>
      <c r="F16" s="47"/>
      <c r="G16" s="47"/>
      <c r="H16" s="47"/>
      <c r="I16" s="47"/>
      <c r="J16" s="47"/>
    </row>
    <row r="17" spans="1:11" ht="15.75">
      <c r="A17" s="5"/>
      <c r="B17" s="26" t="s">
        <v>8</v>
      </c>
      <c r="C17" s="13" t="s">
        <v>9</v>
      </c>
      <c r="D17" s="18">
        <v>240329.60000000001</v>
      </c>
      <c r="E17" s="15">
        <v>96587.9</v>
      </c>
      <c r="F17" s="15">
        <v>76489.5</v>
      </c>
      <c r="G17" s="15">
        <v>76914.899999999994</v>
      </c>
      <c r="H17" s="15">
        <v>101763.03</v>
      </c>
      <c r="I17" s="15">
        <v>146099.9</v>
      </c>
      <c r="J17" s="15">
        <v>168655</v>
      </c>
    </row>
    <row r="18" spans="1:11" ht="15.75">
      <c r="A18" s="5"/>
      <c r="B18" s="26" t="s">
        <v>10</v>
      </c>
      <c r="C18" s="13" t="s">
        <v>9</v>
      </c>
      <c r="D18" s="18">
        <v>236066.3</v>
      </c>
      <c r="E18" s="15">
        <v>59611.7</v>
      </c>
      <c r="F18" s="15">
        <v>70424.800000000003</v>
      </c>
      <c r="G18" s="15">
        <v>64737.1</v>
      </c>
      <c r="H18" s="15">
        <v>85736.37</v>
      </c>
      <c r="I18" s="15">
        <v>140613.70000000001</v>
      </c>
      <c r="J18" s="15">
        <v>161797.4</v>
      </c>
    </row>
    <row r="19" spans="1:11" ht="15.75">
      <c r="A19" s="5"/>
      <c r="B19" s="26" t="s">
        <v>11</v>
      </c>
      <c r="C19" s="13" t="s">
        <v>12</v>
      </c>
      <c r="D19" s="18">
        <f>D18/D17*100</f>
        <v>98.226061209272601</v>
      </c>
      <c r="E19" s="15">
        <f t="shared" ref="E19:J19" si="0">E18/E17*100</f>
        <v>61.717565036614317</v>
      </c>
      <c r="F19" s="15">
        <f t="shared" si="0"/>
        <v>92.071199314938653</v>
      </c>
      <c r="G19" s="15">
        <f t="shared" si="0"/>
        <v>84.16717697091201</v>
      </c>
      <c r="H19" s="15">
        <f t="shared" si="0"/>
        <v>84.250999601721759</v>
      </c>
      <c r="I19" s="15">
        <f t="shared" si="0"/>
        <v>96.244898182681865</v>
      </c>
      <c r="J19" s="15">
        <f t="shared" si="0"/>
        <v>95.933948000355755</v>
      </c>
    </row>
    <row r="20" spans="1:11" ht="31.5">
      <c r="A20" s="5" t="s">
        <v>13</v>
      </c>
      <c r="B20" s="26" t="s">
        <v>14</v>
      </c>
      <c r="C20" s="13"/>
      <c r="D20" s="14"/>
      <c r="E20" s="20"/>
      <c r="F20" s="20"/>
      <c r="G20" s="20"/>
      <c r="H20" s="20"/>
      <c r="I20" s="20"/>
      <c r="J20" s="20"/>
    </row>
    <row r="21" spans="1:11" ht="15.75">
      <c r="A21" s="5"/>
      <c r="B21" s="26" t="s">
        <v>8</v>
      </c>
      <c r="C21" s="13" t="s">
        <v>9</v>
      </c>
      <c r="D21" s="18">
        <v>23153.599999999999</v>
      </c>
      <c r="E21" s="15">
        <v>1477.1</v>
      </c>
      <c r="F21" s="15">
        <v>1435.7</v>
      </c>
      <c r="G21" s="15">
        <f>820+347</f>
        <v>1167</v>
      </c>
      <c r="H21" s="15">
        <v>6517</v>
      </c>
      <c r="I21" s="15">
        <v>4540</v>
      </c>
      <c r="J21" s="15">
        <v>4138.6000000000004</v>
      </c>
    </row>
    <row r="22" spans="1:11" ht="15.75">
      <c r="A22" s="5"/>
      <c r="B22" s="26" t="s">
        <v>10</v>
      </c>
      <c r="C22" s="13" t="s">
        <v>9</v>
      </c>
      <c r="D22" s="18">
        <v>24697.599999999999</v>
      </c>
      <c r="E22" s="15">
        <v>1611.5</v>
      </c>
      <c r="F22" s="15">
        <v>1502.1</v>
      </c>
      <c r="G22" s="15">
        <v>1101</v>
      </c>
      <c r="H22" s="15">
        <v>7640.38</v>
      </c>
      <c r="I22" s="15">
        <v>4621.8999999999996</v>
      </c>
      <c r="J22" s="15">
        <v>3765.7</v>
      </c>
    </row>
    <row r="23" spans="1:11" ht="15.75">
      <c r="A23" s="5"/>
      <c r="B23" s="26" t="s">
        <v>11</v>
      </c>
      <c r="C23" s="13" t="s">
        <v>12</v>
      </c>
      <c r="D23" s="18">
        <f>D22/D21*100</f>
        <v>106.66850943265842</v>
      </c>
      <c r="E23" s="15">
        <f t="shared" ref="E23:J23" si="1">E22/E21*100</f>
        <v>109.09891002640309</v>
      </c>
      <c r="F23" s="15">
        <f t="shared" si="1"/>
        <v>104.62492164101134</v>
      </c>
      <c r="G23" s="15">
        <f t="shared" si="1"/>
        <v>94.344473007712082</v>
      </c>
      <c r="H23" s="15">
        <f t="shared" si="1"/>
        <v>117.23768605186436</v>
      </c>
      <c r="I23" s="15">
        <f t="shared" si="1"/>
        <v>101.80396475770925</v>
      </c>
      <c r="J23" s="15">
        <f t="shared" si="1"/>
        <v>90.989706664089297</v>
      </c>
    </row>
    <row r="24" spans="1:11" ht="31.5">
      <c r="A24" s="36" t="s">
        <v>15</v>
      </c>
      <c r="B24" s="26" t="s">
        <v>16</v>
      </c>
      <c r="C24" s="13"/>
      <c r="D24" s="14"/>
      <c r="E24" s="19"/>
      <c r="F24" s="19"/>
      <c r="G24" s="19"/>
      <c r="H24" s="19"/>
      <c r="I24" s="20"/>
      <c r="J24" s="19"/>
    </row>
    <row r="25" spans="1:11" ht="31.5">
      <c r="A25" s="9"/>
      <c r="B25" s="26" t="s">
        <v>78</v>
      </c>
      <c r="C25" s="13" t="s">
        <v>9</v>
      </c>
      <c r="D25" s="16">
        <v>221514.7</v>
      </c>
      <c r="E25" s="17">
        <v>78380.2</v>
      </c>
      <c r="F25" s="17">
        <v>108707</v>
      </c>
      <c r="G25" s="17">
        <v>40169.5</v>
      </c>
      <c r="H25" s="17">
        <v>82029.399999999994</v>
      </c>
      <c r="I25" s="17">
        <v>133478.79999999999</v>
      </c>
      <c r="J25" s="17">
        <v>168928.1</v>
      </c>
    </row>
    <row r="26" spans="1:11" ht="17.25" customHeight="1">
      <c r="A26" s="5"/>
      <c r="B26" s="26" t="s">
        <v>8</v>
      </c>
      <c r="C26" s="13" t="s">
        <v>9</v>
      </c>
      <c r="D26" s="18">
        <v>250590.9</v>
      </c>
      <c r="E26" s="18">
        <v>96728</v>
      </c>
      <c r="F26" s="18">
        <v>88140.7</v>
      </c>
      <c r="G26" s="18">
        <v>77689.5</v>
      </c>
      <c r="H26" s="18">
        <v>102497.09</v>
      </c>
      <c r="I26" s="18">
        <v>153836.5</v>
      </c>
      <c r="J26" s="18">
        <v>172396.6</v>
      </c>
      <c r="K26" s="11"/>
    </row>
    <row r="27" spans="1:11" ht="16.5" customHeight="1">
      <c r="A27" s="5"/>
      <c r="B27" s="26" t="s">
        <v>10</v>
      </c>
      <c r="C27" s="13" t="s">
        <v>9</v>
      </c>
      <c r="D27" s="18">
        <v>227994.7</v>
      </c>
      <c r="E27" s="18">
        <v>58985.2</v>
      </c>
      <c r="F27" s="18">
        <v>81305.100000000006</v>
      </c>
      <c r="G27" s="18">
        <v>52376.9</v>
      </c>
      <c r="H27" s="18">
        <v>82846.14</v>
      </c>
      <c r="I27" s="18">
        <v>139263.6</v>
      </c>
      <c r="J27" s="18">
        <v>162394.20000000001</v>
      </c>
      <c r="K27" s="11"/>
    </row>
    <row r="28" spans="1:11" ht="15.75">
      <c r="A28" s="5"/>
      <c r="B28" s="26" t="s">
        <v>11</v>
      </c>
      <c r="C28" s="13" t="s">
        <v>12</v>
      </c>
      <c r="D28" s="18">
        <f>D27/D26*100</f>
        <v>90.982832975977985</v>
      </c>
      <c r="E28" s="18">
        <f>E27/E26*100</f>
        <v>60.980481349764283</v>
      </c>
      <c r="F28" s="18">
        <f t="shared" ref="F28:I28" si="2">F27/F26*100</f>
        <v>92.24467243849891</v>
      </c>
      <c r="G28" s="18">
        <f t="shared" si="2"/>
        <v>67.418248283230042</v>
      </c>
      <c r="H28" s="18">
        <f t="shared" si="2"/>
        <v>80.827797159899859</v>
      </c>
      <c r="I28" s="18">
        <f t="shared" si="2"/>
        <v>90.527020570540799</v>
      </c>
      <c r="J28" s="18">
        <f>J27/J26*100</f>
        <v>94.198029427494518</v>
      </c>
      <c r="K28" s="11"/>
    </row>
    <row r="29" spans="1:11" ht="31.5">
      <c r="A29" s="5" t="s">
        <v>17</v>
      </c>
      <c r="B29" s="26" t="s">
        <v>92</v>
      </c>
      <c r="C29" s="13"/>
      <c r="D29" s="14"/>
      <c r="E29" s="19"/>
      <c r="F29" s="19"/>
      <c r="G29" s="19"/>
      <c r="H29" s="19"/>
      <c r="I29" s="19"/>
      <c r="J29" s="19"/>
      <c r="K29" s="11"/>
    </row>
    <row r="30" spans="1:11" ht="31.5">
      <c r="A30" s="9"/>
      <c r="B30" s="26" t="s">
        <v>78</v>
      </c>
      <c r="C30" s="13" t="s">
        <v>9</v>
      </c>
      <c r="D30" s="16">
        <v>1076.3</v>
      </c>
      <c r="E30" s="17">
        <v>188.1</v>
      </c>
      <c r="F30" s="17">
        <v>175.1</v>
      </c>
      <c r="G30" s="17">
        <v>182.1</v>
      </c>
      <c r="H30" s="17">
        <v>176.1</v>
      </c>
      <c r="I30" s="17">
        <v>358.2</v>
      </c>
      <c r="J30" s="17">
        <v>356.7</v>
      </c>
      <c r="K30" s="11"/>
    </row>
    <row r="31" spans="1:11" ht="15.75">
      <c r="A31" s="5"/>
      <c r="B31" s="26" t="s">
        <v>8</v>
      </c>
      <c r="C31" s="13" t="s">
        <v>9</v>
      </c>
      <c r="D31" s="18">
        <v>1150</v>
      </c>
      <c r="E31" s="18">
        <v>171.2</v>
      </c>
      <c r="F31" s="18">
        <v>172.8</v>
      </c>
      <c r="G31" s="18">
        <v>166.4</v>
      </c>
      <c r="H31" s="18">
        <v>165.6</v>
      </c>
      <c r="I31" s="18">
        <v>805.5</v>
      </c>
      <c r="J31" s="18">
        <v>413</v>
      </c>
      <c r="K31" s="11"/>
    </row>
    <row r="32" spans="1:11" ht="18" customHeight="1">
      <c r="A32" s="5"/>
      <c r="B32" s="26" t="s">
        <v>10</v>
      </c>
      <c r="C32" s="13" t="s">
        <v>9</v>
      </c>
      <c r="D32" s="18">
        <v>1150</v>
      </c>
      <c r="E32" s="18">
        <v>171.2</v>
      </c>
      <c r="F32" s="18">
        <v>172.8</v>
      </c>
      <c r="G32" s="18">
        <v>166.4</v>
      </c>
      <c r="H32" s="18">
        <v>165.6</v>
      </c>
      <c r="I32" s="18">
        <v>553.9</v>
      </c>
      <c r="J32" s="18">
        <v>413</v>
      </c>
      <c r="K32" s="11"/>
    </row>
    <row r="33" spans="1:11" ht="33" customHeight="1">
      <c r="A33" s="5" t="s">
        <v>18</v>
      </c>
      <c r="B33" s="26" t="s">
        <v>19</v>
      </c>
      <c r="C33" s="13"/>
      <c r="D33" s="14"/>
      <c r="E33" s="14"/>
      <c r="F33" s="14"/>
      <c r="G33" s="14"/>
      <c r="H33" s="14"/>
      <c r="I33" s="14"/>
      <c r="J33" s="14"/>
      <c r="K33" s="11"/>
    </row>
    <row r="34" spans="1:11" ht="33" customHeight="1">
      <c r="A34" s="9"/>
      <c r="B34" s="26" t="s">
        <v>78</v>
      </c>
      <c r="C34" s="13" t="s">
        <v>9</v>
      </c>
      <c r="D34" s="18">
        <f>26438.2+2877.6</f>
        <v>29315.8</v>
      </c>
      <c r="E34" s="18">
        <v>5966</v>
      </c>
      <c r="F34" s="18">
        <v>6154.1</v>
      </c>
      <c r="G34" s="18">
        <v>5608.2</v>
      </c>
      <c r="H34" s="18">
        <v>7111.7</v>
      </c>
      <c r="I34" s="18">
        <v>13254.6</v>
      </c>
      <c r="J34" s="18">
        <v>14089.3</v>
      </c>
      <c r="K34" s="11"/>
    </row>
    <row r="35" spans="1:11" ht="15.75">
      <c r="A35" s="5"/>
      <c r="B35" s="26" t="s">
        <v>8</v>
      </c>
      <c r="C35" s="13" t="s">
        <v>9</v>
      </c>
      <c r="D35" s="18">
        <v>29730</v>
      </c>
      <c r="E35" s="18">
        <v>5284.5</v>
      </c>
      <c r="F35" s="18">
        <v>7670.7</v>
      </c>
      <c r="G35" s="18">
        <v>5660.2</v>
      </c>
      <c r="H35" s="18">
        <v>7802.8</v>
      </c>
      <c r="I35" s="18">
        <v>13680.3</v>
      </c>
      <c r="J35" s="18">
        <v>14415.2</v>
      </c>
      <c r="K35" s="11"/>
    </row>
    <row r="36" spans="1:11" ht="15.75">
      <c r="A36" s="5"/>
      <c r="B36" s="26" t="s">
        <v>10</v>
      </c>
      <c r="C36" s="13" t="s">
        <v>9</v>
      </c>
      <c r="D36" s="18">
        <v>29668.6</v>
      </c>
      <c r="E36" s="18">
        <v>5242.1000000000004</v>
      </c>
      <c r="F36" s="18">
        <v>7560.5</v>
      </c>
      <c r="G36" s="18">
        <v>5579.1</v>
      </c>
      <c r="H36" s="18">
        <v>7722.1</v>
      </c>
      <c r="I36" s="18">
        <v>13276.4</v>
      </c>
      <c r="J36" s="18">
        <v>1415.2</v>
      </c>
      <c r="K36" s="11"/>
    </row>
    <row r="37" spans="1:11" ht="15.75">
      <c r="A37" s="5"/>
      <c r="B37" s="26" t="s">
        <v>11</v>
      </c>
      <c r="C37" s="13" t="s">
        <v>12</v>
      </c>
      <c r="D37" s="18">
        <f>D36/D35*100</f>
        <v>99.793474604776307</v>
      </c>
      <c r="E37" s="18">
        <f t="shared" ref="E37:J37" si="3">E36/E35*100</f>
        <v>99.197653514996702</v>
      </c>
      <c r="F37" s="18">
        <f t="shared" si="3"/>
        <v>98.563364490854809</v>
      </c>
      <c r="G37" s="18">
        <f t="shared" si="3"/>
        <v>98.56718843857108</v>
      </c>
      <c r="H37" s="18">
        <f t="shared" si="3"/>
        <v>98.965755882503714</v>
      </c>
      <c r="I37" s="18">
        <f t="shared" si="3"/>
        <v>97.047579365949574</v>
      </c>
      <c r="J37" s="18">
        <f t="shared" si="3"/>
        <v>9.8174149508851762</v>
      </c>
      <c r="K37" s="11"/>
    </row>
    <row r="38" spans="1:11" ht="63">
      <c r="A38" s="36" t="s">
        <v>20</v>
      </c>
      <c r="B38" s="26" t="s">
        <v>79</v>
      </c>
      <c r="C38" s="13"/>
      <c r="D38" s="14"/>
      <c r="E38" s="14"/>
      <c r="F38" s="14"/>
      <c r="G38" s="14"/>
      <c r="H38" s="14"/>
      <c r="I38" s="14"/>
      <c r="J38" s="14"/>
      <c r="K38" s="11"/>
    </row>
    <row r="39" spans="1:11" ht="31.5">
      <c r="A39" s="36"/>
      <c r="B39" s="26" t="s">
        <v>78</v>
      </c>
      <c r="C39" s="13" t="s">
        <v>9</v>
      </c>
      <c r="D39" s="18">
        <v>27102.6</v>
      </c>
      <c r="E39" s="18">
        <v>11886.1</v>
      </c>
      <c r="F39" s="18">
        <v>11338</v>
      </c>
      <c r="G39" s="18">
        <v>8964.9</v>
      </c>
      <c r="H39" s="18">
        <v>10007.200000000001</v>
      </c>
      <c r="I39" s="18">
        <v>24984.400000000001</v>
      </c>
      <c r="J39" s="18">
        <v>39254.1</v>
      </c>
      <c r="K39" s="11"/>
    </row>
    <row r="40" spans="1:11" ht="15.75">
      <c r="A40" s="36"/>
      <c r="B40" s="26" t="s">
        <v>8</v>
      </c>
      <c r="C40" s="13" t="s">
        <v>9</v>
      </c>
      <c r="D40" s="18">
        <v>32686</v>
      </c>
      <c r="E40" s="18">
        <v>14262</v>
      </c>
      <c r="F40" s="18">
        <v>13520</v>
      </c>
      <c r="G40" s="18">
        <v>14933.7</v>
      </c>
      <c r="H40" s="18">
        <v>13871.6</v>
      </c>
      <c r="I40" s="18">
        <v>33950.699999999997</v>
      </c>
      <c r="J40" s="15">
        <v>43664.9</v>
      </c>
      <c r="K40" s="11"/>
    </row>
    <row r="41" spans="1:11" ht="15.75">
      <c r="A41" s="36"/>
      <c r="B41" s="26" t="s">
        <v>10</v>
      </c>
      <c r="C41" s="13" t="s">
        <v>9</v>
      </c>
      <c r="D41" s="18">
        <v>32170.5</v>
      </c>
      <c r="E41" s="18">
        <v>14223.5</v>
      </c>
      <c r="F41" s="18">
        <v>13438.5</v>
      </c>
      <c r="G41" s="18">
        <v>14542.7</v>
      </c>
      <c r="H41" s="18">
        <v>13159.5</v>
      </c>
      <c r="I41" s="18">
        <v>32267.599999999999</v>
      </c>
      <c r="J41" s="15">
        <v>38844.1</v>
      </c>
      <c r="K41" s="11"/>
    </row>
    <row r="42" spans="1:11" ht="15.75">
      <c r="A42" s="9"/>
      <c r="B42" s="26" t="s">
        <v>11</v>
      </c>
      <c r="C42" s="13" t="s">
        <v>12</v>
      </c>
      <c r="D42" s="18">
        <f>D41/D40*100</f>
        <v>98.422872177690763</v>
      </c>
      <c r="E42" s="18">
        <f t="shared" ref="E42:J42" si="4">E41/E40*100</f>
        <v>99.73005188613098</v>
      </c>
      <c r="F42" s="18">
        <f t="shared" si="4"/>
        <v>99.397189349112423</v>
      </c>
      <c r="G42" s="18">
        <f t="shared" si="4"/>
        <v>97.381760715696714</v>
      </c>
      <c r="H42" s="18">
        <f t="shared" si="4"/>
        <v>94.86648980651114</v>
      </c>
      <c r="I42" s="18">
        <f t="shared" si="4"/>
        <v>95.042517532775477</v>
      </c>
      <c r="J42" s="15">
        <f t="shared" si="4"/>
        <v>88.959553325439884</v>
      </c>
      <c r="K42" s="11"/>
    </row>
    <row r="43" spans="1:11" ht="15.75">
      <c r="A43" s="9" t="s">
        <v>22</v>
      </c>
      <c r="B43" s="26" t="s">
        <v>21</v>
      </c>
      <c r="C43" s="13"/>
      <c r="D43" s="14"/>
      <c r="E43" s="19"/>
      <c r="F43" s="19"/>
      <c r="G43" s="19"/>
      <c r="H43" s="19"/>
      <c r="I43" s="19"/>
      <c r="J43" s="19"/>
      <c r="K43" s="11"/>
    </row>
    <row r="44" spans="1:11" ht="15.75">
      <c r="A44" s="5"/>
      <c r="B44" s="26" t="s">
        <v>8</v>
      </c>
      <c r="C44" s="13" t="s">
        <v>9</v>
      </c>
      <c r="D44" s="20">
        <f>D17-D26</f>
        <v>-10261.299999999988</v>
      </c>
      <c r="E44" s="20">
        <f>E17-E26</f>
        <v>-140.10000000000582</v>
      </c>
      <c r="F44" s="20">
        <f t="shared" ref="F44:I44" si="5">F17-F26</f>
        <v>-11651.199999999997</v>
      </c>
      <c r="G44" s="20">
        <f t="shared" si="5"/>
        <v>-774.60000000000582</v>
      </c>
      <c r="H44" s="20">
        <f t="shared" si="5"/>
        <v>-734.05999999999767</v>
      </c>
      <c r="I44" s="20">
        <f t="shared" si="5"/>
        <v>-7736.6000000000058</v>
      </c>
      <c r="J44" s="20">
        <f>J17-J26</f>
        <v>-3741.6000000000058</v>
      </c>
      <c r="K44" s="11"/>
    </row>
    <row r="45" spans="1:11" ht="15.75">
      <c r="A45" s="5"/>
      <c r="B45" s="26" t="s">
        <v>10</v>
      </c>
      <c r="C45" s="13" t="s">
        <v>9</v>
      </c>
      <c r="D45" s="20">
        <f>D18-D27</f>
        <v>8071.5999999999767</v>
      </c>
      <c r="E45" s="20">
        <f>E18-E27</f>
        <v>626.5</v>
      </c>
      <c r="F45" s="20">
        <f t="shared" ref="F45:J45" si="6">F18-F27</f>
        <v>-10880.300000000003</v>
      </c>
      <c r="G45" s="20">
        <f t="shared" si="6"/>
        <v>12360.199999999997</v>
      </c>
      <c r="H45" s="20">
        <f t="shared" si="6"/>
        <v>2890.2299999999959</v>
      </c>
      <c r="I45" s="20">
        <f t="shared" si="6"/>
        <v>1350.1000000000058</v>
      </c>
      <c r="J45" s="20">
        <f t="shared" si="6"/>
        <v>-596.80000000001746</v>
      </c>
      <c r="K45" s="11"/>
    </row>
    <row r="46" spans="1:11" s="6" customFormat="1" ht="15.75">
      <c r="A46" s="10" t="s">
        <v>26</v>
      </c>
      <c r="B46" s="26" t="s">
        <v>23</v>
      </c>
      <c r="C46" s="13"/>
      <c r="D46" s="15"/>
      <c r="E46" s="20"/>
      <c r="F46" s="20"/>
      <c r="G46" s="20"/>
      <c r="H46" s="20"/>
      <c r="I46" s="20"/>
      <c r="J46" s="20"/>
      <c r="K46" s="11"/>
    </row>
    <row r="47" spans="1:11" ht="15.75">
      <c r="A47" s="5"/>
      <c r="B47" s="26" t="s">
        <v>24</v>
      </c>
      <c r="C47" s="13" t="s">
        <v>12</v>
      </c>
      <c r="D47" s="15">
        <f t="shared" ref="D47:J47" si="7">D44/D21*100</f>
        <v>-44.318378135581462</v>
      </c>
      <c r="E47" s="15">
        <f t="shared" si="7"/>
        <v>-9.4848012998446833</v>
      </c>
      <c r="F47" s="15">
        <f t="shared" si="7"/>
        <v>-811.53444312878719</v>
      </c>
      <c r="G47" s="15">
        <f t="shared" si="7"/>
        <v>-66.375321336761431</v>
      </c>
      <c r="H47" s="15">
        <f t="shared" si="7"/>
        <v>-11.263771674083131</v>
      </c>
      <c r="I47" s="15">
        <f t="shared" si="7"/>
        <v>-170.40969162995609</v>
      </c>
      <c r="J47" s="15">
        <f t="shared" si="7"/>
        <v>-90.407384139564243</v>
      </c>
      <c r="K47" s="11"/>
    </row>
    <row r="48" spans="1:11" ht="15.75">
      <c r="A48" s="5"/>
      <c r="B48" s="26" t="s">
        <v>25</v>
      </c>
      <c r="C48" s="13" t="s">
        <v>12</v>
      </c>
      <c r="D48" s="15">
        <f>D45/D22*100</f>
        <v>32.681718061673912</v>
      </c>
      <c r="E48" s="15">
        <f t="shared" ref="E48:J48" si="8">E45/E22*100</f>
        <v>38.876822835867202</v>
      </c>
      <c r="F48" s="15">
        <f t="shared" si="8"/>
        <v>-724.33925837161337</v>
      </c>
      <c r="G48" s="15">
        <f t="shared" si="8"/>
        <v>1122.6339691189826</v>
      </c>
      <c r="H48" s="15">
        <f t="shared" si="8"/>
        <v>37.828354087100323</v>
      </c>
      <c r="I48" s="15">
        <f t="shared" si="8"/>
        <v>29.210930569679267</v>
      </c>
      <c r="J48" s="15">
        <f t="shared" si="8"/>
        <v>-15.848315054306436</v>
      </c>
      <c r="K48" s="11"/>
    </row>
    <row r="49" spans="1:11" ht="15.75">
      <c r="A49" s="9" t="s">
        <v>28</v>
      </c>
      <c r="B49" s="26" t="s">
        <v>27</v>
      </c>
      <c r="C49" s="13"/>
      <c r="D49" s="14"/>
      <c r="E49" s="20"/>
      <c r="F49" s="19"/>
      <c r="G49" s="19"/>
      <c r="H49" s="19"/>
      <c r="I49" s="19"/>
      <c r="J49" s="19"/>
      <c r="K49" s="11"/>
    </row>
    <row r="50" spans="1:11" ht="15.75">
      <c r="A50" s="5"/>
      <c r="B50" s="26" t="s">
        <v>8</v>
      </c>
      <c r="C50" s="13" t="s">
        <v>9</v>
      </c>
      <c r="D50" s="14"/>
      <c r="E50" s="19"/>
      <c r="F50" s="19"/>
      <c r="G50" s="19"/>
      <c r="H50" s="19"/>
      <c r="I50" s="19"/>
      <c r="J50" s="19"/>
      <c r="K50" s="11"/>
    </row>
    <row r="51" spans="1:11" ht="15.75">
      <c r="A51" s="5"/>
      <c r="B51" s="26" t="s">
        <v>10</v>
      </c>
      <c r="C51" s="13" t="s">
        <v>9</v>
      </c>
      <c r="D51" s="14"/>
      <c r="E51" s="19"/>
      <c r="F51" s="19"/>
      <c r="G51" s="19"/>
      <c r="H51" s="19"/>
      <c r="I51" s="19"/>
      <c r="J51" s="19"/>
      <c r="K51" s="11"/>
    </row>
    <row r="52" spans="1:11" ht="93.75" customHeight="1">
      <c r="A52" s="9" t="s">
        <v>32</v>
      </c>
      <c r="B52" s="26" t="s">
        <v>29</v>
      </c>
      <c r="C52" s="13"/>
      <c r="D52" s="14"/>
      <c r="E52" s="19"/>
      <c r="F52" s="19"/>
      <c r="G52" s="19"/>
      <c r="H52" s="19"/>
      <c r="I52" s="19"/>
      <c r="J52" s="19"/>
      <c r="K52" s="11"/>
    </row>
    <row r="53" spans="1:11" ht="15.75">
      <c r="A53" s="5"/>
      <c r="B53" s="26" t="s">
        <v>30</v>
      </c>
      <c r="C53" s="13" t="s">
        <v>12</v>
      </c>
      <c r="D53" s="18">
        <f t="shared" ref="D53:J54" si="9">D50/D21*100</f>
        <v>0</v>
      </c>
      <c r="E53" s="15">
        <f t="shared" si="9"/>
        <v>0</v>
      </c>
      <c r="F53" s="15">
        <f t="shared" si="9"/>
        <v>0</v>
      </c>
      <c r="G53" s="15">
        <f t="shared" si="9"/>
        <v>0</v>
      </c>
      <c r="H53" s="15">
        <f t="shared" si="9"/>
        <v>0</v>
      </c>
      <c r="I53" s="15">
        <f t="shared" si="9"/>
        <v>0</v>
      </c>
      <c r="J53" s="15">
        <f t="shared" si="9"/>
        <v>0</v>
      </c>
      <c r="K53" s="11"/>
    </row>
    <row r="54" spans="1:11" ht="15.75">
      <c r="A54" s="5"/>
      <c r="B54" s="26" t="s">
        <v>31</v>
      </c>
      <c r="C54" s="13" t="s">
        <v>12</v>
      </c>
      <c r="D54" s="18">
        <f t="shared" si="9"/>
        <v>0</v>
      </c>
      <c r="E54" s="15">
        <f t="shared" si="9"/>
        <v>0</v>
      </c>
      <c r="F54" s="15">
        <f t="shared" si="9"/>
        <v>0</v>
      </c>
      <c r="G54" s="15">
        <f t="shared" si="9"/>
        <v>0</v>
      </c>
      <c r="H54" s="15">
        <f t="shared" si="9"/>
        <v>0</v>
      </c>
      <c r="I54" s="15">
        <f t="shared" si="9"/>
        <v>0</v>
      </c>
      <c r="J54" s="15">
        <f t="shared" si="9"/>
        <v>0</v>
      </c>
      <c r="K54" s="11"/>
    </row>
    <row r="55" spans="1:11" ht="31.5">
      <c r="A55" s="9" t="s">
        <v>34</v>
      </c>
      <c r="B55" s="26" t="s">
        <v>33</v>
      </c>
      <c r="C55" s="13"/>
      <c r="D55" s="18"/>
      <c r="E55" s="20"/>
      <c r="F55" s="19"/>
      <c r="G55" s="19"/>
      <c r="H55" s="19"/>
      <c r="I55" s="19"/>
      <c r="J55" s="19"/>
      <c r="K55" s="11"/>
    </row>
    <row r="56" spans="1:11" ht="15.75">
      <c r="A56" s="5"/>
      <c r="B56" s="26" t="s">
        <v>8</v>
      </c>
      <c r="C56" s="13" t="s">
        <v>9</v>
      </c>
      <c r="D56" s="18"/>
      <c r="E56" s="20"/>
      <c r="F56" s="19"/>
      <c r="G56" s="19"/>
      <c r="H56" s="19"/>
      <c r="I56" s="19"/>
      <c r="J56" s="19"/>
      <c r="K56" s="11"/>
    </row>
    <row r="57" spans="1:11" ht="15.75">
      <c r="A57" s="5"/>
      <c r="B57" s="26" t="s">
        <v>10</v>
      </c>
      <c r="C57" s="13" t="s">
        <v>9</v>
      </c>
      <c r="D57" s="18"/>
      <c r="E57" s="20"/>
      <c r="F57" s="19"/>
      <c r="G57" s="19"/>
      <c r="H57" s="19"/>
      <c r="I57" s="19"/>
      <c r="J57" s="19"/>
      <c r="K57" s="11"/>
    </row>
    <row r="58" spans="1:11" ht="94.5">
      <c r="A58" s="9" t="s">
        <v>36</v>
      </c>
      <c r="B58" s="26" t="s">
        <v>35</v>
      </c>
      <c r="C58" s="13"/>
      <c r="D58" s="18"/>
      <c r="E58" s="20"/>
      <c r="F58" s="19"/>
      <c r="G58" s="19"/>
      <c r="H58" s="19"/>
      <c r="I58" s="19"/>
      <c r="J58" s="19"/>
      <c r="K58" s="11"/>
    </row>
    <row r="59" spans="1:11" ht="15.75">
      <c r="A59" s="5"/>
      <c r="B59" s="26" t="s">
        <v>30</v>
      </c>
      <c r="C59" s="13" t="s">
        <v>12</v>
      </c>
      <c r="D59" s="18">
        <f t="shared" ref="D59:J60" si="10">D56/(D26-D31)*100</f>
        <v>0</v>
      </c>
      <c r="E59" s="15">
        <f t="shared" si="10"/>
        <v>0</v>
      </c>
      <c r="F59" s="15">
        <f t="shared" si="10"/>
        <v>0</v>
      </c>
      <c r="G59" s="15">
        <f t="shared" si="10"/>
        <v>0</v>
      </c>
      <c r="H59" s="15">
        <f t="shared" si="10"/>
        <v>0</v>
      </c>
      <c r="I59" s="15">
        <f t="shared" si="10"/>
        <v>0</v>
      </c>
      <c r="J59" s="15">
        <f t="shared" si="10"/>
        <v>0</v>
      </c>
      <c r="K59" s="11"/>
    </row>
    <row r="60" spans="1:11" ht="15.75">
      <c r="A60" s="5"/>
      <c r="B60" s="26" t="s">
        <v>31</v>
      </c>
      <c r="C60" s="13" t="s">
        <v>12</v>
      </c>
      <c r="D60" s="18">
        <f t="shared" si="10"/>
        <v>0</v>
      </c>
      <c r="E60" s="15">
        <f t="shared" si="10"/>
        <v>0</v>
      </c>
      <c r="F60" s="15">
        <f t="shared" si="10"/>
        <v>0</v>
      </c>
      <c r="G60" s="15">
        <f t="shared" si="10"/>
        <v>0</v>
      </c>
      <c r="H60" s="15">
        <f t="shared" si="10"/>
        <v>0</v>
      </c>
      <c r="I60" s="15">
        <f t="shared" si="10"/>
        <v>0</v>
      </c>
      <c r="J60" s="15">
        <f t="shared" si="10"/>
        <v>0</v>
      </c>
      <c r="K60" s="11"/>
    </row>
    <row r="61" spans="1:11" ht="15.75">
      <c r="A61" s="9" t="s">
        <v>38</v>
      </c>
      <c r="B61" s="26" t="s">
        <v>37</v>
      </c>
      <c r="C61" s="13"/>
      <c r="D61" s="14"/>
      <c r="E61" s="19"/>
      <c r="F61" s="19"/>
      <c r="G61" s="19"/>
      <c r="H61" s="19"/>
      <c r="I61" s="19"/>
      <c r="J61" s="19"/>
      <c r="K61" s="11"/>
    </row>
    <row r="62" spans="1:11" ht="15.75">
      <c r="A62" s="5"/>
      <c r="B62" s="26" t="s">
        <v>8</v>
      </c>
      <c r="C62" s="13" t="s">
        <v>9</v>
      </c>
      <c r="D62" s="18">
        <v>464.2</v>
      </c>
      <c r="E62" s="28">
        <v>150</v>
      </c>
      <c r="F62" s="28">
        <v>80</v>
      </c>
      <c r="G62" s="28">
        <v>10</v>
      </c>
      <c r="H62" s="28">
        <v>80</v>
      </c>
      <c r="I62" s="18">
        <v>100</v>
      </c>
      <c r="J62" s="28">
        <v>200</v>
      </c>
      <c r="K62" s="11"/>
    </row>
    <row r="63" spans="1:11" ht="31.5">
      <c r="A63" s="9" t="s">
        <v>40</v>
      </c>
      <c r="B63" s="26" t="s">
        <v>39</v>
      </c>
      <c r="C63" s="13" t="s">
        <v>12</v>
      </c>
      <c r="D63" s="18">
        <f t="shared" ref="D63:J63" si="11">D62/D26*100</f>
        <v>0.18524216162677895</v>
      </c>
      <c r="E63" s="18">
        <f t="shared" si="11"/>
        <v>0.15507402199983458</v>
      </c>
      <c r="F63" s="18">
        <f t="shared" si="11"/>
        <v>9.0763971695255435E-2</v>
      </c>
      <c r="G63" s="18">
        <f t="shared" si="11"/>
        <v>1.2871752295998814E-2</v>
      </c>
      <c r="H63" s="18">
        <f t="shared" si="11"/>
        <v>7.8050996374628784E-2</v>
      </c>
      <c r="I63" s="18">
        <f t="shared" si="11"/>
        <v>6.5004079005957616E-2</v>
      </c>
      <c r="J63" s="18">
        <f t="shared" si="11"/>
        <v>0.11601156867362813</v>
      </c>
      <c r="K63" s="11"/>
    </row>
    <row r="64" spans="1:11" ht="47.25">
      <c r="A64" s="9" t="s">
        <v>43</v>
      </c>
      <c r="B64" s="26" t="s">
        <v>41</v>
      </c>
      <c r="C64" s="13"/>
      <c r="D64" s="14"/>
      <c r="E64" s="19"/>
      <c r="F64" s="19"/>
      <c r="G64" s="19"/>
      <c r="H64" s="19"/>
      <c r="I64" s="19"/>
      <c r="J64" s="17">
        <v>27610.1</v>
      </c>
      <c r="K64" s="11"/>
    </row>
    <row r="65" spans="1:11" ht="31.5">
      <c r="A65" s="9"/>
      <c r="B65" s="26" t="s">
        <v>78</v>
      </c>
      <c r="C65" s="13" t="s">
        <v>9</v>
      </c>
      <c r="D65" s="16">
        <v>48989.599999999999</v>
      </c>
      <c r="E65" s="17">
        <v>14825.3</v>
      </c>
      <c r="F65" s="17">
        <v>14597</v>
      </c>
      <c r="G65" s="17">
        <v>13649.3</v>
      </c>
      <c r="H65" s="17">
        <v>13650.6</v>
      </c>
      <c r="I65" s="17">
        <v>27610.1</v>
      </c>
      <c r="J65" s="17">
        <v>30228.799999999999</v>
      </c>
      <c r="K65" s="11"/>
    </row>
    <row r="66" spans="1:11" ht="15.75">
      <c r="A66" s="5"/>
      <c r="B66" s="26" t="s">
        <v>8</v>
      </c>
      <c r="C66" s="13" t="s">
        <v>9</v>
      </c>
      <c r="D66" s="18">
        <v>51687.8</v>
      </c>
      <c r="E66" s="18">
        <v>15774.2</v>
      </c>
      <c r="F66" s="18">
        <v>15399.2</v>
      </c>
      <c r="G66" s="18">
        <v>14933.7</v>
      </c>
      <c r="H66" s="18">
        <v>15701.41</v>
      </c>
      <c r="I66" s="18">
        <v>37143.699999999997</v>
      </c>
      <c r="J66" s="18">
        <v>31084.9</v>
      </c>
      <c r="K66" s="11"/>
    </row>
    <row r="67" spans="1:11" ht="15.75">
      <c r="A67" s="5"/>
      <c r="B67" s="26" t="s">
        <v>10</v>
      </c>
      <c r="C67" s="13" t="s">
        <v>9</v>
      </c>
      <c r="D67" s="18">
        <v>51629.599999999999</v>
      </c>
      <c r="E67" s="18">
        <v>15719</v>
      </c>
      <c r="F67" s="18">
        <v>15293.8</v>
      </c>
      <c r="G67" s="18">
        <v>14542.7</v>
      </c>
      <c r="H67" s="18">
        <v>15545.72</v>
      </c>
      <c r="I67" s="18">
        <v>36014.1</v>
      </c>
      <c r="J67" s="18">
        <v>31084.9</v>
      </c>
      <c r="K67" s="11"/>
    </row>
    <row r="68" spans="1:11" ht="15.75">
      <c r="A68" s="5"/>
      <c r="B68" s="26" t="s">
        <v>11</v>
      </c>
      <c r="C68" s="13" t="s">
        <v>12</v>
      </c>
      <c r="D68" s="18">
        <f>D67/D66*100</f>
        <v>99.887400895375691</v>
      </c>
      <c r="E68" s="18">
        <f t="shared" ref="E68:J68" si="12">E67/E66*100</f>
        <v>99.650061492817372</v>
      </c>
      <c r="F68" s="18">
        <f t="shared" si="12"/>
        <v>99.315548859681016</v>
      </c>
      <c r="G68" s="18">
        <f t="shared" si="12"/>
        <v>97.381760715696714</v>
      </c>
      <c r="H68" s="18">
        <f t="shared" si="12"/>
        <v>99.008433000603119</v>
      </c>
      <c r="I68" s="18">
        <f t="shared" si="12"/>
        <v>96.958838241747586</v>
      </c>
      <c r="J68" s="18">
        <f t="shared" si="12"/>
        <v>100</v>
      </c>
      <c r="K68" s="11"/>
    </row>
    <row r="69" spans="1:11" ht="31.5">
      <c r="A69" s="9" t="s">
        <v>45</v>
      </c>
      <c r="B69" s="26" t="s">
        <v>42</v>
      </c>
      <c r="C69" s="13"/>
      <c r="D69" s="14"/>
      <c r="E69" s="19"/>
      <c r="F69" s="19"/>
      <c r="G69" s="19"/>
      <c r="H69" s="19"/>
      <c r="I69" s="19"/>
      <c r="J69" s="19"/>
      <c r="K69" s="11"/>
    </row>
    <row r="70" spans="1:11" ht="31.5">
      <c r="A70" s="9"/>
      <c r="B70" s="26" t="s">
        <v>78</v>
      </c>
      <c r="C70" s="13" t="s">
        <v>9</v>
      </c>
      <c r="D70" s="16">
        <v>26240.799999999999</v>
      </c>
      <c r="E70" s="17">
        <v>4420.2</v>
      </c>
      <c r="F70" s="17">
        <v>5380</v>
      </c>
      <c r="G70" s="17">
        <v>5365.1</v>
      </c>
      <c r="H70" s="17">
        <v>6154</v>
      </c>
      <c r="I70" s="17">
        <v>11109.4</v>
      </c>
      <c r="J70" s="17">
        <v>11722.1</v>
      </c>
      <c r="K70" s="11"/>
    </row>
    <row r="71" spans="1:11" ht="15.75">
      <c r="A71" s="5"/>
      <c r="B71" s="26" t="s">
        <v>8</v>
      </c>
      <c r="C71" s="13" t="s">
        <v>9</v>
      </c>
      <c r="D71" s="18">
        <v>27408.5</v>
      </c>
      <c r="E71" s="18">
        <v>3930.7</v>
      </c>
      <c r="F71" s="18">
        <v>5135.8</v>
      </c>
      <c r="G71" s="18">
        <v>5102.8999999999996</v>
      </c>
      <c r="H71" s="18">
        <v>6449.48</v>
      </c>
      <c r="I71" s="18">
        <v>11629.5</v>
      </c>
      <c r="J71" s="18">
        <v>11819.5</v>
      </c>
      <c r="K71" s="11"/>
    </row>
    <row r="72" spans="1:11" ht="15.75">
      <c r="A72" s="5"/>
      <c r="B72" s="26" t="s">
        <v>10</v>
      </c>
      <c r="C72" s="13" t="s">
        <v>9</v>
      </c>
      <c r="D72" s="18">
        <v>27351.200000000001</v>
      </c>
      <c r="E72" s="18">
        <v>3893.9</v>
      </c>
      <c r="F72" s="18">
        <v>5047.8</v>
      </c>
      <c r="G72" s="18">
        <v>5021.8</v>
      </c>
      <c r="H72" s="18">
        <v>6404.6</v>
      </c>
      <c r="I72" s="18">
        <v>11238</v>
      </c>
      <c r="J72" s="18">
        <v>11819.5</v>
      </c>
      <c r="K72" s="11"/>
    </row>
    <row r="73" spans="1:11" ht="15.75">
      <c r="A73" s="5"/>
      <c r="B73" s="26" t="s">
        <v>11</v>
      </c>
      <c r="C73" s="13" t="s">
        <v>12</v>
      </c>
      <c r="D73" s="18">
        <f>D72/D71*100</f>
        <v>99.790940766550534</v>
      </c>
      <c r="E73" s="18">
        <f t="shared" ref="E73:J73" si="13">E72/E71*100</f>
        <v>99.063779988297256</v>
      </c>
      <c r="F73" s="18">
        <f t="shared" si="13"/>
        <v>98.286537637758471</v>
      </c>
      <c r="G73" s="18">
        <f t="shared" si="13"/>
        <v>98.410707636833976</v>
      </c>
      <c r="H73" s="18">
        <f t="shared" si="13"/>
        <v>99.304129945359961</v>
      </c>
      <c r="I73" s="18">
        <f t="shared" si="13"/>
        <v>96.633561202115317</v>
      </c>
      <c r="J73" s="18">
        <f t="shared" si="13"/>
        <v>100</v>
      </c>
      <c r="K73" s="11"/>
    </row>
    <row r="74" spans="1:11" ht="31.5">
      <c r="A74" s="36" t="s">
        <v>47</v>
      </c>
      <c r="B74" s="26" t="s">
        <v>80</v>
      </c>
      <c r="C74" s="13"/>
      <c r="D74" s="14"/>
      <c r="E74" s="19"/>
      <c r="F74" s="19"/>
      <c r="G74" s="19"/>
      <c r="H74" s="19"/>
      <c r="I74" s="19"/>
      <c r="J74" s="19"/>
      <c r="K74" s="11"/>
    </row>
    <row r="75" spans="1:11" ht="31.5">
      <c r="A75" s="36"/>
      <c r="B75" s="26" t="s">
        <v>78</v>
      </c>
      <c r="C75" s="13" t="s">
        <v>9</v>
      </c>
      <c r="D75" s="13">
        <f t="shared" ref="D75:I75" si="14">D65-D70</f>
        <v>22748.799999999999</v>
      </c>
      <c r="E75" s="13">
        <f t="shared" si="14"/>
        <v>10405.099999999999</v>
      </c>
      <c r="F75" s="27">
        <f t="shared" si="14"/>
        <v>9217</v>
      </c>
      <c r="G75" s="13">
        <f t="shared" si="14"/>
        <v>8284.1999999999989</v>
      </c>
      <c r="H75" s="13">
        <f t="shared" si="14"/>
        <v>7496.6</v>
      </c>
      <c r="I75" s="13">
        <f t="shared" si="14"/>
        <v>16500.699999999997</v>
      </c>
      <c r="J75" s="21">
        <v>15888</v>
      </c>
      <c r="K75" s="11"/>
    </row>
    <row r="76" spans="1:11" ht="18" customHeight="1">
      <c r="A76" s="36"/>
      <c r="B76" s="26" t="s">
        <v>8</v>
      </c>
      <c r="C76" s="13" t="s">
        <v>9</v>
      </c>
      <c r="D76" s="18">
        <f t="shared" ref="D76" si="15">D66-D71</f>
        <v>24279.300000000003</v>
      </c>
      <c r="E76" s="18">
        <v>11843.5</v>
      </c>
      <c r="F76" s="18">
        <v>10263.4</v>
      </c>
      <c r="G76" s="18">
        <v>9830.7999999999993</v>
      </c>
      <c r="H76" s="18">
        <v>9251.94</v>
      </c>
      <c r="I76" s="18">
        <v>25514.2</v>
      </c>
      <c r="J76" s="15">
        <v>24802.400000000001</v>
      </c>
      <c r="K76" s="11"/>
    </row>
    <row r="77" spans="1:11" ht="18" customHeight="1">
      <c r="A77" s="36"/>
      <c r="B77" s="26" t="s">
        <v>10</v>
      </c>
      <c r="C77" s="13" t="s">
        <v>9</v>
      </c>
      <c r="D77" s="18">
        <f t="shared" ref="D77" si="16">D67-D72</f>
        <v>24278.399999999998</v>
      </c>
      <c r="E77" s="18">
        <v>11825.1</v>
      </c>
      <c r="F77" s="18">
        <v>10246</v>
      </c>
      <c r="G77" s="18">
        <v>9672.1</v>
      </c>
      <c r="H77" s="18">
        <v>9141.1200000000008</v>
      </c>
      <c r="I77" s="18">
        <v>24776.1</v>
      </c>
      <c r="J77" s="15">
        <v>24802.400000000001</v>
      </c>
      <c r="K77" s="11"/>
    </row>
    <row r="78" spans="1:11" ht="15.75">
      <c r="A78" s="36"/>
      <c r="B78" s="26" t="s">
        <v>11</v>
      </c>
      <c r="C78" s="13" t="s">
        <v>12</v>
      </c>
      <c r="D78" s="18">
        <f>D77/D76*100</f>
        <v>99.996293138599526</v>
      </c>
      <c r="E78" s="18">
        <f t="shared" ref="E78:J78" si="17">E77/E76*100</f>
        <v>99.844640520116528</v>
      </c>
      <c r="F78" s="18">
        <f t="shared" si="17"/>
        <v>99.830465537736032</v>
      </c>
      <c r="G78" s="18">
        <f t="shared" si="17"/>
        <v>98.385685803800314</v>
      </c>
      <c r="H78" s="18">
        <f t="shared" si="17"/>
        <v>98.802197160811673</v>
      </c>
      <c r="I78" s="18">
        <f t="shared" si="17"/>
        <v>97.107101143676843</v>
      </c>
      <c r="J78" s="15">
        <f t="shared" si="17"/>
        <v>100</v>
      </c>
      <c r="K78" s="11"/>
    </row>
    <row r="79" spans="1:11" ht="31.5">
      <c r="A79" s="9" t="s">
        <v>48</v>
      </c>
      <c r="B79" s="26" t="s">
        <v>44</v>
      </c>
      <c r="C79" s="13"/>
      <c r="D79" s="14"/>
      <c r="E79" s="19"/>
      <c r="F79" s="19"/>
      <c r="G79" s="19"/>
      <c r="H79" s="19"/>
      <c r="I79" s="19"/>
      <c r="J79" s="19"/>
      <c r="K79" s="11"/>
    </row>
    <row r="80" spans="1:11" ht="31.5">
      <c r="A80" s="9"/>
      <c r="B80" s="26" t="s">
        <v>78</v>
      </c>
      <c r="C80" s="13" t="s">
        <v>9</v>
      </c>
      <c r="D80" s="22">
        <v>5446.7</v>
      </c>
      <c r="E80" s="22">
        <v>2158</v>
      </c>
      <c r="F80" s="22">
        <v>1340.4</v>
      </c>
      <c r="G80" s="17">
        <v>2301.6999999999998</v>
      </c>
      <c r="H80" s="17">
        <v>1130.5</v>
      </c>
      <c r="I80" s="17">
        <v>2231.9</v>
      </c>
      <c r="J80" s="17">
        <v>2579.9</v>
      </c>
      <c r="K80" s="11"/>
    </row>
    <row r="81" spans="1:11" ht="15.75">
      <c r="A81" s="5"/>
      <c r="B81" s="26" t="s">
        <v>8</v>
      </c>
      <c r="C81" s="13" t="s">
        <v>9</v>
      </c>
      <c r="D81" s="18">
        <v>8167.3</v>
      </c>
      <c r="E81" s="18">
        <v>2076.5</v>
      </c>
      <c r="F81" s="18">
        <v>1727.7</v>
      </c>
      <c r="G81" s="18">
        <v>2324.6999999999998</v>
      </c>
      <c r="H81" s="18">
        <v>1444.63</v>
      </c>
      <c r="I81" s="18">
        <v>2994.4</v>
      </c>
      <c r="J81" s="18">
        <v>4747.8999999999996</v>
      </c>
      <c r="K81" s="11"/>
    </row>
    <row r="82" spans="1:11" ht="15.75">
      <c r="A82" s="5"/>
      <c r="B82" s="26" t="s">
        <v>10</v>
      </c>
      <c r="C82" s="13" t="s">
        <v>9</v>
      </c>
      <c r="D82" s="18">
        <v>7138.5</v>
      </c>
      <c r="E82" s="18">
        <v>2006.7</v>
      </c>
      <c r="F82" s="18">
        <v>1619.4</v>
      </c>
      <c r="G82" s="18">
        <v>1575</v>
      </c>
      <c r="H82" s="18">
        <v>1078.52</v>
      </c>
      <c r="I82" s="18">
        <v>2440.1</v>
      </c>
      <c r="J82" s="18">
        <v>4223.2</v>
      </c>
      <c r="K82" s="11"/>
    </row>
    <row r="83" spans="1:11" ht="15.75">
      <c r="A83" s="5"/>
      <c r="B83" s="26" t="s">
        <v>11</v>
      </c>
      <c r="C83" s="13" t="s">
        <v>12</v>
      </c>
      <c r="D83" s="18">
        <f>D82/D81*100</f>
        <v>87.403425856770284</v>
      </c>
      <c r="E83" s="18">
        <f t="shared" ref="E83:J83" si="18">E82/E81*100</f>
        <v>96.638574524440173</v>
      </c>
      <c r="F83" s="18">
        <f t="shared" si="18"/>
        <v>93.73155061642646</v>
      </c>
      <c r="G83" s="18">
        <f t="shared" si="18"/>
        <v>67.750677506775077</v>
      </c>
      <c r="H83" s="18">
        <f t="shared" si="18"/>
        <v>74.65717865474204</v>
      </c>
      <c r="I83" s="18">
        <f t="shared" si="18"/>
        <v>81.488779054234556</v>
      </c>
      <c r="J83" s="18">
        <f t="shared" si="18"/>
        <v>88.948798416141869</v>
      </c>
      <c r="K83" s="11"/>
    </row>
    <row r="84" spans="1:11" ht="15.75">
      <c r="A84" s="9" t="s">
        <v>81</v>
      </c>
      <c r="B84" s="26" t="s">
        <v>46</v>
      </c>
      <c r="C84" s="13"/>
      <c r="D84" s="23"/>
      <c r="E84" s="24"/>
      <c r="F84" s="24"/>
      <c r="G84" s="19"/>
      <c r="H84" s="19"/>
      <c r="I84" s="19"/>
      <c r="J84" s="19"/>
      <c r="K84" s="11"/>
    </row>
    <row r="85" spans="1:11" ht="31.5">
      <c r="A85" s="9"/>
      <c r="B85" s="26" t="s">
        <v>78</v>
      </c>
      <c r="C85" s="13" t="s">
        <v>9</v>
      </c>
      <c r="D85" s="16"/>
      <c r="E85" s="17"/>
      <c r="F85" s="17">
        <v>30.6</v>
      </c>
      <c r="G85" s="17"/>
      <c r="H85" s="17"/>
      <c r="I85" s="17"/>
      <c r="J85" s="17"/>
      <c r="K85" s="11"/>
    </row>
    <row r="86" spans="1:11" ht="15.75">
      <c r="A86" s="5"/>
      <c r="B86" s="26" t="s">
        <v>8</v>
      </c>
      <c r="C86" s="13" t="s">
        <v>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1"/>
    </row>
    <row r="87" spans="1:11" ht="15.75">
      <c r="A87" s="5"/>
      <c r="B87" s="26" t="s">
        <v>10</v>
      </c>
      <c r="C87" s="13" t="s">
        <v>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1"/>
    </row>
    <row r="88" spans="1:11" ht="15.75">
      <c r="A88" s="5"/>
      <c r="B88" s="26" t="s">
        <v>11</v>
      </c>
      <c r="C88" s="13" t="s">
        <v>12</v>
      </c>
      <c r="D88" s="18"/>
      <c r="E88" s="18"/>
      <c r="F88" s="18"/>
      <c r="G88" s="18"/>
      <c r="H88" s="18"/>
      <c r="I88" s="18"/>
      <c r="J88" s="18"/>
      <c r="K88" s="11"/>
    </row>
    <row r="89" spans="1:11" ht="31.5">
      <c r="A89" s="9" t="s">
        <v>82</v>
      </c>
      <c r="B89" s="26" t="s">
        <v>83</v>
      </c>
      <c r="C89" s="13"/>
      <c r="D89" s="14"/>
      <c r="E89" s="19"/>
      <c r="F89" s="19"/>
      <c r="G89" s="19"/>
      <c r="H89" s="19"/>
      <c r="I89" s="19"/>
      <c r="J89" s="19"/>
      <c r="K89" s="11"/>
    </row>
    <row r="90" spans="1:11" ht="31.5">
      <c r="A90" s="9"/>
      <c r="B90" s="26" t="s">
        <v>78</v>
      </c>
      <c r="C90" s="13" t="s">
        <v>9</v>
      </c>
      <c r="D90" s="16">
        <v>5446.7</v>
      </c>
      <c r="E90" s="17">
        <v>2158</v>
      </c>
      <c r="F90" s="17">
        <v>1309.8</v>
      </c>
      <c r="G90" s="17">
        <v>2301.6999999999998</v>
      </c>
      <c r="H90" s="17">
        <v>1130.5</v>
      </c>
      <c r="I90" s="17">
        <v>2231.9</v>
      </c>
      <c r="J90" s="25">
        <v>2579.9</v>
      </c>
      <c r="K90" s="11"/>
    </row>
    <row r="91" spans="1:11" ht="15.75">
      <c r="A91" s="5"/>
      <c r="B91" s="26" t="s">
        <v>8</v>
      </c>
      <c r="C91" s="13" t="s">
        <v>9</v>
      </c>
      <c r="D91" s="18">
        <f>D81</f>
        <v>8167.3</v>
      </c>
      <c r="E91" s="18">
        <v>2076.5</v>
      </c>
      <c r="F91" s="18">
        <v>1727.7</v>
      </c>
      <c r="G91" s="18">
        <v>2324.6999999999998</v>
      </c>
      <c r="H91" s="18">
        <v>1444.63</v>
      </c>
      <c r="I91" s="18">
        <v>2994.4</v>
      </c>
      <c r="J91" s="18">
        <v>4747.8999999999996</v>
      </c>
      <c r="K91" s="11"/>
    </row>
    <row r="92" spans="1:11" ht="15.75">
      <c r="A92" s="5"/>
      <c r="B92" s="26" t="s">
        <v>10</v>
      </c>
      <c r="C92" s="13" t="s">
        <v>9</v>
      </c>
      <c r="D92" s="18">
        <f>D82</f>
        <v>7138.5</v>
      </c>
      <c r="E92" s="18">
        <v>2006.7</v>
      </c>
      <c r="F92" s="18">
        <v>1619.4</v>
      </c>
      <c r="G92" s="18">
        <v>1575</v>
      </c>
      <c r="H92" s="18">
        <v>1078.52</v>
      </c>
      <c r="I92" s="18">
        <v>2440.1</v>
      </c>
      <c r="J92" s="18">
        <v>4223.2</v>
      </c>
      <c r="K92" s="11"/>
    </row>
    <row r="93" spans="1:11" ht="15.75">
      <c r="A93" s="5"/>
      <c r="B93" s="26" t="s">
        <v>11</v>
      </c>
      <c r="C93" s="13" t="s">
        <v>12</v>
      </c>
      <c r="D93" s="18">
        <f>D92/D91*100</f>
        <v>87.403425856770284</v>
      </c>
      <c r="E93" s="18">
        <f t="shared" ref="E93:J93" si="19">E92/E91*100</f>
        <v>96.638574524440173</v>
      </c>
      <c r="F93" s="18">
        <f t="shared" si="19"/>
        <v>93.73155061642646</v>
      </c>
      <c r="G93" s="18">
        <f t="shared" si="19"/>
        <v>67.750677506775077</v>
      </c>
      <c r="H93" s="18">
        <f t="shared" si="19"/>
        <v>74.65717865474204</v>
      </c>
      <c r="I93" s="18">
        <f t="shared" si="19"/>
        <v>81.488779054234556</v>
      </c>
      <c r="J93" s="15">
        <f t="shared" si="19"/>
        <v>88.948798416141869</v>
      </c>
      <c r="K93" s="11"/>
    </row>
    <row r="94" spans="1:11" ht="47.25">
      <c r="A94" s="9" t="s">
        <v>52</v>
      </c>
      <c r="B94" s="26" t="s">
        <v>84</v>
      </c>
      <c r="C94" s="13"/>
      <c r="D94" s="14"/>
      <c r="E94" s="19"/>
      <c r="F94" s="19"/>
      <c r="G94" s="19"/>
      <c r="H94" s="19"/>
      <c r="I94" s="19"/>
      <c r="J94" s="19"/>
      <c r="K94" s="11"/>
    </row>
    <row r="95" spans="1:11" ht="15.75">
      <c r="A95" s="5"/>
      <c r="B95" s="26" t="s">
        <v>49</v>
      </c>
      <c r="C95" s="13" t="s">
        <v>9</v>
      </c>
      <c r="D95" s="18">
        <f>D96+D97</f>
        <v>0</v>
      </c>
      <c r="E95" s="15">
        <f t="shared" ref="E95:J95" si="20">E96+E97</f>
        <v>0</v>
      </c>
      <c r="F95" s="15">
        <f t="shared" si="20"/>
        <v>0</v>
      </c>
      <c r="G95" s="15">
        <f t="shared" si="20"/>
        <v>0</v>
      </c>
      <c r="H95" s="15">
        <f t="shared" si="20"/>
        <v>0</v>
      </c>
      <c r="I95" s="15">
        <f t="shared" si="20"/>
        <v>0</v>
      </c>
      <c r="J95" s="15">
        <f t="shared" si="20"/>
        <v>0</v>
      </c>
      <c r="K95" s="11"/>
    </row>
    <row r="96" spans="1:11" ht="49.5" customHeight="1">
      <c r="A96" s="5"/>
      <c r="B96" s="26" t="s">
        <v>50</v>
      </c>
      <c r="C96" s="13" t="s">
        <v>9</v>
      </c>
      <c r="D96" s="14"/>
      <c r="E96" s="19"/>
      <c r="F96" s="19"/>
      <c r="G96" s="19"/>
      <c r="H96" s="19"/>
      <c r="I96" s="19"/>
      <c r="J96" s="19"/>
      <c r="K96" s="11"/>
    </row>
    <row r="97" spans="1:11" ht="15.75">
      <c r="A97" s="5"/>
      <c r="B97" s="26" t="s">
        <v>51</v>
      </c>
      <c r="C97" s="13" t="s">
        <v>9</v>
      </c>
      <c r="D97" s="14"/>
      <c r="E97" s="19"/>
      <c r="F97" s="19"/>
      <c r="G97" s="19"/>
      <c r="H97" s="19"/>
      <c r="I97" s="19"/>
      <c r="J97" s="19"/>
      <c r="K97" s="11"/>
    </row>
    <row r="98" spans="1:11" ht="31.5">
      <c r="A98" s="9" t="s">
        <v>55</v>
      </c>
      <c r="B98" s="26" t="s">
        <v>85</v>
      </c>
      <c r="C98" s="13"/>
      <c r="D98" s="14"/>
      <c r="E98" s="19"/>
      <c r="F98" s="19"/>
      <c r="G98" s="19"/>
      <c r="H98" s="19"/>
      <c r="I98" s="19"/>
      <c r="J98" s="19"/>
      <c r="K98" s="11"/>
    </row>
    <row r="99" spans="1:11" ht="15.75">
      <c r="A99" s="9"/>
      <c r="B99" s="26" t="s">
        <v>8</v>
      </c>
      <c r="C99" s="13" t="s">
        <v>9</v>
      </c>
      <c r="D99" s="14"/>
      <c r="E99" s="19"/>
      <c r="F99" s="19"/>
      <c r="G99" s="19"/>
      <c r="H99" s="19"/>
      <c r="I99" s="19"/>
      <c r="J99" s="19"/>
      <c r="K99" s="11"/>
    </row>
    <row r="100" spans="1:11" ht="15.75">
      <c r="A100" s="9"/>
      <c r="B100" s="26" t="s">
        <v>10</v>
      </c>
      <c r="C100" s="13" t="s">
        <v>9</v>
      </c>
      <c r="D100" s="14"/>
      <c r="E100" s="19"/>
      <c r="F100" s="19"/>
      <c r="G100" s="19"/>
      <c r="H100" s="19"/>
      <c r="I100" s="19"/>
      <c r="J100" s="19"/>
      <c r="K100" s="11"/>
    </row>
    <row r="101" spans="1:11" ht="47.25">
      <c r="A101" s="9" t="s">
        <v>58</v>
      </c>
      <c r="B101" s="26" t="s">
        <v>53</v>
      </c>
      <c r="C101" s="13"/>
      <c r="D101" s="14"/>
      <c r="E101" s="19"/>
      <c r="F101" s="19"/>
      <c r="G101" s="19"/>
      <c r="H101" s="19"/>
      <c r="I101" s="19"/>
      <c r="J101" s="19"/>
      <c r="K101" s="11"/>
    </row>
    <row r="102" spans="1:11" ht="15.75">
      <c r="A102" s="9"/>
      <c r="B102" s="26" t="s">
        <v>86</v>
      </c>
      <c r="C102" s="13"/>
      <c r="D102" s="31">
        <v>30</v>
      </c>
      <c r="E102" s="29">
        <v>6</v>
      </c>
      <c r="F102" s="29">
        <v>7</v>
      </c>
      <c r="G102" s="29">
        <v>7</v>
      </c>
      <c r="H102" s="29">
        <v>7</v>
      </c>
      <c r="I102" s="29">
        <v>12</v>
      </c>
      <c r="J102" s="29">
        <v>17</v>
      </c>
      <c r="K102" s="11"/>
    </row>
    <row r="103" spans="1:11" ht="15.75">
      <c r="A103" s="9"/>
      <c r="B103" s="26" t="s">
        <v>87</v>
      </c>
      <c r="C103" s="13"/>
      <c r="D103" s="31">
        <v>28</v>
      </c>
      <c r="E103" s="29">
        <v>6</v>
      </c>
      <c r="F103" s="34">
        <v>7</v>
      </c>
      <c r="G103" s="34">
        <v>7</v>
      </c>
      <c r="H103" s="34">
        <v>9</v>
      </c>
      <c r="I103" s="34">
        <v>12</v>
      </c>
      <c r="J103" s="29">
        <v>13</v>
      </c>
      <c r="K103" s="11"/>
    </row>
    <row r="104" spans="1:11" ht="15.75">
      <c r="A104" s="5"/>
      <c r="B104" s="26" t="s">
        <v>88</v>
      </c>
      <c r="C104" s="13" t="s">
        <v>54</v>
      </c>
      <c r="D104" s="31">
        <v>29</v>
      </c>
      <c r="E104" s="30">
        <v>5</v>
      </c>
      <c r="F104" s="35">
        <v>6.5</v>
      </c>
      <c r="G104" s="35">
        <v>6.5</v>
      </c>
      <c r="H104" s="35">
        <v>8.5</v>
      </c>
      <c r="I104" s="35">
        <v>10.5</v>
      </c>
      <c r="J104" s="30">
        <v>13</v>
      </c>
      <c r="K104" s="11"/>
    </row>
    <row r="105" spans="1:11" ht="15.75">
      <c r="A105" s="5"/>
      <c r="B105" s="26" t="s">
        <v>89</v>
      </c>
      <c r="C105" s="13" t="s">
        <v>54</v>
      </c>
      <c r="D105" s="31">
        <v>29</v>
      </c>
      <c r="E105" s="30">
        <v>5</v>
      </c>
      <c r="F105" s="35">
        <v>6.5</v>
      </c>
      <c r="G105" s="35">
        <v>6.5</v>
      </c>
      <c r="H105" s="35">
        <v>8.5</v>
      </c>
      <c r="I105" s="35">
        <v>10.5</v>
      </c>
      <c r="J105" s="30">
        <v>13</v>
      </c>
      <c r="K105" s="11"/>
    </row>
    <row r="106" spans="1:11" ht="47.25">
      <c r="A106" s="9" t="s">
        <v>90</v>
      </c>
      <c r="B106" s="26" t="s">
        <v>56</v>
      </c>
      <c r="C106" s="13"/>
      <c r="D106" s="32"/>
      <c r="E106" s="30"/>
      <c r="F106" s="30"/>
      <c r="G106" s="30"/>
      <c r="H106" s="30"/>
      <c r="I106" s="30"/>
      <c r="J106" s="30"/>
      <c r="K106" s="11"/>
    </row>
    <row r="107" spans="1:11" ht="15.75">
      <c r="A107" s="9"/>
      <c r="B107" s="26" t="s">
        <v>86</v>
      </c>
      <c r="C107" s="13" t="s">
        <v>54</v>
      </c>
      <c r="D107" s="31">
        <f>25+2</f>
        <v>27</v>
      </c>
      <c r="E107" s="30">
        <f>11+2.5</f>
        <v>13.5</v>
      </c>
      <c r="F107" s="30">
        <f>15+0.5</f>
        <v>15.5</v>
      </c>
      <c r="G107" s="30">
        <f>10.5+0.5</f>
        <v>11</v>
      </c>
      <c r="H107" s="30">
        <f>10.5+1</f>
        <v>11.5</v>
      </c>
      <c r="I107" s="30">
        <v>34.799999999999997</v>
      </c>
      <c r="J107" s="30">
        <v>38</v>
      </c>
      <c r="K107" s="11"/>
    </row>
    <row r="108" spans="1:11" ht="15.75">
      <c r="A108" s="9"/>
      <c r="B108" s="26" t="s">
        <v>87</v>
      </c>
      <c r="C108" s="13" t="s">
        <v>54</v>
      </c>
      <c r="D108" s="31">
        <f>25.5+20.5</f>
        <v>46</v>
      </c>
      <c r="E108" s="30">
        <f>6+11+2.5</f>
        <v>19.5</v>
      </c>
      <c r="F108" s="30">
        <f>7+15+0.5</f>
        <v>22.5</v>
      </c>
      <c r="G108" s="30">
        <v>18</v>
      </c>
      <c r="H108" s="30">
        <f>5.5+10.5+1</f>
        <v>17</v>
      </c>
      <c r="I108" s="30">
        <v>50.8</v>
      </c>
      <c r="J108" s="30">
        <v>46</v>
      </c>
      <c r="K108" s="11"/>
    </row>
    <row r="109" spans="1:11" ht="15.75">
      <c r="A109" s="5"/>
      <c r="B109" s="26" t="s">
        <v>88</v>
      </c>
      <c r="C109" s="13" t="s">
        <v>54</v>
      </c>
      <c r="D109" s="31">
        <v>45.5</v>
      </c>
      <c r="E109" s="30">
        <v>20</v>
      </c>
      <c r="F109" s="30">
        <v>22.5</v>
      </c>
      <c r="G109" s="30">
        <v>17</v>
      </c>
      <c r="H109" s="30">
        <v>18</v>
      </c>
      <c r="I109" s="30">
        <v>51.75</v>
      </c>
      <c r="J109" s="30">
        <v>67</v>
      </c>
      <c r="K109" s="11"/>
    </row>
    <row r="110" spans="1:11" ht="15.75">
      <c r="A110" s="5"/>
      <c r="B110" s="26" t="s">
        <v>89</v>
      </c>
      <c r="C110" s="13" t="s">
        <v>54</v>
      </c>
      <c r="D110" s="31">
        <v>45.5</v>
      </c>
      <c r="E110" s="30">
        <v>20</v>
      </c>
      <c r="F110" s="30">
        <v>22.5</v>
      </c>
      <c r="G110" s="30">
        <v>17</v>
      </c>
      <c r="H110" s="30">
        <v>18</v>
      </c>
      <c r="I110" s="30">
        <v>52.75</v>
      </c>
      <c r="J110" s="30">
        <v>67</v>
      </c>
      <c r="K110" s="11"/>
    </row>
    <row r="111" spans="1:11" ht="47.25">
      <c r="A111" s="9" t="s">
        <v>91</v>
      </c>
      <c r="B111" s="26" t="s">
        <v>57</v>
      </c>
      <c r="C111" s="13"/>
      <c r="D111" s="31"/>
      <c r="E111" s="30"/>
      <c r="F111" s="30"/>
      <c r="G111" s="30"/>
      <c r="H111" s="30"/>
      <c r="I111" s="30"/>
      <c r="J111" s="30"/>
      <c r="K111" s="11"/>
    </row>
    <row r="112" spans="1:11" ht="15.75">
      <c r="A112" s="9"/>
      <c r="B112" s="26" t="s">
        <v>86</v>
      </c>
      <c r="C112" s="13" t="s">
        <v>54</v>
      </c>
      <c r="D112" s="31">
        <f>27+2</f>
        <v>29</v>
      </c>
      <c r="E112" s="30">
        <f>15+3</f>
        <v>18</v>
      </c>
      <c r="F112" s="30">
        <f>15+1</f>
        <v>16</v>
      </c>
      <c r="G112" s="30">
        <f>9+1</f>
        <v>10</v>
      </c>
      <c r="H112" s="30">
        <v>14</v>
      </c>
      <c r="I112" s="30">
        <f>37+4</f>
        <v>41</v>
      </c>
      <c r="J112" s="30">
        <v>55</v>
      </c>
      <c r="K112" s="11"/>
    </row>
    <row r="113" spans="1:11" ht="15.75">
      <c r="A113" s="9"/>
      <c r="B113" s="26" t="s">
        <v>87</v>
      </c>
      <c r="C113" s="13" t="s">
        <v>54</v>
      </c>
      <c r="D113" s="31">
        <f>24+20</f>
        <v>44</v>
      </c>
      <c r="E113" s="30">
        <f>6+11+3</f>
        <v>20</v>
      </c>
      <c r="F113" s="30">
        <f>7+14+1</f>
        <v>22</v>
      </c>
      <c r="G113" s="30">
        <f>5+11</f>
        <v>16</v>
      </c>
      <c r="H113" s="30">
        <v>17</v>
      </c>
      <c r="I113" s="30">
        <f>15+35.9+4</f>
        <v>54.9</v>
      </c>
      <c r="J113" s="30">
        <v>58</v>
      </c>
      <c r="K113" s="11"/>
    </row>
    <row r="114" spans="1:11" ht="15.75">
      <c r="A114" s="5"/>
      <c r="B114" s="26" t="s">
        <v>88</v>
      </c>
      <c r="C114" s="13" t="s">
        <v>54</v>
      </c>
      <c r="D114" s="31">
        <v>46</v>
      </c>
      <c r="E114" s="30">
        <v>20</v>
      </c>
      <c r="F114" s="30">
        <v>23</v>
      </c>
      <c r="G114" s="30">
        <v>16</v>
      </c>
      <c r="H114" s="30">
        <v>18</v>
      </c>
      <c r="I114" s="30">
        <v>58</v>
      </c>
      <c r="J114" s="30">
        <v>59</v>
      </c>
      <c r="K114" s="11"/>
    </row>
    <row r="115" spans="1:11" ht="15.75">
      <c r="A115" s="5"/>
      <c r="B115" s="26" t="s">
        <v>89</v>
      </c>
      <c r="C115" s="13" t="s">
        <v>54</v>
      </c>
      <c r="D115" s="31">
        <v>46</v>
      </c>
      <c r="E115" s="30">
        <v>20</v>
      </c>
      <c r="F115" s="30">
        <v>23</v>
      </c>
      <c r="G115" s="30">
        <v>16</v>
      </c>
      <c r="H115" s="30">
        <v>18</v>
      </c>
      <c r="I115" s="30">
        <v>58</v>
      </c>
      <c r="J115" s="30">
        <v>56</v>
      </c>
      <c r="K115" s="11"/>
    </row>
    <row r="116" spans="1:11" ht="19.5" customHeight="1">
      <c r="A116" s="5" t="s">
        <v>58</v>
      </c>
      <c r="B116" s="26" t="s">
        <v>59</v>
      </c>
      <c r="C116" s="13"/>
      <c r="D116" s="32"/>
      <c r="E116" s="29"/>
      <c r="F116" s="29"/>
      <c r="G116" s="29"/>
      <c r="H116" s="29"/>
      <c r="I116" s="29"/>
      <c r="J116" s="29"/>
      <c r="K116" s="11"/>
    </row>
    <row r="117" spans="1:11" ht="15.75">
      <c r="A117" s="5"/>
      <c r="B117" s="26" t="s">
        <v>49</v>
      </c>
      <c r="C117" s="13" t="s">
        <v>60</v>
      </c>
      <c r="D117" s="30">
        <f>D118+D119+D120</f>
        <v>5</v>
      </c>
      <c r="E117" s="30">
        <f t="shared" ref="E117:J117" si="21">E118+E119+E120</f>
        <v>3</v>
      </c>
      <c r="F117" s="30">
        <f t="shared" si="21"/>
        <v>3</v>
      </c>
      <c r="G117" s="30">
        <f t="shared" si="21"/>
        <v>4</v>
      </c>
      <c r="H117" s="30">
        <f t="shared" si="21"/>
        <v>3</v>
      </c>
      <c r="I117" s="30">
        <f t="shared" si="21"/>
        <v>3</v>
      </c>
      <c r="J117" s="30">
        <f t="shared" si="21"/>
        <v>4</v>
      </c>
      <c r="K117" s="11"/>
    </row>
    <row r="118" spans="1:11" ht="15.75">
      <c r="A118" s="5"/>
      <c r="B118" s="26" t="s">
        <v>61</v>
      </c>
      <c r="C118" s="13" t="s">
        <v>60</v>
      </c>
      <c r="D118" s="30">
        <v>5</v>
      </c>
      <c r="E118" s="29">
        <v>3</v>
      </c>
      <c r="F118" s="29">
        <v>3</v>
      </c>
      <c r="G118" s="29">
        <v>4</v>
      </c>
      <c r="H118" s="29">
        <v>3</v>
      </c>
      <c r="I118" s="29">
        <v>3</v>
      </c>
      <c r="J118" s="29">
        <v>3</v>
      </c>
      <c r="K118" s="11"/>
    </row>
    <row r="119" spans="1:11" ht="15.75">
      <c r="A119" s="5"/>
      <c r="B119" s="26" t="s">
        <v>62</v>
      </c>
      <c r="C119" s="13" t="s">
        <v>60</v>
      </c>
      <c r="D119" s="32"/>
      <c r="E119" s="33"/>
      <c r="F119" s="29"/>
      <c r="G119" s="29"/>
      <c r="H119" s="29"/>
      <c r="I119" s="29"/>
      <c r="J119" s="29">
        <v>1</v>
      </c>
      <c r="K119" s="11"/>
    </row>
    <row r="120" spans="1:11" ht="15.75">
      <c r="A120" s="5"/>
      <c r="B120" s="26" t="s">
        <v>63</v>
      </c>
      <c r="C120" s="13" t="s">
        <v>60</v>
      </c>
      <c r="D120" s="32"/>
      <c r="E120" s="33"/>
      <c r="F120" s="29"/>
      <c r="G120" s="33"/>
      <c r="H120" s="33"/>
      <c r="I120" s="29"/>
      <c r="J120" s="29">
        <v>0</v>
      </c>
      <c r="K120" s="11"/>
    </row>
    <row r="121" spans="1:11" ht="15.75">
      <c r="A121" s="4" t="s">
        <v>64</v>
      </c>
    </row>
    <row r="122" spans="1:11" ht="15.75">
      <c r="A122" s="4"/>
    </row>
    <row r="124" spans="1:11">
      <c r="F124" s="12"/>
    </row>
  </sheetData>
  <mergeCells count="20">
    <mergeCell ref="I1:J1"/>
    <mergeCell ref="G2:J2"/>
    <mergeCell ref="G3:J3"/>
    <mergeCell ref="G4:J4"/>
    <mergeCell ref="A6:J6"/>
    <mergeCell ref="A14:A15"/>
    <mergeCell ref="J14:J15"/>
    <mergeCell ref="A9:J9"/>
    <mergeCell ref="A8:J8"/>
    <mergeCell ref="A7:J7"/>
    <mergeCell ref="A10:J10"/>
    <mergeCell ref="E14:E15"/>
    <mergeCell ref="A11:D11"/>
    <mergeCell ref="F14:F15"/>
    <mergeCell ref="G14:G15"/>
    <mergeCell ref="H14:H15"/>
    <mergeCell ref="I14:I15"/>
    <mergeCell ref="B14:B15"/>
    <mergeCell ref="C14:C15"/>
    <mergeCell ref="D14:D1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2015-03-23T12:43:30Z</dcterms:modified>
</cp:coreProperties>
</file>