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00" yWindow="-192" windowWidth="10740" windowHeight="10092"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таб.3" sheetId="13" r:id="rId4"/>
    <sheet name="Показатели таб.4" sheetId="5" r:id="rId5"/>
    <sheet name="пояснения таб. 5" sheetId="11" r:id="rId6"/>
  </sheets>
  <definedNames>
    <definedName name="_xlnm._FilterDatabase" localSheetId="2" hidden="1">'Выполнение работ'!$A$3:$O$70</definedName>
    <definedName name="_xlnm._FilterDatabase" localSheetId="3" hidden="1">'Финансирование таб.3'!$D$2:$D$421</definedName>
    <definedName name="BossProviderVariable?_82e37b92_8454_493a_a09e_e1f9ab66b426" hidden="1">"25_01_2006"</definedName>
    <definedName name="_xlnm.Print_Titles" localSheetId="2">'Выполнение работ'!$3:$3</definedName>
    <definedName name="_xlnm.Print_Titles" localSheetId="4">'Показатели таб.4'!$5:$7</definedName>
    <definedName name="_xlnm.Print_Titles" localSheetId="3">'Финансирование таб.3'!$6:$9</definedName>
    <definedName name="_xlnm.Print_Area" localSheetId="2">'Выполнение работ'!$A$1:$Q$81</definedName>
    <definedName name="_xlnm.Print_Area" localSheetId="4">'Показатели таб.4'!$A$1:$AQ$42</definedName>
    <definedName name="_xlnm.Print_Area" localSheetId="5">'пояснения таб. 5'!$A$1:$C$33</definedName>
  </definedNames>
  <calcPr calcId="125725"/>
</workbook>
</file>

<file path=xl/calcChain.xml><?xml version="1.0" encoding="utf-8"?>
<calcChain xmlns="http://schemas.openxmlformats.org/spreadsheetml/2006/main">
  <c r="AQ381" i="13"/>
  <c r="AQ379"/>
  <c r="G375"/>
  <c r="G374"/>
  <c r="G373"/>
  <c r="AI375"/>
  <c r="AI374"/>
  <c r="AI373"/>
  <c r="AI372"/>
  <c r="AH375"/>
  <c r="AH374"/>
  <c r="AH373"/>
  <c r="AH372" s="1"/>
  <c r="AQ373"/>
  <c r="AQ372"/>
  <c r="AP373"/>
  <c r="AR332"/>
  <c r="AQ152"/>
  <c r="AQ153"/>
  <c r="AP153"/>
  <c r="AP12"/>
  <c r="AP11"/>
  <c r="AP297"/>
  <c r="F185"/>
  <c r="AW185" s="1"/>
  <c r="AW182" s="1"/>
  <c r="AQ185"/>
  <c r="AO182"/>
  <c r="AQ146"/>
  <c r="AP145"/>
  <c r="G81"/>
  <c r="F81"/>
  <c r="AW81"/>
  <c r="AQ81"/>
  <c r="AP79"/>
  <c r="AQ79" s="1"/>
  <c r="AO79"/>
  <c r="AO373"/>
  <c r="E374"/>
  <c r="E375"/>
  <c r="E373"/>
  <c r="AR375"/>
  <c r="AR374"/>
  <c r="AR373"/>
  <c r="AO375"/>
  <c r="AO374"/>
  <c r="AJ375"/>
  <c r="AJ374"/>
  <c r="AJ373"/>
  <c r="AO153"/>
  <c r="AO155"/>
  <c r="AO154"/>
  <c r="AJ155"/>
  <c r="AJ154"/>
  <c r="AJ153"/>
  <c r="AW269"/>
  <c r="AW90"/>
  <c r="AN213"/>
  <c r="AM213"/>
  <c r="AJ213"/>
  <c r="AH213"/>
  <c r="F213" s="1"/>
  <c r="F210" s="1"/>
  <c r="AE213"/>
  <c r="E213"/>
  <c r="E220"/>
  <c r="AN220"/>
  <c r="AD220"/>
  <c r="AH210"/>
  <c r="AE210"/>
  <c r="AN325"/>
  <c r="AW325"/>
  <c r="AN206"/>
  <c r="AN332"/>
  <c r="AN216"/>
  <c r="AN171"/>
  <c r="AO372" l="1"/>
  <c r="AO152"/>
  <c r="AR372"/>
  <c r="AI213"/>
  <c r="F79"/>
  <c r="AJ152"/>
  <c r="AR213"/>
  <c r="AR210" s="1"/>
  <c r="AJ372"/>
  <c r="AO145"/>
  <c r="AQ145" s="1"/>
  <c r="AE9" i="5" l="1"/>
  <c r="E145" i="13"/>
  <c r="AI255"/>
  <c r="AI297"/>
  <c r="AI185"/>
  <c r="AI290"/>
  <c r="AI220"/>
  <c r="AI332"/>
  <c r="L181"/>
  <c r="L178"/>
  <c r="K181"/>
  <c r="M181" s="1"/>
  <c r="F181"/>
  <c r="F180"/>
  <c r="F179"/>
  <c r="F177"/>
  <c r="F176"/>
  <c r="F167"/>
  <c r="F166"/>
  <c r="F165"/>
  <c r="F164"/>
  <c r="F163"/>
  <c r="F162"/>
  <c r="F174"/>
  <c r="F173"/>
  <c r="F172"/>
  <c r="F171"/>
  <c r="F170"/>
  <c r="F169"/>
  <c r="F188"/>
  <c r="F187"/>
  <c r="F186"/>
  <c r="F184"/>
  <c r="F183"/>
  <c r="AH175"/>
  <c r="AI216"/>
  <c r="F335"/>
  <c r="F334"/>
  <c r="F333"/>
  <c r="F332"/>
  <c r="F331"/>
  <c r="F330"/>
  <c r="F328"/>
  <c r="F327"/>
  <c r="F326"/>
  <c r="F325"/>
  <c r="F324"/>
  <c r="F323"/>
  <c r="F321"/>
  <c r="F320"/>
  <c r="F319"/>
  <c r="F318"/>
  <c r="F317"/>
  <c r="F316"/>
  <c r="F314"/>
  <c r="F313"/>
  <c r="F312"/>
  <c r="F311"/>
  <c r="F310"/>
  <c r="F309"/>
  <c r="F307"/>
  <c r="F306"/>
  <c r="F305"/>
  <c r="F304"/>
  <c r="F303"/>
  <c r="F302"/>
  <c r="F300"/>
  <c r="F299"/>
  <c r="F298"/>
  <c r="F297"/>
  <c r="AW297" s="1"/>
  <c r="F296"/>
  <c r="F295"/>
  <c r="F293"/>
  <c r="F292"/>
  <c r="F291"/>
  <c r="F290"/>
  <c r="F289"/>
  <c r="F288"/>
  <c r="F286"/>
  <c r="F285"/>
  <c r="F284"/>
  <c r="F283"/>
  <c r="F282"/>
  <c r="F281"/>
  <c r="F279"/>
  <c r="F278"/>
  <c r="F277"/>
  <c r="F276"/>
  <c r="F275"/>
  <c r="F274"/>
  <c r="F272"/>
  <c r="F271"/>
  <c r="F270"/>
  <c r="F269"/>
  <c r="F268"/>
  <c r="F267"/>
  <c r="F265"/>
  <c r="F264"/>
  <c r="F263"/>
  <c r="F262"/>
  <c r="F261"/>
  <c r="F260"/>
  <c r="F258"/>
  <c r="F257"/>
  <c r="F256"/>
  <c r="F255"/>
  <c r="G255" s="1"/>
  <c r="F254"/>
  <c r="F253"/>
  <c r="F251"/>
  <c r="F250"/>
  <c r="F249"/>
  <c r="F248"/>
  <c r="F247"/>
  <c r="F246"/>
  <c r="F244"/>
  <c r="F243"/>
  <c r="F242"/>
  <c r="F241"/>
  <c r="F240"/>
  <c r="F239"/>
  <c r="F237"/>
  <c r="F236"/>
  <c r="F235"/>
  <c r="F234"/>
  <c r="F233"/>
  <c r="F232"/>
  <c r="F230"/>
  <c r="F229"/>
  <c r="F228"/>
  <c r="F227"/>
  <c r="F226"/>
  <c r="F225"/>
  <c r="F223"/>
  <c r="F222"/>
  <c r="F221"/>
  <c r="F219"/>
  <c r="F218"/>
  <c r="F216"/>
  <c r="AR216" s="1"/>
  <c r="F215"/>
  <c r="F214"/>
  <c r="F212"/>
  <c r="F211"/>
  <c r="F209"/>
  <c r="F208"/>
  <c r="F207"/>
  <c r="F206"/>
  <c r="AR206" s="1"/>
  <c r="F205"/>
  <c r="F204"/>
  <c r="F202"/>
  <c r="F201"/>
  <c r="F200"/>
  <c r="F199"/>
  <c r="F198"/>
  <c r="F197"/>
  <c r="F192"/>
  <c r="F191"/>
  <c r="F190"/>
  <c r="AI192"/>
  <c r="G141"/>
  <c r="F139"/>
  <c r="F138" s="1"/>
  <c r="F140"/>
  <c r="G140" s="1"/>
  <c r="F141"/>
  <c r="AW141"/>
  <c r="AW138" s="1"/>
  <c r="AI141"/>
  <c r="AI140"/>
  <c r="AI139"/>
  <c r="AH138"/>
  <c r="F131"/>
  <c r="F133"/>
  <c r="G133" s="1"/>
  <c r="AH131"/>
  <c r="AE131"/>
  <c r="AI133"/>
  <c r="AI131" l="1"/>
  <c r="K178"/>
  <c r="G139"/>
  <c r="F178"/>
  <c r="AI178"/>
  <c r="AE175"/>
  <c r="AI175" s="1"/>
  <c r="AI74" l="1"/>
  <c r="AI73"/>
  <c r="AW74"/>
  <c r="AW73"/>
  <c r="AH71"/>
  <c r="AE71"/>
  <c r="F74"/>
  <c r="F73"/>
  <c r="AI71" l="1"/>
  <c r="AW71"/>
  <c r="E153"/>
  <c r="F151"/>
  <c r="E151"/>
  <c r="F150"/>
  <c r="E150"/>
  <c r="F149"/>
  <c r="E149"/>
  <c r="F148"/>
  <c r="F147"/>
  <c r="F146"/>
  <c r="G146" s="1"/>
  <c r="AE145"/>
  <c r="F145"/>
  <c r="G145" s="1"/>
  <c r="AD297"/>
  <c r="V297"/>
  <c r="AD206"/>
  <c r="AD185"/>
  <c r="AR215"/>
  <c r="AR214"/>
  <c r="E181"/>
  <c r="E178" s="1"/>
  <c r="E171"/>
  <c r="G290"/>
  <c r="AD290"/>
  <c r="AW283"/>
  <c r="AD283"/>
  <c r="G164"/>
  <c r="AD332"/>
  <c r="AD164"/>
  <c r="F111"/>
  <c r="AD111"/>
  <c r="AC108"/>
  <c r="AD108" s="1"/>
  <c r="Z108"/>
  <c r="S9" i="5"/>
  <c r="P9"/>
  <c r="E9"/>
  <c r="F9"/>
  <c r="O9"/>
  <c r="N9"/>
  <c r="AW171" i="13" l="1"/>
  <c r="G171"/>
  <c r="G213"/>
  <c r="G9" i="5"/>
  <c r="AE373" i="13"/>
  <c r="AX342"/>
  <c r="AW342"/>
  <c r="AX341"/>
  <c r="AW341"/>
  <c r="AX340"/>
  <c r="AW340"/>
  <c r="AX339"/>
  <c r="AX338"/>
  <c r="AW338"/>
  <c r="AX337"/>
  <c r="AW337"/>
  <c r="AS342"/>
  <c r="AR342"/>
  <c r="AS341"/>
  <c r="AR341"/>
  <c r="AS340"/>
  <c r="AR340"/>
  <c r="AS339"/>
  <c r="AS338"/>
  <c r="AR338"/>
  <c r="AS337"/>
  <c r="AR337"/>
  <c r="AP342"/>
  <c r="AO342"/>
  <c r="AP341"/>
  <c r="AO341"/>
  <c r="AP340"/>
  <c r="AO340"/>
  <c r="AP339"/>
  <c r="AO339"/>
  <c r="AP338"/>
  <c r="AO338"/>
  <c r="AP337"/>
  <c r="AO337"/>
  <c r="AK342"/>
  <c r="AJ342"/>
  <c r="AK341"/>
  <c r="AJ341"/>
  <c r="AK340"/>
  <c r="AJ340"/>
  <c r="AK339"/>
  <c r="AJ339"/>
  <c r="AK338"/>
  <c r="AJ338"/>
  <c r="AK337"/>
  <c r="AJ337"/>
  <c r="AF342"/>
  <c r="AE342"/>
  <c r="AF341"/>
  <c r="AE341"/>
  <c r="AF340"/>
  <c r="AE340"/>
  <c r="AF339"/>
  <c r="AE339"/>
  <c r="AF338"/>
  <c r="AE338"/>
  <c r="AF337"/>
  <c r="AE337"/>
  <c r="AA342"/>
  <c r="AB342" s="1"/>
  <c r="Z342"/>
  <c r="AA341"/>
  <c r="Z341"/>
  <c r="AA340"/>
  <c r="Z340"/>
  <c r="AA339"/>
  <c r="Z339"/>
  <c r="AA338"/>
  <c r="Z338"/>
  <c r="AA337"/>
  <c r="Z337"/>
  <c r="X342"/>
  <c r="W342"/>
  <c r="X341"/>
  <c r="W341"/>
  <c r="X340"/>
  <c r="W340"/>
  <c r="X339"/>
  <c r="W339"/>
  <c r="X338"/>
  <c r="W338"/>
  <c r="X337"/>
  <c r="W337"/>
  <c r="W336" s="1"/>
  <c r="AU342"/>
  <c r="AU341"/>
  <c r="AU340"/>
  <c r="AU339"/>
  <c r="AU338"/>
  <c r="AU337"/>
  <c r="AM342"/>
  <c r="AM341"/>
  <c r="AM340"/>
  <c r="AM339"/>
  <c r="AM338"/>
  <c r="AM337"/>
  <c r="AH342"/>
  <c r="AH341"/>
  <c r="AH340"/>
  <c r="AH339"/>
  <c r="AH338"/>
  <c r="AH337"/>
  <c r="AC342"/>
  <c r="AC341"/>
  <c r="AC340"/>
  <c r="AC339"/>
  <c r="AC338"/>
  <c r="AC337"/>
  <c r="U342"/>
  <c r="T342"/>
  <c r="U341"/>
  <c r="T341"/>
  <c r="U340"/>
  <c r="T340"/>
  <c r="U339"/>
  <c r="T339"/>
  <c r="U338"/>
  <c r="T338"/>
  <c r="U337"/>
  <c r="T337"/>
  <c r="R342"/>
  <c r="Q342"/>
  <c r="R341"/>
  <c r="Q341"/>
  <c r="R340"/>
  <c r="Q340"/>
  <c r="R339"/>
  <c r="Q339"/>
  <c r="R338"/>
  <c r="Q338"/>
  <c r="R337"/>
  <c r="Q337"/>
  <c r="O342"/>
  <c r="N342"/>
  <c r="O341"/>
  <c r="N341"/>
  <c r="O340"/>
  <c r="N340"/>
  <c r="O338"/>
  <c r="N338"/>
  <c r="O337"/>
  <c r="N337"/>
  <c r="L342"/>
  <c r="K342"/>
  <c r="L341"/>
  <c r="K341"/>
  <c r="L340"/>
  <c r="F340" s="1"/>
  <c r="K340"/>
  <c r="L339"/>
  <c r="L338"/>
  <c r="K338"/>
  <c r="L337"/>
  <c r="K337"/>
  <c r="I342"/>
  <c r="H342"/>
  <c r="I341"/>
  <c r="H341"/>
  <c r="I340"/>
  <c r="H340"/>
  <c r="I339"/>
  <c r="H339"/>
  <c r="I338"/>
  <c r="H338"/>
  <c r="I337"/>
  <c r="H337"/>
  <c r="Q336" l="1"/>
  <c r="T336"/>
  <c r="AC336"/>
  <c r="AM336"/>
  <c r="AU336"/>
  <c r="Y339"/>
  <c r="H336"/>
  <c r="I336"/>
  <c r="F337"/>
  <c r="L336"/>
  <c r="R336"/>
  <c r="U336"/>
  <c r="AA336"/>
  <c r="AB336" s="1"/>
  <c r="AF336"/>
  <c r="AL342"/>
  <c r="AS336"/>
  <c r="AX336"/>
  <c r="F338"/>
  <c r="AP336"/>
  <c r="Z336"/>
  <c r="AG339"/>
  <c r="AO336"/>
  <c r="AT342"/>
  <c r="AK336"/>
  <c r="AJ336"/>
  <c r="AL336" s="1"/>
  <c r="F341"/>
  <c r="F342"/>
  <c r="AG342"/>
  <c r="AH336"/>
  <c r="AL339"/>
  <c r="AE336"/>
  <c r="AB339"/>
  <c r="X336"/>
  <c r="Y336" s="1"/>
  <c r="AW227"/>
  <c r="AW224" s="1"/>
  <c r="AX128"/>
  <c r="AW128"/>
  <c r="AX127"/>
  <c r="AW127"/>
  <c r="AX126"/>
  <c r="AW126"/>
  <c r="AX125"/>
  <c r="AW125"/>
  <c r="AX124"/>
  <c r="AX123"/>
  <c r="AW123"/>
  <c r="AU128"/>
  <c r="AT128"/>
  <c r="AS128"/>
  <c r="AR128"/>
  <c r="AU127"/>
  <c r="AT127"/>
  <c r="AS127"/>
  <c r="AR127"/>
  <c r="AU126"/>
  <c r="AT126"/>
  <c r="AS126"/>
  <c r="AR126"/>
  <c r="AU125"/>
  <c r="AT125"/>
  <c r="AS125"/>
  <c r="AR125"/>
  <c r="AU124"/>
  <c r="AT124"/>
  <c r="AS124"/>
  <c r="AR124"/>
  <c r="AU123"/>
  <c r="AT123"/>
  <c r="AS123"/>
  <c r="AS122" s="1"/>
  <c r="AU122"/>
  <c r="AT122"/>
  <c r="AP128"/>
  <c r="AO128"/>
  <c r="AP127"/>
  <c r="AO127"/>
  <c r="AP126"/>
  <c r="AO126"/>
  <c r="AP125"/>
  <c r="AO125"/>
  <c r="AP124"/>
  <c r="AO124"/>
  <c r="AP123"/>
  <c r="AO123"/>
  <c r="AO122" s="1"/>
  <c r="AM128"/>
  <c r="AL128"/>
  <c r="AK128"/>
  <c r="AJ128"/>
  <c r="AM127"/>
  <c r="AL127"/>
  <c r="AK127"/>
  <c r="AJ127"/>
  <c r="AM126"/>
  <c r="AL126"/>
  <c r="AK126"/>
  <c r="AJ126"/>
  <c r="AM125"/>
  <c r="AL125"/>
  <c r="AK125"/>
  <c r="AJ125"/>
  <c r="AM124"/>
  <c r="AL124"/>
  <c r="AK124"/>
  <c r="AJ124"/>
  <c r="AM123"/>
  <c r="AL123"/>
  <c r="AK123"/>
  <c r="AK122" s="1"/>
  <c r="AJ123"/>
  <c r="AM122"/>
  <c r="AL122"/>
  <c r="AJ122"/>
  <c r="AH128"/>
  <c r="AG128"/>
  <c r="AF128"/>
  <c r="AE128"/>
  <c r="AH127"/>
  <c r="AG127"/>
  <c r="AF127"/>
  <c r="AE127"/>
  <c r="AH126"/>
  <c r="AG126"/>
  <c r="AF126"/>
  <c r="AE126"/>
  <c r="AH125"/>
  <c r="AG125"/>
  <c r="AF125"/>
  <c r="AE125"/>
  <c r="AH124"/>
  <c r="AG124"/>
  <c r="AF124"/>
  <c r="AE124"/>
  <c r="AH123"/>
  <c r="AG123"/>
  <c r="AF123"/>
  <c r="AF122" s="1"/>
  <c r="AE123"/>
  <c r="AH122"/>
  <c r="AG122"/>
  <c r="AC128"/>
  <c r="AB128"/>
  <c r="AA128"/>
  <c r="Z128"/>
  <c r="AC127"/>
  <c r="AB127"/>
  <c r="AA127"/>
  <c r="Z127"/>
  <c r="AC126"/>
  <c r="AB126"/>
  <c r="AA126"/>
  <c r="Z126"/>
  <c r="AC125"/>
  <c r="AB125"/>
  <c r="AA125"/>
  <c r="Z125"/>
  <c r="AC124"/>
  <c r="AB124"/>
  <c r="AA124"/>
  <c r="Z124"/>
  <c r="AC123"/>
  <c r="AB123"/>
  <c r="AB122" s="1"/>
  <c r="AA123"/>
  <c r="AA122" s="1"/>
  <c r="Z123"/>
  <c r="Z122" s="1"/>
  <c r="AX122" l="1"/>
  <c r="AG336"/>
  <c r="AC122"/>
  <c r="AE122"/>
  <c r="AP122"/>
  <c r="AJ71"/>
  <c r="AE138" l="1"/>
  <c r="AI138" s="1"/>
  <c r="AX385" l="1"/>
  <c r="AW385"/>
  <c r="AX384"/>
  <c r="AW384"/>
  <c r="AX383"/>
  <c r="AW383"/>
  <c r="AX382"/>
  <c r="AW382"/>
  <c r="AX381"/>
  <c r="AX380"/>
  <c r="AX379" s="1"/>
  <c r="AW380"/>
  <c r="AS385"/>
  <c r="AR385"/>
  <c r="AS384"/>
  <c r="AR384"/>
  <c r="AS383"/>
  <c r="AR383"/>
  <c r="AS382"/>
  <c r="AR382"/>
  <c r="AS381"/>
  <c r="AR381"/>
  <c r="AS380"/>
  <c r="AS379" s="1"/>
  <c r="AP385"/>
  <c r="AO385"/>
  <c r="AP384"/>
  <c r="AO384"/>
  <c r="AP383"/>
  <c r="AO383"/>
  <c r="AP382"/>
  <c r="AO382"/>
  <c r="AP381"/>
  <c r="AO381"/>
  <c r="AO379" s="1"/>
  <c r="AP380"/>
  <c r="AO380"/>
  <c r="AK385"/>
  <c r="AJ385"/>
  <c r="AK384"/>
  <c r="AJ384"/>
  <c r="AK383"/>
  <c r="AJ383"/>
  <c r="AK382"/>
  <c r="AJ382"/>
  <c r="AK381"/>
  <c r="AJ381"/>
  <c r="AK380"/>
  <c r="AJ380"/>
  <c r="AJ379"/>
  <c r="AF385"/>
  <c r="AE385"/>
  <c r="AF384"/>
  <c r="AE384"/>
  <c r="AF383"/>
  <c r="AE383"/>
  <c r="AF382"/>
  <c r="AE382"/>
  <c r="AF381"/>
  <c r="AE381"/>
  <c r="AF380"/>
  <c r="AF379" s="1"/>
  <c r="AE380"/>
  <c r="AE379" s="1"/>
  <c r="AA385"/>
  <c r="Z385"/>
  <c r="AA384"/>
  <c r="Z384"/>
  <c r="AA383"/>
  <c r="Z383"/>
  <c r="AA382"/>
  <c r="Z382"/>
  <c r="AA381"/>
  <c r="Z381"/>
  <c r="AA380"/>
  <c r="AA379" s="1"/>
  <c r="Z380"/>
  <c r="X385"/>
  <c r="W385"/>
  <c r="X384"/>
  <c r="W384"/>
  <c r="X383"/>
  <c r="W383"/>
  <c r="X382"/>
  <c r="W382"/>
  <c r="X381"/>
  <c r="W381"/>
  <c r="X380"/>
  <c r="X379" s="1"/>
  <c r="W380"/>
  <c r="U385"/>
  <c r="T385"/>
  <c r="U384"/>
  <c r="T384"/>
  <c r="U383"/>
  <c r="T383"/>
  <c r="U382"/>
  <c r="T382"/>
  <c r="U381"/>
  <c r="T381"/>
  <c r="U380"/>
  <c r="U379" s="1"/>
  <c r="T380"/>
  <c r="R385"/>
  <c r="Q385"/>
  <c r="R384"/>
  <c r="Q384"/>
  <c r="R383"/>
  <c r="Q383"/>
  <c r="R382"/>
  <c r="Q382"/>
  <c r="R381"/>
  <c r="Q381"/>
  <c r="R380"/>
  <c r="Q380"/>
  <c r="O385"/>
  <c r="N385"/>
  <c r="O384"/>
  <c r="N384"/>
  <c r="O383"/>
  <c r="N383"/>
  <c r="O382"/>
  <c r="N382"/>
  <c r="O381"/>
  <c r="N381"/>
  <c r="O380"/>
  <c r="N380"/>
  <c r="O379"/>
  <c r="L385"/>
  <c r="K385"/>
  <c r="L384"/>
  <c r="K384"/>
  <c r="L383"/>
  <c r="K383"/>
  <c r="L382"/>
  <c r="K382"/>
  <c r="L381"/>
  <c r="K381"/>
  <c r="L380"/>
  <c r="K380"/>
  <c r="L379"/>
  <c r="I385"/>
  <c r="F385" s="1"/>
  <c r="H385"/>
  <c r="I384"/>
  <c r="F384" s="1"/>
  <c r="H384"/>
  <c r="I383"/>
  <c r="F383" s="1"/>
  <c r="H383"/>
  <c r="I382"/>
  <c r="F382" s="1"/>
  <c r="H382"/>
  <c r="I381"/>
  <c r="H381"/>
  <c r="I380"/>
  <c r="F380" s="1"/>
  <c r="H380"/>
  <c r="E381"/>
  <c r="AX378"/>
  <c r="AW378"/>
  <c r="AX377"/>
  <c r="AW377"/>
  <c r="AX376"/>
  <c r="AW376"/>
  <c r="AX375"/>
  <c r="AW375"/>
  <c r="AX374"/>
  <c r="AW374"/>
  <c r="AX373"/>
  <c r="AW373"/>
  <c r="AS378"/>
  <c r="AR378"/>
  <c r="AS377"/>
  <c r="AR377"/>
  <c r="AS376"/>
  <c r="AR376"/>
  <c r="AS375"/>
  <c r="AS374"/>
  <c r="AS373"/>
  <c r="AS372" s="1"/>
  <c r="AP378"/>
  <c r="AO378"/>
  <c r="AP377"/>
  <c r="AO377"/>
  <c r="AP376"/>
  <c r="AO376"/>
  <c r="AP375"/>
  <c r="AP374"/>
  <c r="AK378"/>
  <c r="AJ378"/>
  <c r="AK377"/>
  <c r="AJ377"/>
  <c r="AK376"/>
  <c r="AJ376"/>
  <c r="AK375"/>
  <c r="AK374"/>
  <c r="AK373"/>
  <c r="AF378"/>
  <c r="AE378"/>
  <c r="AF377"/>
  <c r="AE377"/>
  <c r="AF376"/>
  <c r="AE376"/>
  <c r="AF375"/>
  <c r="AE375"/>
  <c r="AF374"/>
  <c r="AE374"/>
  <c r="AF373"/>
  <c r="AA378"/>
  <c r="Z378"/>
  <c r="AA377"/>
  <c r="Z377"/>
  <c r="AA376"/>
  <c r="Z376"/>
  <c r="AA375"/>
  <c r="Z375"/>
  <c r="AA374"/>
  <c r="Z374"/>
  <c r="AA373"/>
  <c r="AA372" s="1"/>
  <c r="Z373"/>
  <c r="X378"/>
  <c r="W378"/>
  <c r="X377"/>
  <c r="W377"/>
  <c r="X376"/>
  <c r="W376"/>
  <c r="X375"/>
  <c r="W375"/>
  <c r="X374"/>
  <c r="W374"/>
  <c r="X373"/>
  <c r="W373"/>
  <c r="U378"/>
  <c r="T378"/>
  <c r="U377"/>
  <c r="T377"/>
  <c r="U376"/>
  <c r="T376"/>
  <c r="U375"/>
  <c r="T375"/>
  <c r="U374"/>
  <c r="T374"/>
  <c r="U373"/>
  <c r="T373"/>
  <c r="U372"/>
  <c r="R378"/>
  <c r="Q378"/>
  <c r="R377"/>
  <c r="Q377"/>
  <c r="R376"/>
  <c r="Q376"/>
  <c r="R375"/>
  <c r="Q375"/>
  <c r="R374"/>
  <c r="Q374"/>
  <c r="R373"/>
  <c r="Q373"/>
  <c r="O378"/>
  <c r="N378"/>
  <c r="O377"/>
  <c r="N377"/>
  <c r="O376"/>
  <c r="N376"/>
  <c r="O375"/>
  <c r="N375"/>
  <c r="O374"/>
  <c r="N374"/>
  <c r="O373"/>
  <c r="N373"/>
  <c r="L378"/>
  <c r="K378"/>
  <c r="L377"/>
  <c r="K377"/>
  <c r="L376"/>
  <c r="K376"/>
  <c r="L375"/>
  <c r="K375"/>
  <c r="L374"/>
  <c r="K374"/>
  <c r="L373"/>
  <c r="K373"/>
  <c r="K372" s="1"/>
  <c r="I378"/>
  <c r="F378" s="1"/>
  <c r="H378"/>
  <c r="I377"/>
  <c r="F377" s="1"/>
  <c r="H377"/>
  <c r="I376"/>
  <c r="F376" s="1"/>
  <c r="H376"/>
  <c r="I375"/>
  <c r="F375" s="1"/>
  <c r="H375"/>
  <c r="I374"/>
  <c r="F374" s="1"/>
  <c r="H374"/>
  <c r="I373"/>
  <c r="H373"/>
  <c r="E372"/>
  <c r="AX371"/>
  <c r="AW371"/>
  <c r="AX370"/>
  <c r="AW370"/>
  <c r="AX369"/>
  <c r="AW369"/>
  <c r="AX368"/>
  <c r="AW368"/>
  <c r="AX367"/>
  <c r="AW367"/>
  <c r="AX366"/>
  <c r="AW366"/>
  <c r="AU371"/>
  <c r="AT371"/>
  <c r="AS371"/>
  <c r="AR371"/>
  <c r="AU370"/>
  <c r="AT370"/>
  <c r="AS370"/>
  <c r="AR370"/>
  <c r="AU369"/>
  <c r="AT369"/>
  <c r="AS369"/>
  <c r="AR369"/>
  <c r="AU368"/>
  <c r="AT368"/>
  <c r="AS368"/>
  <c r="AR368"/>
  <c r="AU367"/>
  <c r="AT367"/>
  <c r="AS367"/>
  <c r="AR367"/>
  <c r="AU366"/>
  <c r="AT366"/>
  <c r="AT365" s="1"/>
  <c r="AS366"/>
  <c r="AS365" s="1"/>
  <c r="AR366"/>
  <c r="AR365" s="1"/>
  <c r="AU365"/>
  <c r="AP371"/>
  <c r="AO371"/>
  <c r="AP370"/>
  <c r="AO370"/>
  <c r="AP369"/>
  <c r="AO369"/>
  <c r="AP368"/>
  <c r="AP367"/>
  <c r="AP366"/>
  <c r="AM371"/>
  <c r="AL371"/>
  <c r="AK371"/>
  <c r="AJ371"/>
  <c r="AM370"/>
  <c r="AL370"/>
  <c r="AK370"/>
  <c r="AJ370"/>
  <c r="AM369"/>
  <c r="AL369"/>
  <c r="AK369"/>
  <c r="AJ369"/>
  <c r="AM368"/>
  <c r="AL368"/>
  <c r="AK368"/>
  <c r="AJ368"/>
  <c r="AM367"/>
  <c r="AL367"/>
  <c r="AK367"/>
  <c r="AJ367"/>
  <c r="AM366"/>
  <c r="AL366"/>
  <c r="AK366"/>
  <c r="AJ366"/>
  <c r="AM365"/>
  <c r="AL365"/>
  <c r="AK365"/>
  <c r="AJ365"/>
  <c r="AH371"/>
  <c r="AG371"/>
  <c r="AF371"/>
  <c r="AE371"/>
  <c r="AH370"/>
  <c r="AG370"/>
  <c r="AF370"/>
  <c r="AE370"/>
  <c r="AH369"/>
  <c r="AG369"/>
  <c r="AF369"/>
  <c r="AE369"/>
  <c r="AH368"/>
  <c r="AG368"/>
  <c r="AF368"/>
  <c r="AE368"/>
  <c r="AH367"/>
  <c r="AG367"/>
  <c r="AF367"/>
  <c r="AE367"/>
  <c r="AH366"/>
  <c r="AG366"/>
  <c r="AF366"/>
  <c r="AE366"/>
  <c r="AH365"/>
  <c r="AG365"/>
  <c r="AF365"/>
  <c r="AE365"/>
  <c r="AC371"/>
  <c r="AB371"/>
  <c r="AA371"/>
  <c r="Z371"/>
  <c r="AC370"/>
  <c r="AB370"/>
  <c r="AA370"/>
  <c r="Z370"/>
  <c r="AC369"/>
  <c r="AB369"/>
  <c r="AA369"/>
  <c r="Z369"/>
  <c r="AC368"/>
  <c r="AB368"/>
  <c r="AA368"/>
  <c r="Z368"/>
  <c r="AC367"/>
  <c r="AB367"/>
  <c r="AA367"/>
  <c r="Z367"/>
  <c r="AC366"/>
  <c r="AB366"/>
  <c r="AA366"/>
  <c r="Z366"/>
  <c r="AC365"/>
  <c r="AB365"/>
  <c r="AA365"/>
  <c r="Z365"/>
  <c r="X371"/>
  <c r="W371"/>
  <c r="X370"/>
  <c r="W370"/>
  <c r="X369"/>
  <c r="W369"/>
  <c r="X368"/>
  <c r="W368"/>
  <c r="X367"/>
  <c r="W367"/>
  <c r="X366"/>
  <c r="W366"/>
  <c r="U371"/>
  <c r="T371"/>
  <c r="U370"/>
  <c r="T370"/>
  <c r="U369"/>
  <c r="T369"/>
  <c r="U368"/>
  <c r="T368"/>
  <c r="U367"/>
  <c r="T367"/>
  <c r="U366"/>
  <c r="T366"/>
  <c r="R371"/>
  <c r="Q371"/>
  <c r="R370"/>
  <c r="Q370"/>
  <c r="R369"/>
  <c r="Q369"/>
  <c r="R368"/>
  <c r="Q368"/>
  <c r="R367"/>
  <c r="Q367"/>
  <c r="R366"/>
  <c r="R365" s="1"/>
  <c r="Q366"/>
  <c r="O371"/>
  <c r="N371"/>
  <c r="O370"/>
  <c r="N370"/>
  <c r="O369"/>
  <c r="N369"/>
  <c r="O368"/>
  <c r="N368"/>
  <c r="O367"/>
  <c r="N367"/>
  <c r="O366"/>
  <c r="N366"/>
  <c r="L371"/>
  <c r="K371"/>
  <c r="L370"/>
  <c r="K370"/>
  <c r="L369"/>
  <c r="K369"/>
  <c r="L368"/>
  <c r="K368"/>
  <c r="L367"/>
  <c r="K367"/>
  <c r="L366"/>
  <c r="K366"/>
  <c r="I371"/>
  <c r="F371" s="1"/>
  <c r="H371"/>
  <c r="I370"/>
  <c r="F370" s="1"/>
  <c r="H370"/>
  <c r="I369"/>
  <c r="F369" s="1"/>
  <c r="H369"/>
  <c r="I368"/>
  <c r="F368" s="1"/>
  <c r="H368"/>
  <c r="I367"/>
  <c r="F367" s="1"/>
  <c r="H367"/>
  <c r="I366"/>
  <c r="H366"/>
  <c r="E368"/>
  <c r="E367"/>
  <c r="AW344"/>
  <c r="AW359" s="1"/>
  <c r="AR347"/>
  <c r="AR362" s="1"/>
  <c r="AR345"/>
  <c r="AR360" s="1"/>
  <c r="AO348"/>
  <c r="AO363" s="1"/>
  <c r="AO344"/>
  <c r="AO359" s="1"/>
  <c r="AJ347"/>
  <c r="AJ362" s="1"/>
  <c r="AJ346"/>
  <c r="AJ345"/>
  <c r="AJ360" s="1"/>
  <c r="AE347"/>
  <c r="AE362" s="1"/>
  <c r="AF344"/>
  <c r="AF359" s="1"/>
  <c r="Z348"/>
  <c r="Z363" s="1"/>
  <c r="Y318"/>
  <c r="Y297"/>
  <c r="Y206"/>
  <c r="Y283"/>
  <c r="Y118"/>
  <c r="X115"/>
  <c r="W115"/>
  <c r="X108"/>
  <c r="W108"/>
  <c r="Y111"/>
  <c r="V248"/>
  <c r="V185"/>
  <c r="V192"/>
  <c r="I189"/>
  <c r="H189"/>
  <c r="R346"/>
  <c r="R361" s="1"/>
  <c r="S227"/>
  <c r="S318"/>
  <c r="S185"/>
  <c r="S220"/>
  <c r="S199"/>
  <c r="S332"/>
  <c r="G368"/>
  <c r="G74"/>
  <c r="S74"/>
  <c r="S73"/>
  <c r="R71"/>
  <c r="F71" s="1"/>
  <c r="Q71"/>
  <c r="G318"/>
  <c r="P318"/>
  <c r="O315"/>
  <c r="N315"/>
  <c r="P297"/>
  <c r="G297"/>
  <c r="P234"/>
  <c r="P223"/>
  <c r="O220"/>
  <c r="P220" s="1"/>
  <c r="N220"/>
  <c r="P262"/>
  <c r="P90"/>
  <c r="O87"/>
  <c r="N87"/>
  <c r="M318"/>
  <c r="M283"/>
  <c r="L175"/>
  <c r="L87"/>
  <c r="K87"/>
  <c r="M87" s="1"/>
  <c r="M89"/>
  <c r="M90"/>
  <c r="J192"/>
  <c r="J189" s="1"/>
  <c r="AX349"/>
  <c r="AX364" s="1"/>
  <c r="AW349"/>
  <c r="AW364" s="1"/>
  <c r="AX348"/>
  <c r="AX363" s="1"/>
  <c r="AW348"/>
  <c r="AW363" s="1"/>
  <c r="AX347"/>
  <c r="AX362" s="1"/>
  <c r="AW347"/>
  <c r="AW362" s="1"/>
  <c r="AX346"/>
  <c r="AX361" s="1"/>
  <c r="AX345"/>
  <c r="AX360" s="1"/>
  <c r="AW345"/>
  <c r="AW360" s="1"/>
  <c r="AX344"/>
  <c r="AX359" s="1"/>
  <c r="AS349"/>
  <c r="AS364" s="1"/>
  <c r="AR349"/>
  <c r="AR364" s="1"/>
  <c r="AS348"/>
  <c r="AS363" s="1"/>
  <c r="AR348"/>
  <c r="AR363" s="1"/>
  <c r="AS347"/>
  <c r="AS362" s="1"/>
  <c r="AS346"/>
  <c r="AS361" s="1"/>
  <c r="AS345"/>
  <c r="AS360" s="1"/>
  <c r="AS344"/>
  <c r="AS359" s="1"/>
  <c r="AR344"/>
  <c r="AP349"/>
  <c r="AP364" s="1"/>
  <c r="AO349"/>
  <c r="AO364" s="1"/>
  <c r="AP348"/>
  <c r="AP363" s="1"/>
  <c r="AP347"/>
  <c r="AP362" s="1"/>
  <c r="AO347"/>
  <c r="AO362" s="1"/>
  <c r="AP346"/>
  <c r="AP361" s="1"/>
  <c r="AP345"/>
  <c r="AP360" s="1"/>
  <c r="AO345"/>
  <c r="AO360" s="1"/>
  <c r="AP344"/>
  <c r="AP359" s="1"/>
  <c r="AK349"/>
  <c r="AK364" s="1"/>
  <c r="AJ349"/>
  <c r="AJ364" s="1"/>
  <c r="AK348"/>
  <c r="AK363" s="1"/>
  <c r="AJ348"/>
  <c r="AJ363" s="1"/>
  <c r="AK347"/>
  <c r="AK362" s="1"/>
  <c r="AK346"/>
  <c r="AK361" s="1"/>
  <c r="AK345"/>
  <c r="AK360" s="1"/>
  <c r="AK344"/>
  <c r="AK359" s="1"/>
  <c r="AJ344"/>
  <c r="AJ359" s="1"/>
  <c r="AF349"/>
  <c r="AF364" s="1"/>
  <c r="AE349"/>
  <c r="AE364" s="1"/>
  <c r="AF348"/>
  <c r="AF363" s="1"/>
  <c r="AE348"/>
  <c r="AE363" s="1"/>
  <c r="AF347"/>
  <c r="AF362" s="1"/>
  <c r="AF346"/>
  <c r="AF361" s="1"/>
  <c r="AF345"/>
  <c r="AF360" s="1"/>
  <c r="AE345"/>
  <c r="AE360" s="1"/>
  <c r="AE344"/>
  <c r="AE359" s="1"/>
  <c r="AA349"/>
  <c r="AA364" s="1"/>
  <c r="Z349"/>
  <c r="Z364" s="1"/>
  <c r="AA348"/>
  <c r="AA363" s="1"/>
  <c r="AA347"/>
  <c r="AA362" s="1"/>
  <c r="Z347"/>
  <c r="Z362" s="1"/>
  <c r="AA346"/>
  <c r="AA361" s="1"/>
  <c r="Z345"/>
  <c r="Z360" s="1"/>
  <c r="AA344"/>
  <c r="AA359" s="1"/>
  <c r="Z344"/>
  <c r="Z359" s="1"/>
  <c r="X349"/>
  <c r="X364" s="1"/>
  <c r="W349"/>
  <c r="W364" s="1"/>
  <c r="X348"/>
  <c r="X363" s="1"/>
  <c r="W348"/>
  <c r="W363" s="1"/>
  <c r="X347"/>
  <c r="X362" s="1"/>
  <c r="W347"/>
  <c r="W362" s="1"/>
  <c r="X346"/>
  <c r="X361" s="1"/>
  <c r="X345"/>
  <c r="X360" s="1"/>
  <c r="W345"/>
  <c r="W360" s="1"/>
  <c r="X344"/>
  <c r="X359" s="1"/>
  <c r="W344"/>
  <c r="W359" s="1"/>
  <c r="U349"/>
  <c r="U364" s="1"/>
  <c r="T349"/>
  <c r="T364" s="1"/>
  <c r="U348"/>
  <c r="U363" s="1"/>
  <c r="T348"/>
  <c r="T363" s="1"/>
  <c r="U347"/>
  <c r="U362" s="1"/>
  <c r="U346"/>
  <c r="U361" s="1"/>
  <c r="U345"/>
  <c r="U360" s="1"/>
  <c r="T345"/>
  <c r="T360" s="1"/>
  <c r="U344"/>
  <c r="U359" s="1"/>
  <c r="T344"/>
  <c r="T359" s="1"/>
  <c r="R349"/>
  <c r="R364" s="1"/>
  <c r="Q349"/>
  <c r="Q364" s="1"/>
  <c r="R348"/>
  <c r="R363" s="1"/>
  <c r="Q348"/>
  <c r="Q363" s="1"/>
  <c r="R347"/>
  <c r="R362" s="1"/>
  <c r="Q347"/>
  <c r="Q362" s="1"/>
  <c r="R345"/>
  <c r="R360" s="1"/>
  <c r="Q345"/>
  <c r="Q360" s="1"/>
  <c r="R344"/>
  <c r="R359" s="1"/>
  <c r="Q344"/>
  <c r="Q359" s="1"/>
  <c r="O349"/>
  <c r="O364" s="1"/>
  <c r="N349"/>
  <c r="N364" s="1"/>
  <c r="O348"/>
  <c r="N348"/>
  <c r="N363" s="1"/>
  <c r="O347"/>
  <c r="O362" s="1"/>
  <c r="N347"/>
  <c r="N362" s="1"/>
  <c r="O345"/>
  <c r="O360" s="1"/>
  <c r="N345"/>
  <c r="N360" s="1"/>
  <c r="O344"/>
  <c r="O359" s="1"/>
  <c r="N344"/>
  <c r="N359" s="1"/>
  <c r="L349"/>
  <c r="L364" s="1"/>
  <c r="K349"/>
  <c r="K364" s="1"/>
  <c r="L348"/>
  <c r="L363" s="1"/>
  <c r="K348"/>
  <c r="K363" s="1"/>
  <c r="L347"/>
  <c r="K347"/>
  <c r="K362" s="1"/>
  <c r="L346"/>
  <c r="L345"/>
  <c r="L360" s="1"/>
  <c r="K345"/>
  <c r="K360" s="1"/>
  <c r="L344"/>
  <c r="L359" s="1"/>
  <c r="K344"/>
  <c r="K359" s="1"/>
  <c r="I349"/>
  <c r="I364" s="1"/>
  <c r="H349"/>
  <c r="H364" s="1"/>
  <c r="I348"/>
  <c r="I363" s="1"/>
  <c r="H348"/>
  <c r="H363" s="1"/>
  <c r="I347"/>
  <c r="I362" s="1"/>
  <c r="H347"/>
  <c r="H362" s="1"/>
  <c r="I346"/>
  <c r="H346"/>
  <c r="H361" s="1"/>
  <c r="I345"/>
  <c r="H345"/>
  <c r="H360" s="1"/>
  <c r="I344"/>
  <c r="H344"/>
  <c r="H359" s="1"/>
  <c r="AX158"/>
  <c r="AW158"/>
  <c r="AX157"/>
  <c r="AW157"/>
  <c r="AX156"/>
  <c r="AW156"/>
  <c r="AX155"/>
  <c r="AW155"/>
  <c r="AX154"/>
  <c r="AX153"/>
  <c r="AW153"/>
  <c r="AU158"/>
  <c r="AT158"/>
  <c r="AS158"/>
  <c r="AR158"/>
  <c r="AU157"/>
  <c r="AT157"/>
  <c r="AS157"/>
  <c r="AR157"/>
  <c r="AU156"/>
  <c r="AT156"/>
  <c r="AS156"/>
  <c r="AR156"/>
  <c r="AU155"/>
  <c r="AT155"/>
  <c r="AS155"/>
  <c r="AR155"/>
  <c r="AU154"/>
  <c r="AT154"/>
  <c r="AS154"/>
  <c r="AR154"/>
  <c r="AU153"/>
  <c r="AT153"/>
  <c r="AS153"/>
  <c r="AR153"/>
  <c r="AU152"/>
  <c r="AT152"/>
  <c r="AS152"/>
  <c r="AR152"/>
  <c r="AP158"/>
  <c r="AO158"/>
  <c r="AP157"/>
  <c r="AO157"/>
  <c r="AP156"/>
  <c r="AO156"/>
  <c r="AP155"/>
  <c r="AP154"/>
  <c r="AM158"/>
  <c r="AL158"/>
  <c r="AK158"/>
  <c r="AJ158"/>
  <c r="AM157"/>
  <c r="AL157"/>
  <c r="AK157"/>
  <c r="AJ157"/>
  <c r="AM156"/>
  <c r="AL156"/>
  <c r="AK156"/>
  <c r="AJ156"/>
  <c r="AM155"/>
  <c r="AL155"/>
  <c r="AK155"/>
  <c r="AM154"/>
  <c r="AL154"/>
  <c r="AK154"/>
  <c r="AK152" s="1"/>
  <c r="AM153"/>
  <c r="AL153"/>
  <c r="AL152" s="1"/>
  <c r="AK153"/>
  <c r="AM152"/>
  <c r="AH158"/>
  <c r="AG158"/>
  <c r="AF158"/>
  <c r="AE158"/>
  <c r="AH157"/>
  <c r="AG157"/>
  <c r="AF157"/>
  <c r="AE157"/>
  <c r="AH156"/>
  <c r="AG156"/>
  <c r="AF156"/>
  <c r="AE156"/>
  <c r="AH155"/>
  <c r="AG155"/>
  <c r="AF155"/>
  <c r="AE155"/>
  <c r="AH154"/>
  <c r="AG154"/>
  <c r="AF154"/>
  <c r="AE154"/>
  <c r="AH153"/>
  <c r="AG153"/>
  <c r="AF153"/>
  <c r="AE153"/>
  <c r="AH152"/>
  <c r="AG152"/>
  <c r="AF152"/>
  <c r="AE152"/>
  <c r="AC158"/>
  <c r="AB158"/>
  <c r="AA158"/>
  <c r="Z158"/>
  <c r="AC157"/>
  <c r="AB157"/>
  <c r="AA157"/>
  <c r="Z157"/>
  <c r="AC156"/>
  <c r="AB156"/>
  <c r="AA156"/>
  <c r="Z156"/>
  <c r="AC155"/>
  <c r="AB155"/>
  <c r="AA155"/>
  <c r="Z155"/>
  <c r="AC154"/>
  <c r="AB154"/>
  <c r="AA154"/>
  <c r="Z154"/>
  <c r="AC153"/>
  <c r="AB153"/>
  <c r="AA153"/>
  <c r="Z153"/>
  <c r="AC152"/>
  <c r="AB152"/>
  <c r="AA152"/>
  <c r="Z152"/>
  <c r="X158"/>
  <c r="W158"/>
  <c r="X157"/>
  <c r="W157"/>
  <c r="X156"/>
  <c r="W156"/>
  <c r="X155"/>
  <c r="W155"/>
  <c r="X154"/>
  <c r="W154"/>
  <c r="X153"/>
  <c r="W153"/>
  <c r="U158"/>
  <c r="T158"/>
  <c r="U157"/>
  <c r="T157"/>
  <c r="U156"/>
  <c r="T156"/>
  <c r="U155"/>
  <c r="T155"/>
  <c r="U154"/>
  <c r="T154"/>
  <c r="U153"/>
  <c r="T153"/>
  <c r="R158"/>
  <c r="Q158"/>
  <c r="R157"/>
  <c r="Q157"/>
  <c r="R156"/>
  <c r="Q156"/>
  <c r="R155"/>
  <c r="Q155"/>
  <c r="R154"/>
  <c r="Q154"/>
  <c r="R153"/>
  <c r="Q153"/>
  <c r="O158"/>
  <c r="N158"/>
  <c r="O157"/>
  <c r="N157"/>
  <c r="O156"/>
  <c r="N156"/>
  <c r="O155"/>
  <c r="N155"/>
  <c r="O154"/>
  <c r="N154"/>
  <c r="O153"/>
  <c r="N153"/>
  <c r="L158"/>
  <c r="K158"/>
  <c r="L157"/>
  <c r="K157"/>
  <c r="L156"/>
  <c r="K156"/>
  <c r="L155"/>
  <c r="K155"/>
  <c r="L154"/>
  <c r="K154"/>
  <c r="L153"/>
  <c r="K153"/>
  <c r="G61"/>
  <c r="G60"/>
  <c r="G59"/>
  <c r="G58"/>
  <c r="G57"/>
  <c r="G56"/>
  <c r="G55"/>
  <c r="G54"/>
  <c r="G53"/>
  <c r="G52"/>
  <c r="G51"/>
  <c r="G50"/>
  <c r="G49"/>
  <c r="G48"/>
  <c r="G47"/>
  <c r="G46"/>
  <c r="G45"/>
  <c r="G44"/>
  <c r="G43"/>
  <c r="G42"/>
  <c r="G41"/>
  <c r="G40"/>
  <c r="G39"/>
  <c r="G38"/>
  <c r="G37"/>
  <c r="G36"/>
  <c r="G35"/>
  <c r="G34"/>
  <c r="G33"/>
  <c r="G32"/>
  <c r="G31"/>
  <c r="G30"/>
  <c r="G29"/>
  <c r="G28"/>
  <c r="G27"/>
  <c r="O128"/>
  <c r="N128"/>
  <c r="O127"/>
  <c r="N127"/>
  <c r="O126"/>
  <c r="N126"/>
  <c r="O125"/>
  <c r="N125"/>
  <c r="O124"/>
  <c r="N124"/>
  <c r="O123"/>
  <c r="N123"/>
  <c r="L128"/>
  <c r="K128"/>
  <c r="L127"/>
  <c r="K127"/>
  <c r="L126"/>
  <c r="K126"/>
  <c r="L125"/>
  <c r="K125"/>
  <c r="L124"/>
  <c r="M124" s="1"/>
  <c r="K124"/>
  <c r="L123"/>
  <c r="K123"/>
  <c r="I128"/>
  <c r="H128"/>
  <c r="I127"/>
  <c r="H127"/>
  <c r="I126"/>
  <c r="H126"/>
  <c r="I125"/>
  <c r="H125"/>
  <c r="I124"/>
  <c r="H124"/>
  <c r="I123"/>
  <c r="H123"/>
  <c r="AX68"/>
  <c r="AW68"/>
  <c r="AT68" s="1"/>
  <c r="AX67"/>
  <c r="AW67"/>
  <c r="AX66"/>
  <c r="AX65"/>
  <c r="AW65"/>
  <c r="AX64"/>
  <c r="AW64"/>
  <c r="AX63"/>
  <c r="AW63"/>
  <c r="AU68"/>
  <c r="AS68"/>
  <c r="AU67"/>
  <c r="AT67"/>
  <c r="AS67"/>
  <c r="AU66"/>
  <c r="AS66"/>
  <c r="AU65"/>
  <c r="AT65"/>
  <c r="AS65"/>
  <c r="AR65"/>
  <c r="AU64"/>
  <c r="AT64"/>
  <c r="AS64"/>
  <c r="AR64"/>
  <c r="AU63"/>
  <c r="AU62" s="1"/>
  <c r="AS63"/>
  <c r="AP68"/>
  <c r="AP67"/>
  <c r="AP66"/>
  <c r="AP65"/>
  <c r="AO65"/>
  <c r="AP64"/>
  <c r="AO64"/>
  <c r="AP63"/>
  <c r="AM68"/>
  <c r="AK68"/>
  <c r="AM67"/>
  <c r="AK67"/>
  <c r="AM66"/>
  <c r="AK66"/>
  <c r="AM65"/>
  <c r="AL65"/>
  <c r="AK65"/>
  <c r="AJ65"/>
  <c r="AM64"/>
  <c r="AL64"/>
  <c r="AK64"/>
  <c r="AJ64"/>
  <c r="AM63"/>
  <c r="AM62" s="1"/>
  <c r="AK63"/>
  <c r="AH68"/>
  <c r="AF68"/>
  <c r="AH67"/>
  <c r="AF67"/>
  <c r="AH66"/>
  <c r="AF66"/>
  <c r="AH65"/>
  <c r="AG65"/>
  <c r="AF65"/>
  <c r="AE65"/>
  <c r="AH64"/>
  <c r="AG64"/>
  <c r="AF64"/>
  <c r="AE64"/>
  <c r="AH63"/>
  <c r="AH62" s="1"/>
  <c r="AF63"/>
  <c r="AC68"/>
  <c r="AA68"/>
  <c r="AC67"/>
  <c r="AA67"/>
  <c r="AC66"/>
  <c r="AA66"/>
  <c r="AC65"/>
  <c r="AB65"/>
  <c r="AA65"/>
  <c r="Z65"/>
  <c r="AC64"/>
  <c r="AB64"/>
  <c r="AA64"/>
  <c r="Z64"/>
  <c r="AC63"/>
  <c r="AC62" s="1"/>
  <c r="AA63"/>
  <c r="X68"/>
  <c r="X67"/>
  <c r="X66"/>
  <c r="X65"/>
  <c r="W65"/>
  <c r="X64"/>
  <c r="W64"/>
  <c r="X63"/>
  <c r="U68"/>
  <c r="U67"/>
  <c r="U66"/>
  <c r="U65"/>
  <c r="T65"/>
  <c r="U64"/>
  <c r="T64"/>
  <c r="U63"/>
  <c r="R68"/>
  <c r="R67"/>
  <c r="R66"/>
  <c r="R65"/>
  <c r="Q65"/>
  <c r="R64"/>
  <c r="Q64"/>
  <c r="R63"/>
  <c r="O68"/>
  <c r="O67"/>
  <c r="O66"/>
  <c r="O65"/>
  <c r="N65"/>
  <c r="O64"/>
  <c r="N64"/>
  <c r="O63"/>
  <c r="L68"/>
  <c r="L67"/>
  <c r="L66"/>
  <c r="L65"/>
  <c r="K65"/>
  <c r="L64"/>
  <c r="K64"/>
  <c r="L63"/>
  <c r="I68"/>
  <c r="I67"/>
  <c r="I66"/>
  <c r="I65"/>
  <c r="H65"/>
  <c r="I64"/>
  <c r="H64"/>
  <c r="I63"/>
  <c r="E65"/>
  <c r="E64"/>
  <c r="E321"/>
  <c r="E320"/>
  <c r="E317"/>
  <c r="E316"/>
  <c r="AX315"/>
  <c r="AW315"/>
  <c r="AU315"/>
  <c r="AT315"/>
  <c r="AS315"/>
  <c r="AR315"/>
  <c r="AP315"/>
  <c r="AO315"/>
  <c r="AM315"/>
  <c r="AL315"/>
  <c r="AK315"/>
  <c r="AJ315"/>
  <c r="AH315"/>
  <c r="AG315"/>
  <c r="AF315"/>
  <c r="AE315"/>
  <c r="AC315"/>
  <c r="AB315"/>
  <c r="AA315"/>
  <c r="Z315"/>
  <c r="X315"/>
  <c r="W315"/>
  <c r="U315"/>
  <c r="R315"/>
  <c r="Q315"/>
  <c r="L315"/>
  <c r="K315"/>
  <c r="E202"/>
  <c r="E201"/>
  <c r="E200"/>
  <c r="W196"/>
  <c r="G199"/>
  <c r="E198"/>
  <c r="E197"/>
  <c r="AX196"/>
  <c r="AW196"/>
  <c r="AU196"/>
  <c r="AT196"/>
  <c r="AS196"/>
  <c r="AR196"/>
  <c r="AP196"/>
  <c r="AO196"/>
  <c r="AM196"/>
  <c r="AL196"/>
  <c r="AK196"/>
  <c r="AJ196"/>
  <c r="AH196"/>
  <c r="AG196"/>
  <c r="AF196"/>
  <c r="AE196"/>
  <c r="AC196"/>
  <c r="AB196"/>
  <c r="AA196"/>
  <c r="Z196"/>
  <c r="X196"/>
  <c r="U196"/>
  <c r="T196"/>
  <c r="R196"/>
  <c r="Q196"/>
  <c r="O196"/>
  <c r="N196"/>
  <c r="L196"/>
  <c r="K196"/>
  <c r="E192"/>
  <c r="AW192" s="1"/>
  <c r="AW339" s="1"/>
  <c r="E293"/>
  <c r="E292"/>
  <c r="E291"/>
  <c r="E289"/>
  <c r="E288"/>
  <c r="AX287"/>
  <c r="AW287"/>
  <c r="AU287"/>
  <c r="AT287"/>
  <c r="AS287"/>
  <c r="AR287"/>
  <c r="AP287"/>
  <c r="AO287"/>
  <c r="AM287"/>
  <c r="AL287"/>
  <c r="AK287"/>
  <c r="AH287"/>
  <c r="AG287"/>
  <c r="AF287"/>
  <c r="AE287"/>
  <c r="AC287"/>
  <c r="AB287"/>
  <c r="AA287"/>
  <c r="Z287"/>
  <c r="X287"/>
  <c r="W287"/>
  <c r="U287"/>
  <c r="R287"/>
  <c r="Q287"/>
  <c r="O287"/>
  <c r="L287"/>
  <c r="K287"/>
  <c r="E286"/>
  <c r="E285"/>
  <c r="E284"/>
  <c r="G283"/>
  <c r="E282"/>
  <c r="E281"/>
  <c r="AX280"/>
  <c r="AW280"/>
  <c r="AU280"/>
  <c r="AT280"/>
  <c r="AS280"/>
  <c r="AR280"/>
  <c r="AP280"/>
  <c r="AO280"/>
  <c r="AM280"/>
  <c r="AL280"/>
  <c r="AK280"/>
  <c r="AJ280"/>
  <c r="AH280"/>
  <c r="AG280"/>
  <c r="AF280"/>
  <c r="AE280"/>
  <c r="AC280"/>
  <c r="AB280"/>
  <c r="AA280"/>
  <c r="Z280"/>
  <c r="X280"/>
  <c r="W280"/>
  <c r="U280"/>
  <c r="R280"/>
  <c r="Q280"/>
  <c r="O280"/>
  <c r="N280"/>
  <c r="L280"/>
  <c r="K280"/>
  <c r="E335"/>
  <c r="E334"/>
  <c r="E333"/>
  <c r="Q329"/>
  <c r="G332"/>
  <c r="E331"/>
  <c r="E329" s="1"/>
  <c r="E330"/>
  <c r="AX329"/>
  <c r="AW329"/>
  <c r="AU329"/>
  <c r="AT329"/>
  <c r="AS329"/>
  <c r="AR329"/>
  <c r="AP329"/>
  <c r="AO329"/>
  <c r="AM329"/>
  <c r="AL329"/>
  <c r="AK329"/>
  <c r="AJ329"/>
  <c r="AH329"/>
  <c r="AG329"/>
  <c r="AF329"/>
  <c r="AE329"/>
  <c r="AC329"/>
  <c r="AB329"/>
  <c r="AA329"/>
  <c r="Z329"/>
  <c r="X329"/>
  <c r="W329"/>
  <c r="U329"/>
  <c r="T329"/>
  <c r="R329"/>
  <c r="L329"/>
  <c r="K329"/>
  <c r="E279"/>
  <c r="E278"/>
  <c r="E277"/>
  <c r="E275"/>
  <c r="E274"/>
  <c r="AX273"/>
  <c r="AW273"/>
  <c r="AU273"/>
  <c r="AT273"/>
  <c r="AS273"/>
  <c r="AR273"/>
  <c r="AP273"/>
  <c r="AO273"/>
  <c r="AM273"/>
  <c r="AL273"/>
  <c r="AK273"/>
  <c r="AJ273"/>
  <c r="AH273"/>
  <c r="AG273"/>
  <c r="AF273"/>
  <c r="AE273"/>
  <c r="AC273"/>
  <c r="AB273"/>
  <c r="AA273"/>
  <c r="Z273"/>
  <c r="X273"/>
  <c r="W273"/>
  <c r="U273"/>
  <c r="R273"/>
  <c r="Q273"/>
  <c r="O273"/>
  <c r="N273"/>
  <c r="L273"/>
  <c r="K273"/>
  <c r="E264"/>
  <c r="E263"/>
  <c r="Z259"/>
  <c r="E261"/>
  <c r="E260"/>
  <c r="AX259"/>
  <c r="AW259"/>
  <c r="AU259"/>
  <c r="AT259"/>
  <c r="AS259"/>
  <c r="AR259"/>
  <c r="AP259"/>
  <c r="AO259"/>
  <c r="AM259"/>
  <c r="AL259"/>
  <c r="AK259"/>
  <c r="AJ259"/>
  <c r="AH259"/>
  <c r="AG259"/>
  <c r="AF259"/>
  <c r="AE259"/>
  <c r="AC259"/>
  <c r="AB259"/>
  <c r="AA259"/>
  <c r="X259"/>
  <c r="W259"/>
  <c r="U259"/>
  <c r="T259"/>
  <c r="R259"/>
  <c r="Q259"/>
  <c r="O259"/>
  <c r="N259"/>
  <c r="L259"/>
  <c r="F259" s="1"/>
  <c r="K259"/>
  <c r="E257"/>
  <c r="E256"/>
  <c r="Z252"/>
  <c r="E254"/>
  <c r="E253"/>
  <c r="AX252"/>
  <c r="AU252"/>
  <c r="AT252"/>
  <c r="AS252"/>
  <c r="AR252"/>
  <c r="AP252"/>
  <c r="AO252"/>
  <c r="AM252"/>
  <c r="AL252"/>
  <c r="AK252"/>
  <c r="AH252"/>
  <c r="AG252"/>
  <c r="AF252"/>
  <c r="AE252"/>
  <c r="AC252"/>
  <c r="AB252"/>
  <c r="AA252"/>
  <c r="X252"/>
  <c r="W252"/>
  <c r="U252"/>
  <c r="T252"/>
  <c r="R252"/>
  <c r="Q252"/>
  <c r="O252"/>
  <c r="N252"/>
  <c r="L252"/>
  <c r="K252"/>
  <c r="E250"/>
  <c r="E249"/>
  <c r="Z245"/>
  <c r="G248"/>
  <c r="E247"/>
  <c r="E246"/>
  <c r="AX245"/>
  <c r="AW245"/>
  <c r="AU245"/>
  <c r="AT245"/>
  <c r="AS245"/>
  <c r="AR245"/>
  <c r="AP245"/>
  <c r="AO245"/>
  <c r="AM245"/>
  <c r="AL245"/>
  <c r="AK245"/>
  <c r="AJ245"/>
  <c r="AH245"/>
  <c r="AG245"/>
  <c r="AF245"/>
  <c r="AE245"/>
  <c r="AC245"/>
  <c r="AB245"/>
  <c r="AA245"/>
  <c r="X245"/>
  <c r="W245"/>
  <c r="U245"/>
  <c r="T245"/>
  <c r="R245"/>
  <c r="Q245"/>
  <c r="O245"/>
  <c r="N245"/>
  <c r="L245"/>
  <c r="K245"/>
  <c r="E245"/>
  <c r="E243"/>
  <c r="E242"/>
  <c r="Z238"/>
  <c r="E240"/>
  <c r="E239"/>
  <c r="AX238"/>
  <c r="AW238"/>
  <c r="AU238"/>
  <c r="AT238"/>
  <c r="AS238"/>
  <c r="AR238"/>
  <c r="AP238"/>
  <c r="AO238"/>
  <c r="AM238"/>
  <c r="AL238"/>
  <c r="AK238"/>
  <c r="AJ238"/>
  <c r="AH238"/>
  <c r="AG238"/>
  <c r="AF238"/>
  <c r="AE238"/>
  <c r="AC238"/>
  <c r="AB238"/>
  <c r="AA238"/>
  <c r="X238"/>
  <c r="W238"/>
  <c r="U238"/>
  <c r="T238"/>
  <c r="R238"/>
  <c r="Q238"/>
  <c r="O238"/>
  <c r="N238"/>
  <c r="L238"/>
  <c r="K238"/>
  <c r="E236"/>
  <c r="E235"/>
  <c r="Z231"/>
  <c r="G234"/>
  <c r="E233"/>
  <c r="E232"/>
  <c r="AX231"/>
  <c r="AW231"/>
  <c r="AU231"/>
  <c r="AT231"/>
  <c r="AS231"/>
  <c r="AR231"/>
  <c r="AP231"/>
  <c r="AO231"/>
  <c r="AM231"/>
  <c r="AL231"/>
  <c r="AK231"/>
  <c r="AJ231"/>
  <c r="AH231"/>
  <c r="AG231"/>
  <c r="AF231"/>
  <c r="AE231"/>
  <c r="AC231"/>
  <c r="AB231"/>
  <c r="AA231"/>
  <c r="X231"/>
  <c r="W231"/>
  <c r="U231"/>
  <c r="T231"/>
  <c r="R231"/>
  <c r="Q231"/>
  <c r="O231"/>
  <c r="N231"/>
  <c r="L231"/>
  <c r="F231" s="1"/>
  <c r="K231"/>
  <c r="E229"/>
  <c r="E228"/>
  <c r="G227"/>
  <c r="E226"/>
  <c r="E225"/>
  <c r="AX224"/>
  <c r="AU224"/>
  <c r="AT224"/>
  <c r="AS224"/>
  <c r="AR224"/>
  <c r="AP224"/>
  <c r="AO224"/>
  <c r="AM224"/>
  <c r="AL224"/>
  <c r="AK224"/>
  <c r="AJ224"/>
  <c r="AH224"/>
  <c r="AG224"/>
  <c r="AF224"/>
  <c r="AE224"/>
  <c r="AC224"/>
  <c r="AB224"/>
  <c r="AA224"/>
  <c r="Z224"/>
  <c r="X224"/>
  <c r="W224"/>
  <c r="U224"/>
  <c r="T224"/>
  <c r="R224"/>
  <c r="Q224"/>
  <c r="O224"/>
  <c r="N224"/>
  <c r="L224"/>
  <c r="K224"/>
  <c r="G223"/>
  <c r="E222"/>
  <c r="E221"/>
  <c r="Z217"/>
  <c r="E219"/>
  <c r="E218"/>
  <c r="AX217"/>
  <c r="AW217"/>
  <c r="AU217"/>
  <c r="AT217"/>
  <c r="AS217"/>
  <c r="AP217"/>
  <c r="AO217"/>
  <c r="AM217"/>
  <c r="AL217"/>
  <c r="AK217"/>
  <c r="AJ217"/>
  <c r="AH217"/>
  <c r="AG217"/>
  <c r="AF217"/>
  <c r="AE217"/>
  <c r="AC217"/>
  <c r="AB217"/>
  <c r="AA217"/>
  <c r="X217"/>
  <c r="W217"/>
  <c r="U217"/>
  <c r="T217"/>
  <c r="R217"/>
  <c r="Q217"/>
  <c r="L217"/>
  <c r="K217"/>
  <c r="G185"/>
  <c r="AX182"/>
  <c r="AU182"/>
  <c r="AT182"/>
  <c r="AS182"/>
  <c r="AP182"/>
  <c r="AQ182" s="1"/>
  <c r="AM182"/>
  <c r="AL182"/>
  <c r="AK182"/>
  <c r="AJ182"/>
  <c r="AH182"/>
  <c r="AG182"/>
  <c r="AF182"/>
  <c r="AE182"/>
  <c r="AC182"/>
  <c r="AB182"/>
  <c r="AA182"/>
  <c r="Z182"/>
  <c r="X182"/>
  <c r="W182"/>
  <c r="U182"/>
  <c r="T182"/>
  <c r="R182"/>
  <c r="Q182"/>
  <c r="O182"/>
  <c r="N182"/>
  <c r="L182"/>
  <c r="K182"/>
  <c r="E182"/>
  <c r="E175"/>
  <c r="N175"/>
  <c r="O175"/>
  <c r="Q175"/>
  <c r="R175"/>
  <c r="T175"/>
  <c r="U175"/>
  <c r="W175"/>
  <c r="X175"/>
  <c r="AA175"/>
  <c r="AB175"/>
  <c r="AC175"/>
  <c r="AF175"/>
  <c r="AG175"/>
  <c r="AJ175"/>
  <c r="AK175"/>
  <c r="AL175"/>
  <c r="AM175"/>
  <c r="AO175"/>
  <c r="AP175"/>
  <c r="AR175"/>
  <c r="AS175"/>
  <c r="AT175"/>
  <c r="AU175"/>
  <c r="AX175"/>
  <c r="E155"/>
  <c r="E154"/>
  <c r="F137"/>
  <c r="E137"/>
  <c r="F136"/>
  <c r="E136"/>
  <c r="F135"/>
  <c r="E135"/>
  <c r="F134"/>
  <c r="AW131"/>
  <c r="F132"/>
  <c r="F153" s="1"/>
  <c r="E131"/>
  <c r="G131" s="1"/>
  <c r="AT14"/>
  <c r="AT13"/>
  <c r="AT12"/>
  <c r="AL13"/>
  <c r="AL12"/>
  <c r="AG14"/>
  <c r="AG13"/>
  <c r="AG12"/>
  <c r="AB14"/>
  <c r="AB13"/>
  <c r="AB12"/>
  <c r="X128"/>
  <c r="W128"/>
  <c r="X127"/>
  <c r="W127"/>
  <c r="X126"/>
  <c r="W126"/>
  <c r="X125"/>
  <c r="X124"/>
  <c r="X123"/>
  <c r="W123"/>
  <c r="U128"/>
  <c r="T128"/>
  <c r="U127"/>
  <c r="T127"/>
  <c r="U126"/>
  <c r="T126"/>
  <c r="U125"/>
  <c r="T125"/>
  <c r="U124"/>
  <c r="T124"/>
  <c r="U123"/>
  <c r="T123"/>
  <c r="R128"/>
  <c r="Q128"/>
  <c r="R127"/>
  <c r="Q127"/>
  <c r="R126"/>
  <c r="Q126"/>
  <c r="Q14" s="1"/>
  <c r="R125"/>
  <c r="S125" s="1"/>
  <c r="Q125"/>
  <c r="R124"/>
  <c r="R123"/>
  <c r="Q123"/>
  <c r="AI217" l="1"/>
  <c r="AN217"/>
  <c r="S182"/>
  <c r="F224"/>
  <c r="E224"/>
  <c r="N365"/>
  <c r="AX372"/>
  <c r="I379"/>
  <c r="R379"/>
  <c r="T379"/>
  <c r="AP379"/>
  <c r="AD287"/>
  <c r="M125"/>
  <c r="P125"/>
  <c r="S368"/>
  <c r="U365"/>
  <c r="X365"/>
  <c r="L372"/>
  <c r="O372"/>
  <c r="R372"/>
  <c r="T372"/>
  <c r="W372"/>
  <c r="AK372"/>
  <c r="AL372" s="1"/>
  <c r="W379"/>
  <c r="F379"/>
  <c r="G153"/>
  <c r="F329"/>
  <c r="AI329"/>
  <c r="N339"/>
  <c r="N336" s="1"/>
  <c r="N217"/>
  <c r="F238"/>
  <c r="F273"/>
  <c r="AD329"/>
  <c r="AN329"/>
  <c r="AD280"/>
  <c r="K152"/>
  <c r="Q152"/>
  <c r="W152"/>
  <c r="H358"/>
  <c r="AG379"/>
  <c r="I360"/>
  <c r="AJ361"/>
  <c r="AJ343"/>
  <c r="S224"/>
  <c r="F245"/>
  <c r="E259"/>
  <c r="M360"/>
  <c r="Y108"/>
  <c r="S367"/>
  <c r="F287"/>
  <c r="AI287"/>
  <c r="I365"/>
  <c r="F366"/>
  <c r="I372"/>
  <c r="F373"/>
  <c r="AD182"/>
  <c r="AI182"/>
  <c r="Q372"/>
  <c r="K379"/>
  <c r="Q379"/>
  <c r="Z379"/>
  <c r="F252"/>
  <c r="AI252"/>
  <c r="I359"/>
  <c r="F220"/>
  <c r="AR220" s="1"/>
  <c r="O339"/>
  <c r="O217"/>
  <c r="F280"/>
  <c r="F196"/>
  <c r="S196"/>
  <c r="E196"/>
  <c r="F315"/>
  <c r="J346"/>
  <c r="F175"/>
  <c r="P87"/>
  <c r="Y115"/>
  <c r="H365"/>
  <c r="K365"/>
  <c r="Q365"/>
  <c r="S365" s="1"/>
  <c r="T365"/>
  <c r="W365"/>
  <c r="H372"/>
  <c r="X372"/>
  <c r="AP372"/>
  <c r="H379"/>
  <c r="N379"/>
  <c r="AK379"/>
  <c r="AL379" s="1"/>
  <c r="F381"/>
  <c r="F182"/>
  <c r="AW346"/>
  <c r="AW343" s="1"/>
  <c r="AW336"/>
  <c r="AD217"/>
  <c r="F217"/>
  <c r="AT360"/>
  <c r="L362"/>
  <c r="M364"/>
  <c r="K175"/>
  <c r="M175" s="1"/>
  <c r="M178"/>
  <c r="K339"/>
  <c r="M339" s="1"/>
  <c r="AT364"/>
  <c r="G178"/>
  <c r="AL364"/>
  <c r="AL361"/>
  <c r="AG364"/>
  <c r="AL360"/>
  <c r="AB364"/>
  <c r="P364"/>
  <c r="O363"/>
  <c r="L361"/>
  <c r="L358" s="1"/>
  <c r="I361"/>
  <c r="I358" s="1"/>
  <c r="J358" s="1"/>
  <c r="AW365"/>
  <c r="AX358"/>
  <c r="AG360"/>
  <c r="AE372"/>
  <c r="AS358"/>
  <c r="AP358"/>
  <c r="AJ358"/>
  <c r="AK358"/>
  <c r="AF358"/>
  <c r="X358"/>
  <c r="U358"/>
  <c r="R358"/>
  <c r="AB379"/>
  <c r="O346"/>
  <c r="O361" s="1"/>
  <c r="O358" s="1"/>
  <c r="P339"/>
  <c r="G367"/>
  <c r="E280"/>
  <c r="L62"/>
  <c r="O62"/>
  <c r="R62"/>
  <c r="U62"/>
  <c r="X62"/>
  <c r="AF62"/>
  <c r="AP62"/>
  <c r="AS62"/>
  <c r="AR68"/>
  <c r="L152"/>
  <c r="O152"/>
  <c r="R152"/>
  <c r="U152"/>
  <c r="X152"/>
  <c r="AP152"/>
  <c r="AX152"/>
  <c r="J339"/>
  <c r="P349"/>
  <c r="S71"/>
  <c r="G73"/>
  <c r="L365"/>
  <c r="AP365"/>
  <c r="AX365"/>
  <c r="N372"/>
  <c r="Z372"/>
  <c r="AB372" s="1"/>
  <c r="E231"/>
  <c r="AY245"/>
  <c r="AF372"/>
  <c r="AW372"/>
  <c r="M342"/>
  <c r="M349"/>
  <c r="AW62"/>
  <c r="P342"/>
  <c r="O365"/>
  <c r="AT372"/>
  <c r="AX343"/>
  <c r="AO346"/>
  <c r="AE14"/>
  <c r="AA345"/>
  <c r="AA360" s="1"/>
  <c r="AB360" s="1"/>
  <c r="G220"/>
  <c r="S217"/>
  <c r="O122"/>
  <c r="N122"/>
  <c r="L122"/>
  <c r="E273"/>
  <c r="E217"/>
  <c r="S315"/>
  <c r="E315"/>
  <c r="AR67"/>
  <c r="AO67" s="1"/>
  <c r="AX62"/>
  <c r="AF343"/>
  <c r="E339"/>
  <c r="E346" s="1"/>
  <c r="AE67"/>
  <c r="AE15" s="1"/>
  <c r="N152"/>
  <c r="H14"/>
  <c r="N14"/>
  <c r="T152"/>
  <c r="AA343"/>
  <c r="AK62"/>
  <c r="AO14"/>
  <c r="AA62"/>
  <c r="K122"/>
  <c r="Z14"/>
  <c r="AJ14"/>
  <c r="Z12"/>
  <c r="AL14"/>
  <c r="AS15"/>
  <c r="L12"/>
  <c r="L14"/>
  <c r="O12"/>
  <c r="O14"/>
  <c r="R12"/>
  <c r="R14"/>
  <c r="AA14"/>
  <c r="AF12"/>
  <c r="AK12"/>
  <c r="AP14"/>
  <c r="AX12"/>
  <c r="AX14"/>
  <c r="V245"/>
  <c r="AR14"/>
  <c r="U13"/>
  <c r="U15"/>
  <c r="X13"/>
  <c r="X15"/>
  <c r="AS12"/>
  <c r="AS14"/>
  <c r="AT15"/>
  <c r="I62"/>
  <c r="L13"/>
  <c r="R13"/>
  <c r="R15"/>
  <c r="AA13"/>
  <c r="AA15"/>
  <c r="AF13"/>
  <c r="AF15"/>
  <c r="AK13"/>
  <c r="AP13"/>
  <c r="AP15"/>
  <c r="AX15"/>
  <c r="N12"/>
  <c r="H343"/>
  <c r="U12"/>
  <c r="U14"/>
  <c r="X12"/>
  <c r="X14"/>
  <c r="AS343"/>
  <c r="AS13"/>
  <c r="L16"/>
  <c r="O16"/>
  <c r="R16"/>
  <c r="AA16"/>
  <c r="AF16"/>
  <c r="AP16"/>
  <c r="AX16"/>
  <c r="AR16"/>
  <c r="AS16"/>
  <c r="AW16"/>
  <c r="U16"/>
  <c r="X16"/>
  <c r="I122"/>
  <c r="H122"/>
  <c r="I16"/>
  <c r="I14"/>
  <c r="H13"/>
  <c r="I12"/>
  <c r="AW15"/>
  <c r="AX13"/>
  <c r="AW14"/>
  <c r="AS11"/>
  <c r="AP343"/>
  <c r="AK11"/>
  <c r="AK343"/>
  <c r="AK14"/>
  <c r="AK16"/>
  <c r="AK15"/>
  <c r="AF11"/>
  <c r="AF14"/>
  <c r="AA11"/>
  <c r="X343"/>
  <c r="X11"/>
  <c r="W14"/>
  <c r="U11"/>
  <c r="U343"/>
  <c r="R343"/>
  <c r="R11"/>
  <c r="O343"/>
  <c r="L11"/>
  <c r="L343"/>
  <c r="L15"/>
  <c r="I343"/>
  <c r="J343" s="1"/>
  <c r="J336"/>
  <c r="I13"/>
  <c r="I15"/>
  <c r="K12"/>
  <c r="K14"/>
  <c r="AR12"/>
  <c r="T12"/>
  <c r="O11"/>
  <c r="O13"/>
  <c r="H12"/>
  <c r="O15"/>
  <c r="AR63"/>
  <c r="AO63" s="1"/>
  <c r="AO68"/>
  <c r="AT16"/>
  <c r="AB67"/>
  <c r="AB15" s="1"/>
  <c r="AW11"/>
  <c r="AT63"/>
  <c r="AX11"/>
  <c r="I11"/>
  <c r="P259"/>
  <c r="AY259"/>
  <c r="AY280"/>
  <c r="E287"/>
  <c r="E238"/>
  <c r="AY238"/>
  <c r="AY182"/>
  <c r="E252"/>
  <c r="AY273"/>
  <c r="Y280"/>
  <c r="M280"/>
  <c r="S329"/>
  <c r="V182"/>
  <c r="P217"/>
  <c r="P231"/>
  <c r="P315"/>
  <c r="Y315"/>
  <c r="AY224"/>
  <c r="M315"/>
  <c r="G182"/>
  <c r="G196"/>
  <c r="G280"/>
  <c r="G329"/>
  <c r="G273"/>
  <c r="G259"/>
  <c r="G245"/>
  <c r="G231"/>
  <c r="G224"/>
  <c r="G217"/>
  <c r="T122"/>
  <c r="U122"/>
  <c r="X122"/>
  <c r="R122"/>
  <c r="AG372" l="1"/>
  <c r="J361"/>
  <c r="F372"/>
  <c r="AR339"/>
  <c r="AR217"/>
  <c r="O336"/>
  <c r="F336" s="1"/>
  <c r="F339"/>
  <c r="F365"/>
  <c r="AO343"/>
  <c r="AO13"/>
  <c r="K336"/>
  <c r="M336" s="1"/>
  <c r="K346"/>
  <c r="E361"/>
  <c r="AP10"/>
  <c r="AA358"/>
  <c r="AO361"/>
  <c r="AL343"/>
  <c r="AL358"/>
  <c r="G315"/>
  <c r="AR15"/>
  <c r="AA12"/>
  <c r="M122"/>
  <c r="P122"/>
  <c r="AX10"/>
  <c r="L10"/>
  <c r="R10"/>
  <c r="AF10"/>
  <c r="AK10"/>
  <c r="AA10"/>
  <c r="AO11"/>
  <c r="AL63"/>
  <c r="AL62" s="1"/>
  <c r="AO62"/>
  <c r="G287"/>
  <c r="AR62"/>
  <c r="U10"/>
  <c r="X10"/>
  <c r="AS10"/>
  <c r="I10"/>
  <c r="O10"/>
  <c r="AL68"/>
  <c r="AO16"/>
  <c r="AO15"/>
  <c r="AL67"/>
  <c r="AE63"/>
  <c r="AT11"/>
  <c r="AT10" s="1"/>
  <c r="AT62"/>
  <c r="G238"/>
  <c r="G252"/>
  <c r="G175"/>
  <c r="AR336" l="1"/>
  <c r="AT336" s="1"/>
  <c r="AT339"/>
  <c r="AR346"/>
  <c r="K361"/>
  <c r="K343"/>
  <c r="M343" s="1"/>
  <c r="K13"/>
  <c r="M346"/>
  <c r="AO358"/>
  <c r="Z63"/>
  <c r="Z62" s="1"/>
  <c r="AL11"/>
  <c r="AL10" s="1"/>
  <c r="AL16"/>
  <c r="Z67"/>
  <c r="AL15"/>
  <c r="AE11"/>
  <c r="AB63"/>
  <c r="AE62"/>
  <c r="Z11"/>
  <c r="W63" l="1"/>
  <c r="W11" s="1"/>
  <c r="AR361"/>
  <c r="AT361" s="1"/>
  <c r="AR13"/>
  <c r="AR343"/>
  <c r="AT343" s="1"/>
  <c r="K358"/>
  <c r="M358" s="1"/>
  <c r="M361"/>
  <c r="AB11"/>
  <c r="AB10" s="1"/>
  <c r="AB62"/>
  <c r="W67"/>
  <c r="Z15"/>
  <c r="W62" l="1"/>
  <c r="W15"/>
  <c r="E152" l="1"/>
  <c r="AW154"/>
  <c r="AW152" s="1"/>
  <c r="E138"/>
  <c r="G138" s="1"/>
  <c r="E115"/>
  <c r="AR108"/>
  <c r="AJ108"/>
  <c r="AE108"/>
  <c r="AW361"/>
  <c r="E108"/>
  <c r="AW358" l="1"/>
  <c r="AJ12"/>
  <c r="AJ13"/>
  <c r="AO12"/>
  <c r="AO10" s="1"/>
  <c r="AW108"/>
  <c r="AW13"/>
  <c r="E87"/>
  <c r="AR80"/>
  <c r="AR79"/>
  <c r="E79"/>
  <c r="G79" s="1"/>
  <c r="W125"/>
  <c r="Y125" s="1"/>
  <c r="Q124"/>
  <c r="S124" s="1"/>
  <c r="E71"/>
  <c r="G71" s="1"/>
  <c r="E20"/>
  <c r="AF27"/>
  <c r="AG27"/>
  <c r="AH27"/>
  <c r="AI27" s="1"/>
  <c r="AJ27"/>
  <c r="AK27"/>
  <c r="AL27"/>
  <c r="AM27"/>
  <c r="AO27"/>
  <c r="AP27"/>
  <c r="AR27"/>
  <c r="AS27"/>
  <c r="AT27"/>
  <c r="AU27"/>
  <c r="AW27"/>
  <c r="AX27"/>
  <c r="AF34"/>
  <c r="AG34"/>
  <c r="AH34"/>
  <c r="AI34" s="1"/>
  <c r="AJ34"/>
  <c r="AK34"/>
  <c r="AL34"/>
  <c r="AM34"/>
  <c r="AO34"/>
  <c r="AP34"/>
  <c r="AR34"/>
  <c r="AS34"/>
  <c r="AT34"/>
  <c r="AU34"/>
  <c r="AW34"/>
  <c r="AX34"/>
  <c r="AF42"/>
  <c r="AG42"/>
  <c r="AH42"/>
  <c r="AI42"/>
  <c r="AJ42"/>
  <c r="AK42"/>
  <c r="AL42"/>
  <c r="AM42"/>
  <c r="AN42"/>
  <c r="AO42"/>
  <c r="AP42"/>
  <c r="AQ42"/>
  <c r="AR42"/>
  <c r="AS42"/>
  <c r="AT42"/>
  <c r="AU42"/>
  <c r="AV42"/>
  <c r="AX42"/>
  <c r="AY42"/>
  <c r="AF43"/>
  <c r="AG43"/>
  <c r="AH43"/>
  <c r="AI43"/>
  <c r="AJ43"/>
  <c r="AK43"/>
  <c r="AL43"/>
  <c r="AM43"/>
  <c r="AN43"/>
  <c r="AO43"/>
  <c r="AP43"/>
  <c r="AQ43"/>
  <c r="AR43"/>
  <c r="AS43"/>
  <c r="AT43"/>
  <c r="AU43"/>
  <c r="AV43"/>
  <c r="AX43"/>
  <c r="AY43"/>
  <c r="AF44"/>
  <c r="AG44"/>
  <c r="AH44"/>
  <c r="AI44"/>
  <c r="AJ44"/>
  <c r="AK44"/>
  <c r="AL44"/>
  <c r="AM44"/>
  <c r="AN44"/>
  <c r="AO44"/>
  <c r="AP44"/>
  <c r="AQ44"/>
  <c r="AR44"/>
  <c r="AS44"/>
  <c r="AT44"/>
  <c r="AU44"/>
  <c r="AV44"/>
  <c r="AW44"/>
  <c r="AX44"/>
  <c r="AY44"/>
  <c r="AF45"/>
  <c r="AG45"/>
  <c r="AH45"/>
  <c r="AI45"/>
  <c r="AJ45"/>
  <c r="AK45"/>
  <c r="AL45"/>
  <c r="AM45"/>
  <c r="AN45"/>
  <c r="AO45"/>
  <c r="AP45"/>
  <c r="AQ45"/>
  <c r="AR45"/>
  <c r="AS45"/>
  <c r="AT45"/>
  <c r="AU45"/>
  <c r="AV45"/>
  <c r="AW45"/>
  <c r="AX45"/>
  <c r="AY45"/>
  <c r="AF46"/>
  <c r="AG46"/>
  <c r="AH46"/>
  <c r="AI46"/>
  <c r="AJ46"/>
  <c r="AK46"/>
  <c r="AL46"/>
  <c r="AM46"/>
  <c r="AN46"/>
  <c r="AO46"/>
  <c r="AP46"/>
  <c r="AQ46"/>
  <c r="AR46"/>
  <c r="AS46"/>
  <c r="AT46"/>
  <c r="AU46"/>
  <c r="AV46"/>
  <c r="AW46"/>
  <c r="AX46"/>
  <c r="AY46"/>
  <c r="AF47"/>
  <c r="AG47"/>
  <c r="AH47"/>
  <c r="AI47"/>
  <c r="AJ47"/>
  <c r="AK47"/>
  <c r="AL47"/>
  <c r="AM47"/>
  <c r="AN47"/>
  <c r="AO47"/>
  <c r="AP47"/>
  <c r="AQ47"/>
  <c r="AR47"/>
  <c r="AS47"/>
  <c r="AT47"/>
  <c r="AU47"/>
  <c r="AV47"/>
  <c r="AW47"/>
  <c r="AX47"/>
  <c r="AY47"/>
  <c r="AF48"/>
  <c r="AG48"/>
  <c r="AH48"/>
  <c r="AI48" s="1"/>
  <c r="AJ48"/>
  <c r="AK48"/>
  <c r="AL48"/>
  <c r="AM48"/>
  <c r="AO48"/>
  <c r="AP48"/>
  <c r="AR48"/>
  <c r="AS48"/>
  <c r="AT48"/>
  <c r="AU48"/>
  <c r="AW48"/>
  <c r="AX48"/>
  <c r="AW43"/>
  <c r="AW21"/>
  <c r="AR123" l="1"/>
  <c r="AR122" s="1"/>
  <c r="AR380"/>
  <c r="AR379" s="1"/>
  <c r="AT379" s="1"/>
  <c r="AR359"/>
  <c r="AR358" s="1"/>
  <c r="AT358" s="1"/>
  <c r="AW124"/>
  <c r="AW122" s="1"/>
  <c r="AW381"/>
  <c r="AW379" s="1"/>
  <c r="AE12"/>
  <c r="AW42"/>
  <c r="AW20"/>
  <c r="Q122"/>
  <c r="S122" s="1"/>
  <c r="Q12"/>
  <c r="S12" s="1"/>
  <c r="AR11"/>
  <c r="AR10" s="1"/>
  <c r="AW79"/>
  <c r="W124"/>
  <c r="AQ34"/>
  <c r="AN27"/>
  <c r="AQ48"/>
  <c r="AV27"/>
  <c r="AQ27"/>
  <c r="AY48"/>
  <c r="AV48"/>
  <c r="AX41"/>
  <c r="AU41"/>
  <c r="AS41"/>
  <c r="AO41"/>
  <c r="AM41"/>
  <c r="AK41"/>
  <c r="AG41"/>
  <c r="AY34"/>
  <c r="AV34"/>
  <c r="AY27"/>
  <c r="AT41"/>
  <c r="AR41"/>
  <c r="AP41"/>
  <c r="AL41"/>
  <c r="AJ41"/>
  <c r="AH41"/>
  <c r="AI41" s="1"/>
  <c r="AF41"/>
  <c r="AN34"/>
  <c r="AN48"/>
  <c r="AW41"/>
  <c r="AW12" l="1"/>
  <c r="AW10" s="1"/>
  <c r="W122"/>
  <c r="Y122" s="1"/>
  <c r="W12"/>
  <c r="W71"/>
  <c r="AN41"/>
  <c r="AV41"/>
  <c r="AQ41"/>
  <c r="AY41"/>
  <c r="T347" l="1"/>
  <c r="T362" s="1"/>
  <c r="T14" l="1"/>
  <c r="E328"/>
  <c r="E327"/>
  <c r="E326"/>
  <c r="E324"/>
  <c r="E323"/>
  <c r="AX322"/>
  <c r="AW322"/>
  <c r="AU322"/>
  <c r="AT322"/>
  <c r="AS322"/>
  <c r="AR322"/>
  <c r="AP322"/>
  <c r="AO322"/>
  <c r="AM322"/>
  <c r="AL322"/>
  <c r="AK322"/>
  <c r="AJ322"/>
  <c r="AH322"/>
  <c r="AG322"/>
  <c r="AF322"/>
  <c r="AE322"/>
  <c r="AC322"/>
  <c r="AB322"/>
  <c r="AA322"/>
  <c r="Z322"/>
  <c r="X322"/>
  <c r="W322"/>
  <c r="U322"/>
  <c r="T322"/>
  <c r="R322"/>
  <c r="L322"/>
  <c r="K322"/>
  <c r="E314"/>
  <c r="E313"/>
  <c r="E310"/>
  <c r="E309"/>
  <c r="AX308"/>
  <c r="AW308"/>
  <c r="AU308"/>
  <c r="AT308"/>
  <c r="AS308"/>
  <c r="AR308"/>
  <c r="AP308"/>
  <c r="AO308"/>
  <c r="AM308"/>
  <c r="AL308"/>
  <c r="AK308"/>
  <c r="AJ308"/>
  <c r="AH308"/>
  <c r="AG308"/>
  <c r="AF308"/>
  <c r="AE308"/>
  <c r="AC308"/>
  <c r="AB308"/>
  <c r="AA308"/>
  <c r="Z308"/>
  <c r="X308"/>
  <c r="W308"/>
  <c r="U308"/>
  <c r="R308"/>
  <c r="Q308"/>
  <c r="L308"/>
  <c r="K308"/>
  <c r="E307"/>
  <c r="E306"/>
  <c r="E303"/>
  <c r="E302"/>
  <c r="AX301"/>
  <c r="AW301"/>
  <c r="AU301"/>
  <c r="AT301"/>
  <c r="AS301"/>
  <c r="AR301"/>
  <c r="AP301"/>
  <c r="AO301"/>
  <c r="AM301"/>
  <c r="AL301"/>
  <c r="AK301"/>
  <c r="AJ301"/>
  <c r="AH301"/>
  <c r="AG301"/>
  <c r="AF301"/>
  <c r="AE301"/>
  <c r="AC301"/>
  <c r="AB301"/>
  <c r="AA301"/>
  <c r="Z301"/>
  <c r="X301"/>
  <c r="W301"/>
  <c r="U301"/>
  <c r="R301"/>
  <c r="Q301"/>
  <c r="O301"/>
  <c r="L301"/>
  <c r="K301"/>
  <c r="E300"/>
  <c r="E299"/>
  <c r="E298"/>
  <c r="E296"/>
  <c r="E295"/>
  <c r="AX294"/>
  <c r="AW294"/>
  <c r="AU294"/>
  <c r="AT294"/>
  <c r="AS294"/>
  <c r="AR294"/>
  <c r="AP294"/>
  <c r="AO294"/>
  <c r="AM294"/>
  <c r="AL294"/>
  <c r="AK294"/>
  <c r="AJ294"/>
  <c r="AH294"/>
  <c r="AG294"/>
  <c r="AF294"/>
  <c r="AC294"/>
  <c r="AD294" s="1"/>
  <c r="AB294"/>
  <c r="AA294"/>
  <c r="Z294"/>
  <c r="X294"/>
  <c r="W294"/>
  <c r="U294"/>
  <c r="T294"/>
  <c r="R294"/>
  <c r="Q294"/>
  <c r="O294"/>
  <c r="L294"/>
  <c r="K294"/>
  <c r="E272"/>
  <c r="E271"/>
  <c r="E270"/>
  <c r="E268"/>
  <c r="E267"/>
  <c r="AX266"/>
  <c r="AW266"/>
  <c r="AU266"/>
  <c r="AT266"/>
  <c r="AS266"/>
  <c r="AR266"/>
  <c r="AP266"/>
  <c r="AO266"/>
  <c r="AM266"/>
  <c r="AL266"/>
  <c r="AK266"/>
  <c r="AJ266"/>
  <c r="AH266"/>
  <c r="AG266"/>
  <c r="AF266"/>
  <c r="AE266"/>
  <c r="AC266"/>
  <c r="AB266"/>
  <c r="AA266"/>
  <c r="Z266"/>
  <c r="X266"/>
  <c r="W266"/>
  <c r="U266"/>
  <c r="R266"/>
  <c r="Q266"/>
  <c r="O266"/>
  <c r="N266"/>
  <c r="L266"/>
  <c r="F266" s="1"/>
  <c r="K266"/>
  <c r="F121"/>
  <c r="E121"/>
  <c r="F120"/>
  <c r="E120"/>
  <c r="F119"/>
  <c r="E119"/>
  <c r="F118"/>
  <c r="G118" s="1"/>
  <c r="F117"/>
  <c r="E117"/>
  <c r="F116"/>
  <c r="E116"/>
  <c r="AB115"/>
  <c r="AA115"/>
  <c r="F115" s="1"/>
  <c r="G115" s="1"/>
  <c r="Z115"/>
  <c r="F114"/>
  <c r="E114"/>
  <c r="F113"/>
  <c r="E113"/>
  <c r="F112"/>
  <c r="E112"/>
  <c r="F110"/>
  <c r="E110"/>
  <c r="F109"/>
  <c r="E109"/>
  <c r="E215"/>
  <c r="E214"/>
  <c r="E212"/>
  <c r="E211"/>
  <c r="AX210"/>
  <c r="AW210"/>
  <c r="AU210"/>
  <c r="AT210"/>
  <c r="AS210"/>
  <c r="AP210"/>
  <c r="AO210"/>
  <c r="AM210"/>
  <c r="AL210"/>
  <c r="AK210"/>
  <c r="AJ210"/>
  <c r="AG210"/>
  <c r="AF210"/>
  <c r="AC210"/>
  <c r="AB210"/>
  <c r="AA210"/>
  <c r="X210"/>
  <c r="W210"/>
  <c r="U210"/>
  <c r="T210"/>
  <c r="R210"/>
  <c r="Q210"/>
  <c r="O210"/>
  <c r="N210"/>
  <c r="L210"/>
  <c r="K210"/>
  <c r="E209"/>
  <c r="E208"/>
  <c r="E207"/>
  <c r="G206"/>
  <c r="E205"/>
  <c r="E204"/>
  <c r="AX203"/>
  <c r="AW203"/>
  <c r="AU203"/>
  <c r="AT203"/>
  <c r="AS203"/>
  <c r="AR203"/>
  <c r="AP203"/>
  <c r="AO203"/>
  <c r="AM203"/>
  <c r="AL203"/>
  <c r="AK203"/>
  <c r="AJ203"/>
  <c r="AH203"/>
  <c r="AG203"/>
  <c r="AF203"/>
  <c r="AE203"/>
  <c r="AC203"/>
  <c r="AB203"/>
  <c r="AA203"/>
  <c r="Z203"/>
  <c r="X203"/>
  <c r="W203"/>
  <c r="U203"/>
  <c r="T203"/>
  <c r="R203"/>
  <c r="Q203"/>
  <c r="O203"/>
  <c r="N203"/>
  <c r="L203"/>
  <c r="K203"/>
  <c r="E174"/>
  <c r="E173"/>
  <c r="E170"/>
  <c r="E169"/>
  <c r="AX168"/>
  <c r="AW168"/>
  <c r="AU168"/>
  <c r="AT168"/>
  <c r="AS168"/>
  <c r="AP168"/>
  <c r="AO168"/>
  <c r="AM168"/>
  <c r="AL168"/>
  <c r="AK168"/>
  <c r="AJ168"/>
  <c r="AH168"/>
  <c r="AG168"/>
  <c r="AF168"/>
  <c r="AE168"/>
  <c r="AC168"/>
  <c r="AB168"/>
  <c r="AA168"/>
  <c r="Z168"/>
  <c r="X168"/>
  <c r="W168"/>
  <c r="U168"/>
  <c r="T168"/>
  <c r="R168"/>
  <c r="Q168"/>
  <c r="O168"/>
  <c r="N168"/>
  <c r="L168"/>
  <c r="K168"/>
  <c r="F168" l="1"/>
  <c r="AN168"/>
  <c r="F294"/>
  <c r="F322"/>
  <c r="AN322"/>
  <c r="F301"/>
  <c r="F308"/>
  <c r="F203"/>
  <c r="AN203"/>
  <c r="AD203"/>
  <c r="AN210"/>
  <c r="AI210"/>
  <c r="G111"/>
  <c r="F108"/>
  <c r="G108" s="1"/>
  <c r="E301"/>
  <c r="W346"/>
  <c r="W361" s="1"/>
  <c r="N346"/>
  <c r="N361" s="1"/>
  <c r="P336"/>
  <c r="Z346"/>
  <c r="Z361" s="1"/>
  <c r="T346"/>
  <c r="T361" s="1"/>
  <c r="V336"/>
  <c r="Q322"/>
  <c r="AE346"/>
  <c r="E308"/>
  <c r="E294"/>
  <c r="E203"/>
  <c r="E266"/>
  <c r="E322"/>
  <c r="E210"/>
  <c r="E168"/>
  <c r="E124"/>
  <c r="N294"/>
  <c r="P294" s="1"/>
  <c r="G301"/>
  <c r="AE294"/>
  <c r="AI294" s="1"/>
  <c r="Z210"/>
  <c r="AY322"/>
  <c r="AY266"/>
  <c r="V294"/>
  <c r="Y294"/>
  <c r="AY294"/>
  <c r="AY301"/>
  <c r="AY308"/>
  <c r="AY168"/>
  <c r="Y203"/>
  <c r="AE361" l="1"/>
  <c r="AE343"/>
  <c r="V361"/>
  <c r="T358"/>
  <c r="V358" s="1"/>
  <c r="P361"/>
  <c r="N358"/>
  <c r="P358" s="1"/>
  <c r="Y361"/>
  <c r="W358"/>
  <c r="Y358" s="1"/>
  <c r="AG361"/>
  <c r="AE358"/>
  <c r="AG358" s="1"/>
  <c r="AB361"/>
  <c r="Z358"/>
  <c r="Y346"/>
  <c r="P346"/>
  <c r="G322"/>
  <c r="AE13"/>
  <c r="AE10" s="1"/>
  <c r="AG343"/>
  <c r="Q346"/>
  <c r="Q361" s="1"/>
  <c r="S336"/>
  <c r="T13"/>
  <c r="V13" s="1"/>
  <c r="T343"/>
  <c r="V343" s="1"/>
  <c r="W343"/>
  <c r="Y343" s="1"/>
  <c r="W13"/>
  <c r="W10" s="1"/>
  <c r="N13"/>
  <c r="N343"/>
  <c r="P343" s="1"/>
  <c r="Z343"/>
  <c r="AB343" s="1"/>
  <c r="Z13"/>
  <c r="G168"/>
  <c r="G266"/>
  <c r="G210"/>
  <c r="G308"/>
  <c r="G203"/>
  <c r="G294"/>
  <c r="E167"/>
  <c r="E166"/>
  <c r="E163"/>
  <c r="E162"/>
  <c r="AX161"/>
  <c r="AW161"/>
  <c r="AU161"/>
  <c r="AT161"/>
  <c r="AS161"/>
  <c r="AR161"/>
  <c r="AP161"/>
  <c r="AO161"/>
  <c r="AM161"/>
  <c r="AL161"/>
  <c r="AK161"/>
  <c r="AJ161"/>
  <c r="AH161"/>
  <c r="AG161"/>
  <c r="AF161"/>
  <c r="AE161"/>
  <c r="AC161"/>
  <c r="AD161" s="1"/>
  <c r="AB161"/>
  <c r="AA161"/>
  <c r="Z161"/>
  <c r="X161"/>
  <c r="W161"/>
  <c r="U161"/>
  <c r="T161"/>
  <c r="R161"/>
  <c r="Q161"/>
  <c r="O161"/>
  <c r="N161"/>
  <c r="L161"/>
  <c r="F161" s="1"/>
  <c r="K161"/>
  <c r="F195"/>
  <c r="E195"/>
  <c r="F194"/>
  <c r="E194"/>
  <c r="F193"/>
  <c r="E193"/>
  <c r="E340" s="1"/>
  <c r="E347" s="1"/>
  <c r="G192"/>
  <c r="E191"/>
  <c r="E190"/>
  <c r="AX189"/>
  <c r="AW189"/>
  <c r="AU189"/>
  <c r="AT189"/>
  <c r="AS189"/>
  <c r="AR189"/>
  <c r="AP189"/>
  <c r="AO189"/>
  <c r="AM189"/>
  <c r="AL189"/>
  <c r="AK189"/>
  <c r="AJ189"/>
  <c r="AG189"/>
  <c r="AF189"/>
  <c r="AE189"/>
  <c r="AI189" s="1"/>
  <c r="AC189"/>
  <c r="AB189"/>
  <c r="AA189"/>
  <c r="Z189"/>
  <c r="X189"/>
  <c r="W189"/>
  <c r="U189"/>
  <c r="T189"/>
  <c r="R189"/>
  <c r="Q189"/>
  <c r="O189"/>
  <c r="N189"/>
  <c r="L189"/>
  <c r="K189"/>
  <c r="F144"/>
  <c r="E144"/>
  <c r="F143"/>
  <c r="E143"/>
  <c r="F142"/>
  <c r="E142"/>
  <c r="E80"/>
  <c r="E380" s="1"/>
  <c r="E82"/>
  <c r="F82"/>
  <c r="E83"/>
  <c r="E383" s="1"/>
  <c r="F83"/>
  <c r="E84"/>
  <c r="E384" s="1"/>
  <c r="F84"/>
  <c r="E85"/>
  <c r="E385" s="1"/>
  <c r="F85"/>
  <c r="E88"/>
  <c r="F88"/>
  <c r="F123" s="1"/>
  <c r="F89"/>
  <c r="F90"/>
  <c r="G90" s="1"/>
  <c r="E91"/>
  <c r="F91"/>
  <c r="E92"/>
  <c r="F92"/>
  <c r="E93"/>
  <c r="F93"/>
  <c r="E72"/>
  <c r="E366" s="1"/>
  <c r="E365" s="1"/>
  <c r="E75"/>
  <c r="E369" s="1"/>
  <c r="E76"/>
  <c r="E370" s="1"/>
  <c r="F76"/>
  <c r="E77"/>
  <c r="E371" s="1"/>
  <c r="F77"/>
  <c r="E21"/>
  <c r="F21"/>
  <c r="F63" s="1"/>
  <c r="F22"/>
  <c r="F23"/>
  <c r="F24"/>
  <c r="F66" s="1"/>
  <c r="E25"/>
  <c r="F25"/>
  <c r="F67" s="1"/>
  <c r="E26"/>
  <c r="F26"/>
  <c r="F68" s="1"/>
  <c r="AW87"/>
  <c r="AL87"/>
  <c r="AK87"/>
  <c r="AG87"/>
  <c r="AF87"/>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64"/>
  <c r="AY353" s="1"/>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65"/>
  <c r="AY354" s="1"/>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66"/>
  <c r="AY355" s="1"/>
  <c r="I356"/>
  <c r="J356"/>
  <c r="L356"/>
  <c r="M356"/>
  <c r="O356"/>
  <c r="P356"/>
  <c r="R356"/>
  <c r="S356"/>
  <c r="U356"/>
  <c r="V356"/>
  <c r="W356"/>
  <c r="X356"/>
  <c r="Y356"/>
  <c r="Z356"/>
  <c r="AA356"/>
  <c r="AB356"/>
  <c r="AC356"/>
  <c r="AD356"/>
  <c r="AE356"/>
  <c r="AF356"/>
  <c r="AH356"/>
  <c r="AI356"/>
  <c r="AK356"/>
  <c r="AL356"/>
  <c r="AM356"/>
  <c r="AN356"/>
  <c r="AO356"/>
  <c r="AP356"/>
  <c r="AQ356"/>
  <c r="AR356"/>
  <c r="AS356"/>
  <c r="AT356"/>
  <c r="AU356"/>
  <c r="AV356"/>
  <c r="AW356"/>
  <c r="AX356"/>
  <c r="AY67"/>
  <c r="I357"/>
  <c r="J357"/>
  <c r="L357"/>
  <c r="M68"/>
  <c r="M357" s="1"/>
  <c r="O357"/>
  <c r="P68"/>
  <c r="P357" s="1"/>
  <c r="R357"/>
  <c r="S68"/>
  <c r="S357" s="1"/>
  <c r="U357"/>
  <c r="V68"/>
  <c r="V357" s="1"/>
  <c r="X357"/>
  <c r="Y68"/>
  <c r="Y357" s="1"/>
  <c r="AA357"/>
  <c r="AC357"/>
  <c r="AD68"/>
  <c r="AD357" s="1"/>
  <c r="AF357"/>
  <c r="AH357"/>
  <c r="AI68"/>
  <c r="AK357"/>
  <c r="AL357"/>
  <c r="AM357"/>
  <c r="AN68"/>
  <c r="AO357"/>
  <c r="AP357"/>
  <c r="AQ68"/>
  <c r="AQ357" s="1"/>
  <c r="AR357"/>
  <c r="AS357"/>
  <c r="AT357"/>
  <c r="AU357"/>
  <c r="AV68"/>
  <c r="AW357"/>
  <c r="AX357"/>
  <c r="AY68"/>
  <c r="AY357" s="1"/>
  <c r="I352"/>
  <c r="J352"/>
  <c r="L352"/>
  <c r="M352"/>
  <c r="O352"/>
  <c r="P352"/>
  <c r="R352"/>
  <c r="S352"/>
  <c r="U352"/>
  <c r="V352"/>
  <c r="W352"/>
  <c r="X352"/>
  <c r="Y352"/>
  <c r="Z352"/>
  <c r="AA352"/>
  <c r="AB352"/>
  <c r="AC352"/>
  <c r="AD352"/>
  <c r="AE352"/>
  <c r="AF352"/>
  <c r="AH352"/>
  <c r="AI352"/>
  <c r="AK352"/>
  <c r="AL352"/>
  <c r="AM352"/>
  <c r="AN352"/>
  <c r="AO352"/>
  <c r="AP352"/>
  <c r="AQ352"/>
  <c r="AR352"/>
  <c r="AS352"/>
  <c r="AT352"/>
  <c r="AU352"/>
  <c r="AV352"/>
  <c r="AW352"/>
  <c r="AX352"/>
  <c r="AY63"/>
  <c r="AP20"/>
  <c r="AX20"/>
  <c r="AY20" s="1"/>
  <c r="F352" l="1"/>
  <c r="E362"/>
  <c r="F356"/>
  <c r="F357"/>
  <c r="F355"/>
  <c r="F354"/>
  <c r="F353"/>
  <c r="F189"/>
  <c r="Z10"/>
  <c r="AB358"/>
  <c r="S361"/>
  <c r="Q358"/>
  <c r="S358" s="1"/>
  <c r="F155"/>
  <c r="G155" s="1"/>
  <c r="F157"/>
  <c r="E125"/>
  <c r="E13" s="1"/>
  <c r="E382"/>
  <c r="E379" s="1"/>
  <c r="F154"/>
  <c r="E157"/>
  <c r="E377"/>
  <c r="S346"/>
  <c r="F156"/>
  <c r="F158"/>
  <c r="Y13"/>
  <c r="F124"/>
  <c r="G124" s="1"/>
  <c r="G89"/>
  <c r="E156"/>
  <c r="E376"/>
  <c r="E158"/>
  <c r="E378"/>
  <c r="E337"/>
  <c r="E344" s="1"/>
  <c r="E359" s="1"/>
  <c r="F128"/>
  <c r="E342"/>
  <c r="E349" s="1"/>
  <c r="E364" s="1"/>
  <c r="F126"/>
  <c r="AV357"/>
  <c r="AJ68"/>
  <c r="AY352"/>
  <c r="AJ63"/>
  <c r="T63"/>
  <c r="F127"/>
  <c r="F125"/>
  <c r="E341"/>
  <c r="E348" s="1"/>
  <c r="E363" s="1"/>
  <c r="AI357"/>
  <c r="Z68"/>
  <c r="AY356"/>
  <c r="AJ67"/>
  <c r="T67"/>
  <c r="Q343"/>
  <c r="S343" s="1"/>
  <c r="Q13"/>
  <c r="S13" s="1"/>
  <c r="E338"/>
  <c r="AN357"/>
  <c r="AE68"/>
  <c r="F65"/>
  <c r="G23"/>
  <c r="F64"/>
  <c r="G22"/>
  <c r="E189"/>
  <c r="E161"/>
  <c r="E126"/>
  <c r="E14" s="1"/>
  <c r="F87"/>
  <c r="G87" s="1"/>
  <c r="E127"/>
  <c r="E128"/>
  <c r="E123"/>
  <c r="AW351"/>
  <c r="AU351"/>
  <c r="AS351"/>
  <c r="AO351"/>
  <c r="AM351"/>
  <c r="AK351"/>
  <c r="AC351"/>
  <c r="AA351"/>
  <c r="U351"/>
  <c r="O351"/>
  <c r="AX351"/>
  <c r="AT351"/>
  <c r="AR351"/>
  <c r="AP351"/>
  <c r="AL351"/>
  <c r="AH351"/>
  <c r="AF351"/>
  <c r="X351"/>
  <c r="R351"/>
  <c r="L351"/>
  <c r="V189"/>
  <c r="AY189"/>
  <c r="I351"/>
  <c r="F351" s="1"/>
  <c r="AU344"/>
  <c r="E355"/>
  <c r="E354"/>
  <c r="E353"/>
  <c r="AM344"/>
  <c r="AH344"/>
  <c r="AC344"/>
  <c r="M11"/>
  <c r="AU349"/>
  <c r="AM349"/>
  <c r="AH349"/>
  <c r="AC349"/>
  <c r="AU348"/>
  <c r="AM348"/>
  <c r="AH348"/>
  <c r="AC348"/>
  <c r="AU347"/>
  <c r="AM347"/>
  <c r="AH347"/>
  <c r="AC347"/>
  <c r="F347" s="1"/>
  <c r="AU346"/>
  <c r="AM346"/>
  <c r="AM343" s="1"/>
  <c r="AH346"/>
  <c r="AH343" s="1"/>
  <c r="AC346"/>
  <c r="P13"/>
  <c r="AU345"/>
  <c r="AM345"/>
  <c r="AH345"/>
  <c r="AC345"/>
  <c r="V12"/>
  <c r="P12"/>
  <c r="J12"/>
  <c r="V16"/>
  <c r="P16"/>
  <c r="J16"/>
  <c r="J13"/>
  <c r="F20"/>
  <c r="G20" s="1"/>
  <c r="G154" l="1"/>
  <c r="F152"/>
  <c r="G152" s="1"/>
  <c r="F345"/>
  <c r="F348"/>
  <c r="F344"/>
  <c r="G125"/>
  <c r="F349"/>
  <c r="F16" s="1"/>
  <c r="F346"/>
  <c r="F15"/>
  <c r="AM15"/>
  <c r="AM363"/>
  <c r="AU12"/>
  <c r="AU360"/>
  <c r="AC13"/>
  <c r="AD13" s="1"/>
  <c r="AC361"/>
  <c r="AD361" s="1"/>
  <c r="AH14"/>
  <c r="AH362"/>
  <c r="AH15"/>
  <c r="AH363"/>
  <c r="AH16"/>
  <c r="AH364"/>
  <c r="AC11"/>
  <c r="AC359"/>
  <c r="AC12"/>
  <c r="AC360"/>
  <c r="AM13"/>
  <c r="AM361"/>
  <c r="AC14"/>
  <c r="AC362"/>
  <c r="AC15"/>
  <c r="AC363"/>
  <c r="AC16"/>
  <c r="AC364"/>
  <c r="AU11"/>
  <c r="AU359"/>
  <c r="F14"/>
  <c r="G342"/>
  <c r="AM12"/>
  <c r="AM360"/>
  <c r="AH13"/>
  <c r="AI13" s="1"/>
  <c r="AH361"/>
  <c r="AU15"/>
  <c r="AU363"/>
  <c r="AM11"/>
  <c r="AM359"/>
  <c r="AH12"/>
  <c r="AI12" s="1"/>
  <c r="AH360"/>
  <c r="AM14"/>
  <c r="AM362"/>
  <c r="AH11"/>
  <c r="AI11" s="1"/>
  <c r="AH359"/>
  <c r="AU14"/>
  <c r="AU362"/>
  <c r="AU16"/>
  <c r="AU364"/>
  <c r="AU13"/>
  <c r="AU361"/>
  <c r="AM16"/>
  <c r="AM364"/>
  <c r="G339"/>
  <c r="F122"/>
  <c r="AY351"/>
  <c r="E345"/>
  <c r="E336"/>
  <c r="AJ15"/>
  <c r="AG67"/>
  <c r="AJ356"/>
  <c r="AJ62"/>
  <c r="AG63"/>
  <c r="AJ11"/>
  <c r="AJ10" s="1"/>
  <c r="AJ352"/>
  <c r="Q67"/>
  <c r="T15"/>
  <c r="T356"/>
  <c r="Q63"/>
  <c r="T62"/>
  <c r="T11"/>
  <c r="T10" s="1"/>
  <c r="T352"/>
  <c r="AJ16"/>
  <c r="AG68"/>
  <c r="AJ357"/>
  <c r="F11"/>
  <c r="AE16"/>
  <c r="AB68"/>
  <c r="AE357"/>
  <c r="AE351" s="1"/>
  <c r="W68"/>
  <c r="Z16"/>
  <c r="Z357"/>
  <c r="Z351" s="1"/>
  <c r="G65"/>
  <c r="G64"/>
  <c r="F12"/>
  <c r="F62"/>
  <c r="G161"/>
  <c r="G189"/>
  <c r="J15"/>
  <c r="V15"/>
  <c r="E122"/>
  <c r="V14"/>
  <c r="J14"/>
  <c r="P14"/>
  <c r="M12"/>
  <c r="AY62"/>
  <c r="M13"/>
  <c r="M14"/>
  <c r="M15"/>
  <c r="M16"/>
  <c r="J11"/>
  <c r="P11"/>
  <c r="V11"/>
  <c r="AC343"/>
  <c r="AU343"/>
  <c r="F362" l="1"/>
  <c r="F360"/>
  <c r="F359"/>
  <c r="F363"/>
  <c r="AI16"/>
  <c r="F364"/>
  <c r="G364" s="1"/>
  <c r="G349"/>
  <c r="F361"/>
  <c r="F343"/>
  <c r="AH358"/>
  <c r="E360"/>
  <c r="E358" s="1"/>
  <c r="AU10"/>
  <c r="F13"/>
  <c r="AM10"/>
  <c r="AC10"/>
  <c r="AD10" s="1"/>
  <c r="AH10"/>
  <c r="AI10" s="1"/>
  <c r="G346"/>
  <c r="G122"/>
  <c r="AC358"/>
  <c r="AD358" s="1"/>
  <c r="AU358"/>
  <c r="AM358"/>
  <c r="G336"/>
  <c r="AG62"/>
  <c r="AG11"/>
  <c r="AG10" s="1"/>
  <c r="AG352"/>
  <c r="AB16"/>
  <c r="AB357"/>
  <c r="AB351" s="1"/>
  <c r="AG15"/>
  <c r="AG356"/>
  <c r="N63"/>
  <c r="Q11"/>
  <c r="Q62"/>
  <c r="Q352"/>
  <c r="E12"/>
  <c r="G12" s="1"/>
  <c r="E343"/>
  <c r="AJ351"/>
  <c r="T68"/>
  <c r="W16"/>
  <c r="W357"/>
  <c r="W351" s="1"/>
  <c r="AG16"/>
  <c r="AG357"/>
  <c r="N67"/>
  <c r="Q15"/>
  <c r="Q356"/>
  <c r="Y10"/>
  <c r="V10"/>
  <c r="G379"/>
  <c r="G365"/>
  <c r="Q10" l="1"/>
  <c r="S10" s="1"/>
  <c r="F10"/>
  <c r="G13"/>
  <c r="F358"/>
  <c r="G360"/>
  <c r="G361"/>
  <c r="N15"/>
  <c r="K67"/>
  <c r="N356"/>
  <c r="N11"/>
  <c r="N62"/>
  <c r="K63"/>
  <c r="N352"/>
  <c r="AG351"/>
  <c r="T16"/>
  <c r="Q68"/>
  <c r="T357"/>
  <c r="T351" s="1"/>
  <c r="G358"/>
  <c r="G372"/>
  <c r="G343"/>
  <c r="N10" l="1"/>
  <c r="P10" s="1"/>
  <c r="H63"/>
  <c r="K11"/>
  <c r="K62"/>
  <c r="K352"/>
  <c r="H67"/>
  <c r="K15"/>
  <c r="K356"/>
  <c r="N68"/>
  <c r="Q16"/>
  <c r="Q357"/>
  <c r="Q351" s="1"/>
  <c r="H25" i="3"/>
  <c r="E25"/>
  <c r="D23"/>
  <c r="K8" i="2"/>
  <c r="Z8"/>
  <c r="Y9"/>
  <c r="B24" i="8"/>
  <c r="D23"/>
  <c r="C22" s="1"/>
  <c r="D22" s="1"/>
  <c r="D21"/>
  <c r="D20"/>
  <c r="D18"/>
  <c r="C17" s="1"/>
  <c r="D17" s="1"/>
  <c r="D16"/>
  <c r="D15"/>
  <c r="D13"/>
  <c r="D12"/>
  <c r="C11" s="1"/>
  <c r="D11" s="1"/>
  <c r="D10"/>
  <c r="D9"/>
  <c r="C8" s="1"/>
  <c r="D8" s="1"/>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K10" i="13" l="1"/>
  <c r="M10" s="1"/>
  <c r="H15"/>
  <c r="H356"/>
  <c r="E356" s="1"/>
  <c r="E67"/>
  <c r="E15" s="1"/>
  <c r="H62"/>
  <c r="H11"/>
  <c r="H352"/>
  <c r="E63"/>
  <c r="K68"/>
  <c r="N16"/>
  <c r="N357"/>
  <c r="N351" s="1"/>
  <c r="C14" i="8"/>
  <c r="D14" s="1"/>
  <c r="C19"/>
  <c r="D19" s="1"/>
  <c r="C24"/>
  <c r="D5"/>
  <c r="H10" i="13" l="1"/>
  <c r="J10" s="1"/>
  <c r="E352"/>
  <c r="E11"/>
  <c r="E62"/>
  <c r="G62" s="1"/>
  <c r="K16"/>
  <c r="H68"/>
  <c r="K357"/>
  <c r="K351" s="1"/>
  <c r="D24" i="8"/>
  <c r="E10" i="13" l="1"/>
  <c r="G11"/>
  <c r="H16"/>
  <c r="H357"/>
  <c r="E68"/>
  <c r="E16" s="1"/>
  <c r="G16" s="1"/>
  <c r="G10" l="1"/>
  <c r="AZ10"/>
  <c r="E357"/>
  <c r="H351"/>
  <c r="E351" l="1"/>
  <c r="G351" s="1"/>
</calcChain>
</file>

<file path=xl/sharedStrings.xml><?xml version="1.0" encoding="utf-8"?>
<sst xmlns="http://schemas.openxmlformats.org/spreadsheetml/2006/main" count="1207" uniqueCount="433">
  <si>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</si>
  <si>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</si>
  <si>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</si>
  <si>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</si>
  <si>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</si>
  <si>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</si>
  <si>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</si>
  <si>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</si>
  <si>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</si>
  <si>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</si>
  <si>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</si>
  <si>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</si>
  <si>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</si>
  <si>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</si>
  <si>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</si>
  <si>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</si>
  <si>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</si>
  <si>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</si>
  <si>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</si>
  <si>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</si>
  <si>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</si>
  <si>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</si>
  <si>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</si>
  <si>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</si>
  <si>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</si>
  <si>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</si>
  <si>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</si>
  <si>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</si>
  <si>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</si>
  <si>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</si>
  <si>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</si>
  <si>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</si>
  <si>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</si>
  <si>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</si>
  <si>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</si>
  <si>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</si>
  <si>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</si>
  <si>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</si>
  <si>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</si>
  <si>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</si>
  <si>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</si>
  <si>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</si>
  <si>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Наименование показателей результатов</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</si>
  <si>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</si>
  <si>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</si>
  <si>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</si>
  <si>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</si>
  <si>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</si>
  <si>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</si>
  <si>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</si>
  <si>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</si>
  <si>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</si>
  <si>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</si>
  <si>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</si>
  <si>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</si>
  <si>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</si>
  <si>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</si>
  <si>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</si>
  <si>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</si>
  <si>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</si>
  <si>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</si>
  <si>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</si>
  <si>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</si>
  <si>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</si>
  <si>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</si>
  <si>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</si>
  <si>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</si>
  <si>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</si>
  <si>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</si>
  <si>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</si>
  <si>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</si>
  <si>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</si>
  <si>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</si>
  <si>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</si>
  <si>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</si>
  <si>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</si>
  <si>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</si>
  <si>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</si>
  <si>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</si>
  <si>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</si>
  <si>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</si>
  <si>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</si>
  <si>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</si>
  <si>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</si>
  <si>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</si>
  <si>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</si>
  <si>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</si>
  <si>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</si>
  <si>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</si>
  <si>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</si>
  <si>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</si>
  <si>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</si>
  <si>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</si>
  <si>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</si>
  <si>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</si>
  <si>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</si>
  <si>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</si>
  <si>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</si>
  <si>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</si>
  <si>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</si>
  <si>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</si>
  <si>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</si>
  <si>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</si>
  <si>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</si>
  <si>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</si>
  <si>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</si>
  <si>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</si>
  <si>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</si>
  <si>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</si>
  <si>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</si>
  <si>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</si>
  <si>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</si>
  <si>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</si>
  <si>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</si>
  <si>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</si>
  <si>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</si>
  <si>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</si>
  <si>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</si>
  <si>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</si>
  <si>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</si>
  <si>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</si>
  <si>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</si>
  <si>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</si>
  <si>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</si>
  <si>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</si>
  <si>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</si>
  <si>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</si>
  <si>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</si>
  <si>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</si>
  <si>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</si>
  <si>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</si>
  <si>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</si>
  <si>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</si>
  <si>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</si>
  <si>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</si>
  <si>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</si>
  <si>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</si>
  <si>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</si>
  <si>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</si>
  <si>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</si>
  <si>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</si>
  <si>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</si>
  <si>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</si>
  <si>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</si>
  <si>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</si>
  <si>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</si>
  <si>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</si>
  <si>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</si>
  <si>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</si>
  <si>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</si>
  <si>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</si>
  <si>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</si>
  <si>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</si>
  <si>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</si>
  <si>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</si>
  <si>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</si>
  <si>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</si>
  <si>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</si>
  <si>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</si>
  <si>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</si>
  <si>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</si>
  <si>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</si>
  <si>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</si>
  <si>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</si>
  <si>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</si>
  <si>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</si>
  <si>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</si>
  <si>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</si>
  <si>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</si>
  <si>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</si>
  <si>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</si>
  <si>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</si>
  <si>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</si>
  <si>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</si>
  <si>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</si>
  <si>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</si>
  <si>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</si>
  <si>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</si>
  <si>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</si>
  <si>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</si>
  <si>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</si>
  <si>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</si>
  <si>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</si>
  <si>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</si>
  <si>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</si>
  <si>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</si>
  <si>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</si>
  <si>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</si>
  <si>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</si>
  <si>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</si>
  <si>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</si>
  <si>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</si>
  <si>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</si>
  <si>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</si>
  <si>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</si>
  <si>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</si>
  <si>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</si>
  <si>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</si>
  <si>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</si>
  <si>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</si>
  <si>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</si>
  <si>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</si>
  <si>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</si>
  <si>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</si>
  <si>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</si>
  <si>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</si>
  <si>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</si>
  <si>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</si>
  <si>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</si>
  <si>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</si>
  <si>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</si>
  <si>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</si>
  <si>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</si>
  <si>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</si>
  <si>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</si>
  <si>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</si>
  <si>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</si>
  <si>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</si>
  <si>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</si>
  <si>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</si>
  <si>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</si>
  <si>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</si>
  <si>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</si>
  <si>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</si>
  <si>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</si>
  <si>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</si>
  <si>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</si>
  <si>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</si>
  <si>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</si>
  <si>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</si>
  <si>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</si>
  <si>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</si>
  <si>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</si>
  <si>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</si>
  <si>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</si>
  <si>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</si>
  <si>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</si>
  <si>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</si>
  <si>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</si>
  <si>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</si>
  <si>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</si>
  <si>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</si>
  <si>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</si>
  <si>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</si>
  <si>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</si>
  <si>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</si>
  <si>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</si>
  <si>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</si>
  <si>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</si>
  <si>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</si>
  <si>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</si>
  <si>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</si>
  <si>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</si>
  <si>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</si>
  <si>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</si>
  <si>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</si>
  <si>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</si>
  <si>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Показатели непосредственных результатов</t>
  </si>
  <si>
    <t xml:space="preserve">Показатели конечных результатов </t>
  </si>
  <si>
    <t>Всего</t>
  </si>
  <si>
    <t>тыс. рублей</t>
  </si>
  <si>
    <t>1.1</t>
  </si>
  <si>
    <t>Ответственный исполнитель /соисполнитель</t>
  </si>
  <si>
    <t>фактически
профинансировано</t>
  </si>
  <si>
    <t>Таблица 3</t>
  </si>
  <si>
    <t>1.</t>
  </si>
  <si>
    <t>2.</t>
  </si>
  <si>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</si>
  <si>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</si>
  <si>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</si>
  <si>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</si>
  <si>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3.</t>
  </si>
  <si>
    <t>Причины невыполнения программных мероприятий и отклонения фактически исполненных расходных обязательств над запланированными</t>
  </si>
  <si>
    <t>4.</t>
  </si>
  <si>
    <t>привлеченные средства</t>
  </si>
  <si>
    <t>Наименование мероприятий муниципальной программы*</t>
  </si>
  <si>
    <t>Всего по муниципальной программе</t>
  </si>
  <si>
    <t>График (сетевой график)реализации  муниципальной программы</t>
  </si>
  <si>
    <t>Всего по муниципальной программе (в разрезе исполнителей, соисполнителей):</t>
  </si>
  <si>
    <t>Базовый показатель на начало реализации муниципальной программы</t>
  </si>
  <si>
    <t>наименование нормативного правового акта об утверждении муниципальной программы дата, номер (в редакции от дата, номер постановления)</t>
  </si>
  <si>
    <t>Результаты реализации муниципальной программы</t>
  </si>
  <si>
    <t xml:space="preserve">Наличие, объемы и состояние объектов незавершенного строительства, в том числе:
местный бюджет </t>
  </si>
  <si>
    <t>Причина отклонения плановых показателей от фактических</t>
  </si>
  <si>
    <t>бюджет района</t>
  </si>
  <si>
    <t xml:space="preserve">бюджет поселений </t>
  </si>
  <si>
    <t>Таблица 4</t>
  </si>
  <si>
    <t>Таблица 5</t>
  </si>
  <si>
    <t>наименование муниципальной программы</t>
  </si>
  <si>
    <t>в том числе безвозмездные поступления физических и юридических лиц</t>
  </si>
  <si>
    <t>Согласовано:</t>
  </si>
  <si>
    <t>сумма экономии по итогам закупок, предложения по перераспределению сэкономленных средств</t>
  </si>
  <si>
    <t>Подпрограмма I. «Градостроительная деятельность»</t>
  </si>
  <si>
    <t>Разработка проекта планировки территории села Охтеурье</t>
  </si>
  <si>
    <t>Разработка проекта планировки территории поселка Аган</t>
  </si>
  <si>
    <t>Итого по задаче 1</t>
  </si>
  <si>
    <t>1.2</t>
  </si>
  <si>
    <t>1.3</t>
  </si>
  <si>
    <t>1.2.1.</t>
  </si>
  <si>
    <t>Итого по задаче 2</t>
  </si>
  <si>
    <t>Внесение изменений в градостроительную документацию с.п. Вата, Покур, Ларьяк</t>
  </si>
  <si>
    <t>управление архитектуры и градостроительства администрации района</t>
  </si>
  <si>
    <t>Итого по продпрограмме 1</t>
  </si>
  <si>
    <t>Подпрограмма II "Содействие развитию жилищного строительства"</t>
  </si>
  <si>
    <t>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t>
  </si>
  <si>
    <t>Покупка (строительство) жилых помещений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 предусмотренных статьей 12 Закона автономного округа от 9 июня 2009 года N 86-оз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 - Югре"</t>
  </si>
  <si>
    <t>управление опеки и попечительства администрации района/муниципальное казенное учреждение "Управление капитального строительства по застройке Нижневартовского района"</t>
  </si>
  <si>
    <t>муниципальное казенное учреждение "Управление капитального строительства по застройке Нижневартовского района</t>
  </si>
  <si>
    <t>Итого по продпрограмме 2</t>
  </si>
  <si>
    <t>Подпрограмма III «Обеспечение мерами государственной  поддержки по улучшению жилищных условий отдельных категорий граждан»</t>
  </si>
  <si>
    <t>Цель "Повышение доступности жилья и качества жилищного обеспечения населения, в том числе с учетом исполнения государственных обязательств по Цель</t>
  </si>
  <si>
    <t>отдел по жилищным вопросам администрации района</t>
  </si>
  <si>
    <t>Итого по подпрограмме III</t>
  </si>
  <si>
    <t>Подпрограмма IV «Капитальный ремонт объектов жилищного хозяйства»</t>
  </si>
  <si>
    <t>Итого по подпрограмме IV</t>
  </si>
  <si>
    <t xml:space="preserve"> 
Управление архитектуры и градостроительства администрации района</t>
  </si>
  <si>
    <t xml:space="preserve">Муниципальное казенное учреждение "Управление капитального строительства по застройке Нижневартовского района
</t>
  </si>
  <si>
    <t xml:space="preserve">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
</t>
  </si>
  <si>
    <t xml:space="preserve">Отдел по жилищным вопросам администрации района
</t>
  </si>
  <si>
    <t>Управление опеки и попечительства администрации района/муниципальное казенное учреждение "Управление капитального строительства по застройке Нижневартовского района"</t>
  </si>
  <si>
    <t>Обеспечение объема ввода жилья, кв. м</t>
  </si>
  <si>
    <t>Коэффициент доступности жилья</t>
  </si>
  <si>
    <t>Предельное количество процедур, необходимых для получения разрешения на строительство эталонного объекта капитального строительства непроизводственного назначения, шт.</t>
  </si>
  <si>
    <t>Предельный срок прохождения всех процедур, необходимых для получения разрешения на строительство эталонного объекта капитального строительства непроизводственного назначения, дней</t>
  </si>
  <si>
    <t>Количество проведенных капитальных ремонтов объектов муниципального жилого фонда (от лимитов финансирования мероприятий, объект)</t>
  </si>
  <si>
    <t>Количество семей граждан, улучшивших жилищные условия, из числа отдельных установленных категорий (семей)</t>
  </si>
  <si>
    <t>Удельный вес введенной общей площади жилых домов по отношению к общей площади жилищного фонда, %</t>
  </si>
  <si>
    <t>Общая площадь жилых помещений, приходящаяся в среднем на 1 жителя, кв. м</t>
  </si>
  <si>
    <t>Значение показателя на 2015год</t>
  </si>
  <si>
    <t>Доля разработанных проектов планировки населенных пунктов (от запланированных), %</t>
  </si>
  <si>
    <t>-</t>
  </si>
  <si>
    <t>4.3</t>
  </si>
  <si>
    <t>4.4</t>
  </si>
  <si>
    <t>4.5</t>
  </si>
  <si>
    <t>д.Вата Жилой дом ул.Лесная, д.4(с устройством и монтажом системы автономного газоснабжения)</t>
  </si>
  <si>
    <t>4.6</t>
  </si>
  <si>
    <t>пгт. Излучинск Инженерные сети квартала 01:05:02</t>
  </si>
  <si>
    <t>пгт. Излучинск Инженерные сети участка частной застройки (2 очередь, 1 этап)</t>
  </si>
  <si>
    <t>пгт. Излучинск Инженерные сети участка частной застройки (2 очередь, 2 этап)</t>
  </si>
  <si>
    <t>4.7</t>
  </si>
  <si>
    <t>4.10</t>
  </si>
  <si>
    <t>с. Покур 2-квартирный жилой дом по ул. Киевская, д. 9</t>
  </si>
  <si>
    <t>4.11</t>
  </si>
  <si>
    <t>4.12</t>
  </si>
  <si>
    <t>пгт Излучинск Инженерные сети квартал 01:05:01</t>
  </si>
  <si>
    <t>4.13</t>
  </si>
  <si>
    <t>4.14</t>
  </si>
  <si>
    <t>4.20</t>
  </si>
  <si>
    <t>Доля жилья, соответствующего стандартам экономкласса, в общем объеме введенного жилья, %</t>
  </si>
  <si>
    <t>Доля молодых семей, улучшивших жилищные условия в соответствии с муниципальной программой, в общем числе молодых семей, поставленных на учет в качестве нуждающихся в улучшении жилищных условий (число молодых семей, состоящих на учете для получения мер господдержки в целях улучшения жилищных условий на 01.09.2013 – 250), %</t>
  </si>
  <si>
    <t>5.</t>
  </si>
  <si>
    <t>6.</t>
  </si>
  <si>
    <t>7.</t>
  </si>
  <si>
    <t>8.</t>
  </si>
  <si>
    <t>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вХанты-Мансийском автономном округе – Югре», участков</t>
  </si>
  <si>
    <t>9.</t>
  </si>
  <si>
    <t>10.</t>
  </si>
  <si>
    <t>Количество семей, расселенных из приспособленных для проживания строений (семей)</t>
  </si>
  <si>
    <t>11.</t>
  </si>
  <si>
    <t>Количество ликвидированных приспособленных для проживания строений, шт.</t>
  </si>
  <si>
    <t>12.</t>
  </si>
  <si>
    <t>Количество жилых помещений, предоставленных лицам из числа детей-сирот и детей, оставшихся без попечения родителей, шт.</t>
  </si>
  <si>
    <t>13.</t>
  </si>
  <si>
    <t>Количество проведенных ремонтов жилых помещений, принадлежащих лицам из числа детей-сирот и детей, оставшихся без попечения родителей, шт.</t>
  </si>
  <si>
    <t>14.</t>
  </si>
  <si>
    <t xml:space="preserve">Количество семей (человек), переселенных из населенного пункта (д. Пугъюг) с низкой плотностью населения и труднодоступной местностью </t>
  </si>
  <si>
    <t>18 (29)</t>
  </si>
  <si>
    <t>Снижение средней стоимости 1 кв. м жилья на первичном рынке с учетом индекса-дефлятора на соответствующий год по виду экономической деятельности «строительство», %               (тыс. руб. за 1 кв. м)</t>
  </si>
  <si>
    <t>Доля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 Ханты-Мансийском автономном округе – Югре» от вставших на учет, %</t>
  </si>
  <si>
    <t>Доля семей, расселенных из приспособленных для проживания строений от общего числа семей, включенных в Реестр приспособленных для проживания строений на 01.01.2012 и подлежащих расселению, %</t>
  </si>
  <si>
    <t>Доля ликвидированных строений от общего числа строений, включенных в Реестр приспособленных для проживания строений на 01.01.2012 и подлежащих ликвидации, %</t>
  </si>
  <si>
    <t>Доля детей-сирот и детей, оставшихся без попечения родителей, лиц из их числа, обеспеченных жилыми помещениями, на конец отчетного периода от общей численности детей-сирот и детей, оставшихся без попечения родителей, лиц из их числа, состоящих в списке детей-сирот и детей, оставшихся без попечения родителей, лиц из их числа, которые подлежат обеспечению жилыми помещениями специализированного жилищного фонда по договорам найма специализированных жилых помещений, на начало отчетного периода, %</t>
  </si>
  <si>
    <t>Доля использованных средств субсидии, передаваемой из бюджета автономного округа бюджету района на обеспечение жилыми помещениями специализированного жилищного фонда по договорам найма специализированных жилых помещений детей-сирот и детей, оставшихся без попечения родителей, лиц из числа детей-сирот и детей, оставшихся без попечения родителей, %</t>
  </si>
  <si>
    <t>Доля использованных средств субсидии, передаваемой из бюджета автономного округа бюджету района на проведение ремонтов жилых помещений, принадлежащих лицам из числа детей-сирот и детей, оставшихся без попечения родителей</t>
  </si>
  <si>
    <t>Доля семей, переселенных из населенного пункта (д. Пугъюг) с низкой плотностью населения и труднодоступной местностью</t>
  </si>
  <si>
    <t>план
на 2016 год</t>
  </si>
  <si>
    <t>Выполнение комплексного проекта "Внесение изменений в схему территориального планирования Нижневартовского района"</t>
  </si>
  <si>
    <t>2.1</t>
  </si>
  <si>
    <t>2.2</t>
  </si>
  <si>
    <t>3</t>
  </si>
  <si>
    <t xml:space="preserve">Приобретение жилых помещений в завершенных строительством домах, введенных в эксплуатацию не ранее 2 лет, предшествующего текущему году, или в строящихся многоквартирных домах, в случае если их строительная готовность составляет не менее чем 60 процентов (для населенных пунктов численностью до 5000 человек ‒ не менее чем 40 процентов) от предусмотренной проектной документацией готовности таких многоквартирных домовпроцентов (для населенных пунктов численностью до 5000 человек - не менее чем 50 процентов) от предусмотренной проектной документацией готовности таких многоквартирных домов. </t>
  </si>
  <si>
    <t>Мероприятие 3 Строительство объектов инженерной инфраструктуры предназначенных для жилищного строительства</t>
  </si>
  <si>
    <t>пгт. Излучинск Инженерные сети участка частной застройки (2 очередь 2 этап)</t>
  </si>
  <si>
    <t>Мероприятие 1. Осуществление градостроительной деятельности</t>
  </si>
  <si>
    <t>Мероприятие 1. Стимулирование застройщиков на реализацию проектов жилищного строительства (развитие застроенных территорий, комплексное освоение территорий).</t>
  </si>
  <si>
    <t>Мероприятие 2. Защита жилищных прав детей-сирот и детей, оставшихся без попечения родителей, и лиц из их числа.</t>
  </si>
  <si>
    <t>Мероприятие 1. Предоставление государственной поддержки на приобретение жилых помещений отдельным категориям граждан</t>
  </si>
  <si>
    <t>Предоставление субсидии молодым семьям на приобретение жилья</t>
  </si>
  <si>
    <t xml:space="preserve">Субвенции на реализацию полномочий по постановке на учет граждан, выезжающих из районов Крайнего Севера </t>
  </si>
  <si>
    <t>Основное мероприятие. Создание условий для увеличения объема капитального ремонта жилищного фонда для повышения его комфортности</t>
  </si>
  <si>
    <t xml:space="preserve">п. Аган Капитальный ремонт 2-х квартирного жилого дома по ул. Советская, д. 1 </t>
  </si>
  <si>
    <t>п. Аган Капитальный ремонт 2-х квартирного жилого дома по ул. Советская, д. 3</t>
  </si>
  <si>
    <t>п. Аган                       Жилой дом по ул. Таежной, д. 16</t>
  </si>
  <si>
    <t>п. Аган              Жилой дом по ул. Таежной, д. 4</t>
  </si>
  <si>
    <t>с. Покур           Жилой дом по ул. Киевская 3</t>
  </si>
  <si>
    <t xml:space="preserve">с. Покур           3-квартирный жилой дом по ул. Белорусская 14 </t>
  </si>
  <si>
    <t>п. Ваховск            Жилой дом по. ул. Зеленая 11</t>
  </si>
  <si>
    <t>п. Ваховск            4-квартирный жилой дом по ул. Молодежная,д. 5</t>
  </si>
  <si>
    <t>п. Ваховск            Жилой дом по ул. Зеленая 9</t>
  </si>
  <si>
    <t>п. Ваховск            Жилой дом по ул. Юбилейная 17, кв.2 (ремонт пола)</t>
  </si>
  <si>
    <t>с. Охтеурье              2-квартирный жилой дом по ул. Центральной, д. 4</t>
  </si>
  <si>
    <t>п. Зайцева речка      Жилой дом по ул. Мира, д.10, кв. 1</t>
  </si>
  <si>
    <t>п. Зайцева речка      Жилой дом по ул. Мира, д. 7</t>
  </si>
  <si>
    <t>с.п. Зайцева Речка Жилой дом ул.Октябрьская д.3</t>
  </si>
  <si>
    <t>с.п. Зайцева Речка Жилой дом по ул. Мира, д. 5</t>
  </si>
  <si>
    <t>п. Зайцева речка      Жилой дом  по ул. Почтовой, д. 3</t>
  </si>
  <si>
    <t>п. Зайцева речка      Жилой дом по ул. Центральная, д.7, кв.1 (ремонт квартиры)</t>
  </si>
  <si>
    <t>пгт. Новоаганск  Жилой дом по ул. Цветная, д. 8</t>
  </si>
  <si>
    <t>пгт. Новоаганск  Жилой дом по ул. Цветная, д. 11</t>
  </si>
  <si>
    <t>с. Большетархово  2-квартирный  жилой дом по ул. Лесная, д. 19</t>
  </si>
  <si>
    <t>д. Вампугол, жилой дом по ул. Зырянова, д. 30 кв. 2 (ремонт квартиры)</t>
  </si>
  <si>
    <t>д. Вампугол Жилой дом по ул. Зырянова д. 23</t>
  </si>
  <si>
    <t>с. Ларьяк      Жилой дом по ул.Набережная,                                                                                                                                                                                                                                                                                       д. 2 А, кв.1 (Сигильетов В.М.)</t>
  </si>
  <si>
    <t>Итого по основному мероприятию</t>
  </si>
  <si>
    <t>И.о. начальника отдела ЖКХ, энергетики и строительства администрации района  __________________________ (М.Ю. Канышева)</t>
  </si>
  <si>
    <t>Исполнитель Ведущий специалист обжела ЖКХ, энергетики и строительства администрации района С.С. Белова</t>
  </si>
  <si>
    <t>тел. 8(3466) 49-86-61</t>
  </si>
  <si>
    <t>Значение показателя на 2016год</t>
  </si>
  <si>
    <t>Доля отремонтированных объектов жилого фонда (от запланированных), %</t>
  </si>
  <si>
    <t>2(5)</t>
  </si>
  <si>
    <t>Исполнитель: Ведущий специалист обжела ЖКХ, энергетики и строительства администрации района С.С. Белова</t>
  </si>
  <si>
    <t>Подпрограмма II "Содействие развитию жилищного строительства":</t>
  </si>
  <si>
    <t>Подпрограмма I. "Градостроительная деятельность":</t>
  </si>
  <si>
    <t>Подпрограмма III "Обеспечение мерами государственной  поддержки по улучшению жилищных условий отдельных категорий граждан"</t>
  </si>
  <si>
    <t>Подпрограмма IV "Капитальный ремонт объектов жилищного хозяйства"</t>
  </si>
  <si>
    <t>Программные мероприятия выполняются в соответствии с заключенными договорами и муниципальными контрактами</t>
  </si>
  <si>
    <r>
      <t xml:space="preserve">Пояснения к отчету о </t>
    </r>
    <r>
      <rPr>
        <b/>
        <sz val="12"/>
        <color indexed="8"/>
        <rFont val="Times New Roman"/>
        <family val="1"/>
        <charset val="204"/>
      </rPr>
      <t xml:space="preserve">ходе исполнения графика (сетевого графика) по реализации муниципальной программы </t>
    </r>
  </si>
  <si>
    <r>
      <t>_</t>
    </r>
    <r>
      <rPr>
        <b/>
        <u/>
        <sz val="12"/>
        <color theme="1"/>
        <rFont val="Times New Roman"/>
        <family val="1"/>
        <charset val="204"/>
      </rPr>
      <t>«Обеспечение доступным и комфортным жильем жителей Нижневартовского района    в 2014−2020 годах»</t>
    </r>
  </si>
  <si>
    <t>Предоставление субсидии ветера-нам боевых дей-ствий и инвали-дам на приобре-тение жилого помещения в собственность</t>
  </si>
  <si>
    <t xml:space="preserve"> «Обеспечение доступным и комфортным жильем жителей Нижневартовского района    в 2014−2020 годах» (постановление администрации района от 02.12.2013   № 2552) на 2016 год</t>
  </si>
  <si>
    <t>Главный специалист отдела расходов бюджета  департамента финансов администрации района:___________________ (С.А. Вандрей)</t>
  </si>
  <si>
    <t>Исполнитель Ведущий специалист отдела ЖКХ, энергетики и строительства администрации района С.С. Белова</t>
  </si>
  <si>
    <t>Целевые показатели муниципальной программы «Обеспечение доступным и комфортным жильем жителей Нижневартовского района    в 2014−2020 годах» за октябрь 2016 года</t>
  </si>
</sst>
</file>

<file path=xl/styles.xml><?xml version="1.0" encoding="utf-8"?>
<styleSheet xmlns="http://schemas.openxmlformats.org/spreadsheetml/2006/main">
  <numFmts count="11">
    <numFmt numFmtId="41" formatCode="_-* #,##0_р_._-;\-* #,##0_р_._-;_-* &quot;-&quot;_р_._-;_-@_-"/>
    <numFmt numFmtId="43" formatCode="_-* #,##0.00_р_._-;\-* #,##0.00_р_._-;_-* &quot;-&quot;??_р_._-;_-@_-"/>
    <numFmt numFmtId="164" formatCode="0.0"/>
    <numFmt numFmtId="165" formatCode="#,##0_ ;\-#,##0\ "/>
    <numFmt numFmtId="166" formatCode="#,##0.0"/>
    <numFmt numFmtId="167" formatCode="#,##0.0_ ;\-#,##0.0\ "/>
    <numFmt numFmtId="168" formatCode="#,##0.000"/>
    <numFmt numFmtId="169" formatCode="_-* #,##0.0_р_._-;\-* #,##0.0_р_._-;_-* &quot;-&quot;?_р_._-;_-@_-"/>
    <numFmt numFmtId="170" formatCode="#,##0.00_ ;\-#,##0.00\ "/>
    <numFmt numFmtId="171" formatCode="0.0000000"/>
    <numFmt numFmtId="172" formatCode="_-* #,##0.00_р_._-;\-* #,##0.00_р_._-;_-* &quot;-&quot;?_р_._-;_-@_-"/>
  </numFmts>
  <fonts count="32">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8"/>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b/>
      <sz val="14"/>
      <name val="Times New Roman"/>
      <family val="1"/>
      <charset val="204"/>
    </font>
    <font>
      <b/>
      <sz val="12"/>
      <color theme="1"/>
      <name val="Times New Roman"/>
      <family val="1"/>
      <charset val="204"/>
    </font>
    <font>
      <sz val="12"/>
      <color rgb="FF000000"/>
      <name val="Times New Roman"/>
      <family val="1"/>
      <charset val="204"/>
    </font>
    <font>
      <sz val="12"/>
      <name val="Calibri"/>
      <family val="2"/>
      <charset val="204"/>
      <scheme val="minor"/>
    </font>
    <font>
      <b/>
      <sz val="11"/>
      <name val="Calibri"/>
      <family val="2"/>
      <charset val="204"/>
      <scheme val="minor"/>
    </font>
    <font>
      <sz val="11"/>
      <name val="Calibri"/>
      <family val="2"/>
      <charset val="204"/>
      <scheme val="minor"/>
    </font>
    <font>
      <b/>
      <sz val="12"/>
      <color indexed="8"/>
      <name val="Times New Roman"/>
      <family val="1"/>
      <charset val="204"/>
    </font>
    <font>
      <b/>
      <u/>
      <sz val="12"/>
      <color theme="1"/>
      <name val="Times New Roman"/>
      <family val="1"/>
      <charset val="204"/>
    </font>
    <font>
      <sz val="22"/>
      <name val="Times New Roman"/>
      <family val="1"/>
      <charset val="204"/>
    </font>
    <font>
      <sz val="22"/>
      <name val="Calibri"/>
      <family val="2"/>
      <charset val="204"/>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medium">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s>
  <cellStyleXfs count="3">
    <xf numFmtId="0" fontId="0" fillId="0" borderId="0"/>
    <xf numFmtId="0" fontId="14" fillId="0" borderId="0"/>
    <xf numFmtId="43" fontId="13" fillId="0" borderId="0" applyFont="0" applyFill="0" applyBorder="0" applyAlignment="0" applyProtection="0"/>
  </cellStyleXfs>
  <cellXfs count="482">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3"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3" fillId="0" borderId="14" xfId="0" applyFont="1" applyBorder="1" applyAlignment="1">
      <alignment horizontal="center" vertical="top" wrapText="1"/>
    </xf>
    <xf numFmtId="0" fontId="10" fillId="0" borderId="47" xfId="0" applyFont="1" applyBorder="1" applyAlignment="1">
      <alignment horizontal="center" vertical="top" wrapText="1"/>
    </xf>
    <xf numFmtId="0" fontId="10" fillId="0" borderId="14" xfId="0" applyFont="1" applyBorder="1" applyAlignment="1">
      <alignment horizontal="center" vertical="top" wrapText="1"/>
    </xf>
    <xf numFmtId="0" fontId="10" fillId="0" borderId="0" xfId="0" applyFont="1"/>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3" xfId="0" applyFont="1" applyFill="1" applyBorder="1" applyAlignment="1" applyProtection="1">
      <alignment horizontal="right" vertical="center"/>
    </xf>
    <xf numFmtId="0" fontId="10" fillId="0" borderId="0" xfId="0" applyFont="1" applyFill="1" applyBorder="1" applyAlignment="1" applyProtection="1">
      <alignment vertical="center"/>
    </xf>
    <xf numFmtId="164" fontId="3" fillId="0" borderId="0" xfId="0" applyNumberFormat="1" applyFont="1" applyFill="1" applyBorder="1" applyAlignment="1" applyProtection="1">
      <alignment horizontal="justify" vertical="top" wrapText="1"/>
    </xf>
    <xf numFmtId="0" fontId="3" fillId="0" borderId="0" xfId="0" applyFont="1" applyFill="1" applyBorder="1" applyAlignment="1" applyProtection="1">
      <alignment horizontal="justify" vertical="top"/>
    </xf>
    <xf numFmtId="0" fontId="3" fillId="0" borderId="0" xfId="0" applyFont="1" applyFill="1" applyAlignment="1" applyProtection="1">
      <alignment vertical="center"/>
    </xf>
    <xf numFmtId="0" fontId="3" fillId="0" borderId="0" xfId="0" applyFont="1" applyFill="1" applyBorder="1" applyAlignment="1" applyProtection="1">
      <alignment vertical="center" wrapText="1"/>
    </xf>
    <xf numFmtId="164" fontId="3" fillId="0" borderId="0" xfId="2" applyNumberFormat="1" applyFont="1" applyFill="1" applyBorder="1" applyAlignment="1" applyProtection="1">
      <alignment vertical="center" wrapText="1"/>
    </xf>
    <xf numFmtId="164" fontId="3" fillId="0" borderId="0" xfId="0" applyNumberFormat="1"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167" fontId="3" fillId="0" borderId="0" xfId="0" applyNumberFormat="1" applyFont="1" applyFill="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19" fillId="0" borderId="0" xfId="0" applyFont="1"/>
    <xf numFmtId="0" fontId="3" fillId="0" borderId="0" xfId="0" applyFont="1" applyFill="1" applyBorder="1" applyAlignment="1" applyProtection="1">
      <alignment horizontal="center" vertical="top"/>
    </xf>
    <xf numFmtId="0" fontId="20" fillId="0" borderId="0" xfId="0" applyFont="1" applyFill="1" applyAlignment="1" applyProtection="1">
      <alignment vertical="center"/>
    </xf>
    <xf numFmtId="164" fontId="20" fillId="0" borderId="0" xfId="2" applyNumberFormat="1" applyFont="1" applyFill="1" applyBorder="1" applyAlignment="1" applyProtection="1">
      <alignment vertical="center" wrapText="1"/>
    </xf>
    <xf numFmtId="164" fontId="20" fillId="0" borderId="0" xfId="0" applyNumberFormat="1" applyFont="1" applyFill="1" applyBorder="1" applyAlignment="1" applyProtection="1">
      <alignment horizontal="left"/>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Border="1" applyAlignment="1" applyProtection="1">
      <alignment vertical="center"/>
    </xf>
    <xf numFmtId="0" fontId="3" fillId="0" borderId="54" xfId="0" applyFont="1" applyBorder="1" applyAlignment="1">
      <alignment horizontal="center" vertical="top" wrapText="1"/>
    </xf>
    <xf numFmtId="164" fontId="19" fillId="0" borderId="1" xfId="0" applyNumberFormat="1" applyFont="1" applyFill="1" applyBorder="1" applyAlignment="1" applyProtection="1">
      <alignment horizontal="center" vertical="top" wrapText="1"/>
    </xf>
    <xf numFmtId="10" fontId="19" fillId="0" borderId="2" xfId="0" applyNumberFormat="1" applyFont="1" applyFill="1" applyBorder="1" applyAlignment="1" applyProtection="1">
      <alignment horizontal="center" vertical="top" wrapText="1"/>
    </xf>
    <xf numFmtId="164" fontId="19" fillId="0" borderId="0" xfId="0" applyNumberFormat="1" applyFont="1" applyFill="1" applyBorder="1" applyAlignment="1" applyProtection="1">
      <alignment horizontal="center" vertical="top" wrapText="1"/>
    </xf>
    <xf numFmtId="10" fontId="19" fillId="0" borderId="15" xfId="0" applyNumberFormat="1" applyFont="1" applyFill="1" applyBorder="1" applyAlignment="1" applyProtection="1">
      <alignment horizontal="center" vertical="top" wrapText="1"/>
    </xf>
    <xf numFmtId="164" fontId="19" fillId="0" borderId="9" xfId="0" applyNumberFormat="1" applyFont="1" applyFill="1" applyBorder="1" applyAlignment="1" applyProtection="1">
      <alignment horizontal="center" vertical="top" wrapText="1"/>
    </xf>
    <xf numFmtId="164" fontId="19" fillId="0" borderId="49" xfId="0" applyNumberFormat="1" applyFont="1" applyFill="1" applyBorder="1" applyAlignment="1" applyProtection="1">
      <alignment horizontal="center" vertical="top" wrapText="1"/>
    </xf>
    <xf numFmtId="0" fontId="19" fillId="0" borderId="18"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38"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1" fontId="19" fillId="0" borderId="29" xfId="0" applyNumberFormat="1" applyFont="1" applyFill="1" applyBorder="1" applyAlignment="1" applyProtection="1">
      <alignment horizontal="center" vertical="center" wrapText="1"/>
    </xf>
    <xf numFmtId="0" fontId="19" fillId="0" borderId="39" xfId="0" applyNumberFormat="1" applyFont="1" applyFill="1" applyBorder="1" applyAlignment="1" applyProtection="1">
      <alignment horizontal="center" vertical="center" wrapText="1"/>
    </xf>
    <xf numFmtId="1" fontId="19" fillId="0" borderId="14" xfId="0" applyNumberFormat="1" applyFont="1" applyFill="1" applyBorder="1" applyAlignment="1" applyProtection="1">
      <alignment horizontal="center" vertical="center" wrapText="1"/>
    </xf>
    <xf numFmtId="1" fontId="19" fillId="0" borderId="25" xfId="0" applyNumberFormat="1" applyFont="1" applyFill="1" applyBorder="1" applyAlignment="1" applyProtection="1">
      <alignment horizontal="center" vertical="center" wrapText="1"/>
    </xf>
    <xf numFmtId="0" fontId="19" fillId="0" borderId="53" xfId="0" applyNumberFormat="1" applyFont="1" applyFill="1" applyBorder="1" applyAlignment="1" applyProtection="1">
      <alignment horizontal="center" vertical="center" wrapText="1"/>
    </xf>
    <xf numFmtId="0" fontId="19" fillId="0" borderId="40" xfId="0" applyNumberFormat="1" applyFont="1" applyFill="1" applyBorder="1" applyAlignment="1" applyProtection="1">
      <alignment horizontal="center" vertical="center" wrapText="1"/>
    </xf>
    <xf numFmtId="0" fontId="19" fillId="0" borderId="25" xfId="0" applyNumberFormat="1" applyFont="1" applyFill="1" applyBorder="1" applyAlignment="1" applyProtection="1">
      <alignment horizontal="center" vertical="center" wrapText="1"/>
    </xf>
    <xf numFmtId="169" fontId="18" fillId="0" borderId="5" xfId="2" applyNumberFormat="1" applyFont="1" applyFill="1" applyBorder="1" applyAlignment="1" applyProtection="1">
      <alignment horizontal="right" vertical="top" wrapText="1"/>
    </xf>
    <xf numFmtId="169" fontId="19" fillId="0" borderId="1" xfId="2" applyNumberFormat="1" applyFont="1" applyFill="1" applyBorder="1" applyAlignment="1" applyProtection="1">
      <alignment horizontal="right" vertical="top" wrapText="1"/>
    </xf>
    <xf numFmtId="169" fontId="19" fillId="0" borderId="7" xfId="2" applyNumberFormat="1" applyFont="1" applyFill="1" applyBorder="1" applyAlignment="1" applyProtection="1">
      <alignment horizontal="right" vertical="top" wrapText="1"/>
    </xf>
    <xf numFmtId="169" fontId="19" fillId="0" borderId="2" xfId="2" applyNumberFormat="1" applyFont="1" applyFill="1" applyBorder="1" applyAlignment="1" applyProtection="1">
      <alignment horizontal="right" vertical="top" wrapText="1"/>
    </xf>
    <xf numFmtId="169" fontId="19" fillId="0" borderId="58" xfId="2" applyNumberFormat="1" applyFont="1" applyFill="1" applyBorder="1" applyAlignment="1" applyProtection="1">
      <alignment horizontal="right" vertical="top" wrapText="1"/>
    </xf>
    <xf numFmtId="10" fontId="19" fillId="0" borderId="38" xfId="2" applyNumberFormat="1" applyFont="1" applyFill="1" applyBorder="1" applyAlignment="1" applyProtection="1">
      <alignment horizontal="right" vertical="top" wrapText="1"/>
    </xf>
    <xf numFmtId="169" fontId="19" fillId="0" borderId="41" xfId="2" applyNumberFormat="1" applyFont="1" applyFill="1" applyBorder="1" applyAlignment="1" applyProtection="1">
      <alignment horizontal="right" vertical="top" wrapText="1"/>
    </xf>
    <xf numFmtId="10" fontId="19" fillId="0" borderId="41" xfId="2" applyNumberFormat="1" applyFont="1" applyFill="1" applyBorder="1" applyAlignment="1" applyProtection="1">
      <alignment horizontal="right" vertical="top" wrapText="1"/>
    </xf>
    <xf numFmtId="169" fontId="19" fillId="0" borderId="48" xfId="2" applyNumberFormat="1" applyFont="1" applyFill="1" applyBorder="1" applyAlignment="1" applyProtection="1">
      <alignment horizontal="right" vertical="top" wrapText="1"/>
    </xf>
    <xf numFmtId="169" fontId="19" fillId="0" borderId="43" xfId="2" applyNumberFormat="1" applyFont="1" applyFill="1" applyBorder="1" applyAlignment="1" applyProtection="1">
      <alignment horizontal="right" vertical="top" wrapText="1"/>
    </xf>
    <xf numFmtId="169" fontId="19" fillId="0" borderId="46" xfId="2" applyNumberFormat="1" applyFont="1" applyFill="1" applyBorder="1" applyAlignment="1" applyProtection="1">
      <alignment horizontal="right" vertical="top" wrapText="1"/>
    </xf>
    <xf numFmtId="10" fontId="19" fillId="0" borderId="52" xfId="2" applyNumberFormat="1" applyFont="1" applyFill="1" applyBorder="1" applyAlignment="1" applyProtection="1">
      <alignment horizontal="right" vertical="top" wrapText="1"/>
    </xf>
    <xf numFmtId="10" fontId="19" fillId="0" borderId="46" xfId="2" applyNumberFormat="1" applyFont="1" applyFill="1" applyBorder="1" applyAlignment="1" applyProtection="1">
      <alignment horizontal="right" vertical="top" wrapText="1"/>
    </xf>
    <xf numFmtId="169" fontId="19" fillId="0" borderId="56" xfId="2" applyNumberFormat="1" applyFont="1" applyFill="1" applyBorder="1" applyAlignment="1" applyProtection="1">
      <alignment horizontal="right" vertical="top" wrapText="1"/>
    </xf>
    <xf numFmtId="10" fontId="19" fillId="0" borderId="10" xfId="2" applyNumberFormat="1" applyFont="1" applyFill="1" applyBorder="1" applyAlignment="1" applyProtection="1">
      <alignment horizontal="right" vertical="top" wrapText="1"/>
    </xf>
    <xf numFmtId="169" fontId="19" fillId="0" borderId="10" xfId="2" applyNumberFormat="1" applyFont="1" applyFill="1" applyBorder="1" applyAlignment="1" applyProtection="1">
      <alignment horizontal="right" vertical="top" wrapText="1"/>
    </xf>
    <xf numFmtId="169" fontId="19" fillId="0" borderId="30" xfId="2" applyNumberFormat="1" applyFont="1" applyFill="1" applyBorder="1" applyAlignment="1" applyProtection="1">
      <alignment horizontal="right" vertical="top" wrapText="1"/>
    </xf>
    <xf numFmtId="169" fontId="19" fillId="0" borderId="60" xfId="2" applyNumberFormat="1" applyFont="1" applyFill="1" applyBorder="1" applyAlignment="1" applyProtection="1">
      <alignment horizontal="right" vertical="top" wrapText="1"/>
    </xf>
    <xf numFmtId="10" fontId="19" fillId="0" borderId="61" xfId="2" applyNumberFormat="1" applyFont="1" applyFill="1" applyBorder="1" applyAlignment="1" applyProtection="1">
      <alignment horizontal="right" vertical="top" wrapText="1"/>
    </xf>
    <xf numFmtId="169" fontId="19" fillId="0" borderId="29" xfId="2" applyNumberFormat="1" applyFont="1" applyFill="1" applyBorder="1" applyAlignment="1" applyProtection="1">
      <alignment horizontal="right" vertical="top" wrapText="1"/>
    </xf>
    <xf numFmtId="10" fontId="19" fillId="0" borderId="29" xfId="2" applyNumberFormat="1" applyFont="1" applyFill="1" applyBorder="1" applyAlignment="1" applyProtection="1">
      <alignment horizontal="right" vertical="top" wrapText="1"/>
    </xf>
    <xf numFmtId="169" fontId="18" fillId="0" borderId="1" xfId="2" applyNumberFormat="1" applyFont="1" applyFill="1" applyBorder="1" applyAlignment="1" applyProtection="1">
      <alignment horizontal="right" vertical="top" wrapText="1"/>
    </xf>
    <xf numFmtId="0" fontId="19" fillId="0" borderId="1" xfId="0" applyFont="1" applyFill="1" applyBorder="1" applyAlignment="1" applyProtection="1">
      <alignment horizontal="left" vertical="top" wrapText="1"/>
    </xf>
    <xf numFmtId="10" fontId="19" fillId="0" borderId="4" xfId="2" applyNumberFormat="1" applyFont="1" applyFill="1" applyBorder="1" applyAlignment="1" applyProtection="1">
      <alignment horizontal="right" vertical="top" wrapText="1"/>
    </xf>
    <xf numFmtId="10" fontId="19" fillId="0" borderId="1" xfId="2" applyNumberFormat="1" applyFont="1" applyFill="1" applyBorder="1" applyAlignment="1" applyProtection="1">
      <alignment horizontal="right" vertical="top" wrapText="1"/>
    </xf>
    <xf numFmtId="10" fontId="19" fillId="0" borderId="51" xfId="2" applyNumberFormat="1" applyFont="1" applyFill="1" applyBorder="1" applyAlignment="1" applyProtection="1">
      <alignment horizontal="right" vertical="top" wrapText="1"/>
    </xf>
    <xf numFmtId="10" fontId="19" fillId="0" borderId="7" xfId="2" applyNumberFormat="1" applyFont="1" applyFill="1" applyBorder="1" applyAlignment="1" applyProtection="1">
      <alignment horizontal="right" vertical="top" wrapText="1"/>
    </xf>
    <xf numFmtId="0" fontId="18" fillId="0" borderId="5" xfId="0" applyFont="1" applyFill="1" applyBorder="1" applyAlignment="1" applyProtection="1">
      <alignment horizontal="left" vertical="center" wrapText="1"/>
    </xf>
    <xf numFmtId="10" fontId="18" fillId="0" borderId="37" xfId="2" applyNumberFormat="1" applyFont="1" applyFill="1" applyBorder="1" applyAlignment="1" applyProtection="1">
      <alignment horizontal="right" vertical="top" wrapText="1"/>
    </xf>
    <xf numFmtId="0" fontId="19" fillId="0" borderId="1" xfId="0" applyFont="1" applyFill="1" applyBorder="1" applyAlignment="1" applyProtection="1">
      <alignment horizontal="left" vertical="center" wrapText="1"/>
    </xf>
    <xf numFmtId="10" fontId="19" fillId="0" borderId="2" xfId="2" applyNumberFormat="1" applyFont="1" applyFill="1" applyBorder="1" applyAlignment="1" applyProtection="1">
      <alignment horizontal="right" vertical="top" wrapText="1"/>
    </xf>
    <xf numFmtId="169" fontId="19" fillId="0" borderId="57" xfId="2" applyNumberFormat="1" applyFont="1" applyFill="1" applyBorder="1" applyAlignment="1" applyProtection="1">
      <alignment horizontal="right" vertical="top" wrapText="1"/>
    </xf>
    <xf numFmtId="164" fontId="19" fillId="0" borderId="41" xfId="0" applyNumberFormat="1" applyFont="1" applyFill="1" applyBorder="1" applyAlignment="1" applyProtection="1">
      <alignment horizontal="left" vertical="center" wrapText="1"/>
    </xf>
    <xf numFmtId="10" fontId="19" fillId="0" borderId="42" xfId="2" applyNumberFormat="1" applyFont="1" applyFill="1" applyBorder="1" applyAlignment="1" applyProtection="1">
      <alignment horizontal="right" vertical="top" wrapText="1"/>
    </xf>
    <xf numFmtId="10" fontId="19" fillId="0" borderId="48" xfId="2" applyNumberFormat="1" applyFont="1" applyFill="1" applyBorder="1" applyAlignment="1" applyProtection="1">
      <alignment horizontal="right" vertical="top" wrapText="1"/>
    </xf>
    <xf numFmtId="10" fontId="19" fillId="0" borderId="43" xfId="2" applyNumberFormat="1" applyFont="1" applyFill="1" applyBorder="1" applyAlignment="1" applyProtection="1">
      <alignment horizontal="right" vertical="top" wrapText="1"/>
    </xf>
    <xf numFmtId="169" fontId="19" fillId="0" borderId="0"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center" wrapText="1"/>
    </xf>
    <xf numFmtId="10" fontId="19" fillId="0" borderId="30" xfId="2" applyNumberFormat="1" applyFont="1" applyFill="1" applyBorder="1" applyAlignment="1" applyProtection="1">
      <alignment horizontal="right" vertical="top" wrapText="1"/>
    </xf>
    <xf numFmtId="0" fontId="19" fillId="0" borderId="17" xfId="0" applyFont="1" applyFill="1" applyBorder="1" applyAlignment="1" applyProtection="1">
      <alignment horizontal="center" vertical="center"/>
    </xf>
    <xf numFmtId="0" fontId="20" fillId="0" borderId="0" xfId="0" applyFont="1" applyFill="1" applyBorder="1" applyAlignment="1" applyProtection="1">
      <alignment horizontal="right" vertical="center"/>
    </xf>
    <xf numFmtId="3" fontId="6" fillId="0" borderId="0" xfId="0" applyNumberFormat="1" applyFont="1" applyAlignment="1">
      <alignment horizontal="center" vertical="center"/>
    </xf>
    <xf numFmtId="0" fontId="6" fillId="0" borderId="0" xfId="0" applyFont="1"/>
    <xf numFmtId="0" fontId="20" fillId="0" borderId="0" xfId="0" applyFont="1" applyFill="1" applyBorder="1" applyAlignment="1" applyProtection="1">
      <alignment horizontal="left"/>
    </xf>
    <xf numFmtId="0" fontId="20" fillId="0" borderId="0" xfId="0" applyFont="1" applyFill="1" applyBorder="1" applyAlignment="1" applyProtection="1"/>
    <xf numFmtId="43" fontId="19" fillId="0" borderId="1" xfId="2"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 xfId="0" applyNumberFormat="1" applyFont="1" applyBorder="1" applyAlignment="1">
      <alignment horizontal="center" vertical="top"/>
    </xf>
    <xf numFmtId="0" fontId="21" fillId="0" borderId="1" xfId="0" applyNumberFormat="1" applyFont="1" applyBorder="1" applyAlignment="1">
      <alignment horizontal="center" vertical="top"/>
    </xf>
    <xf numFmtId="41" fontId="19" fillId="0" borderId="1" xfId="2" applyNumberFormat="1" applyFont="1" applyFill="1" applyBorder="1" applyAlignment="1">
      <alignment horizontal="left" vertical="top" wrapText="1"/>
    </xf>
    <xf numFmtId="0" fontId="19"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wrapText="1"/>
    </xf>
    <xf numFmtId="169" fontId="18" fillId="0" borderId="0" xfId="2" applyNumberFormat="1" applyFont="1" applyFill="1" applyBorder="1" applyAlignment="1" applyProtection="1">
      <alignment horizontal="right" vertical="top" wrapText="1"/>
    </xf>
    <xf numFmtId="10" fontId="19" fillId="0" borderId="0" xfId="2" applyNumberFormat="1" applyFont="1" applyFill="1" applyBorder="1" applyAlignment="1" applyProtection="1">
      <alignment horizontal="right" vertical="top" wrapText="1"/>
    </xf>
    <xf numFmtId="0" fontId="21" fillId="0" borderId="1" xfId="0" applyFont="1" applyBorder="1" applyAlignment="1">
      <alignment horizontal="justify" vertical="top" wrapText="1"/>
    </xf>
    <xf numFmtId="3" fontId="3" fillId="0" borderId="0" xfId="0" applyNumberFormat="1" applyFont="1" applyBorder="1" applyAlignment="1" applyProtection="1">
      <alignment horizontal="center" vertical="top" wrapText="1"/>
      <protection locked="0"/>
    </xf>
    <xf numFmtId="0" fontId="24" fillId="0" borderId="0" xfId="0" applyFont="1" applyBorder="1" applyAlignment="1">
      <alignment horizontal="justify" vertical="top" wrapText="1"/>
    </xf>
    <xf numFmtId="3" fontId="3" fillId="0" borderId="0" xfId="0" applyNumberFormat="1" applyFont="1" applyBorder="1" applyAlignment="1">
      <alignment horizontal="center" vertical="top" wrapText="1"/>
    </xf>
    <xf numFmtId="165" fontId="3" fillId="0" borderId="0" xfId="2" applyNumberFormat="1" applyFont="1" applyBorder="1" applyAlignment="1">
      <alignment horizontal="center" vertical="top" wrapText="1"/>
    </xf>
    <xf numFmtId="0" fontId="20" fillId="0" borderId="0" xfId="0" applyFont="1" applyFill="1" applyBorder="1" applyAlignment="1" applyProtection="1">
      <alignment horizontal="left" wrapText="1"/>
    </xf>
    <xf numFmtId="0" fontId="18" fillId="0" borderId="0" xfId="0" applyFont="1" applyAlignment="1">
      <alignment horizontal="center" vertical="top" wrapText="1"/>
    </xf>
    <xf numFmtId="10" fontId="18" fillId="0" borderId="1" xfId="2" applyNumberFormat="1" applyFont="1" applyFill="1" applyBorder="1" applyAlignment="1" applyProtection="1">
      <alignment horizontal="right" vertical="top" wrapText="1"/>
    </xf>
    <xf numFmtId="164" fontId="19" fillId="0" borderId="1" xfId="0" applyNumberFormat="1" applyFont="1" applyFill="1" applyBorder="1" applyAlignment="1" applyProtection="1">
      <alignment horizontal="left" vertical="center" wrapText="1"/>
    </xf>
    <xf numFmtId="171" fontId="20" fillId="0" borderId="0" xfId="0" applyNumberFormat="1" applyFont="1" applyFill="1" applyBorder="1" applyAlignment="1" applyProtection="1">
      <alignment vertical="center"/>
    </xf>
    <xf numFmtId="171" fontId="22" fillId="0" borderId="0" xfId="0" applyNumberFormat="1" applyFont="1" applyFill="1" applyBorder="1" applyAlignment="1" applyProtection="1">
      <alignment vertical="center"/>
    </xf>
    <xf numFmtId="171" fontId="20" fillId="0" borderId="0" xfId="0" applyNumberFormat="1" applyFont="1" applyFill="1" applyBorder="1" applyAlignment="1" applyProtection="1">
      <alignment horizontal="justify" vertical="top"/>
    </xf>
    <xf numFmtId="171" fontId="20" fillId="0" borderId="0" xfId="0" applyNumberFormat="1" applyFont="1" applyFill="1" applyAlignment="1" applyProtection="1">
      <alignment vertical="center"/>
    </xf>
    <xf numFmtId="0" fontId="19" fillId="0" borderId="8" xfId="0" applyFont="1" applyFill="1" applyBorder="1" applyAlignment="1">
      <alignment horizontal="left" vertical="top" wrapText="1"/>
    </xf>
    <xf numFmtId="171" fontId="20"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left" vertical="center"/>
    </xf>
    <xf numFmtId="2" fontId="18" fillId="0" borderId="1" xfId="2" applyNumberFormat="1" applyFont="1" applyFill="1" applyBorder="1" applyAlignment="1" applyProtection="1">
      <alignment horizontal="right" vertical="top" wrapText="1"/>
    </xf>
    <xf numFmtId="0" fontId="3" fillId="0" borderId="0" xfId="0" applyFont="1" applyFill="1" applyBorder="1" applyAlignment="1" applyProtection="1">
      <alignment horizontal="justify" vertical="top" wrapText="1"/>
    </xf>
    <xf numFmtId="0" fontId="20" fillId="0" borderId="0" xfId="0" applyFont="1" applyFill="1" applyBorder="1" applyAlignment="1" applyProtection="1">
      <alignment wrapText="1"/>
    </xf>
    <xf numFmtId="0" fontId="21" fillId="0" borderId="10" xfId="0" applyFont="1" applyBorder="1" applyAlignment="1">
      <alignment horizontal="justify" vertical="top" wrapText="1"/>
    </xf>
    <xf numFmtId="0" fontId="21" fillId="0" borderId="5" xfId="0" applyFont="1" applyBorder="1" applyAlignment="1">
      <alignment horizontal="justify" vertical="top" wrapText="1"/>
    </xf>
    <xf numFmtId="0" fontId="19" fillId="0" borderId="1" xfId="0" applyFont="1" applyFill="1" applyBorder="1" applyAlignment="1" applyProtection="1">
      <alignment wrapText="1"/>
    </xf>
    <xf numFmtId="0" fontId="19" fillId="0" borderId="1" xfId="0" applyFont="1" applyFill="1" applyBorder="1" applyAlignment="1" applyProtection="1">
      <alignment horizontal="center" vertical="center" wrapText="1"/>
    </xf>
    <xf numFmtId="0" fontId="21" fillId="0" borderId="1" xfId="0" applyFont="1" applyBorder="1" applyAlignment="1">
      <alignment horizontal="center" vertical="center" wrapText="1"/>
    </xf>
    <xf numFmtId="0" fontId="21" fillId="0" borderId="10"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3" fontId="21"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2" fontId="3" fillId="0" borderId="1" xfId="2"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70" fontId="3" fillId="0" borderId="1" xfId="2"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21" fillId="0" borderId="10" xfId="0" applyFont="1" applyBorder="1" applyAlignment="1">
      <alignment horizontal="center" vertical="center" wrapText="1"/>
    </xf>
    <xf numFmtId="3" fontId="3" fillId="0" borderId="10" xfId="0" applyNumberFormat="1" applyFont="1" applyBorder="1" applyAlignment="1">
      <alignment horizontal="center" vertical="center" wrapText="1"/>
    </xf>
    <xf numFmtId="165" fontId="3" fillId="0" borderId="10" xfId="2"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65" fontId="3" fillId="0" borderId="5" xfId="2" applyNumberFormat="1" applyFont="1" applyBorder="1" applyAlignment="1">
      <alignment horizontal="center" vertical="center" wrapText="1"/>
    </xf>
    <xf numFmtId="0" fontId="0" fillId="0" borderId="1" xfId="0" applyBorder="1" applyAlignment="1">
      <alignment vertical="center"/>
    </xf>
    <xf numFmtId="0" fontId="20"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xf>
    <xf numFmtId="0" fontId="21" fillId="0" borderId="0" xfId="0" applyNumberFormat="1" applyFont="1" applyAlignment="1">
      <alignment horizontal="center"/>
    </xf>
    <xf numFmtId="0" fontId="21" fillId="0" borderId="0" xfId="0" applyFont="1"/>
    <xf numFmtId="0" fontId="21" fillId="0" borderId="0" xfId="0" applyFont="1" applyFill="1" applyAlignment="1">
      <alignment horizontal="right"/>
    </xf>
    <xf numFmtId="0" fontId="21" fillId="0" borderId="0" xfId="0" applyNumberFormat="1" applyFont="1" applyBorder="1" applyAlignment="1">
      <alignment horizontal="center"/>
    </xf>
    <xf numFmtId="0" fontId="21" fillId="0" borderId="6" xfId="0" applyNumberFormat="1" applyFont="1" applyBorder="1" applyAlignment="1">
      <alignment horizontal="center"/>
    </xf>
    <xf numFmtId="4" fontId="21" fillId="0" borderId="1" xfId="0" applyNumberFormat="1" applyFont="1" applyFill="1" applyBorder="1" applyAlignment="1">
      <alignment horizontal="left" vertical="top"/>
    </xf>
    <xf numFmtId="0" fontId="21" fillId="0" borderId="0" xfId="0" applyNumberFormat="1" applyFont="1" applyBorder="1" applyAlignment="1">
      <alignment horizontal="center" vertical="top" wrapText="1"/>
    </xf>
    <xf numFmtId="0" fontId="19"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21" fillId="0" borderId="0" xfId="0" applyFont="1" applyBorder="1" applyAlignment="1">
      <alignment horizontal="left" vertical="top"/>
    </xf>
    <xf numFmtId="0" fontId="19" fillId="0" borderId="0" xfId="0" applyFont="1" applyFill="1" applyAlignment="1">
      <alignment horizontal="left"/>
    </xf>
    <xf numFmtId="0" fontId="19" fillId="0" borderId="0" xfId="0" applyFont="1" applyFill="1" applyBorder="1" applyAlignment="1" applyProtection="1">
      <alignment horizontal="left"/>
    </xf>
    <xf numFmtId="0" fontId="19" fillId="0" borderId="0" xfId="0" applyFont="1" applyFill="1"/>
    <xf numFmtId="0" fontId="19" fillId="0" borderId="0" xfId="0" applyFont="1" applyFill="1" applyAlignment="1">
      <alignment vertical="center"/>
    </xf>
    <xf numFmtId="164" fontId="19" fillId="0" borderId="0" xfId="0" applyNumberFormat="1" applyFont="1" applyFill="1" applyBorder="1" applyAlignment="1" applyProtection="1">
      <alignment horizontal="left"/>
    </xf>
    <xf numFmtId="0" fontId="21" fillId="0" borderId="0" xfId="0" applyFont="1" applyFill="1"/>
    <xf numFmtId="0" fontId="21" fillId="0" borderId="0" xfId="0" applyNumberFormat="1" applyFont="1" applyAlignment="1">
      <alignment horizontal="left"/>
    </xf>
    <xf numFmtId="4" fontId="19" fillId="0" borderId="1" xfId="0" applyNumberFormat="1" applyFont="1" applyFill="1" applyBorder="1" applyAlignment="1">
      <alignment horizontal="right" vertical="top" wrapText="1"/>
    </xf>
    <xf numFmtId="0" fontId="19" fillId="0" borderId="1" xfId="0" applyFont="1" applyFill="1" applyBorder="1" applyAlignment="1">
      <alignment horizontal="right" vertical="top" wrapText="1"/>
    </xf>
    <xf numFmtId="3" fontId="19" fillId="0" borderId="1" xfId="0" applyNumberFormat="1" applyFont="1" applyFill="1" applyBorder="1" applyAlignment="1">
      <alignment horizontal="right" vertical="top" wrapText="1"/>
    </xf>
    <xf numFmtId="0" fontId="19" fillId="0" borderId="41" xfId="2" applyNumberFormat="1" applyFont="1" applyFill="1" applyBorder="1" applyAlignment="1" applyProtection="1">
      <alignment horizontal="right" vertical="top" wrapText="1"/>
    </xf>
    <xf numFmtId="2" fontId="19" fillId="0" borderId="41" xfId="2" applyNumberFormat="1" applyFont="1" applyFill="1" applyBorder="1" applyAlignment="1" applyProtection="1">
      <alignment horizontal="right" vertical="top" wrapText="1"/>
    </xf>
    <xf numFmtId="0" fontId="19" fillId="0" borderId="7" xfId="2" applyNumberFormat="1" applyFont="1" applyFill="1" applyBorder="1" applyAlignment="1" applyProtection="1">
      <alignment horizontal="right" vertical="top" wrapText="1"/>
    </xf>
    <xf numFmtId="0" fontId="30" fillId="0" borderId="0" xfId="0" applyFont="1" applyFill="1" applyBorder="1" applyAlignment="1" applyProtection="1"/>
    <xf numFmtId="0" fontId="30" fillId="0" borderId="0" xfId="0" applyFont="1" applyFill="1" applyBorder="1" applyAlignment="1" applyProtection="1">
      <alignment horizontal="left"/>
    </xf>
    <xf numFmtId="164" fontId="30" fillId="0" borderId="0" xfId="0" applyNumberFormat="1" applyFont="1" applyFill="1" applyBorder="1" applyAlignment="1" applyProtection="1">
      <alignment horizontal="left"/>
    </xf>
    <xf numFmtId="0" fontId="30" fillId="0" borderId="0" xfId="0" applyFont="1" applyFill="1" applyAlignment="1" applyProtection="1">
      <alignment vertical="center"/>
    </xf>
    <xf numFmtId="0" fontId="30" fillId="0" borderId="0" xfId="0" applyFont="1" applyFill="1" applyAlignment="1" applyProtection="1">
      <alignment horizontal="left" vertical="center"/>
    </xf>
    <xf numFmtId="0" fontId="30" fillId="0" borderId="0" xfId="0" applyFont="1" applyFill="1" applyAlignment="1" applyProtection="1">
      <alignment horizontal="right" vertical="center"/>
    </xf>
    <xf numFmtId="164" fontId="30" fillId="0" borderId="0" xfId="2" applyNumberFormat="1" applyFont="1" applyFill="1" applyBorder="1" applyAlignment="1" applyProtection="1">
      <alignment vertical="center" wrapText="1"/>
    </xf>
    <xf numFmtId="0" fontId="30" fillId="0" borderId="0" xfId="0" applyFont="1" applyFill="1" applyBorder="1" applyAlignment="1" applyProtection="1">
      <alignment vertical="center"/>
    </xf>
    <xf numFmtId="2" fontId="3" fillId="0" borderId="1" xfId="0" applyNumberFormat="1" applyFont="1" applyFill="1" applyBorder="1" applyAlignment="1">
      <alignment vertical="top" wrapText="1"/>
    </xf>
    <xf numFmtId="2" fontId="18" fillId="0" borderId="5" xfId="2" applyNumberFormat="1" applyFont="1" applyFill="1" applyBorder="1" applyAlignment="1" applyProtection="1">
      <alignment horizontal="right" vertical="top" wrapText="1"/>
    </xf>
    <xf numFmtId="2" fontId="19" fillId="0" borderId="1" xfId="2" applyNumberFormat="1" applyFont="1" applyFill="1" applyBorder="1" applyAlignment="1" applyProtection="1">
      <alignment horizontal="right" vertical="top" wrapText="1"/>
    </xf>
    <xf numFmtId="4" fontId="19" fillId="0" borderId="1" xfId="0" applyNumberFormat="1" applyFont="1" applyFill="1" applyBorder="1" applyAlignment="1">
      <alignment vertical="center" wrapText="1"/>
    </xf>
    <xf numFmtId="2" fontId="19" fillId="0" borderId="1" xfId="0" applyNumberFormat="1" applyFont="1" applyFill="1" applyBorder="1" applyAlignment="1">
      <alignment vertical="center" wrapText="1"/>
    </xf>
    <xf numFmtId="2" fontId="19" fillId="0" borderId="10" xfId="2" applyNumberFormat="1" applyFont="1" applyFill="1" applyBorder="1" applyAlignment="1" applyProtection="1">
      <alignment horizontal="right" vertical="top" wrapText="1"/>
    </xf>
    <xf numFmtId="169" fontId="18" fillId="0" borderId="41" xfId="2" applyNumberFormat="1" applyFont="1" applyFill="1" applyBorder="1" applyAlignment="1" applyProtection="1">
      <alignment horizontal="right" vertical="top" wrapText="1"/>
    </xf>
    <xf numFmtId="2" fontId="19" fillId="0" borderId="43" xfId="2" applyNumberFormat="1" applyFont="1" applyFill="1" applyBorder="1" applyAlignment="1" applyProtection="1">
      <alignment horizontal="right" vertical="top" wrapText="1"/>
    </xf>
    <xf numFmtId="2" fontId="19" fillId="0" borderId="2" xfId="2" applyNumberFormat="1" applyFont="1" applyFill="1" applyBorder="1" applyAlignment="1" applyProtection="1">
      <alignment horizontal="right" vertical="top" wrapText="1"/>
    </xf>
    <xf numFmtId="170" fontId="19" fillId="0" borderId="41" xfId="2" applyNumberFormat="1" applyFont="1" applyFill="1" applyBorder="1" applyAlignment="1" applyProtection="1">
      <alignment horizontal="right" vertical="top" wrapText="1"/>
    </xf>
    <xf numFmtId="2" fontId="19" fillId="0" borderId="30" xfId="2" applyNumberFormat="1" applyFont="1" applyFill="1" applyBorder="1" applyAlignment="1" applyProtection="1">
      <alignment horizontal="right" vertical="top" wrapText="1"/>
    </xf>
    <xf numFmtId="4" fontId="19" fillId="0" borderId="41" xfId="2" applyNumberFormat="1" applyFont="1" applyFill="1" applyBorder="1" applyAlignment="1" applyProtection="1">
      <alignment horizontal="right" vertical="top" wrapText="1"/>
    </xf>
    <xf numFmtId="2" fontId="19" fillId="0" borderId="58" xfId="2" applyNumberFormat="1" applyFont="1" applyFill="1" applyBorder="1" applyAlignment="1" applyProtection="1">
      <alignment horizontal="right" vertical="top" wrapText="1"/>
    </xf>
    <xf numFmtId="2" fontId="19" fillId="0" borderId="51" xfId="2" applyNumberFormat="1" applyFont="1" applyFill="1" applyBorder="1" applyAlignment="1" applyProtection="1">
      <alignment horizontal="right" vertical="top" wrapText="1"/>
    </xf>
    <xf numFmtId="2" fontId="19" fillId="0" borderId="46" xfId="2" applyNumberFormat="1" applyFont="1" applyFill="1" applyBorder="1" applyAlignment="1" applyProtection="1">
      <alignment horizontal="right" vertical="top" wrapText="1"/>
    </xf>
    <xf numFmtId="2" fontId="19" fillId="0" borderId="52" xfId="2" applyNumberFormat="1" applyFont="1" applyFill="1" applyBorder="1" applyAlignment="1" applyProtection="1">
      <alignment horizontal="right" vertical="top" wrapText="1"/>
    </xf>
    <xf numFmtId="2" fontId="19" fillId="0" borderId="60" xfId="2" applyNumberFormat="1" applyFont="1" applyFill="1" applyBorder="1" applyAlignment="1" applyProtection="1">
      <alignment horizontal="right" vertical="top" wrapText="1"/>
    </xf>
    <xf numFmtId="2" fontId="19" fillId="0" borderId="61" xfId="2" applyNumberFormat="1" applyFont="1" applyFill="1" applyBorder="1" applyAlignment="1" applyProtection="1">
      <alignment horizontal="right" vertical="top" wrapText="1"/>
    </xf>
    <xf numFmtId="10" fontId="3" fillId="0" borderId="1" xfId="2" applyNumberFormat="1" applyFont="1" applyBorder="1" applyAlignment="1">
      <alignment horizontal="center" vertical="center" wrapText="1"/>
    </xf>
    <xf numFmtId="164" fontId="19" fillId="0" borderId="10"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wrapText="1"/>
    </xf>
    <xf numFmtId="0" fontId="30" fillId="0" borderId="0" xfId="0" applyFont="1" applyFill="1" applyBorder="1" applyAlignment="1" applyProtection="1">
      <alignment horizontal="left" wrapText="1"/>
    </xf>
    <xf numFmtId="164" fontId="19" fillId="0" borderId="1" xfId="0" applyNumberFormat="1" applyFont="1" applyFill="1" applyBorder="1" applyAlignment="1" applyProtection="1">
      <alignment horizontal="left" vertical="top" wrapText="1"/>
    </xf>
    <xf numFmtId="164" fontId="19" fillId="0" borderId="4" xfId="0" applyNumberFormat="1" applyFont="1" applyFill="1" applyBorder="1" applyAlignment="1" applyProtection="1">
      <alignment horizontal="center" vertical="top" wrapText="1"/>
    </xf>
    <xf numFmtId="10" fontId="19" fillId="0" borderId="37" xfId="2" applyNumberFormat="1" applyFont="1" applyFill="1" applyBorder="1" applyAlignment="1" applyProtection="1">
      <alignment horizontal="right" vertical="top" wrapText="1"/>
    </xf>
    <xf numFmtId="172" fontId="18" fillId="0" borderId="1" xfId="2" applyNumberFormat="1" applyFont="1" applyFill="1" applyBorder="1" applyAlignment="1" applyProtection="1">
      <alignment horizontal="right" vertical="top" wrapText="1"/>
    </xf>
    <xf numFmtId="172" fontId="19" fillId="0" borderId="57" xfId="2" applyNumberFormat="1" applyFont="1" applyFill="1" applyBorder="1" applyAlignment="1" applyProtection="1">
      <alignment horizontal="right" vertical="top" wrapText="1"/>
    </xf>
    <xf numFmtId="172" fontId="19" fillId="0" borderId="56" xfId="2" applyNumberFormat="1" applyFont="1" applyFill="1" applyBorder="1" applyAlignment="1" applyProtection="1">
      <alignment horizontal="right" vertical="top" wrapText="1"/>
    </xf>
    <xf numFmtId="172" fontId="19" fillId="0" borderId="41" xfId="2" applyNumberFormat="1" applyFont="1" applyFill="1" applyBorder="1" applyAlignment="1" applyProtection="1">
      <alignment horizontal="right" vertical="top" wrapText="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Border="1" applyAlignment="1">
      <alignment horizontal="left" vertical="top"/>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3" fillId="3" borderId="8" xfId="0" applyFont="1" applyFill="1" applyBorder="1" applyAlignment="1">
      <alignment horizontal="center" vertical="top" wrapText="1"/>
    </xf>
    <xf numFmtId="0" fontId="3"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49" fontId="19" fillId="0" borderId="18" xfId="0" applyNumberFormat="1" applyFont="1" applyFill="1" applyBorder="1" applyAlignment="1" applyProtection="1">
      <alignment horizontal="center" vertical="top" wrapText="1"/>
    </xf>
    <xf numFmtId="49" fontId="19" fillId="0" borderId="27" xfId="0" applyNumberFormat="1" applyFont="1" applyFill="1" applyBorder="1" applyAlignment="1" applyProtection="1">
      <alignment horizontal="center" vertical="top" wrapText="1"/>
    </xf>
    <xf numFmtId="49" fontId="19" fillId="0" borderId="32" xfId="0" applyNumberFormat="1" applyFont="1" applyFill="1" applyBorder="1" applyAlignment="1" applyProtection="1">
      <alignment horizontal="center" vertical="top" wrapText="1"/>
    </xf>
    <xf numFmtId="164" fontId="19" fillId="0" borderId="10" xfId="0" applyNumberFormat="1" applyFont="1" applyFill="1" applyBorder="1" applyAlignment="1" applyProtection="1">
      <alignment horizontal="left" vertical="top" wrapText="1"/>
    </xf>
    <xf numFmtId="164" fontId="19" fillId="0" borderId="8" xfId="0" applyNumberFormat="1" applyFont="1" applyFill="1" applyBorder="1" applyAlignment="1" applyProtection="1">
      <alignment horizontal="left" vertical="top" wrapText="1"/>
    </xf>
    <xf numFmtId="164" fontId="19" fillId="0" borderId="5" xfId="0" applyNumberFormat="1" applyFont="1" applyFill="1" applyBorder="1" applyAlignment="1" applyProtection="1">
      <alignment horizontal="left" vertical="top" wrapText="1"/>
    </xf>
    <xf numFmtId="0" fontId="19" fillId="0" borderId="10"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0" borderId="5" xfId="0" applyFont="1" applyFill="1" applyBorder="1" applyAlignment="1" applyProtection="1">
      <alignment horizontal="left" vertical="top" wrapText="1"/>
    </xf>
    <xf numFmtId="169" fontId="19" fillId="0" borderId="10" xfId="0" applyNumberFormat="1" applyFont="1" applyFill="1" applyBorder="1" applyAlignment="1" applyProtection="1">
      <alignment horizontal="left" vertical="top" wrapText="1"/>
    </xf>
    <xf numFmtId="0" fontId="22" fillId="0" borderId="0" xfId="0" applyFont="1" applyFill="1" applyAlignment="1" applyProtection="1">
      <alignment horizontal="center" vertical="top" wrapText="1"/>
    </xf>
    <xf numFmtId="0" fontId="18" fillId="0" borderId="6" xfId="0" applyFont="1" applyFill="1" applyBorder="1" applyAlignment="1" applyProtection="1">
      <alignment horizontal="center" vertical="center"/>
    </xf>
    <xf numFmtId="0" fontId="22" fillId="0" borderId="29" xfId="0" applyFont="1" applyFill="1" applyBorder="1" applyAlignment="1" applyProtection="1">
      <alignment horizontal="center" vertical="top"/>
    </xf>
    <xf numFmtId="0" fontId="3" fillId="0" borderId="23" xfId="0" applyFont="1" applyFill="1" applyBorder="1" applyAlignment="1" applyProtection="1">
      <alignment horizontal="center" vertical="top"/>
    </xf>
    <xf numFmtId="164" fontId="19" fillId="0" borderId="31" xfId="0" applyNumberFormat="1" applyFont="1" applyFill="1" applyBorder="1" applyAlignment="1" applyProtection="1">
      <alignment horizontal="center" vertical="center" wrapText="1"/>
    </xf>
    <xf numFmtId="164" fontId="19" fillId="0" borderId="27" xfId="0" applyNumberFormat="1" applyFont="1" applyFill="1" applyBorder="1" applyAlignment="1" applyProtection="1">
      <alignment horizontal="center" vertical="center" wrapText="1"/>
    </xf>
    <xf numFmtId="164" fontId="19" fillId="0" borderId="32" xfId="0" applyNumberFormat="1" applyFont="1" applyFill="1" applyBorder="1" applyAlignment="1" applyProtection="1">
      <alignment horizontal="center" vertical="center" wrapText="1"/>
    </xf>
    <xf numFmtId="164" fontId="19" fillId="0" borderId="50" xfId="0" applyNumberFormat="1" applyFont="1" applyFill="1" applyBorder="1" applyAlignment="1" applyProtection="1">
      <alignment horizontal="center" vertical="center" wrapText="1"/>
    </xf>
    <xf numFmtId="164" fontId="19" fillId="0" borderId="8" xfId="0" applyNumberFormat="1" applyFont="1" applyFill="1" applyBorder="1" applyAlignment="1" applyProtection="1">
      <alignment horizontal="center" vertical="center" wrapText="1"/>
    </xf>
    <xf numFmtId="164" fontId="19" fillId="0" borderId="5" xfId="0" applyNumberFormat="1" applyFont="1" applyFill="1" applyBorder="1" applyAlignment="1" applyProtection="1">
      <alignment horizontal="center" vertical="center" wrapText="1"/>
    </xf>
    <xf numFmtId="164" fontId="19" fillId="0" borderId="59" xfId="0" applyNumberFormat="1" applyFont="1" applyFill="1" applyBorder="1" applyAlignment="1" applyProtection="1">
      <alignment horizontal="center" vertical="center" wrapText="1"/>
    </xf>
    <xf numFmtId="164" fontId="19" fillId="0" borderId="21" xfId="0" applyNumberFormat="1" applyFont="1" applyFill="1" applyBorder="1" applyAlignment="1" applyProtection="1">
      <alignment horizontal="center" vertical="center" wrapText="1"/>
    </xf>
    <xf numFmtId="164" fontId="19" fillId="0" borderId="22" xfId="0" applyNumberFormat="1" applyFont="1" applyFill="1" applyBorder="1" applyAlignment="1" applyProtection="1">
      <alignment horizontal="center" vertical="center" wrapText="1"/>
    </xf>
    <xf numFmtId="164" fontId="19" fillId="0" borderId="59" xfId="0" applyNumberFormat="1" applyFont="1" applyFill="1" applyBorder="1" applyAlignment="1" applyProtection="1">
      <alignment horizontal="center" vertical="top" wrapText="1"/>
    </xf>
    <xf numFmtId="164" fontId="19" fillId="0" borderId="21" xfId="0" applyNumberFormat="1" applyFont="1" applyFill="1" applyBorder="1" applyAlignment="1" applyProtection="1">
      <alignment horizontal="center" vertical="top" wrapText="1"/>
    </xf>
    <xf numFmtId="164" fontId="19" fillId="0" borderId="22" xfId="0" applyNumberFormat="1" applyFont="1" applyFill="1" applyBorder="1" applyAlignment="1" applyProtection="1">
      <alignment horizontal="center" vertical="top" wrapText="1"/>
    </xf>
    <xf numFmtId="164" fontId="19" fillId="0" borderId="4" xfId="0" applyNumberFormat="1" applyFont="1" applyFill="1" applyBorder="1" applyAlignment="1" applyProtection="1">
      <alignment horizontal="center" vertical="top" wrapText="1"/>
    </xf>
    <xf numFmtId="164" fontId="19" fillId="0" borderId="7" xfId="0" applyNumberFormat="1" applyFont="1" applyFill="1" applyBorder="1" applyAlignment="1" applyProtection="1">
      <alignment horizontal="center" vertical="top" wrapText="1"/>
    </xf>
    <xf numFmtId="164" fontId="19" fillId="0" borderId="2" xfId="0" applyNumberFormat="1" applyFont="1" applyFill="1" applyBorder="1" applyAlignment="1" applyProtection="1">
      <alignment horizontal="center" vertical="top" wrapText="1"/>
    </xf>
    <xf numFmtId="0" fontId="19" fillId="0" borderId="12"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164" fontId="19" fillId="0" borderId="10" xfId="0" applyNumberFormat="1" applyFont="1" applyFill="1" applyBorder="1" applyAlignment="1" applyProtection="1">
      <alignment horizontal="center" vertical="center" wrapText="1"/>
    </xf>
    <xf numFmtId="10" fontId="19" fillId="0" borderId="10" xfId="0" applyNumberFormat="1" applyFont="1" applyFill="1" applyBorder="1" applyAlignment="1" applyProtection="1">
      <alignment horizontal="center" vertical="center" wrapText="1"/>
    </xf>
    <xf numFmtId="10" fontId="19" fillId="0" borderId="5" xfId="0" applyNumberFormat="1" applyFont="1" applyFill="1" applyBorder="1" applyAlignment="1" applyProtection="1">
      <alignment horizontal="center" vertical="center" wrapText="1"/>
    </xf>
    <xf numFmtId="164" fontId="19" fillId="0" borderId="38" xfId="0" applyNumberFormat="1" applyFont="1" applyFill="1" applyBorder="1" applyAlignment="1" applyProtection="1">
      <alignment horizontal="center" vertical="top" wrapText="1"/>
    </xf>
    <xf numFmtId="164" fontId="19" fillId="0" borderId="29" xfId="0" applyNumberFormat="1" applyFont="1" applyFill="1" applyBorder="1" applyAlignment="1" applyProtection="1">
      <alignment horizontal="center" vertical="top" wrapText="1"/>
    </xf>
    <xf numFmtId="164" fontId="19" fillId="0" borderId="30" xfId="0" applyNumberFormat="1" applyFont="1" applyFill="1" applyBorder="1" applyAlignment="1" applyProtection="1">
      <alignment horizontal="center" vertical="top" wrapText="1"/>
    </xf>
    <xf numFmtId="0" fontId="25" fillId="0" borderId="7" xfId="0" applyFont="1" applyFill="1" applyBorder="1" applyAlignment="1">
      <alignment horizontal="center" vertical="top" wrapText="1"/>
    </xf>
    <xf numFmtId="0" fontId="25" fillId="0" borderId="2" xfId="0" applyFont="1" applyFill="1" applyBorder="1" applyAlignment="1">
      <alignment horizontal="center" vertical="top" wrapText="1"/>
    </xf>
    <xf numFmtId="0" fontId="18" fillId="0" borderId="24"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49" fontId="18" fillId="0" borderId="28" xfId="0" applyNumberFormat="1" applyFont="1" applyFill="1" applyBorder="1" applyAlignment="1" applyProtection="1">
      <alignment horizontal="center" vertical="top" wrapText="1"/>
    </xf>
    <xf numFmtId="0" fontId="26" fillId="0" borderId="29" xfId="0" applyFont="1" applyFill="1" applyBorder="1" applyAlignment="1">
      <alignment vertical="top" wrapText="1"/>
    </xf>
    <xf numFmtId="0" fontId="26" fillId="0" borderId="30" xfId="0" applyFont="1" applyFill="1" applyBorder="1" applyAlignment="1">
      <alignment vertical="top" wrapText="1"/>
    </xf>
    <xf numFmtId="49" fontId="18" fillId="0" borderId="19" xfId="0" applyNumberFormat="1" applyFont="1" applyFill="1" applyBorder="1" applyAlignment="1" applyProtection="1">
      <alignment horizontal="center" vertical="top" wrapText="1"/>
    </xf>
    <xf numFmtId="0" fontId="26" fillId="0" borderId="0" xfId="0" applyFont="1" applyFill="1" applyAlignment="1">
      <alignment vertical="top" wrapText="1"/>
    </xf>
    <xf numFmtId="0" fontId="26" fillId="0" borderId="15" xfId="0" applyFont="1" applyFill="1" applyBorder="1" applyAlignment="1">
      <alignment vertical="top" wrapText="1"/>
    </xf>
    <xf numFmtId="49" fontId="18" fillId="0" borderId="24" xfId="0" applyNumberFormat="1" applyFont="1" applyFill="1" applyBorder="1" applyAlignment="1" applyProtection="1">
      <alignment horizontal="center" vertical="top" wrapText="1"/>
    </xf>
    <xf numFmtId="0" fontId="26" fillId="0" borderId="6" xfId="0" applyFont="1" applyFill="1" applyBorder="1" applyAlignment="1">
      <alignment vertical="top" wrapText="1"/>
    </xf>
    <xf numFmtId="0" fontId="26" fillId="0" borderId="3" xfId="0" applyFont="1" applyFill="1" applyBorder="1" applyAlignment="1">
      <alignment vertical="top" wrapText="1"/>
    </xf>
    <xf numFmtId="0" fontId="18" fillId="0" borderId="26"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49" fontId="19" fillId="0" borderId="28" xfId="0" applyNumberFormat="1" applyFont="1" applyFill="1" applyBorder="1" applyAlignment="1" applyProtection="1">
      <alignment horizontal="center" vertical="top" wrapText="1"/>
    </xf>
    <xf numFmtId="0" fontId="27" fillId="0" borderId="29" xfId="0" applyFont="1" applyFill="1" applyBorder="1" applyAlignment="1">
      <alignment vertical="top" wrapText="1"/>
    </xf>
    <xf numFmtId="0" fontId="27" fillId="0" borderId="30" xfId="0" applyFont="1" applyFill="1" applyBorder="1" applyAlignment="1">
      <alignment vertical="top" wrapText="1"/>
    </xf>
    <xf numFmtId="49" fontId="19" fillId="0" borderId="19" xfId="0" applyNumberFormat="1" applyFont="1" applyFill="1" applyBorder="1" applyAlignment="1" applyProtection="1">
      <alignment horizontal="center" vertical="top" wrapText="1"/>
    </xf>
    <xf numFmtId="0" fontId="27" fillId="0" borderId="0" xfId="0" applyFont="1" applyFill="1" applyAlignment="1">
      <alignment vertical="top" wrapText="1"/>
    </xf>
    <xf numFmtId="0" fontId="27" fillId="0" borderId="15" xfId="0" applyFont="1" applyFill="1" applyBorder="1" applyAlignment="1">
      <alignment vertical="top" wrapText="1"/>
    </xf>
    <xf numFmtId="49" fontId="19" fillId="0" borderId="24" xfId="0" applyNumberFormat="1" applyFont="1" applyFill="1" applyBorder="1" applyAlignment="1" applyProtection="1">
      <alignment horizontal="center" vertical="top" wrapText="1"/>
    </xf>
    <xf numFmtId="0" fontId="27" fillId="0" borderId="6" xfId="0" applyFont="1" applyFill="1" applyBorder="1" applyAlignment="1">
      <alignment vertical="top" wrapText="1"/>
    </xf>
    <xf numFmtId="0" fontId="27" fillId="0" borderId="3" xfId="0" applyFont="1" applyFill="1" applyBorder="1" applyAlignment="1">
      <alignment vertical="top" wrapText="1"/>
    </xf>
    <xf numFmtId="0" fontId="30" fillId="0" borderId="0" xfId="0" applyFont="1" applyFill="1" applyBorder="1" applyAlignment="1" applyProtection="1">
      <alignment horizontal="left" wrapText="1"/>
    </xf>
    <xf numFmtId="0" fontId="31" fillId="0" borderId="0" xfId="0" applyFont="1" applyFill="1" applyAlignment="1">
      <alignment horizontal="left" wrapText="1"/>
    </xf>
    <xf numFmtId="164" fontId="19" fillId="0" borderId="28" xfId="0" applyNumberFormat="1" applyFont="1" applyFill="1" applyBorder="1" applyAlignment="1" applyProtection="1">
      <alignment horizontal="left" vertical="top" wrapText="1"/>
    </xf>
    <xf numFmtId="164" fontId="19" fillId="0" borderId="29" xfId="0" applyNumberFormat="1" applyFont="1" applyFill="1" applyBorder="1" applyAlignment="1" applyProtection="1">
      <alignment horizontal="left" vertical="top" wrapText="1"/>
    </xf>
    <xf numFmtId="164" fontId="19" fillId="0" borderId="30" xfId="0" applyNumberFormat="1" applyFont="1" applyFill="1" applyBorder="1" applyAlignment="1" applyProtection="1">
      <alignment horizontal="left" vertical="top" wrapText="1"/>
    </xf>
    <xf numFmtId="164" fontId="19" fillId="0" borderId="19"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wrapText="1"/>
    </xf>
    <xf numFmtId="164" fontId="19" fillId="0" borderId="15" xfId="0" applyNumberFormat="1" applyFont="1" applyFill="1" applyBorder="1" applyAlignment="1" applyProtection="1">
      <alignment horizontal="left" vertical="top" wrapText="1"/>
    </xf>
    <xf numFmtId="164" fontId="19" fillId="0" borderId="24" xfId="0" applyNumberFormat="1" applyFont="1" applyFill="1" applyBorder="1" applyAlignment="1" applyProtection="1">
      <alignment horizontal="left" vertical="top" wrapText="1"/>
    </xf>
    <xf numFmtId="164" fontId="19" fillId="0" borderId="6" xfId="0" applyNumberFormat="1" applyFont="1" applyFill="1" applyBorder="1" applyAlignment="1" applyProtection="1">
      <alignment horizontal="left" vertical="top" wrapText="1"/>
    </xf>
    <xf numFmtId="164" fontId="19" fillId="0" borderId="3" xfId="0" applyNumberFormat="1" applyFont="1" applyFill="1" applyBorder="1" applyAlignment="1" applyProtection="1">
      <alignment horizontal="left" vertical="top" wrapText="1"/>
    </xf>
    <xf numFmtId="164" fontId="18" fillId="0" borderId="24" xfId="0" applyNumberFormat="1" applyFont="1" applyFill="1" applyBorder="1" applyAlignment="1" applyProtection="1">
      <alignment horizontal="left" vertical="top"/>
    </xf>
    <xf numFmtId="164" fontId="18" fillId="0" borderId="6" xfId="0" applyNumberFormat="1" applyFont="1" applyFill="1" applyBorder="1" applyAlignment="1" applyProtection="1">
      <alignment horizontal="left" vertical="top"/>
    </xf>
    <xf numFmtId="164" fontId="18" fillId="0" borderId="44" xfId="0" applyNumberFormat="1" applyFont="1" applyFill="1" applyBorder="1" applyAlignment="1" applyProtection="1">
      <alignment horizontal="left" vertical="top"/>
    </xf>
    <xf numFmtId="0" fontId="27" fillId="0" borderId="29" xfId="0" applyFont="1" applyFill="1" applyBorder="1"/>
    <xf numFmtId="0" fontId="27" fillId="0" borderId="30" xfId="0" applyFont="1" applyFill="1" applyBorder="1"/>
    <xf numFmtId="0" fontId="27" fillId="0" borderId="19" xfId="0" applyFont="1" applyFill="1" applyBorder="1"/>
    <xf numFmtId="0" fontId="27" fillId="0" borderId="0" xfId="0" applyFont="1" applyFill="1"/>
    <xf numFmtId="0" fontId="27" fillId="0" borderId="15" xfId="0" applyFont="1" applyFill="1" applyBorder="1"/>
    <xf numFmtId="0" fontId="27" fillId="0" borderId="24" xfId="0" applyFont="1" applyFill="1" applyBorder="1"/>
    <xf numFmtId="0" fontId="27" fillId="0" borderId="6" xfId="0" applyFont="1" applyFill="1" applyBorder="1"/>
    <xf numFmtId="0" fontId="27" fillId="0" borderId="3" xfId="0" applyFont="1" applyFill="1" applyBorder="1"/>
    <xf numFmtId="164" fontId="19" fillId="0" borderId="1" xfId="0" applyNumberFormat="1" applyFont="1" applyFill="1" applyBorder="1" applyAlignment="1" applyProtection="1">
      <alignment horizontal="left" vertical="top" wrapText="1"/>
    </xf>
    <xf numFmtId="49" fontId="19" fillId="0" borderId="26" xfId="0" applyNumberFormat="1" applyFont="1" applyFill="1" applyBorder="1" applyAlignment="1" applyProtection="1">
      <alignment horizontal="center" vertical="top" wrapText="1"/>
    </xf>
    <xf numFmtId="49" fontId="19" fillId="0" borderId="7" xfId="0" applyNumberFormat="1" applyFont="1" applyFill="1" applyBorder="1" applyAlignment="1" applyProtection="1">
      <alignment horizontal="center" vertical="top" wrapText="1"/>
    </xf>
    <xf numFmtId="49" fontId="19" fillId="0" borderId="2" xfId="0" applyNumberFormat="1" applyFont="1" applyFill="1" applyBorder="1" applyAlignment="1" applyProtection="1">
      <alignment horizontal="center" vertical="top" wrapText="1"/>
    </xf>
    <xf numFmtId="49" fontId="19" fillId="0" borderId="29" xfId="0" applyNumberFormat="1" applyFont="1" applyFill="1" applyBorder="1" applyAlignment="1" applyProtection="1">
      <alignment horizontal="center" vertical="top" wrapText="1"/>
    </xf>
    <xf numFmtId="49" fontId="19" fillId="0" borderId="30" xfId="0" applyNumberFormat="1" applyFont="1" applyFill="1" applyBorder="1" applyAlignment="1" applyProtection="1">
      <alignment horizontal="center" vertical="top" wrapText="1"/>
    </xf>
    <xf numFmtId="49" fontId="19" fillId="0" borderId="0" xfId="0" applyNumberFormat="1" applyFont="1" applyFill="1" applyBorder="1" applyAlignment="1" applyProtection="1">
      <alignment horizontal="center" vertical="top" wrapText="1"/>
    </xf>
    <xf numFmtId="49" fontId="19" fillId="0" borderId="15" xfId="0" applyNumberFormat="1" applyFont="1" applyFill="1" applyBorder="1" applyAlignment="1" applyProtection="1">
      <alignment horizontal="center" vertical="top" wrapText="1"/>
    </xf>
    <xf numFmtId="49" fontId="19" fillId="0" borderId="6" xfId="0" applyNumberFormat="1" applyFont="1" applyFill="1" applyBorder="1" applyAlignment="1" applyProtection="1">
      <alignment horizontal="center" vertical="top" wrapText="1"/>
    </xf>
    <xf numFmtId="49" fontId="19" fillId="0" borderId="3" xfId="0" applyNumberFormat="1" applyFont="1" applyFill="1" applyBorder="1" applyAlignment="1" applyProtection="1">
      <alignment horizontal="center" vertical="top" wrapText="1"/>
    </xf>
    <xf numFmtId="0" fontId="20" fillId="0" borderId="0" xfId="0" applyFont="1" applyFill="1" applyBorder="1" applyAlignment="1" applyProtection="1">
      <alignment horizontal="left" wrapText="1"/>
    </xf>
    <xf numFmtId="0" fontId="3" fillId="0" borderId="59" xfId="0" applyFont="1" applyBorder="1" applyAlignment="1">
      <alignment horizontal="center" vertical="top" wrapText="1"/>
    </xf>
    <xf numFmtId="0" fontId="3" fillId="0" borderId="21" xfId="0" applyFont="1" applyBorder="1" applyAlignment="1">
      <alignment horizontal="center" vertical="top" wrapText="1"/>
    </xf>
    <xf numFmtId="0" fontId="3" fillId="0" borderId="37" xfId="0" applyFont="1" applyBorder="1" applyAlignment="1">
      <alignment horizontal="center" vertical="top" wrapText="1"/>
    </xf>
    <xf numFmtId="0" fontId="3" fillId="0" borderId="6" xfId="0" applyFont="1" applyBorder="1" applyAlignment="1">
      <alignment horizontal="center" vertical="top" wrapText="1"/>
    </xf>
    <xf numFmtId="0" fontId="1" fillId="0" borderId="1" xfId="0" applyFont="1" applyBorder="1" applyAlignment="1">
      <alignment horizontal="center" vertical="top" wrapText="1"/>
    </xf>
    <xf numFmtId="0" fontId="6" fillId="0" borderId="0" xfId="0" applyFont="1" applyAlignment="1">
      <alignment horizontal="right"/>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3" fillId="0" borderId="16" xfId="0" applyFont="1" applyBorder="1" applyAlignment="1">
      <alignment horizontal="center" vertical="center" wrapText="1"/>
    </xf>
    <xf numFmtId="0" fontId="18" fillId="0" borderId="0" xfId="0" applyFont="1" applyAlignment="1">
      <alignment horizontal="center" vertical="top" wrapText="1"/>
    </xf>
    <xf numFmtId="3" fontId="3" fillId="0" borderId="31" xfId="0" applyNumberFormat="1" applyFont="1" applyBorder="1" applyAlignment="1">
      <alignment horizontal="center" vertical="top" wrapText="1"/>
    </xf>
    <xf numFmtId="3" fontId="3" fillId="0" borderId="32" xfId="0" applyNumberFormat="1"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vertical="top" wrapText="1"/>
    </xf>
    <xf numFmtId="0" fontId="3" fillId="0" borderId="50" xfId="0" applyFont="1" applyBorder="1" applyAlignment="1">
      <alignment horizontal="center" vertical="top" wrapText="1"/>
    </xf>
    <xf numFmtId="0" fontId="3" fillId="0" borderId="5"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23" fillId="0" borderId="0" xfId="0" applyFont="1" applyAlignment="1">
      <alignment horizontal="center" vertical="center" wrapText="1"/>
    </xf>
    <xf numFmtId="0" fontId="19" fillId="0" borderId="10" xfId="0" applyNumberFormat="1" applyFont="1" applyBorder="1" applyAlignment="1">
      <alignment horizontal="center" vertical="top"/>
    </xf>
    <xf numFmtId="0" fontId="19" fillId="0" borderId="8" xfId="0" applyNumberFormat="1" applyFont="1" applyBorder="1" applyAlignment="1">
      <alignment horizontal="center" vertical="top"/>
    </xf>
    <xf numFmtId="0" fontId="19" fillId="0" borderId="5" xfId="0" applyNumberFormat="1" applyFont="1" applyBorder="1" applyAlignment="1">
      <alignment horizontal="center" vertical="top"/>
    </xf>
    <xf numFmtId="0" fontId="19" fillId="0" borderId="41"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55" xfId="0" applyFont="1" applyFill="1" applyBorder="1" applyAlignment="1">
      <alignment horizontal="left" vertical="top" wrapText="1"/>
    </xf>
    <xf numFmtId="3" fontId="19" fillId="0" borderId="0" xfId="0" applyNumberFormat="1" applyFont="1" applyAlignment="1">
      <alignment horizontal="left" vertical="center"/>
    </xf>
    <xf numFmtId="0" fontId="23" fillId="0" borderId="0" xfId="0" applyFont="1" applyBorder="1" applyAlignment="1">
      <alignment horizontal="center" vertical="center" wrapText="1"/>
    </xf>
    <xf numFmtId="0" fontId="23" fillId="0" borderId="6" xfId="0" applyFont="1" applyBorder="1" applyAlignment="1">
      <alignment horizontal="center" vertical="top" wrapText="1"/>
    </xf>
    <xf numFmtId="0" fontId="19" fillId="0" borderId="0" xfId="0" applyFont="1" applyFill="1" applyBorder="1" applyAlignment="1" applyProtection="1">
      <alignment horizontal="left" wrapText="1"/>
    </xf>
    <xf numFmtId="0" fontId="19" fillId="0" borderId="1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applyNumberFormat="1" applyFont="1" applyBorder="1" applyAlignment="1">
      <alignment horizontal="center" vertical="center"/>
    </xf>
    <xf numFmtId="0" fontId="19" fillId="0" borderId="8" xfId="0" applyNumberFormat="1" applyFont="1" applyBorder="1" applyAlignment="1">
      <alignment horizontal="center" vertical="center"/>
    </xf>
    <xf numFmtId="0" fontId="19" fillId="0" borderId="5" xfId="0" applyNumberFormat="1" applyFont="1" applyBorder="1" applyAlignment="1">
      <alignment horizontal="center" vertical="center"/>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sqref="A1:B2"/>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312" t="s">
        <v>39</v>
      </c>
      <c r="B1" s="313"/>
      <c r="C1" s="314" t="s">
        <v>40</v>
      </c>
      <c r="D1" s="306" t="s">
        <v>45</v>
      </c>
      <c r="E1" s="307"/>
      <c r="F1" s="308"/>
      <c r="G1" s="306" t="s">
        <v>17</v>
      </c>
      <c r="H1" s="307"/>
      <c r="I1" s="308"/>
      <c r="J1" s="306" t="s">
        <v>18</v>
      </c>
      <c r="K1" s="307"/>
      <c r="L1" s="308"/>
      <c r="M1" s="306" t="s">
        <v>22</v>
      </c>
      <c r="N1" s="307"/>
      <c r="O1" s="308"/>
      <c r="P1" s="309" t="s">
        <v>23</v>
      </c>
      <c r="Q1" s="310"/>
      <c r="R1" s="306" t="s">
        <v>24</v>
      </c>
      <c r="S1" s="307"/>
      <c r="T1" s="308"/>
      <c r="U1" s="306" t="s">
        <v>25</v>
      </c>
      <c r="V1" s="307"/>
      <c r="W1" s="308"/>
      <c r="X1" s="309" t="s">
        <v>26</v>
      </c>
      <c r="Y1" s="311"/>
      <c r="Z1" s="310"/>
      <c r="AA1" s="309" t="s">
        <v>27</v>
      </c>
      <c r="AB1" s="310"/>
      <c r="AC1" s="306" t="s">
        <v>28</v>
      </c>
      <c r="AD1" s="307"/>
      <c r="AE1" s="308"/>
      <c r="AF1" s="306" t="s">
        <v>29</v>
      </c>
      <c r="AG1" s="307"/>
      <c r="AH1" s="308"/>
      <c r="AI1" s="306" t="s">
        <v>30</v>
      </c>
      <c r="AJ1" s="307"/>
      <c r="AK1" s="308"/>
      <c r="AL1" s="309" t="s">
        <v>31</v>
      </c>
      <c r="AM1" s="310"/>
      <c r="AN1" s="306" t="s">
        <v>32</v>
      </c>
      <c r="AO1" s="307"/>
      <c r="AP1" s="308"/>
      <c r="AQ1" s="306" t="s">
        <v>33</v>
      </c>
      <c r="AR1" s="307"/>
      <c r="AS1" s="308"/>
      <c r="AT1" s="306" t="s">
        <v>34</v>
      </c>
      <c r="AU1" s="307"/>
      <c r="AV1" s="308"/>
    </row>
    <row r="2" spans="1:48" ht="39" customHeight="1">
      <c r="A2" s="313"/>
      <c r="B2" s="313"/>
      <c r="C2" s="314"/>
      <c r="D2" s="10" t="s">
        <v>48</v>
      </c>
      <c r="E2" s="10" t="s">
        <v>49</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314" t="s">
        <v>83</v>
      </c>
      <c r="B3" s="314"/>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314"/>
      <c r="B4" s="314"/>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314"/>
      <c r="B5" s="314"/>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314"/>
      <c r="B6" s="314"/>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314"/>
      <c r="B7" s="314"/>
      <c r="C7" s="8" t="s">
        <v>44</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314"/>
      <c r="B8" s="314"/>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314"/>
      <c r="B9" s="314"/>
      <c r="C9" s="8" t="s">
        <v>43</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1:B2"/>
    <mergeCell ref="C1:C2"/>
    <mergeCell ref="A3:B9"/>
    <mergeCell ref="D1:F1"/>
    <mergeCell ref="R1:T1"/>
    <mergeCell ref="AT1:AV1"/>
    <mergeCell ref="G1:I1"/>
    <mergeCell ref="J1:L1"/>
    <mergeCell ref="M1:O1"/>
    <mergeCell ref="P1:Q1"/>
    <mergeCell ref="AF1:AH1"/>
    <mergeCell ref="AI1:AK1"/>
    <mergeCell ref="AL1:AM1"/>
    <mergeCell ref="AN1:AP1"/>
    <mergeCell ref="AQ1:AS1"/>
    <mergeCell ref="X1:Z1"/>
    <mergeCell ref="AA1:AB1"/>
    <mergeCell ref="AC1:AE1"/>
    <mergeCell ref="U1:W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sqref="A1:E1"/>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315" t="s">
        <v>58</v>
      </c>
      <c r="B1" s="315"/>
      <c r="C1" s="315"/>
      <c r="D1" s="315"/>
      <c r="E1" s="315"/>
    </row>
    <row r="2" spans="1:5">
      <c r="A2" s="12"/>
      <c r="B2" s="12"/>
      <c r="C2" s="12"/>
      <c r="D2" s="12"/>
      <c r="E2" s="12"/>
    </row>
    <row r="3" spans="1:5">
      <c r="A3" s="316" t="s">
        <v>130</v>
      </c>
      <c r="B3" s="316"/>
      <c r="C3" s="316"/>
      <c r="D3" s="316"/>
      <c r="E3" s="316"/>
    </row>
    <row r="4" spans="1:5" ht="45" customHeight="1">
      <c r="A4" s="13" t="s">
        <v>52</v>
      </c>
      <c r="B4" s="13" t="s">
        <v>59</v>
      </c>
      <c r="C4" s="13" t="s">
        <v>53</v>
      </c>
      <c r="D4" s="13" t="s">
        <v>54</v>
      </c>
      <c r="E4" s="13" t="s">
        <v>55</v>
      </c>
    </row>
    <row r="5" spans="1:5" ht="57.75" customHeight="1">
      <c r="A5" s="14" t="s">
        <v>60</v>
      </c>
      <c r="B5" s="15">
        <v>0.1</v>
      </c>
      <c r="C5" s="16">
        <f>SUM(D6:D7)</f>
        <v>0</v>
      </c>
      <c r="D5" s="15">
        <f t="shared" ref="D5:D23" si="0">B5*C5</f>
        <v>0</v>
      </c>
      <c r="E5" s="14"/>
    </row>
    <row r="6" spans="1:5" ht="72.75" customHeight="1">
      <c r="A6" s="17" t="s">
        <v>61</v>
      </c>
      <c r="B6" s="18">
        <v>0.5</v>
      </c>
      <c r="C6" s="19"/>
      <c r="D6" s="18">
        <f t="shared" si="0"/>
        <v>0</v>
      </c>
      <c r="E6" s="17"/>
    </row>
    <row r="7" spans="1:5" ht="21" customHeight="1">
      <c r="A7" s="17" t="s">
        <v>62</v>
      </c>
      <c r="B7" s="18">
        <v>0.5</v>
      </c>
      <c r="C7" s="19"/>
      <c r="D7" s="18">
        <f t="shared" si="0"/>
        <v>0</v>
      </c>
      <c r="E7" s="17"/>
    </row>
    <row r="8" spans="1:5" ht="32.25" customHeight="1">
      <c r="A8" s="14" t="s">
        <v>63</v>
      </c>
      <c r="B8" s="15">
        <v>0.1</v>
      </c>
      <c r="C8" s="16">
        <f>SUM(D9:D10)</f>
        <v>0</v>
      </c>
      <c r="D8" s="15">
        <f t="shared" si="0"/>
        <v>0</v>
      </c>
      <c r="E8" s="14"/>
    </row>
    <row r="9" spans="1:5" ht="28.8">
      <c r="A9" s="17" t="s">
        <v>64</v>
      </c>
      <c r="B9" s="18">
        <v>0.5</v>
      </c>
      <c r="C9" s="19"/>
      <c r="D9" s="18">
        <f t="shared" si="0"/>
        <v>0</v>
      </c>
      <c r="E9" s="17"/>
    </row>
    <row r="10" spans="1:5" ht="28.8">
      <c r="A10" s="17" t="s">
        <v>65</v>
      </c>
      <c r="B10" s="18">
        <v>0.5</v>
      </c>
      <c r="C10" s="19"/>
      <c r="D10" s="18">
        <f t="shared" si="0"/>
        <v>0</v>
      </c>
      <c r="E10" s="17"/>
    </row>
    <row r="11" spans="1:5" ht="45.75" customHeight="1">
      <c r="A11" s="14" t="s">
        <v>66</v>
      </c>
      <c r="B11" s="15">
        <v>0.2</v>
      </c>
      <c r="C11" s="16">
        <f>SUM(D12:D13)</f>
        <v>0</v>
      </c>
      <c r="D11" s="15">
        <f t="shared" si="0"/>
        <v>0</v>
      </c>
      <c r="E11" s="14"/>
    </row>
    <row r="12" spans="1:5" ht="56.25" customHeight="1">
      <c r="A12" s="17" t="s">
        <v>67</v>
      </c>
      <c r="B12" s="18">
        <v>0.7</v>
      </c>
      <c r="C12" s="20"/>
      <c r="D12" s="21">
        <f t="shared" si="0"/>
        <v>0</v>
      </c>
      <c r="E12" s="22"/>
    </row>
    <row r="13" spans="1:5" ht="30.75" customHeight="1">
      <c r="A13" s="17" t="s">
        <v>68</v>
      </c>
      <c r="B13" s="18">
        <v>0.3</v>
      </c>
      <c r="C13" s="20"/>
      <c r="D13" s="21">
        <f t="shared" si="0"/>
        <v>0</v>
      </c>
      <c r="E13" s="23"/>
    </row>
    <row r="14" spans="1:5" ht="45" customHeight="1">
      <c r="A14" s="14" t="s">
        <v>69</v>
      </c>
      <c r="B14" s="15">
        <v>0.4</v>
      </c>
      <c r="C14" s="16">
        <f>SUM(D15:D16)</f>
        <v>0</v>
      </c>
      <c r="D14" s="15">
        <f t="shared" si="0"/>
        <v>0</v>
      </c>
      <c r="E14" s="14"/>
    </row>
    <row r="15" spans="1:5" ht="28.8">
      <c r="A15" s="24" t="s">
        <v>70</v>
      </c>
      <c r="B15" s="25">
        <v>0.5</v>
      </c>
      <c r="C15" s="26"/>
      <c r="D15" s="25">
        <f t="shared" si="0"/>
        <v>0</v>
      </c>
      <c r="E15" s="24"/>
    </row>
    <row r="16" spans="1:5" ht="28.8">
      <c r="A16" s="17" t="s">
        <v>71</v>
      </c>
      <c r="B16" s="18">
        <v>0.5</v>
      </c>
      <c r="C16" s="19"/>
      <c r="D16" s="18">
        <f t="shared" si="0"/>
        <v>0</v>
      </c>
      <c r="E16" s="17"/>
    </row>
    <row r="17" spans="1:5" ht="17.25" customHeight="1">
      <c r="A17" s="14" t="s">
        <v>72</v>
      </c>
      <c r="B17" s="15">
        <v>0.1</v>
      </c>
      <c r="C17" s="16">
        <f>SUM(D18)</f>
        <v>0</v>
      </c>
      <c r="D17" s="15">
        <f t="shared" si="0"/>
        <v>0</v>
      </c>
      <c r="E17" s="14"/>
    </row>
    <row r="18" spans="1:5" ht="15.6">
      <c r="A18" s="17" t="s">
        <v>73</v>
      </c>
      <c r="B18" s="18">
        <v>1</v>
      </c>
      <c r="C18" s="19"/>
      <c r="D18" s="18">
        <f t="shared" si="0"/>
        <v>0</v>
      </c>
      <c r="E18" s="17"/>
    </row>
    <row r="19" spans="1:5" ht="30.75" customHeight="1">
      <c r="A19" s="14" t="s">
        <v>74</v>
      </c>
      <c r="B19" s="15">
        <v>0.05</v>
      </c>
      <c r="C19" s="16">
        <f>SUM(D20:D21)</f>
        <v>0</v>
      </c>
      <c r="D19" s="15">
        <f t="shared" si="0"/>
        <v>0</v>
      </c>
      <c r="E19" s="14"/>
    </row>
    <row r="20" spans="1:5" ht="21.75" customHeight="1">
      <c r="A20" s="17" t="s">
        <v>75</v>
      </c>
      <c r="B20" s="18">
        <v>0.5</v>
      </c>
      <c r="C20" s="19"/>
      <c r="D20" s="18">
        <f t="shared" si="0"/>
        <v>0</v>
      </c>
      <c r="E20" s="17"/>
    </row>
    <row r="21" spans="1:5" ht="28.8">
      <c r="A21" s="17" t="s">
        <v>76</v>
      </c>
      <c r="B21" s="18">
        <v>0.5</v>
      </c>
      <c r="C21" s="19"/>
      <c r="D21" s="18">
        <f t="shared" si="0"/>
        <v>0</v>
      </c>
      <c r="E21" s="17"/>
    </row>
    <row r="22" spans="1:5" ht="33.75" customHeight="1">
      <c r="A22" s="14" t="s">
        <v>77</v>
      </c>
      <c r="B22" s="15">
        <v>0.05</v>
      </c>
      <c r="C22" s="16">
        <f>SUM(D23)</f>
        <v>0</v>
      </c>
      <c r="D22" s="15">
        <f t="shared" si="0"/>
        <v>0</v>
      </c>
      <c r="E22" s="14"/>
    </row>
    <row r="23" spans="1:5" ht="28.8">
      <c r="A23" s="17" t="s">
        <v>78</v>
      </c>
      <c r="B23" s="18">
        <v>1</v>
      </c>
      <c r="C23" s="19"/>
      <c r="D23" s="18">
        <f t="shared" si="0"/>
        <v>0</v>
      </c>
      <c r="E23" s="17"/>
    </row>
    <row r="24" spans="1:5">
      <c r="A24" s="27" t="s">
        <v>56</v>
      </c>
      <c r="B24" s="18">
        <f>SUM(B5,B8,B11,B14,B17,B19,B22)</f>
        <v>1</v>
      </c>
      <c r="C24" s="18">
        <f>SUM(C5,C8,C11,C14,C17,C19,C22)</f>
        <v>0</v>
      </c>
      <c r="D24" s="18">
        <f>SUM(D5,D8,D11,D14,D17,D19,D22)</f>
        <v>0</v>
      </c>
      <c r="E24" s="14" t="s">
        <v>57</v>
      </c>
    </row>
    <row r="25" spans="1:5">
      <c r="A25" s="28"/>
      <c r="B25" s="28"/>
      <c r="C25" s="28"/>
      <c r="D25" s="28"/>
      <c r="E25" s="28"/>
    </row>
    <row r="26" spans="1:5">
      <c r="A26" s="317" t="s">
        <v>79</v>
      </c>
      <c r="B26" s="317"/>
      <c r="C26" s="317"/>
      <c r="D26" s="317"/>
      <c r="E26" s="317"/>
    </row>
    <row r="27" spans="1:5">
      <c r="A27" s="28"/>
      <c r="B27" s="28"/>
      <c r="C27" s="28"/>
      <c r="D27" s="28"/>
      <c r="E27" s="28"/>
    </row>
    <row r="28" spans="1:5">
      <c r="A28" s="317" t="s">
        <v>80</v>
      </c>
      <c r="B28" s="317"/>
      <c r="C28" s="317"/>
      <c r="D28" s="317"/>
      <c r="E28" s="317"/>
    </row>
    <row r="29" spans="1:5">
      <c r="A29" s="317"/>
      <c r="B29" s="317"/>
      <c r="C29" s="317"/>
      <c r="D29" s="317"/>
      <c r="E29" s="317"/>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sheetViews>
  <sheetFormatPr defaultColWidth="9.109375" defaultRowHeight="13.2"/>
  <cols>
    <col min="1" max="1" width="4.5546875" style="46" customWidth="1"/>
    <col min="2" max="2" width="42.5546875" style="46" customWidth="1"/>
    <col min="3" max="3" width="6.88671875" style="46" customWidth="1"/>
    <col min="4" max="15" width="9.5546875" style="46" customWidth="1"/>
    <col min="16" max="17" width="10.5546875" style="46" customWidth="1"/>
    <col min="18" max="29" width="0" style="47" hidden="1" customWidth="1"/>
    <col min="30" max="16384" width="9.109375" style="47"/>
  </cols>
  <sheetData>
    <row r="1" spans="1:256">
      <c r="Q1" s="35" t="s">
        <v>51</v>
      </c>
    </row>
    <row r="2" spans="1:256">
      <c r="A2" s="48" t="s">
        <v>82</v>
      </c>
      <c r="B2" s="49"/>
      <c r="C2" s="49"/>
      <c r="D2" s="49"/>
      <c r="E2" s="49"/>
      <c r="F2" s="49"/>
      <c r="G2" s="49"/>
      <c r="H2" s="49"/>
      <c r="I2" s="49"/>
      <c r="J2" s="49"/>
      <c r="K2" s="49"/>
      <c r="L2" s="49"/>
      <c r="M2" s="49"/>
      <c r="N2" s="49"/>
      <c r="O2" s="49"/>
      <c r="P2" s="49"/>
      <c r="Q2" s="49"/>
    </row>
    <row r="3" spans="1:256" s="51" customFormat="1" ht="53.25" customHeight="1">
      <c r="A3" s="39" t="s">
        <v>0</v>
      </c>
      <c r="B3" s="340" t="s">
        <v>46</v>
      </c>
      <c r="C3" s="340"/>
      <c r="D3" s="39" t="s">
        <v>17</v>
      </c>
      <c r="E3" s="50" t="s">
        <v>18</v>
      </c>
      <c r="F3" s="39" t="s">
        <v>22</v>
      </c>
      <c r="G3" s="50" t="s">
        <v>24</v>
      </c>
      <c r="H3" s="39" t="s">
        <v>25</v>
      </c>
      <c r="I3" s="50" t="s">
        <v>26</v>
      </c>
      <c r="J3" s="39" t="s">
        <v>28</v>
      </c>
      <c r="K3" s="50" t="s">
        <v>29</v>
      </c>
      <c r="L3" s="39" t="s">
        <v>30</v>
      </c>
      <c r="M3" s="50" t="s">
        <v>32</v>
      </c>
      <c r="N3" s="39" t="s">
        <v>33</v>
      </c>
      <c r="O3" s="50" t="s">
        <v>34</v>
      </c>
      <c r="P3" s="39" t="s">
        <v>81</v>
      </c>
      <c r="Q3" s="39" t="s">
        <v>50</v>
      </c>
      <c r="R3" s="38" t="s">
        <v>17</v>
      </c>
      <c r="S3" s="30" t="s">
        <v>18</v>
      </c>
      <c r="T3" s="38" t="s">
        <v>22</v>
      </c>
      <c r="U3" s="30" t="s">
        <v>24</v>
      </c>
      <c r="V3" s="38" t="s">
        <v>25</v>
      </c>
      <c r="W3" s="30" t="s">
        <v>26</v>
      </c>
      <c r="X3" s="38" t="s">
        <v>28</v>
      </c>
      <c r="Y3" s="30" t="s">
        <v>29</v>
      </c>
      <c r="Z3" s="38" t="s">
        <v>30</v>
      </c>
      <c r="AA3" s="30" t="s">
        <v>32</v>
      </c>
      <c r="AB3" s="38" t="s">
        <v>33</v>
      </c>
      <c r="AC3" s="30" t="s">
        <v>34</v>
      </c>
    </row>
    <row r="4" spans="1:256" ht="15" customHeight="1">
      <c r="A4" s="52" t="s">
        <v>84</v>
      </c>
      <c r="B4" s="53"/>
      <c r="C4" s="53"/>
      <c r="D4" s="53"/>
      <c r="E4" s="49"/>
      <c r="F4" s="49"/>
      <c r="G4" s="49"/>
      <c r="H4" s="49"/>
      <c r="I4" s="49"/>
      <c r="J4" s="49"/>
      <c r="K4" s="49"/>
      <c r="L4" s="49"/>
      <c r="M4" s="49"/>
      <c r="N4" s="49"/>
      <c r="O4" s="49"/>
      <c r="P4" s="49"/>
      <c r="Q4" s="54"/>
    </row>
    <row r="5" spans="1:256" ht="283.5" customHeight="1">
      <c r="A5" s="328" t="s">
        <v>1</v>
      </c>
      <c r="B5" s="323" t="s">
        <v>85</v>
      </c>
      <c r="C5" s="55" t="s">
        <v>20</v>
      </c>
      <c r="D5" s="57" t="s">
        <v>217</v>
      </c>
      <c r="E5" s="57" t="s">
        <v>218</v>
      </c>
      <c r="F5" s="57" t="s">
        <v>219</v>
      </c>
      <c r="G5" s="57" t="s">
        <v>220</v>
      </c>
      <c r="H5" s="57" t="s">
        <v>219</v>
      </c>
      <c r="I5" s="57" t="s">
        <v>221</v>
      </c>
      <c r="J5" s="57" t="s">
        <v>220</v>
      </c>
      <c r="K5" s="57" t="s">
        <v>222</v>
      </c>
      <c r="L5" s="57" t="s">
        <v>223</v>
      </c>
      <c r="M5" s="57" t="s">
        <v>224</v>
      </c>
      <c r="N5" s="57" t="s">
        <v>223</v>
      </c>
      <c r="O5" s="57" t="s">
        <v>225</v>
      </c>
      <c r="P5" s="58"/>
      <c r="Q5" s="58"/>
    </row>
    <row r="6" spans="1:256" ht="105.75" customHeight="1">
      <c r="A6" s="328"/>
      <c r="B6" s="323"/>
      <c r="C6" s="55"/>
      <c r="D6" s="57"/>
      <c r="E6" s="57"/>
      <c r="F6" s="57"/>
      <c r="G6" s="57"/>
      <c r="H6" s="57"/>
      <c r="I6" s="57"/>
      <c r="J6" s="57"/>
      <c r="K6" s="59" t="s">
        <v>200</v>
      </c>
      <c r="L6" s="59" t="s">
        <v>201</v>
      </c>
      <c r="M6" s="59" t="s">
        <v>202</v>
      </c>
      <c r="N6" s="59" t="s">
        <v>203</v>
      </c>
      <c r="O6" s="57" t="s">
        <v>205</v>
      </c>
      <c r="P6" s="58"/>
      <c r="Q6" s="58"/>
    </row>
    <row r="7" spans="1:256" ht="74.25" customHeight="1">
      <c r="A7" s="328"/>
      <c r="B7" s="323"/>
      <c r="C7" s="55" t="s">
        <v>21</v>
      </c>
      <c r="D7" s="57"/>
      <c r="E7" s="58"/>
      <c r="F7" s="58"/>
      <c r="G7" s="58"/>
      <c r="H7" s="58"/>
      <c r="I7" s="58"/>
      <c r="J7" s="58"/>
      <c r="K7" s="58"/>
      <c r="L7" s="58"/>
      <c r="M7" s="58"/>
      <c r="N7" s="58"/>
      <c r="O7" s="58"/>
      <c r="P7" s="58"/>
      <c r="Q7" s="58"/>
    </row>
    <row r="8" spans="1:256" ht="175.5" customHeight="1">
      <c r="A8" s="328" t="s">
        <v>3</v>
      </c>
      <c r="B8" s="323" t="s">
        <v>86</v>
      </c>
      <c r="C8" s="55" t="s">
        <v>20</v>
      </c>
      <c r="D8" s="57"/>
      <c r="E8" s="58"/>
      <c r="F8" s="58"/>
      <c r="G8" s="58"/>
      <c r="H8" s="58"/>
      <c r="I8" s="59" t="s">
        <v>200</v>
      </c>
      <c r="J8" s="59" t="s">
        <v>201</v>
      </c>
      <c r="K8" s="59" t="s">
        <v>202</v>
      </c>
      <c r="L8" s="59" t="s">
        <v>203</v>
      </c>
      <c r="M8" s="341" t="s">
        <v>205</v>
      </c>
      <c r="N8" s="342"/>
      <c r="O8" s="343"/>
      <c r="P8" s="58"/>
      <c r="Q8" s="58"/>
    </row>
    <row r="9" spans="1:256" ht="33.75" customHeight="1">
      <c r="A9" s="328"/>
      <c r="B9" s="323"/>
      <c r="C9" s="55" t="s">
        <v>21</v>
      </c>
      <c r="D9" s="57"/>
      <c r="E9" s="58"/>
      <c r="F9" s="58"/>
      <c r="G9" s="58"/>
      <c r="H9" s="58"/>
      <c r="I9" s="58"/>
      <c r="J9" s="58"/>
      <c r="K9" s="58"/>
      <c r="L9" s="58"/>
      <c r="M9" s="58"/>
      <c r="N9" s="58"/>
      <c r="O9" s="58"/>
      <c r="P9" s="58"/>
      <c r="Q9" s="58"/>
    </row>
    <row r="10" spans="1:256" ht="151.5" customHeight="1">
      <c r="A10" s="328" t="s">
        <v>4</v>
      </c>
      <c r="B10" s="323" t="s">
        <v>87</v>
      </c>
      <c r="C10" s="55" t="s">
        <v>20</v>
      </c>
      <c r="D10" s="57" t="s">
        <v>206</v>
      </c>
      <c r="E10" s="57"/>
      <c r="F10" s="57" t="s">
        <v>207</v>
      </c>
      <c r="G10" s="57"/>
      <c r="H10" s="57" t="s">
        <v>208</v>
      </c>
      <c r="I10" s="57" t="s">
        <v>209</v>
      </c>
      <c r="J10" s="57" t="s">
        <v>210</v>
      </c>
      <c r="K10" s="57"/>
      <c r="L10" s="57"/>
      <c r="M10" s="57" t="s">
        <v>211</v>
      </c>
      <c r="N10" s="57"/>
      <c r="O10" s="57"/>
      <c r="P10" s="58"/>
      <c r="Q10" s="58"/>
    </row>
    <row r="11" spans="1:256" ht="40.5" customHeight="1">
      <c r="A11" s="328"/>
      <c r="B11" s="323"/>
      <c r="C11" s="55" t="s">
        <v>21</v>
      </c>
      <c r="D11" s="57"/>
      <c r="E11" s="58"/>
      <c r="F11" s="58"/>
      <c r="G11" s="58"/>
      <c r="H11" s="58"/>
      <c r="I11" s="58"/>
      <c r="J11" s="58"/>
      <c r="K11" s="58"/>
      <c r="L11" s="58"/>
      <c r="M11" s="58"/>
      <c r="N11" s="58"/>
      <c r="O11" s="58"/>
      <c r="P11" s="58"/>
      <c r="Q11" s="58"/>
    </row>
    <row r="12" spans="1:256" ht="355.5" customHeight="1">
      <c r="A12" s="328" t="s">
        <v>5</v>
      </c>
      <c r="B12" s="323" t="s">
        <v>228</v>
      </c>
      <c r="C12" s="55" t="s">
        <v>20</v>
      </c>
      <c r="D12" s="57"/>
      <c r="E12" s="57" t="s">
        <v>149</v>
      </c>
      <c r="F12" s="57"/>
      <c r="G12" s="57" t="s">
        <v>150</v>
      </c>
      <c r="H12" s="57" t="s">
        <v>151</v>
      </c>
      <c r="I12" s="57" t="s">
        <v>152</v>
      </c>
      <c r="J12" s="57"/>
      <c r="K12" s="57"/>
      <c r="L12" s="57" t="s">
        <v>151</v>
      </c>
      <c r="M12" s="57"/>
      <c r="N12" s="57"/>
      <c r="O12" s="57" t="s">
        <v>153</v>
      </c>
      <c r="P12" s="58"/>
      <c r="Q12" s="58"/>
    </row>
    <row r="13" spans="1:256" ht="24" customHeight="1">
      <c r="A13" s="328"/>
      <c r="B13" s="323"/>
      <c r="C13" s="55" t="s">
        <v>21</v>
      </c>
      <c r="D13" s="57"/>
      <c r="E13" s="58"/>
      <c r="F13" s="58"/>
      <c r="G13" s="58"/>
      <c r="H13" s="58"/>
      <c r="I13" s="58"/>
      <c r="J13" s="58"/>
      <c r="K13" s="58"/>
      <c r="L13" s="58"/>
      <c r="M13" s="58"/>
      <c r="N13" s="58"/>
      <c r="O13" s="58"/>
      <c r="P13" s="58"/>
      <c r="Q13" s="58"/>
    </row>
    <row r="14" spans="1:256" ht="96" customHeight="1">
      <c r="A14" s="328" t="s">
        <v>9</v>
      </c>
      <c r="B14" s="323" t="s">
        <v>88</v>
      </c>
      <c r="C14" s="55" t="s">
        <v>20</v>
      </c>
      <c r="D14" s="57"/>
      <c r="E14" s="58"/>
      <c r="F14" s="63" t="s">
        <v>240</v>
      </c>
      <c r="G14" s="58"/>
      <c r="H14" s="58"/>
      <c r="I14" s="58"/>
      <c r="J14" s="58"/>
      <c r="K14" s="58"/>
      <c r="L14" s="58"/>
      <c r="M14" s="58"/>
      <c r="N14" s="58"/>
      <c r="O14" s="58"/>
      <c r="P14" s="58"/>
      <c r="Q14" s="58"/>
    </row>
    <row r="15" spans="1:256" ht="39" customHeight="1">
      <c r="A15" s="328"/>
      <c r="B15" s="323"/>
      <c r="C15" s="55" t="s">
        <v>21</v>
      </c>
      <c r="D15" s="57"/>
      <c r="E15" s="58"/>
      <c r="F15" s="58"/>
      <c r="G15" s="58"/>
      <c r="H15" s="58"/>
      <c r="I15" s="58"/>
      <c r="J15" s="58"/>
      <c r="K15" s="58"/>
      <c r="L15" s="58"/>
      <c r="M15" s="58"/>
      <c r="N15" s="58"/>
      <c r="O15" s="58"/>
      <c r="P15" s="58"/>
      <c r="Q15" s="58"/>
    </row>
    <row r="16" spans="1:256">
      <c r="A16" s="32" t="s">
        <v>89</v>
      </c>
      <c r="B16" s="64"/>
      <c r="C16" s="64"/>
      <c r="D16" s="61"/>
      <c r="E16" s="61"/>
      <c r="F16" s="61"/>
      <c r="G16" s="61"/>
      <c r="H16" s="61"/>
      <c r="I16" s="61"/>
      <c r="J16" s="61"/>
      <c r="K16" s="61"/>
      <c r="L16" s="61"/>
      <c r="M16" s="61"/>
      <c r="N16" s="61"/>
      <c r="O16" s="61"/>
      <c r="P16" s="61"/>
      <c r="Q16" s="62"/>
      <c r="AI16" s="324"/>
      <c r="AJ16" s="324"/>
      <c r="AK16" s="324"/>
      <c r="AZ16" s="324"/>
      <c r="BA16" s="324"/>
      <c r="BB16" s="324"/>
      <c r="BQ16" s="324"/>
      <c r="BR16" s="324"/>
      <c r="BS16" s="324"/>
      <c r="CH16" s="324"/>
      <c r="CI16" s="324"/>
      <c r="CJ16" s="324"/>
      <c r="CY16" s="324"/>
      <c r="CZ16" s="324"/>
      <c r="DA16" s="324"/>
      <c r="DP16" s="324"/>
      <c r="DQ16" s="324"/>
      <c r="DR16" s="324"/>
      <c r="EG16" s="324"/>
      <c r="EH16" s="324"/>
      <c r="EI16" s="324"/>
      <c r="EX16" s="324"/>
      <c r="EY16" s="324"/>
      <c r="EZ16" s="324"/>
      <c r="FO16" s="324"/>
      <c r="FP16" s="324"/>
      <c r="FQ16" s="324"/>
      <c r="GF16" s="324"/>
      <c r="GG16" s="324"/>
      <c r="GH16" s="324"/>
      <c r="GW16" s="324"/>
      <c r="GX16" s="324"/>
      <c r="GY16" s="324"/>
      <c r="HN16" s="324"/>
      <c r="HO16" s="324"/>
      <c r="HP16" s="324"/>
      <c r="IE16" s="324"/>
      <c r="IF16" s="324"/>
      <c r="IG16" s="324"/>
      <c r="IV16" s="324"/>
    </row>
    <row r="17" spans="1:17" ht="320.25" customHeight="1">
      <c r="A17" s="328" t="s">
        <v>6</v>
      </c>
      <c r="B17" s="323" t="s">
        <v>90</v>
      </c>
      <c r="C17" s="55" t="s">
        <v>20</v>
      </c>
      <c r="D17" s="65" t="s">
        <v>158</v>
      </c>
      <c r="E17" s="65" t="s">
        <v>159</v>
      </c>
      <c r="F17" s="65" t="s">
        <v>160</v>
      </c>
      <c r="G17" s="65" t="s">
        <v>161</v>
      </c>
      <c r="H17" s="65" t="s">
        <v>162</v>
      </c>
      <c r="I17" s="58"/>
      <c r="J17" s="58"/>
      <c r="K17" s="58"/>
      <c r="L17" s="58"/>
      <c r="M17" s="58"/>
      <c r="N17" s="58"/>
      <c r="O17" s="58"/>
      <c r="P17" s="58"/>
      <c r="Q17" s="58"/>
    </row>
    <row r="18" spans="1:17" ht="39.9" customHeight="1">
      <c r="A18" s="328"/>
      <c r="B18" s="323"/>
      <c r="C18" s="55" t="s">
        <v>21</v>
      </c>
      <c r="D18" s="57"/>
      <c r="E18" s="58"/>
      <c r="F18" s="58"/>
      <c r="G18" s="58"/>
      <c r="H18" s="58"/>
      <c r="I18" s="58"/>
      <c r="J18" s="58"/>
      <c r="K18" s="58"/>
      <c r="L18" s="58"/>
      <c r="M18" s="58"/>
      <c r="N18" s="58"/>
      <c r="O18" s="58"/>
      <c r="P18" s="58"/>
      <c r="Q18" s="58"/>
    </row>
    <row r="19" spans="1:17" ht="194.25" customHeight="1">
      <c r="A19" s="328" t="s">
        <v>7</v>
      </c>
      <c r="B19" s="323" t="s">
        <v>226</v>
      </c>
      <c r="C19" s="55" t="s">
        <v>20</v>
      </c>
      <c r="D19" s="59" t="s">
        <v>241</v>
      </c>
      <c r="E19" s="59" t="s">
        <v>242</v>
      </c>
      <c r="F19" s="66" t="s">
        <v>171</v>
      </c>
      <c r="G19" s="59" t="s">
        <v>172</v>
      </c>
      <c r="H19" s="67"/>
      <c r="I19" s="67"/>
      <c r="J19" s="67"/>
      <c r="K19" s="59"/>
      <c r="L19" s="59"/>
      <c r="M19" s="59"/>
      <c r="N19" s="59"/>
      <c r="O19" s="59"/>
      <c r="P19" s="59" t="s">
        <v>173</v>
      </c>
      <c r="Q19" s="58"/>
    </row>
    <row r="20" spans="1:17" ht="39.9" customHeight="1">
      <c r="A20" s="328"/>
      <c r="B20" s="323"/>
      <c r="C20" s="55" t="s">
        <v>21</v>
      </c>
      <c r="D20" s="57"/>
      <c r="E20" s="58"/>
      <c r="F20" s="58"/>
      <c r="G20" s="58"/>
      <c r="H20" s="58"/>
      <c r="I20" s="58"/>
      <c r="J20" s="58"/>
      <c r="K20" s="58"/>
      <c r="L20" s="58"/>
      <c r="M20" s="58"/>
      <c r="N20" s="58"/>
      <c r="O20" s="58"/>
      <c r="P20" s="58"/>
      <c r="Q20" s="58"/>
    </row>
    <row r="21" spans="1:17" ht="211.5" customHeight="1">
      <c r="A21" s="328" t="s">
        <v>8</v>
      </c>
      <c r="B21" s="323" t="s">
        <v>229</v>
      </c>
      <c r="C21" s="55" t="s">
        <v>20</v>
      </c>
      <c r="D21" s="68" t="s">
        <v>243</v>
      </c>
      <c r="E21" s="68" t="s">
        <v>174</v>
      </c>
      <c r="F21" s="68" t="s">
        <v>171</v>
      </c>
      <c r="G21" s="69" t="s">
        <v>175</v>
      </c>
      <c r="H21" s="69" t="s">
        <v>175</v>
      </c>
      <c r="I21" s="68" t="s">
        <v>175</v>
      </c>
      <c r="J21" s="68" t="s">
        <v>175</v>
      </c>
      <c r="K21" s="68" t="s">
        <v>175</v>
      </c>
      <c r="L21" s="68" t="s">
        <v>175</v>
      </c>
      <c r="M21" s="68" t="s">
        <v>175</v>
      </c>
      <c r="N21" s="68" t="s">
        <v>176</v>
      </c>
      <c r="O21" s="68" t="s">
        <v>177</v>
      </c>
      <c r="P21" s="59" t="s">
        <v>178</v>
      </c>
      <c r="Q21" s="58"/>
    </row>
    <row r="22" spans="1:17" ht="31.5" customHeight="1">
      <c r="A22" s="328"/>
      <c r="B22" s="323"/>
      <c r="C22" s="55" t="s">
        <v>21</v>
      </c>
      <c r="D22" s="57"/>
      <c r="E22" s="58"/>
      <c r="F22" s="58"/>
      <c r="G22" s="58"/>
      <c r="H22" s="58"/>
      <c r="I22" s="58"/>
      <c r="J22" s="58"/>
      <c r="K22" s="58"/>
      <c r="L22" s="58"/>
      <c r="M22" s="58"/>
      <c r="N22" s="58"/>
      <c r="O22" s="58"/>
      <c r="P22" s="58"/>
      <c r="Q22" s="58"/>
    </row>
    <row r="23" spans="1:17" s="71" customFormat="1" ht="223.5" customHeight="1">
      <c r="A23" s="333" t="s">
        <v>14</v>
      </c>
      <c r="B23" s="329" t="s">
        <v>230</v>
      </c>
      <c r="C23" s="70" t="s">
        <v>20</v>
      </c>
      <c r="D23" s="59" t="str">
        <f>$D$19</f>
        <v>подготовка конкурсной документации</v>
      </c>
      <c r="E23" s="59" t="s">
        <v>244</v>
      </c>
      <c r="F23" s="66" t="s">
        <v>171</v>
      </c>
      <c r="G23" s="59" t="s">
        <v>179</v>
      </c>
      <c r="H23" s="59" t="s">
        <v>180</v>
      </c>
      <c r="I23" s="59" t="s">
        <v>135</v>
      </c>
      <c r="J23" s="59"/>
      <c r="K23" s="59" t="s">
        <v>181</v>
      </c>
      <c r="L23" s="59"/>
      <c r="M23" s="67"/>
      <c r="N23" s="67"/>
      <c r="O23" s="67"/>
      <c r="P23" s="59" t="s">
        <v>182</v>
      </c>
      <c r="Q23" s="67"/>
    </row>
    <row r="24" spans="1:17" s="71" customFormat="1" ht="39.9" customHeight="1">
      <c r="A24" s="334"/>
      <c r="B24" s="329"/>
      <c r="C24" s="70" t="s">
        <v>21</v>
      </c>
      <c r="D24" s="59"/>
      <c r="E24" s="67"/>
      <c r="F24" s="67"/>
      <c r="G24" s="67"/>
      <c r="H24" s="67"/>
      <c r="I24" s="67"/>
      <c r="J24" s="67"/>
      <c r="K24" s="67"/>
      <c r="L24" s="67"/>
      <c r="M24" s="67"/>
      <c r="N24" s="67"/>
      <c r="O24" s="67"/>
      <c r="P24" s="67"/>
      <c r="Q24" s="67"/>
    </row>
    <row r="25" spans="1:17" s="71" customFormat="1" ht="104.25" customHeight="1">
      <c r="A25" s="332" t="s">
        <v>15</v>
      </c>
      <c r="B25" s="329" t="s">
        <v>231</v>
      </c>
      <c r="C25" s="70" t="s">
        <v>20</v>
      </c>
      <c r="D25" s="72"/>
      <c r="E25" s="59" t="str">
        <f>$D$19</f>
        <v>подготовка конкурсной документации</v>
      </c>
      <c r="F25" s="66" t="s">
        <v>171</v>
      </c>
      <c r="G25" s="59" t="s">
        <v>183</v>
      </c>
      <c r="H25" s="59" t="str">
        <f>$D$19</f>
        <v>подготовка конкурсной документации</v>
      </c>
      <c r="I25" s="66" t="s">
        <v>171</v>
      </c>
      <c r="J25" s="59" t="s">
        <v>183</v>
      </c>
      <c r="K25" s="67"/>
      <c r="L25" s="67"/>
      <c r="M25" s="67"/>
      <c r="N25" s="67"/>
      <c r="O25" s="67"/>
      <c r="P25" s="68" t="s">
        <v>184</v>
      </c>
      <c r="Q25" s="67"/>
    </row>
    <row r="26" spans="1:17" s="71" customFormat="1" ht="39.9" customHeight="1">
      <c r="A26" s="332"/>
      <c r="B26" s="329"/>
      <c r="C26" s="70" t="s">
        <v>21</v>
      </c>
      <c r="D26" s="59"/>
      <c r="E26" s="67"/>
      <c r="F26" s="67"/>
      <c r="G26" s="67"/>
      <c r="H26" s="67"/>
      <c r="I26" s="67"/>
      <c r="J26" s="67"/>
      <c r="K26" s="67"/>
      <c r="L26" s="67"/>
      <c r="M26" s="67"/>
      <c r="N26" s="67"/>
      <c r="O26" s="67"/>
      <c r="P26" s="67"/>
      <c r="Q26" s="67"/>
    </row>
    <row r="27" spans="1:17">
      <c r="A27" s="32" t="s">
        <v>91</v>
      </c>
      <c r="B27" s="73"/>
      <c r="C27" s="73"/>
      <c r="D27" s="57"/>
      <c r="E27" s="58"/>
      <c r="F27" s="58"/>
      <c r="G27" s="58"/>
      <c r="H27" s="58"/>
      <c r="I27" s="58"/>
      <c r="J27" s="58"/>
      <c r="K27" s="58"/>
      <c r="L27" s="58"/>
      <c r="M27" s="58"/>
      <c r="N27" s="58"/>
      <c r="O27" s="58"/>
      <c r="P27" s="58"/>
      <c r="Q27" s="58"/>
    </row>
    <row r="28" spans="1:17" ht="201.75" customHeight="1">
      <c r="A28" s="55" t="s">
        <v>16</v>
      </c>
      <c r="B28" s="56" t="s">
        <v>232</v>
      </c>
      <c r="C28" s="55" t="s">
        <v>20</v>
      </c>
      <c r="D28" s="57" t="s">
        <v>139</v>
      </c>
      <c r="E28" s="57" t="s">
        <v>139</v>
      </c>
      <c r="F28" s="57" t="s">
        <v>139</v>
      </c>
      <c r="G28" s="57" t="s">
        <v>140</v>
      </c>
      <c r="H28" s="57" t="s">
        <v>140</v>
      </c>
      <c r="I28" s="57" t="s">
        <v>140</v>
      </c>
      <c r="J28" s="57" t="s">
        <v>141</v>
      </c>
      <c r="K28" s="57" t="s">
        <v>141</v>
      </c>
      <c r="L28" s="57" t="s">
        <v>141</v>
      </c>
      <c r="M28" s="57" t="s">
        <v>142</v>
      </c>
      <c r="N28" s="57" t="s">
        <v>142</v>
      </c>
      <c r="O28" s="58"/>
      <c r="P28" s="58"/>
      <c r="Q28" s="58"/>
    </row>
    <row r="29" spans="1:17" ht="39.9" customHeight="1">
      <c r="A29" s="55"/>
      <c r="B29" s="56"/>
      <c r="C29" s="55" t="s">
        <v>21</v>
      </c>
      <c r="D29" s="57"/>
      <c r="E29" s="58"/>
      <c r="F29" s="58"/>
      <c r="G29" s="58"/>
      <c r="H29" s="58"/>
      <c r="I29" s="58"/>
      <c r="J29" s="58"/>
      <c r="K29" s="58"/>
      <c r="L29" s="58"/>
      <c r="M29" s="58"/>
      <c r="N29" s="58"/>
      <c r="O29" s="58"/>
      <c r="P29" s="58"/>
      <c r="Q29" s="58"/>
    </row>
    <row r="30" spans="1:17">
      <c r="A30" s="33" t="s">
        <v>92</v>
      </c>
      <c r="B30" s="74"/>
      <c r="C30" s="75"/>
      <c r="D30" s="76"/>
      <c r="E30" s="77"/>
      <c r="F30" s="77"/>
      <c r="G30" s="78"/>
      <c r="H30" s="79"/>
      <c r="I30" s="79"/>
      <c r="J30" s="79"/>
      <c r="K30" s="79"/>
      <c r="L30" s="79"/>
      <c r="M30" s="79"/>
      <c r="N30" s="79"/>
      <c r="O30" s="79"/>
      <c r="P30" s="79"/>
      <c r="Q30" s="79"/>
    </row>
    <row r="31" spans="1:17" ht="241.5" customHeight="1">
      <c r="A31" s="328" t="s">
        <v>94</v>
      </c>
      <c r="B31" s="323" t="s">
        <v>93</v>
      </c>
      <c r="C31" s="55" t="s">
        <v>20</v>
      </c>
      <c r="D31" s="57" t="s">
        <v>212</v>
      </c>
      <c r="E31" s="57" t="s">
        <v>213</v>
      </c>
      <c r="F31" s="57" t="s">
        <v>214</v>
      </c>
      <c r="G31" s="57" t="s">
        <v>214</v>
      </c>
      <c r="H31" s="57" t="s">
        <v>141</v>
      </c>
      <c r="I31" s="57" t="s">
        <v>142</v>
      </c>
      <c r="J31" s="57" t="s">
        <v>142</v>
      </c>
      <c r="K31" s="57" t="s">
        <v>142</v>
      </c>
      <c r="L31" s="57" t="s">
        <v>142</v>
      </c>
      <c r="M31" s="57" t="s">
        <v>215</v>
      </c>
      <c r="N31" s="57" t="s">
        <v>215</v>
      </c>
      <c r="O31" s="57" t="s">
        <v>215</v>
      </c>
      <c r="P31" s="58"/>
      <c r="Q31" s="58"/>
    </row>
    <row r="32" spans="1:17" ht="45.75" customHeight="1">
      <c r="A32" s="328"/>
      <c r="B32" s="323"/>
      <c r="C32" s="55" t="s">
        <v>21</v>
      </c>
      <c r="D32" s="57"/>
      <c r="E32" s="58"/>
      <c r="F32" s="58"/>
      <c r="G32" s="58"/>
      <c r="H32" s="58"/>
      <c r="I32" s="58"/>
      <c r="J32" s="58"/>
      <c r="K32" s="58"/>
      <c r="L32" s="58"/>
      <c r="M32" s="58"/>
      <c r="N32" s="58"/>
      <c r="O32" s="58"/>
      <c r="P32" s="58"/>
      <c r="Q32" s="58"/>
    </row>
    <row r="33" spans="1:17">
      <c r="A33" s="32" t="s">
        <v>95</v>
      </c>
      <c r="B33" s="56"/>
      <c r="C33" s="55"/>
      <c r="D33" s="57"/>
      <c r="E33" s="58"/>
      <c r="F33" s="58"/>
      <c r="G33" s="58"/>
      <c r="H33" s="60"/>
      <c r="I33" s="79"/>
      <c r="J33" s="79"/>
      <c r="K33" s="79"/>
      <c r="L33" s="79"/>
      <c r="M33" s="79"/>
      <c r="N33" s="79"/>
      <c r="O33" s="79"/>
      <c r="P33" s="79"/>
      <c r="Q33" s="79"/>
    </row>
    <row r="34" spans="1:17" ht="30.75" customHeight="1">
      <c r="A34" s="328" t="s">
        <v>96</v>
      </c>
      <c r="B34" s="323" t="s">
        <v>97</v>
      </c>
      <c r="C34" s="55" t="s">
        <v>20</v>
      </c>
      <c r="D34" s="57"/>
      <c r="E34" s="58"/>
      <c r="F34" s="58"/>
      <c r="G34" s="58"/>
      <c r="H34" s="58"/>
      <c r="I34" s="58"/>
      <c r="J34" s="58"/>
      <c r="K34" s="58"/>
      <c r="L34" s="58"/>
      <c r="M34" s="58"/>
      <c r="N34" s="58"/>
      <c r="O34" s="58"/>
      <c r="P34" s="58"/>
      <c r="Q34" s="58"/>
    </row>
    <row r="35" spans="1:17" ht="30.75" customHeight="1">
      <c r="A35" s="328"/>
      <c r="B35" s="323"/>
      <c r="C35" s="55" t="s">
        <v>21</v>
      </c>
      <c r="D35" s="57"/>
      <c r="E35" s="58"/>
      <c r="F35" s="58"/>
      <c r="G35" s="58"/>
      <c r="H35" s="58"/>
      <c r="I35" s="58"/>
      <c r="J35" s="58"/>
      <c r="K35" s="58"/>
      <c r="L35" s="58"/>
      <c r="M35" s="58"/>
      <c r="N35" s="58"/>
      <c r="O35" s="58"/>
      <c r="P35" s="58"/>
      <c r="Q35" s="58"/>
    </row>
    <row r="36" spans="1:17" ht="39.9" customHeight="1">
      <c r="A36" s="337" t="s">
        <v>98</v>
      </c>
      <c r="B36" s="330" t="s">
        <v>129</v>
      </c>
      <c r="C36" s="55" t="s">
        <v>20</v>
      </c>
      <c r="D36" s="57"/>
      <c r="E36" s="58"/>
      <c r="F36" s="58"/>
      <c r="G36" s="58"/>
      <c r="H36" s="58"/>
      <c r="I36" s="58"/>
      <c r="J36" s="58"/>
      <c r="K36" s="58"/>
      <c r="L36" s="58"/>
      <c r="M36" s="58"/>
      <c r="N36" s="58"/>
      <c r="O36" s="58"/>
      <c r="P36" s="58"/>
      <c r="Q36" s="58"/>
    </row>
    <row r="37" spans="1:17" ht="39.9" customHeight="1">
      <c r="A37" s="338"/>
      <c r="B37" s="331"/>
      <c r="C37" s="55" t="s">
        <v>21</v>
      </c>
      <c r="D37" s="57"/>
      <c r="E37" s="58"/>
      <c r="F37" s="58"/>
      <c r="G37" s="58"/>
      <c r="H37" s="58"/>
      <c r="I37" s="58"/>
      <c r="J37" s="58"/>
      <c r="K37" s="58"/>
      <c r="L37" s="58"/>
      <c r="M37" s="58"/>
      <c r="N37" s="58"/>
      <c r="O37" s="58"/>
      <c r="P37" s="58"/>
      <c r="Q37" s="58"/>
    </row>
    <row r="38" spans="1:17">
      <c r="A38" s="34" t="s">
        <v>99</v>
      </c>
      <c r="B38" s="80"/>
      <c r="C38" s="81"/>
      <c r="D38" s="82"/>
      <c r="E38" s="79"/>
      <c r="F38" s="79"/>
      <c r="G38" s="79"/>
      <c r="H38" s="79"/>
      <c r="I38" s="79"/>
      <c r="J38" s="79"/>
      <c r="K38" s="79"/>
      <c r="L38" s="79"/>
      <c r="M38" s="79"/>
      <c r="N38" s="79"/>
      <c r="O38" s="79"/>
      <c r="P38" s="79"/>
      <c r="Q38" s="79"/>
    </row>
    <row r="39" spans="1:17" ht="238.5" customHeight="1">
      <c r="A39" s="328" t="s">
        <v>100</v>
      </c>
      <c r="B39" s="323" t="s">
        <v>227</v>
      </c>
      <c r="C39" s="55" t="s">
        <v>20</v>
      </c>
      <c r="D39" s="94"/>
      <c r="E39" s="94" t="s">
        <v>246</v>
      </c>
      <c r="F39" s="94" t="s">
        <v>245</v>
      </c>
      <c r="G39" s="94" t="s">
        <v>234</v>
      </c>
      <c r="H39" s="325" t="s">
        <v>247</v>
      </c>
      <c r="I39" s="326"/>
      <c r="J39" s="326"/>
      <c r="K39" s="326"/>
      <c r="L39" s="326"/>
      <c r="M39" s="326"/>
      <c r="N39" s="326"/>
      <c r="O39" s="327"/>
      <c r="P39" s="57" t="s">
        <v>189</v>
      </c>
      <c r="Q39" s="58"/>
    </row>
    <row r="40" spans="1:17" ht="39.9" customHeight="1">
      <c r="A40" s="328" t="s">
        <v>10</v>
      </c>
      <c r="B40" s="323" t="s">
        <v>11</v>
      </c>
      <c r="C40" s="55" t="s">
        <v>21</v>
      </c>
      <c r="D40" s="57"/>
      <c r="E40" s="58"/>
      <c r="F40" s="58"/>
      <c r="G40" s="58"/>
      <c r="H40" s="58"/>
      <c r="I40" s="58"/>
      <c r="J40" s="58"/>
      <c r="K40" s="58"/>
      <c r="L40" s="58"/>
      <c r="M40" s="58"/>
      <c r="N40" s="58"/>
      <c r="O40" s="58"/>
      <c r="P40" s="58"/>
      <c r="Q40" s="58"/>
    </row>
    <row r="41" spans="1:17" ht="194.25" customHeight="1">
      <c r="A41" s="328" t="s">
        <v>101</v>
      </c>
      <c r="B41" s="323" t="s">
        <v>102</v>
      </c>
      <c r="C41" s="55" t="s">
        <v>20</v>
      </c>
      <c r="D41" s="57"/>
      <c r="E41" s="58"/>
      <c r="F41" s="58"/>
      <c r="G41" s="58"/>
      <c r="H41" s="58"/>
      <c r="I41" s="58"/>
      <c r="J41" s="58"/>
      <c r="K41" s="58"/>
      <c r="L41" s="58"/>
      <c r="M41" s="58"/>
      <c r="N41" s="58"/>
      <c r="O41" s="58"/>
      <c r="P41" s="84" t="s">
        <v>154</v>
      </c>
      <c r="Q41" s="58"/>
    </row>
    <row r="42" spans="1:17" ht="39.9" customHeight="1">
      <c r="A42" s="328"/>
      <c r="B42" s="323"/>
      <c r="C42" s="55" t="s">
        <v>21</v>
      </c>
      <c r="D42" s="57"/>
      <c r="E42" s="58"/>
      <c r="F42" s="58"/>
      <c r="G42" s="58"/>
      <c r="H42" s="58"/>
      <c r="I42" s="58"/>
      <c r="J42" s="58"/>
      <c r="K42" s="58"/>
      <c r="L42" s="58"/>
      <c r="M42" s="58"/>
      <c r="N42" s="58"/>
      <c r="O42" s="58"/>
      <c r="P42" s="58"/>
      <c r="Q42" s="58"/>
    </row>
    <row r="43" spans="1:17" ht="186" customHeight="1">
      <c r="A43" s="328" t="s">
        <v>103</v>
      </c>
      <c r="B43" s="323" t="s">
        <v>104</v>
      </c>
      <c r="C43" s="55" t="s">
        <v>20</v>
      </c>
      <c r="D43" s="59" t="s">
        <v>200</v>
      </c>
      <c r="E43" s="59" t="s">
        <v>201</v>
      </c>
      <c r="F43" s="59" t="s">
        <v>204</v>
      </c>
      <c r="G43" s="320" t="s">
        <v>192</v>
      </c>
      <c r="H43" s="321"/>
      <c r="I43" s="321"/>
      <c r="J43" s="321"/>
      <c r="K43" s="321"/>
      <c r="L43" s="321"/>
      <c r="M43" s="321"/>
      <c r="N43" s="321"/>
      <c r="O43" s="322"/>
      <c r="P43" s="58"/>
      <c r="Q43" s="58"/>
    </row>
    <row r="44" spans="1:17" ht="39.9" customHeight="1">
      <c r="A44" s="328"/>
      <c r="B44" s="323"/>
      <c r="C44" s="55" t="s">
        <v>21</v>
      </c>
      <c r="D44" s="57"/>
      <c r="E44" s="58"/>
      <c r="F44" s="58"/>
      <c r="G44" s="58"/>
      <c r="H44" s="58"/>
      <c r="I44" s="58"/>
      <c r="J44" s="58"/>
      <c r="K44" s="58"/>
      <c r="L44" s="58"/>
      <c r="M44" s="58"/>
      <c r="N44" s="58"/>
      <c r="O44" s="58"/>
      <c r="P44" s="58"/>
      <c r="Q44" s="58"/>
    </row>
    <row r="45" spans="1:17" ht="278.25" customHeight="1">
      <c r="A45" s="328" t="s">
        <v>105</v>
      </c>
      <c r="B45" s="323" t="s">
        <v>106</v>
      </c>
      <c r="C45" s="55" t="s">
        <v>20</v>
      </c>
      <c r="D45" s="85" t="s">
        <v>190</v>
      </c>
      <c r="E45" s="85" t="s">
        <v>191</v>
      </c>
      <c r="F45" s="85" t="s">
        <v>192</v>
      </c>
      <c r="G45" s="85" t="s">
        <v>192</v>
      </c>
      <c r="H45" s="85" t="s">
        <v>193</v>
      </c>
      <c r="I45" s="85" t="s">
        <v>192</v>
      </c>
      <c r="J45" s="85" t="s">
        <v>192</v>
      </c>
      <c r="K45" s="85" t="s">
        <v>194</v>
      </c>
      <c r="L45" s="85" t="s">
        <v>192</v>
      </c>
      <c r="M45" s="85" t="s">
        <v>195</v>
      </c>
      <c r="N45" s="85" t="s">
        <v>196</v>
      </c>
      <c r="O45" s="85" t="s">
        <v>197</v>
      </c>
      <c r="P45" s="85" t="s">
        <v>198</v>
      </c>
      <c r="Q45" s="58"/>
    </row>
    <row r="46" spans="1:17" ht="39.9" customHeight="1">
      <c r="A46" s="328" t="s">
        <v>12</v>
      </c>
      <c r="B46" s="323" t="s">
        <v>13</v>
      </c>
      <c r="C46" s="55" t="s">
        <v>21</v>
      </c>
      <c r="D46" s="57"/>
      <c r="E46" s="58"/>
      <c r="F46" s="58"/>
      <c r="G46" s="58"/>
      <c r="H46" s="58"/>
      <c r="I46" s="58"/>
      <c r="J46" s="58"/>
      <c r="K46" s="58"/>
      <c r="L46" s="58"/>
      <c r="M46" s="58"/>
      <c r="N46" s="58"/>
      <c r="O46" s="58"/>
      <c r="P46" s="58"/>
      <c r="Q46" s="58"/>
    </row>
    <row r="47" spans="1:17" ht="39.9" customHeight="1">
      <c r="A47" s="335" t="s">
        <v>108</v>
      </c>
      <c r="B47" s="330" t="s">
        <v>107</v>
      </c>
      <c r="C47" s="55" t="s">
        <v>20</v>
      </c>
      <c r="D47" s="57"/>
      <c r="E47" s="58"/>
      <c r="F47" s="58"/>
      <c r="G47" s="58"/>
      <c r="H47" s="58"/>
      <c r="I47" s="58"/>
      <c r="J47" s="58"/>
      <c r="K47" s="58"/>
      <c r="L47" s="58"/>
      <c r="M47" s="58"/>
      <c r="N47" s="58"/>
      <c r="O47" s="58"/>
      <c r="P47" s="58"/>
      <c r="Q47" s="58"/>
    </row>
    <row r="48" spans="1:17" ht="39.9" customHeight="1">
      <c r="A48" s="336"/>
      <c r="B48" s="331"/>
      <c r="C48" s="55" t="s">
        <v>21</v>
      </c>
      <c r="D48" s="57"/>
      <c r="E48" s="58"/>
      <c r="F48" s="58"/>
      <c r="G48" s="58"/>
      <c r="H48" s="58"/>
      <c r="I48" s="58"/>
      <c r="J48" s="58"/>
      <c r="K48" s="58"/>
      <c r="L48" s="58"/>
      <c r="M48" s="58"/>
      <c r="N48" s="58"/>
      <c r="O48" s="58"/>
      <c r="P48" s="58"/>
      <c r="Q48" s="58"/>
    </row>
    <row r="49" spans="1:17" ht="129.75" customHeight="1">
      <c r="A49" s="335" t="s">
        <v>109</v>
      </c>
      <c r="B49" s="330" t="s">
        <v>110</v>
      </c>
      <c r="C49" s="86" t="s">
        <v>20</v>
      </c>
      <c r="D49" s="31" t="s">
        <v>248</v>
      </c>
      <c r="E49" s="31" t="s">
        <v>248</v>
      </c>
      <c r="F49" s="31" t="s">
        <v>248</v>
      </c>
      <c r="G49" s="31" t="s">
        <v>249</v>
      </c>
      <c r="H49" s="31" t="s">
        <v>250</v>
      </c>
      <c r="I49" s="96" t="s">
        <v>251</v>
      </c>
      <c r="J49" s="31" t="s">
        <v>252</v>
      </c>
      <c r="K49" s="31" t="s">
        <v>248</v>
      </c>
      <c r="L49" s="31" t="s">
        <v>253</v>
      </c>
      <c r="M49" s="31" t="s">
        <v>248</v>
      </c>
      <c r="N49" s="96" t="s">
        <v>254</v>
      </c>
      <c r="O49" s="31" t="s">
        <v>248</v>
      </c>
      <c r="P49" s="87"/>
      <c r="Q49" s="87"/>
    </row>
    <row r="50" spans="1:17" ht="39.9" customHeight="1">
      <c r="A50" s="336"/>
      <c r="B50" s="331"/>
      <c r="C50" s="55" t="s">
        <v>21</v>
      </c>
      <c r="D50" s="57"/>
      <c r="E50" s="58"/>
      <c r="F50" s="58"/>
      <c r="G50" s="58"/>
      <c r="H50" s="58"/>
      <c r="I50" s="58"/>
      <c r="J50" s="58"/>
      <c r="K50" s="58"/>
      <c r="L50" s="58"/>
      <c r="M50" s="58"/>
      <c r="N50" s="58"/>
      <c r="O50" s="58"/>
      <c r="P50" s="58"/>
      <c r="Q50" s="58"/>
    </row>
    <row r="51" spans="1:17" s="71" customFormat="1" ht="391.5" customHeight="1">
      <c r="A51" s="328" t="s">
        <v>111</v>
      </c>
      <c r="B51" s="323" t="s">
        <v>112</v>
      </c>
      <c r="C51" s="70" t="s">
        <v>20</v>
      </c>
      <c r="D51" s="59" t="s">
        <v>131</v>
      </c>
      <c r="E51" s="59" t="s">
        <v>132</v>
      </c>
      <c r="F51" s="59" t="s">
        <v>133</v>
      </c>
      <c r="G51" s="59" t="s">
        <v>134</v>
      </c>
      <c r="H51" s="59" t="s">
        <v>135</v>
      </c>
      <c r="I51" s="59" t="s">
        <v>136</v>
      </c>
      <c r="J51" s="59" t="s">
        <v>136</v>
      </c>
      <c r="K51" s="59" t="s">
        <v>136</v>
      </c>
      <c r="L51" s="59" t="s">
        <v>137</v>
      </c>
      <c r="M51" s="67"/>
      <c r="N51" s="67"/>
      <c r="O51" s="67"/>
      <c r="P51" s="59" t="s">
        <v>138</v>
      </c>
      <c r="Q51" s="67"/>
    </row>
    <row r="52" spans="1:17" ht="39.9" customHeight="1">
      <c r="A52" s="328"/>
      <c r="B52" s="323"/>
      <c r="C52" s="55" t="s">
        <v>21</v>
      </c>
      <c r="D52" s="88"/>
      <c r="E52" s="87"/>
      <c r="F52" s="87"/>
      <c r="G52" s="87"/>
      <c r="H52" s="87"/>
      <c r="I52" s="87"/>
      <c r="J52" s="87"/>
      <c r="K52" s="87"/>
      <c r="L52" s="87"/>
      <c r="M52" s="87"/>
      <c r="N52" s="58"/>
      <c r="O52" s="58"/>
      <c r="P52" s="58"/>
      <c r="Q52" s="58"/>
    </row>
    <row r="53" spans="1:17" ht="75.75" customHeight="1">
      <c r="A53" s="328" t="s">
        <v>114</v>
      </c>
      <c r="B53" s="323" t="s">
        <v>113</v>
      </c>
      <c r="C53" s="55" t="s">
        <v>20</v>
      </c>
      <c r="D53" s="85" t="s">
        <v>143</v>
      </c>
      <c r="E53" s="85" t="s">
        <v>143</v>
      </c>
      <c r="F53" s="85" t="s">
        <v>143</v>
      </c>
      <c r="G53" s="85" t="s">
        <v>148</v>
      </c>
      <c r="H53" s="85" t="s">
        <v>144</v>
      </c>
      <c r="I53" s="85" t="s">
        <v>202</v>
      </c>
      <c r="J53" s="85" t="s">
        <v>145</v>
      </c>
      <c r="K53" s="85" t="s">
        <v>146</v>
      </c>
      <c r="L53" s="85" t="s">
        <v>147</v>
      </c>
      <c r="M53" s="85"/>
      <c r="N53" s="83"/>
      <c r="O53" s="57"/>
      <c r="P53" s="57"/>
      <c r="Q53" s="57"/>
    </row>
    <row r="54" spans="1:17" ht="31.5" customHeight="1">
      <c r="A54" s="328"/>
      <c r="B54" s="323"/>
      <c r="C54" s="55" t="s">
        <v>21</v>
      </c>
      <c r="D54" s="89"/>
      <c r="E54" s="89"/>
      <c r="F54" s="89"/>
      <c r="G54" s="89"/>
      <c r="H54" s="89"/>
      <c r="I54" s="89"/>
      <c r="J54" s="89"/>
      <c r="K54" s="89"/>
      <c r="L54" s="89"/>
      <c r="M54" s="89"/>
      <c r="N54" s="57"/>
      <c r="O54" s="57"/>
      <c r="P54" s="57"/>
      <c r="Q54" s="57"/>
    </row>
    <row r="55" spans="1:17" ht="52.5" customHeight="1">
      <c r="A55" s="328" t="s">
        <v>115</v>
      </c>
      <c r="B55" s="323" t="s">
        <v>116</v>
      </c>
      <c r="C55" s="55" t="s">
        <v>20</v>
      </c>
      <c r="D55" s="57"/>
      <c r="E55" s="58"/>
      <c r="F55" s="58"/>
      <c r="G55" s="58"/>
      <c r="H55" s="58"/>
      <c r="I55" s="58"/>
      <c r="J55" s="58"/>
      <c r="K55" s="58"/>
      <c r="L55" s="58"/>
      <c r="M55" s="58"/>
      <c r="N55" s="58"/>
      <c r="O55" s="58"/>
      <c r="P55" s="58"/>
      <c r="Q55" s="58"/>
    </row>
    <row r="56" spans="1:17" ht="52.5" customHeight="1">
      <c r="A56" s="328"/>
      <c r="B56" s="323"/>
      <c r="C56" s="55" t="s">
        <v>21</v>
      </c>
      <c r="D56" s="57"/>
      <c r="E56" s="58"/>
      <c r="F56" s="58"/>
      <c r="G56" s="58"/>
      <c r="H56" s="58"/>
      <c r="I56" s="58"/>
      <c r="J56" s="58"/>
      <c r="K56" s="58"/>
      <c r="L56" s="58"/>
      <c r="M56" s="58"/>
      <c r="N56" s="58"/>
      <c r="O56" s="58"/>
      <c r="P56" s="58"/>
      <c r="Q56" s="58"/>
    </row>
    <row r="57" spans="1:17" ht="409.5" customHeight="1">
      <c r="A57" s="328" t="s">
        <v>117</v>
      </c>
      <c r="B57" s="323" t="s">
        <v>118</v>
      </c>
      <c r="C57" s="55" t="s">
        <v>20</v>
      </c>
      <c r="D57" s="95" t="s">
        <v>235</v>
      </c>
      <c r="E57" s="94"/>
      <c r="F57" s="94" t="s">
        <v>236</v>
      </c>
      <c r="G57" s="344" t="s">
        <v>233</v>
      </c>
      <c r="H57" s="344"/>
      <c r="I57" s="94" t="s">
        <v>237</v>
      </c>
      <c r="J57" s="94" t="s">
        <v>238</v>
      </c>
      <c r="K57" s="341" t="s">
        <v>239</v>
      </c>
      <c r="L57" s="342"/>
      <c r="M57" s="342"/>
      <c r="N57" s="342"/>
      <c r="O57" s="343"/>
      <c r="P57" s="90" t="s">
        <v>199</v>
      </c>
      <c r="Q57" s="58"/>
    </row>
    <row r="58" spans="1:17" ht="39.9" customHeight="1">
      <c r="A58" s="328"/>
      <c r="B58" s="323"/>
      <c r="C58" s="55" t="s">
        <v>21</v>
      </c>
      <c r="D58" s="57"/>
      <c r="E58" s="58"/>
      <c r="F58" s="58"/>
      <c r="G58" s="58"/>
      <c r="H58" s="58"/>
      <c r="I58" s="58"/>
      <c r="J58" s="58"/>
      <c r="K58" s="58"/>
      <c r="L58" s="58"/>
      <c r="M58" s="58"/>
      <c r="N58" s="58"/>
      <c r="O58" s="58"/>
      <c r="P58" s="58"/>
      <c r="Q58" s="58"/>
    </row>
    <row r="59" spans="1:17" s="71" customFormat="1" ht="183.75" customHeight="1">
      <c r="A59" s="333" t="s">
        <v>120</v>
      </c>
      <c r="B59" s="333" t="s">
        <v>119</v>
      </c>
      <c r="C59" s="333" t="s">
        <v>20</v>
      </c>
      <c r="D59" s="59"/>
      <c r="E59" s="59" t="s">
        <v>167</v>
      </c>
      <c r="F59" s="59" t="s">
        <v>168</v>
      </c>
      <c r="G59" s="91" t="s">
        <v>169</v>
      </c>
      <c r="H59" s="91" t="s">
        <v>169</v>
      </c>
      <c r="I59" s="91" t="s">
        <v>169</v>
      </c>
      <c r="J59" s="91" t="s">
        <v>169</v>
      </c>
      <c r="K59" s="91" t="s">
        <v>169</v>
      </c>
      <c r="L59" s="91" t="s">
        <v>169</v>
      </c>
      <c r="M59" s="91" t="s">
        <v>169</v>
      </c>
      <c r="N59" s="91" t="s">
        <v>169</v>
      </c>
      <c r="O59" s="91" t="s">
        <v>170</v>
      </c>
      <c r="P59" s="67"/>
      <c r="Q59" s="67"/>
    </row>
    <row r="60" spans="1:17" s="71" customFormat="1" ht="150" customHeight="1">
      <c r="A60" s="339"/>
      <c r="B60" s="339"/>
      <c r="C60" s="339"/>
      <c r="D60" s="59" t="s">
        <v>163</v>
      </c>
      <c r="E60" s="59" t="s">
        <v>163</v>
      </c>
      <c r="F60" s="59" t="s">
        <v>163</v>
      </c>
      <c r="G60" s="59" t="s">
        <v>163</v>
      </c>
      <c r="H60" s="59" t="s">
        <v>163</v>
      </c>
      <c r="I60" s="59" t="s">
        <v>163</v>
      </c>
      <c r="J60" s="59" t="s">
        <v>163</v>
      </c>
      <c r="K60" s="59" t="s">
        <v>163</v>
      </c>
      <c r="L60" s="59" t="s">
        <v>163</v>
      </c>
      <c r="M60" s="59" t="s">
        <v>163</v>
      </c>
      <c r="N60" s="59" t="s">
        <v>163</v>
      </c>
      <c r="O60" s="59" t="s">
        <v>163</v>
      </c>
      <c r="P60" s="67"/>
      <c r="Q60" s="67"/>
    </row>
    <row r="61" spans="1:17" s="71" customFormat="1" ht="316.5" customHeight="1">
      <c r="A61" s="339"/>
      <c r="B61" s="339"/>
      <c r="C61" s="334"/>
      <c r="D61" s="59" t="s">
        <v>164</v>
      </c>
      <c r="E61" s="59" t="s">
        <v>165</v>
      </c>
      <c r="F61" s="59" t="s">
        <v>166</v>
      </c>
      <c r="G61" s="59" t="s">
        <v>166</v>
      </c>
      <c r="H61" s="59" t="s">
        <v>166</v>
      </c>
      <c r="I61" s="59" t="s">
        <v>166</v>
      </c>
      <c r="J61" s="59" t="s">
        <v>166</v>
      </c>
      <c r="K61" s="59" t="s">
        <v>166</v>
      </c>
      <c r="L61" s="59" t="s">
        <v>166</v>
      </c>
      <c r="M61" s="59" t="s">
        <v>166</v>
      </c>
      <c r="N61" s="59" t="s">
        <v>166</v>
      </c>
      <c r="O61" s="59" t="s">
        <v>166</v>
      </c>
      <c r="P61" s="67"/>
      <c r="Q61" s="67"/>
    </row>
    <row r="62" spans="1:17" s="71" customFormat="1" ht="39.9" customHeight="1">
      <c r="A62" s="334"/>
      <c r="B62" s="334"/>
      <c r="C62" s="70" t="s">
        <v>21</v>
      </c>
      <c r="D62" s="59"/>
      <c r="E62" s="67"/>
      <c r="F62" s="67"/>
      <c r="G62" s="67"/>
      <c r="H62" s="67"/>
      <c r="I62" s="67"/>
      <c r="J62" s="67"/>
      <c r="K62" s="67"/>
      <c r="L62" s="67"/>
      <c r="M62" s="67"/>
      <c r="N62" s="67"/>
      <c r="O62" s="67"/>
      <c r="P62" s="67"/>
      <c r="Q62" s="67"/>
    </row>
    <row r="63" spans="1:17" ht="39.9" customHeight="1">
      <c r="A63" s="328" t="s">
        <v>121</v>
      </c>
      <c r="B63" s="323" t="s">
        <v>122</v>
      </c>
      <c r="C63" s="55" t="s">
        <v>20</v>
      </c>
      <c r="D63" s="57"/>
      <c r="E63" s="58"/>
      <c r="F63" s="58"/>
      <c r="G63" s="58"/>
      <c r="H63" s="58"/>
      <c r="I63" s="58"/>
      <c r="J63" s="58"/>
      <c r="K63" s="58"/>
      <c r="L63" s="58"/>
      <c r="M63" s="58"/>
      <c r="N63" s="58"/>
      <c r="O63" s="58"/>
      <c r="P63" s="58"/>
      <c r="Q63" s="58"/>
    </row>
    <row r="64" spans="1:17" ht="39.9" customHeight="1">
      <c r="A64" s="328"/>
      <c r="B64" s="323"/>
      <c r="C64" s="55" t="s">
        <v>21</v>
      </c>
      <c r="D64" s="57"/>
      <c r="E64" s="58"/>
      <c r="F64" s="58"/>
      <c r="G64" s="58"/>
      <c r="H64" s="58"/>
      <c r="I64" s="58"/>
      <c r="J64" s="58"/>
      <c r="K64" s="58"/>
      <c r="L64" s="58"/>
      <c r="M64" s="58"/>
      <c r="N64" s="58"/>
      <c r="O64" s="58"/>
      <c r="P64" s="58"/>
      <c r="Q64" s="58"/>
    </row>
    <row r="65" spans="1:20" s="71" customFormat="1" ht="154.5" customHeight="1">
      <c r="A65" s="332" t="s">
        <v>123</v>
      </c>
      <c r="B65" s="329" t="s">
        <v>124</v>
      </c>
      <c r="C65" s="70" t="s">
        <v>20</v>
      </c>
      <c r="D65" s="68"/>
      <c r="E65" s="68"/>
      <c r="F65" s="68" t="s">
        <v>185</v>
      </c>
      <c r="G65" s="68" t="s">
        <v>171</v>
      </c>
      <c r="H65" s="68" t="s">
        <v>186</v>
      </c>
      <c r="I65" s="68"/>
      <c r="J65" s="68" t="s">
        <v>186</v>
      </c>
      <c r="K65" s="68"/>
      <c r="L65" s="68"/>
      <c r="M65" s="68" t="s">
        <v>186</v>
      </c>
      <c r="N65" s="68"/>
      <c r="O65" s="68" t="s">
        <v>187</v>
      </c>
      <c r="P65" s="68" t="s">
        <v>188</v>
      </c>
      <c r="Q65" s="67"/>
    </row>
    <row r="66" spans="1:20" s="71" customFormat="1" ht="39.9" customHeight="1">
      <c r="A66" s="332"/>
      <c r="B66" s="329"/>
      <c r="C66" s="70" t="s">
        <v>21</v>
      </c>
      <c r="D66" s="67"/>
      <c r="E66" s="67"/>
      <c r="F66" s="67"/>
      <c r="G66" s="67"/>
      <c r="H66" s="67"/>
      <c r="I66" s="67"/>
      <c r="J66" s="67"/>
      <c r="K66" s="67"/>
      <c r="L66" s="67"/>
      <c r="M66" s="67"/>
      <c r="N66" s="67"/>
      <c r="O66" s="67"/>
      <c r="P66" s="67"/>
      <c r="Q66" s="67"/>
    </row>
    <row r="67" spans="1:20" ht="39.9" customHeight="1">
      <c r="A67" s="328" t="s">
        <v>125</v>
      </c>
      <c r="B67" s="323" t="s">
        <v>126</v>
      </c>
      <c r="C67" s="55" t="s">
        <v>20</v>
      </c>
      <c r="D67" s="57"/>
      <c r="E67" s="58"/>
      <c r="F67" s="58"/>
      <c r="G67" s="58"/>
      <c r="H67" s="58"/>
      <c r="I67" s="58"/>
      <c r="J67" s="58"/>
      <c r="K67" s="58"/>
      <c r="L67" s="58"/>
      <c r="M67" s="58"/>
      <c r="N67" s="58"/>
      <c r="O67" s="58"/>
      <c r="P67" s="58"/>
      <c r="Q67" s="58"/>
    </row>
    <row r="68" spans="1:20" ht="39.9" customHeight="1">
      <c r="A68" s="328"/>
      <c r="B68" s="323"/>
      <c r="C68" s="55" t="s">
        <v>21</v>
      </c>
      <c r="D68" s="57"/>
      <c r="E68" s="58"/>
      <c r="F68" s="58"/>
      <c r="G68" s="58"/>
      <c r="H68" s="58"/>
      <c r="I68" s="58"/>
      <c r="J68" s="58"/>
      <c r="K68" s="58"/>
      <c r="L68" s="58"/>
      <c r="M68" s="58"/>
      <c r="N68" s="58"/>
      <c r="O68" s="58"/>
      <c r="P68" s="58"/>
      <c r="Q68" s="58"/>
    </row>
    <row r="69" spans="1:20" ht="147" customHeight="1">
      <c r="A69" s="335" t="s">
        <v>127</v>
      </c>
      <c r="B69" s="330" t="s">
        <v>128</v>
      </c>
      <c r="C69" s="55" t="s">
        <v>20</v>
      </c>
      <c r="D69" s="57"/>
      <c r="E69" s="92" t="s">
        <v>155</v>
      </c>
      <c r="F69" s="92" t="s">
        <v>156</v>
      </c>
      <c r="G69" s="58"/>
      <c r="H69" s="58"/>
      <c r="I69" s="58"/>
      <c r="J69" s="58"/>
      <c r="K69" s="58"/>
      <c r="L69" s="58"/>
      <c r="M69" s="58"/>
      <c r="N69" s="58"/>
      <c r="O69" s="92" t="s">
        <v>157</v>
      </c>
      <c r="P69" s="58"/>
      <c r="Q69" s="58"/>
    </row>
    <row r="70" spans="1:20" ht="39.9" customHeight="1">
      <c r="A70" s="336"/>
      <c r="B70" s="331"/>
      <c r="C70" s="55" t="s">
        <v>21</v>
      </c>
      <c r="D70" s="57"/>
      <c r="E70" s="58"/>
      <c r="F70" s="58"/>
      <c r="G70" s="58"/>
      <c r="H70" s="58"/>
      <c r="I70" s="58"/>
      <c r="J70" s="58"/>
      <c r="K70" s="58"/>
      <c r="L70" s="58"/>
      <c r="M70" s="58"/>
      <c r="N70" s="58"/>
      <c r="O70" s="58"/>
      <c r="P70" s="58"/>
      <c r="Q70" s="58"/>
    </row>
    <row r="71" spans="1:20">
      <c r="A71" s="93"/>
      <c r="B71" s="93"/>
      <c r="C71" s="93"/>
      <c r="D71" s="93"/>
      <c r="E71" s="93"/>
      <c r="F71" s="93"/>
      <c r="G71" s="93"/>
      <c r="H71" s="93"/>
      <c r="I71" s="93"/>
      <c r="J71" s="93"/>
      <c r="K71" s="93"/>
      <c r="L71" s="93"/>
      <c r="M71" s="93"/>
      <c r="N71" s="93"/>
      <c r="O71" s="93"/>
      <c r="P71" s="93"/>
      <c r="Q71" s="93"/>
    </row>
    <row r="73" spans="1:20">
      <c r="B73" s="318" t="s">
        <v>255</v>
      </c>
      <c r="C73" s="318"/>
      <c r="D73" s="318"/>
      <c r="E73" s="318"/>
      <c r="F73" s="318"/>
      <c r="G73" s="318"/>
      <c r="H73" s="318"/>
      <c r="I73" s="318"/>
      <c r="J73" s="318"/>
      <c r="K73" s="318"/>
      <c r="L73" s="318"/>
      <c r="M73" s="318"/>
      <c r="N73" s="318"/>
      <c r="O73" s="318"/>
      <c r="P73" s="318"/>
      <c r="Q73" s="318"/>
      <c r="R73" s="318"/>
      <c r="S73" s="318"/>
      <c r="T73" s="318"/>
    </row>
    <row r="74" spans="1:20" ht="13.8">
      <c r="B74" s="40"/>
      <c r="C74" s="41"/>
      <c r="D74" s="42"/>
      <c r="E74" s="42"/>
      <c r="F74" s="42"/>
      <c r="G74" s="42"/>
      <c r="H74" s="42"/>
      <c r="I74" s="42"/>
      <c r="J74" s="42"/>
      <c r="K74" s="42"/>
      <c r="L74" s="42"/>
      <c r="M74" s="42"/>
      <c r="N74" s="42"/>
      <c r="O74" s="42"/>
      <c r="P74" s="42"/>
      <c r="Q74" s="42"/>
      <c r="R74" s="42"/>
      <c r="S74" s="42"/>
      <c r="T74" s="42"/>
    </row>
    <row r="75" spans="1:20" ht="13.8">
      <c r="B75" s="40"/>
      <c r="C75" s="41"/>
      <c r="D75" s="42"/>
      <c r="E75" s="42"/>
      <c r="F75" s="42"/>
      <c r="G75" s="42"/>
      <c r="H75" s="42"/>
      <c r="I75" s="42"/>
      <c r="J75" s="42"/>
      <c r="K75" s="42"/>
      <c r="L75" s="42"/>
      <c r="M75" s="42"/>
      <c r="N75" s="42"/>
      <c r="O75" s="42"/>
      <c r="P75" s="42"/>
      <c r="Q75" s="42"/>
      <c r="R75" s="42"/>
      <c r="S75" s="42"/>
      <c r="T75" s="42"/>
    </row>
    <row r="76" spans="1:20" ht="13.8">
      <c r="B76" s="40"/>
      <c r="C76" s="41"/>
      <c r="D76" s="42"/>
      <c r="E76" s="42"/>
      <c r="F76" s="42"/>
      <c r="G76" s="42"/>
      <c r="H76" s="42"/>
      <c r="I76" s="42"/>
      <c r="J76" s="42"/>
      <c r="K76" s="42"/>
      <c r="L76" s="42"/>
      <c r="M76" s="42"/>
      <c r="N76" s="42"/>
      <c r="O76" s="42"/>
      <c r="P76" s="42"/>
      <c r="Q76" s="42"/>
      <c r="R76" s="42"/>
      <c r="S76" s="42"/>
      <c r="T76" s="42"/>
    </row>
    <row r="77" spans="1:20" ht="13.8">
      <c r="B77" s="40"/>
      <c r="C77" s="41"/>
      <c r="D77" s="42"/>
      <c r="E77" s="42"/>
      <c r="F77" s="42"/>
      <c r="G77" s="42"/>
      <c r="H77" s="42"/>
      <c r="I77" s="42"/>
      <c r="J77" s="42"/>
      <c r="K77" s="42"/>
      <c r="L77" s="42"/>
      <c r="M77" s="42"/>
      <c r="N77" s="42"/>
      <c r="O77" s="42"/>
      <c r="P77" s="42"/>
      <c r="Q77" s="42"/>
      <c r="R77" s="42"/>
      <c r="S77" s="42"/>
      <c r="T77" s="42"/>
    </row>
    <row r="78" spans="1:20" ht="13.8">
      <c r="B78" s="43" t="s">
        <v>47</v>
      </c>
      <c r="C78" s="44"/>
      <c r="D78" s="45"/>
      <c r="E78" s="45"/>
      <c r="F78" s="42"/>
      <c r="G78" s="42"/>
      <c r="H78" s="42"/>
      <c r="I78" s="42"/>
      <c r="J78" s="42"/>
      <c r="K78" s="42"/>
      <c r="L78" s="42"/>
      <c r="M78" s="42"/>
      <c r="N78" s="42"/>
      <c r="O78" s="42"/>
      <c r="P78" s="42"/>
      <c r="Q78" s="42"/>
      <c r="R78" s="42"/>
      <c r="S78" s="42"/>
      <c r="T78" s="42"/>
    </row>
    <row r="79" spans="1:20" ht="58.5" customHeight="1">
      <c r="B79" s="319" t="s">
        <v>216</v>
      </c>
      <c r="C79" s="319"/>
      <c r="D79" s="319"/>
      <c r="E79" s="319"/>
      <c r="F79" s="42"/>
      <c r="G79" s="42"/>
      <c r="H79" s="42"/>
      <c r="I79" s="42"/>
      <c r="J79" s="42"/>
      <c r="K79" s="42"/>
      <c r="L79" s="42"/>
      <c r="M79" s="42"/>
      <c r="N79" s="42"/>
      <c r="O79" s="42"/>
      <c r="P79" s="42"/>
      <c r="Q79" s="42"/>
      <c r="R79" s="42"/>
      <c r="S79" s="42"/>
      <c r="T79" s="42"/>
    </row>
  </sheetData>
  <mergeCells count="79">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3:A64"/>
    <mergeCell ref="A36:A37"/>
    <mergeCell ref="B51:B52"/>
    <mergeCell ref="B49:B50"/>
    <mergeCell ref="B59:B62"/>
    <mergeCell ref="B57:B58"/>
    <mergeCell ref="B36:B37"/>
    <mergeCell ref="A49:A50"/>
    <mergeCell ref="A51:A52"/>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34:A35"/>
    <mergeCell ref="B31:B32"/>
    <mergeCell ref="A31:A32"/>
    <mergeCell ref="B23:B24"/>
    <mergeCell ref="B43:B44"/>
    <mergeCell ref="B25:B26"/>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A1:BA421"/>
  <sheetViews>
    <sheetView tabSelected="1" view="pageBreakPreview" zoomScale="60" zoomScaleNormal="50" workbookViewId="0">
      <pane xSplit="7" ySplit="10" topLeftCell="H297" activePane="bottomRight" state="frozen"/>
      <selection pane="topRight" activeCell="H1" sqref="H1"/>
      <selection pane="bottomLeft" activeCell="A11" sqref="A11"/>
      <selection pane="bottomRight" activeCell="B391" sqref="B391"/>
    </sheetView>
  </sheetViews>
  <sheetFormatPr defaultColWidth="9.109375" defaultRowHeight="18"/>
  <cols>
    <col min="1" max="1" width="4.5546875" style="112" customWidth="1"/>
    <col min="2" max="2" width="19.6640625" style="112" customWidth="1"/>
    <col min="3" max="3" width="13.33203125" style="112" customWidth="1"/>
    <col min="4" max="4" width="20.6640625" style="116" customWidth="1"/>
    <col min="5" max="5" width="14.5546875" style="117" customWidth="1"/>
    <col min="6" max="6" width="18.88671875" style="117" customWidth="1"/>
    <col min="7" max="7" width="17.6640625" style="117" customWidth="1"/>
    <col min="8" max="8" width="18.109375" style="112" customWidth="1"/>
    <col min="9" max="9" width="10" style="112" customWidth="1"/>
    <col min="10" max="10" width="13" style="112" customWidth="1"/>
    <col min="11" max="11" width="16.33203125" style="112" customWidth="1"/>
    <col min="12" max="13" width="13.33203125" style="112" customWidth="1"/>
    <col min="14" max="14" width="13.6640625" style="112" customWidth="1"/>
    <col min="15" max="15" width="14.33203125" style="112" customWidth="1"/>
    <col min="16" max="16" width="16.33203125" style="112" customWidth="1"/>
    <col min="17" max="17" width="16.6640625" style="112" customWidth="1"/>
    <col min="18" max="18" width="17.5546875" style="112" customWidth="1"/>
    <col min="19" max="19" width="15.88671875" style="112" customWidth="1"/>
    <col min="20" max="22" width="12" style="112" customWidth="1"/>
    <col min="23" max="25" width="16.33203125" style="112" customWidth="1"/>
    <col min="26" max="26" width="13.44140625" style="112" customWidth="1"/>
    <col min="27" max="27" width="5.88671875" style="112" hidden="1" customWidth="1"/>
    <col min="28" max="28" width="6.88671875" style="112" hidden="1" customWidth="1"/>
    <col min="29" max="29" width="14.33203125" style="112" customWidth="1"/>
    <col min="30" max="30" width="14.88671875" style="112" customWidth="1"/>
    <col min="31" max="31" width="12.5546875" style="112" customWidth="1"/>
    <col min="32" max="32" width="5.5546875" style="112" hidden="1" customWidth="1"/>
    <col min="33" max="33" width="7.5546875" style="112" hidden="1" customWidth="1"/>
    <col min="34" max="34" width="15.33203125" style="112" customWidth="1"/>
    <col min="35" max="35" width="14.5546875" style="112" customWidth="1"/>
    <col min="36" max="36" width="14.88671875" style="112" customWidth="1"/>
    <col min="37" max="37" width="6" style="112" hidden="1" customWidth="1"/>
    <col min="38" max="38" width="7.88671875" style="112" hidden="1" customWidth="1"/>
    <col min="39" max="39" width="12.88671875" style="112" customWidth="1"/>
    <col min="40" max="40" width="11.109375" style="112" customWidth="1"/>
    <col min="41" max="41" width="15" style="112" customWidth="1"/>
    <col min="42" max="42" width="14.33203125" style="112" customWidth="1"/>
    <col min="43" max="43" width="12.33203125" style="112" customWidth="1"/>
    <col min="44" max="44" width="13.109375" style="112" customWidth="1"/>
    <col min="45" max="45" width="5" style="112" hidden="1" customWidth="1"/>
    <col min="46" max="46" width="7.109375" style="112" hidden="1" customWidth="1"/>
    <col min="47" max="48" width="7.109375" style="112" customWidth="1"/>
    <col min="49" max="49" width="16" style="112" customWidth="1"/>
    <col min="50" max="50" width="7.6640625" style="112" customWidth="1"/>
    <col min="51" max="51" width="7" style="112" customWidth="1"/>
    <col min="52" max="52" width="15.88671875" style="104" customWidth="1"/>
    <col min="53" max="53" width="23" style="212" customWidth="1"/>
    <col min="54" max="16384" width="9.109375" style="104"/>
  </cols>
  <sheetData>
    <row r="1" spans="1:53">
      <c r="AZ1" s="187" t="s">
        <v>264</v>
      </c>
    </row>
    <row r="2" spans="1:53" s="119" customFormat="1" ht="24" customHeight="1">
      <c r="A2" s="355" t="s">
        <v>277</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212"/>
    </row>
    <row r="3" spans="1:53" s="105" customFormat="1" ht="17.25" customHeight="1">
      <c r="A3" s="356" t="s">
        <v>429</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213"/>
    </row>
    <row r="4" spans="1:53" s="106" customFormat="1" ht="24" customHeight="1">
      <c r="A4" s="357" t="s">
        <v>280</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213"/>
    </row>
    <row r="5" spans="1:53" ht="18.600000000000001" thickBot="1">
      <c r="A5" s="358"/>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122"/>
      <c r="AQ5" s="122"/>
      <c r="AR5" s="104"/>
      <c r="AS5" s="104"/>
      <c r="AT5" s="104"/>
      <c r="AU5" s="104"/>
      <c r="AV5" s="104"/>
      <c r="AW5" s="107"/>
      <c r="AX5" s="107"/>
      <c r="AY5" s="107"/>
      <c r="AZ5" s="108" t="s">
        <v>260</v>
      </c>
    </row>
    <row r="6" spans="1:53" ht="15" customHeight="1">
      <c r="A6" s="359" t="s">
        <v>0</v>
      </c>
      <c r="B6" s="362" t="s">
        <v>275</v>
      </c>
      <c r="C6" s="362" t="s">
        <v>262</v>
      </c>
      <c r="D6" s="362" t="s">
        <v>40</v>
      </c>
      <c r="E6" s="365" t="s">
        <v>259</v>
      </c>
      <c r="F6" s="366"/>
      <c r="G6" s="367"/>
      <c r="H6" s="368" t="s">
        <v>256</v>
      </c>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70"/>
      <c r="AZ6" s="374" t="s">
        <v>283</v>
      </c>
    </row>
    <row r="7" spans="1:53" ht="28.5" customHeight="1">
      <c r="A7" s="360"/>
      <c r="B7" s="363"/>
      <c r="C7" s="363"/>
      <c r="D7" s="363"/>
      <c r="E7" s="377" t="s">
        <v>375</v>
      </c>
      <c r="F7" s="377" t="s">
        <v>263</v>
      </c>
      <c r="G7" s="378" t="s">
        <v>19</v>
      </c>
      <c r="H7" s="380" t="s">
        <v>17</v>
      </c>
      <c r="I7" s="381"/>
      <c r="J7" s="382"/>
      <c r="K7" s="380" t="s">
        <v>18</v>
      </c>
      <c r="L7" s="381"/>
      <c r="M7" s="382"/>
      <c r="N7" s="371" t="s">
        <v>22</v>
      </c>
      <c r="O7" s="372"/>
      <c r="P7" s="373"/>
      <c r="Q7" s="371" t="s">
        <v>24</v>
      </c>
      <c r="R7" s="372"/>
      <c r="S7" s="373"/>
      <c r="T7" s="371" t="s">
        <v>25</v>
      </c>
      <c r="U7" s="372"/>
      <c r="V7" s="373"/>
      <c r="W7" s="371" t="s">
        <v>26</v>
      </c>
      <c r="X7" s="372"/>
      <c r="Y7" s="373"/>
      <c r="Z7" s="371" t="s">
        <v>28</v>
      </c>
      <c r="AA7" s="372"/>
      <c r="AB7" s="372"/>
      <c r="AC7" s="383"/>
      <c r="AD7" s="384"/>
      <c r="AE7" s="371" t="s">
        <v>29</v>
      </c>
      <c r="AF7" s="372"/>
      <c r="AG7" s="372"/>
      <c r="AH7" s="383"/>
      <c r="AI7" s="384"/>
      <c r="AJ7" s="371" t="s">
        <v>30</v>
      </c>
      <c r="AK7" s="372"/>
      <c r="AL7" s="372"/>
      <c r="AM7" s="383"/>
      <c r="AN7" s="384"/>
      <c r="AO7" s="371" t="s">
        <v>32</v>
      </c>
      <c r="AP7" s="383"/>
      <c r="AQ7" s="384"/>
      <c r="AR7" s="371" t="s">
        <v>33</v>
      </c>
      <c r="AS7" s="372"/>
      <c r="AT7" s="372"/>
      <c r="AU7" s="383"/>
      <c r="AV7" s="384"/>
      <c r="AW7" s="371" t="s">
        <v>34</v>
      </c>
      <c r="AX7" s="372"/>
      <c r="AY7" s="373"/>
      <c r="AZ7" s="375"/>
    </row>
    <row r="8" spans="1:53" ht="41.25" customHeight="1">
      <c r="A8" s="361"/>
      <c r="B8" s="364"/>
      <c r="C8" s="364"/>
      <c r="D8" s="364"/>
      <c r="E8" s="364"/>
      <c r="F8" s="364"/>
      <c r="G8" s="379"/>
      <c r="H8" s="300" t="s">
        <v>20</v>
      </c>
      <c r="I8" s="130" t="s">
        <v>21</v>
      </c>
      <c r="J8" s="131" t="s">
        <v>19</v>
      </c>
      <c r="K8" s="130" t="s">
        <v>20</v>
      </c>
      <c r="L8" s="130" t="s">
        <v>21</v>
      </c>
      <c r="M8" s="131" t="s">
        <v>19</v>
      </c>
      <c r="N8" s="132" t="s">
        <v>20</v>
      </c>
      <c r="O8" s="130" t="s">
        <v>21</v>
      </c>
      <c r="P8" s="133" t="s">
        <v>19</v>
      </c>
      <c r="Q8" s="134" t="s">
        <v>20</v>
      </c>
      <c r="R8" s="130" t="s">
        <v>21</v>
      </c>
      <c r="S8" s="133" t="s">
        <v>19</v>
      </c>
      <c r="T8" s="134" t="s">
        <v>20</v>
      </c>
      <c r="U8" s="130" t="s">
        <v>21</v>
      </c>
      <c r="V8" s="133" t="s">
        <v>19</v>
      </c>
      <c r="W8" s="134" t="s">
        <v>20</v>
      </c>
      <c r="X8" s="130" t="s">
        <v>21</v>
      </c>
      <c r="Y8" s="133" t="s">
        <v>19</v>
      </c>
      <c r="Z8" s="134" t="s">
        <v>20</v>
      </c>
      <c r="AA8" s="130" t="s">
        <v>21</v>
      </c>
      <c r="AB8" s="133" t="s">
        <v>19</v>
      </c>
      <c r="AC8" s="130" t="s">
        <v>21</v>
      </c>
      <c r="AD8" s="133" t="s">
        <v>19</v>
      </c>
      <c r="AE8" s="134" t="s">
        <v>20</v>
      </c>
      <c r="AF8" s="135" t="s">
        <v>21</v>
      </c>
      <c r="AG8" s="133" t="s">
        <v>19</v>
      </c>
      <c r="AH8" s="130" t="s">
        <v>21</v>
      </c>
      <c r="AI8" s="133" t="s">
        <v>19</v>
      </c>
      <c r="AJ8" s="134" t="s">
        <v>20</v>
      </c>
      <c r="AK8" s="135" t="s">
        <v>21</v>
      </c>
      <c r="AL8" s="133" t="s">
        <v>19</v>
      </c>
      <c r="AM8" s="130" t="s">
        <v>21</v>
      </c>
      <c r="AN8" s="133" t="s">
        <v>19</v>
      </c>
      <c r="AO8" s="134" t="s">
        <v>20</v>
      </c>
      <c r="AP8" s="130" t="s">
        <v>21</v>
      </c>
      <c r="AQ8" s="133" t="s">
        <v>19</v>
      </c>
      <c r="AR8" s="134" t="s">
        <v>20</v>
      </c>
      <c r="AS8" s="135" t="s">
        <v>21</v>
      </c>
      <c r="AT8" s="133" t="s">
        <v>19</v>
      </c>
      <c r="AU8" s="130" t="s">
        <v>21</v>
      </c>
      <c r="AV8" s="133" t="s">
        <v>19</v>
      </c>
      <c r="AW8" s="134" t="s">
        <v>20</v>
      </c>
      <c r="AX8" s="130" t="s">
        <v>21</v>
      </c>
      <c r="AY8" s="133" t="s">
        <v>19</v>
      </c>
      <c r="AZ8" s="376"/>
    </row>
    <row r="9" spans="1:53" s="109" customFormat="1" ht="18.600000000000001" thickBot="1">
      <c r="A9" s="136">
        <v>1</v>
      </c>
      <c r="B9" s="137">
        <v>2</v>
      </c>
      <c r="C9" s="137">
        <v>3</v>
      </c>
      <c r="D9" s="137">
        <v>4</v>
      </c>
      <c r="E9" s="138">
        <v>5</v>
      </c>
      <c r="F9" s="139">
        <v>6</v>
      </c>
      <c r="G9" s="140">
        <v>7</v>
      </c>
      <c r="H9" s="139">
        <v>8</v>
      </c>
      <c r="I9" s="141">
        <v>9</v>
      </c>
      <c r="J9" s="142">
        <v>10</v>
      </c>
      <c r="K9" s="141">
        <v>11</v>
      </c>
      <c r="L9" s="139">
        <v>12</v>
      </c>
      <c r="M9" s="142">
        <v>13</v>
      </c>
      <c r="N9" s="141">
        <v>14</v>
      </c>
      <c r="O9" s="139">
        <v>15</v>
      </c>
      <c r="P9" s="142">
        <v>16</v>
      </c>
      <c r="Q9" s="141">
        <v>17</v>
      </c>
      <c r="R9" s="139">
        <v>18</v>
      </c>
      <c r="S9" s="143">
        <v>19</v>
      </c>
      <c r="T9" s="141">
        <v>20</v>
      </c>
      <c r="U9" s="139">
        <v>21</v>
      </c>
      <c r="V9" s="143">
        <v>22</v>
      </c>
      <c r="W9" s="141">
        <v>23</v>
      </c>
      <c r="X9" s="139">
        <v>24</v>
      </c>
      <c r="Y9" s="143">
        <v>25</v>
      </c>
      <c r="Z9" s="141">
        <v>26</v>
      </c>
      <c r="AA9" s="139">
        <v>24</v>
      </c>
      <c r="AB9" s="143">
        <v>25</v>
      </c>
      <c r="AC9" s="139">
        <v>27</v>
      </c>
      <c r="AD9" s="142">
        <v>28</v>
      </c>
      <c r="AE9" s="144">
        <v>29</v>
      </c>
      <c r="AF9" s="145">
        <v>30</v>
      </c>
      <c r="AG9" s="143">
        <v>31</v>
      </c>
      <c r="AH9" s="139">
        <v>30</v>
      </c>
      <c r="AI9" s="142">
        <v>31</v>
      </c>
      <c r="AJ9" s="144">
        <v>32</v>
      </c>
      <c r="AK9" s="145">
        <v>33</v>
      </c>
      <c r="AL9" s="143">
        <v>34</v>
      </c>
      <c r="AM9" s="139">
        <v>33</v>
      </c>
      <c r="AN9" s="142">
        <v>34</v>
      </c>
      <c r="AO9" s="144">
        <v>35</v>
      </c>
      <c r="AP9" s="139">
        <v>36</v>
      </c>
      <c r="AQ9" s="142">
        <v>37</v>
      </c>
      <c r="AR9" s="144">
        <v>38</v>
      </c>
      <c r="AS9" s="145">
        <v>39</v>
      </c>
      <c r="AT9" s="143">
        <v>40</v>
      </c>
      <c r="AU9" s="139">
        <v>39</v>
      </c>
      <c r="AV9" s="142">
        <v>40</v>
      </c>
      <c r="AW9" s="139">
        <v>41</v>
      </c>
      <c r="AX9" s="146">
        <v>42</v>
      </c>
      <c r="AY9" s="143">
        <v>43</v>
      </c>
      <c r="AZ9" s="186">
        <v>44</v>
      </c>
      <c r="BA9" s="212"/>
    </row>
    <row r="10" spans="1:53" ht="18.75" customHeight="1">
      <c r="A10" s="391" t="s">
        <v>276</v>
      </c>
      <c r="B10" s="392"/>
      <c r="C10" s="393"/>
      <c r="D10" s="174" t="s">
        <v>41</v>
      </c>
      <c r="E10" s="147">
        <f>E11+E12+E13</f>
        <v>448941.72603999998</v>
      </c>
      <c r="F10" s="147">
        <f>F11+F12+F13</f>
        <v>66484.695860000007</v>
      </c>
      <c r="G10" s="175">
        <f>F10/E10</f>
        <v>0.14809203957592557</v>
      </c>
      <c r="H10" s="147">
        <f>H11+H12+H13</f>
        <v>43.790999999999997</v>
      </c>
      <c r="I10" s="147">
        <f t="shared" ref="I10" si="0">I11+I12+I13</f>
        <v>43.790999999999997</v>
      </c>
      <c r="J10" s="168">
        <f>I10/H10*100</f>
        <v>100</v>
      </c>
      <c r="K10" s="147">
        <f>K11+K12+K13</f>
        <v>8413.0791900000004</v>
      </c>
      <c r="L10" s="147">
        <f t="shared" ref="L10" si="1">L11+L12+L13</f>
        <v>8413.0791900000004</v>
      </c>
      <c r="M10" s="168">
        <f>L10/K10*100</f>
        <v>100</v>
      </c>
      <c r="N10" s="147">
        <f>N11+N12+N13</f>
        <v>4273.2273800000003</v>
      </c>
      <c r="O10" s="147">
        <f t="shared" ref="O10" si="2">O11+O12+O13</f>
        <v>4273.22768</v>
      </c>
      <c r="P10" s="168">
        <f>O10/N10*100</f>
        <v>100.00000702045486</v>
      </c>
      <c r="Q10" s="147">
        <f>Q11+Q12+Q13</f>
        <v>12429.568859999999</v>
      </c>
      <c r="R10" s="147">
        <f t="shared" ref="R10" si="3">R11+R12+R13</f>
        <v>12429.568859999999</v>
      </c>
      <c r="S10" s="168">
        <f>R10/Q10*100</f>
        <v>100</v>
      </c>
      <c r="T10" s="147">
        <f>T11+T12+T13</f>
        <v>703.00122999999996</v>
      </c>
      <c r="U10" s="147">
        <f t="shared" ref="U10" si="4">U11+U12+U13</f>
        <v>703.00122999999996</v>
      </c>
      <c r="V10" s="168">
        <f>U10/T10*100</f>
        <v>100</v>
      </c>
      <c r="W10" s="147">
        <f>W11+W12+W13</f>
        <v>3599.2949100000001</v>
      </c>
      <c r="X10" s="147">
        <f t="shared" ref="X10" si="5">X11+X12+X13</f>
        <v>3599.2949100000001</v>
      </c>
      <c r="Y10" s="168">
        <f>X10/W10*100</f>
        <v>100</v>
      </c>
      <c r="Z10" s="147">
        <f>Z11+Z12+Z13</f>
        <v>6718.6464700000006</v>
      </c>
      <c r="AA10" s="147">
        <f t="shared" ref="AA10:AC10" si="6">AA11+AA12+AA13</f>
        <v>0</v>
      </c>
      <c r="AB10" s="147">
        <f t="shared" si="6"/>
        <v>0</v>
      </c>
      <c r="AC10" s="147">
        <f t="shared" si="6"/>
        <v>6718.6464700000006</v>
      </c>
      <c r="AD10" s="168">
        <f>AC10/Z10*100</f>
        <v>100</v>
      </c>
      <c r="AE10" s="147">
        <f t="shared" ref="AE10:AH10" si="7">AE11+AE12+AE13</f>
        <v>24031.506439999997</v>
      </c>
      <c r="AF10" s="147">
        <f t="shared" si="7"/>
        <v>0</v>
      </c>
      <c r="AG10" s="147">
        <f t="shared" si="7"/>
        <v>0</v>
      </c>
      <c r="AH10" s="147">
        <f t="shared" si="7"/>
        <v>24031.506439999997</v>
      </c>
      <c r="AI10" s="168">
        <f>AH10/AE10*100</f>
        <v>100</v>
      </c>
      <c r="AJ10" s="147">
        <f t="shared" ref="AJ10:AM10" si="8">AJ11+AJ12+AJ13</f>
        <v>3785.2610000000004</v>
      </c>
      <c r="AK10" s="147">
        <f t="shared" si="8"/>
        <v>0</v>
      </c>
      <c r="AL10" s="147">
        <f t="shared" si="8"/>
        <v>0</v>
      </c>
      <c r="AM10" s="147">
        <f t="shared" si="8"/>
        <v>3785.2610000000004</v>
      </c>
      <c r="AN10" s="168"/>
      <c r="AO10" s="147">
        <f t="shared" ref="AO10" si="9">AO11+AO12+AO13</f>
        <v>2487.3190800000002</v>
      </c>
      <c r="AP10" s="147">
        <f>AP11+AP12+AP13</f>
        <v>2487.3190800000002</v>
      </c>
      <c r="AQ10" s="168"/>
      <c r="AR10" s="147">
        <f t="shared" ref="AR10" si="10">AR11+AR12+AR13</f>
        <v>12215.703170000001</v>
      </c>
      <c r="AS10" s="147">
        <f t="shared" ref="AS10:AU10" si="11">AS11+AS12+AS13</f>
        <v>0</v>
      </c>
      <c r="AT10" s="147">
        <f t="shared" si="11"/>
        <v>0</v>
      </c>
      <c r="AU10" s="147">
        <f t="shared" si="11"/>
        <v>0</v>
      </c>
      <c r="AV10" s="168"/>
      <c r="AW10" s="147">
        <f t="shared" ref="AW10" si="12">AW11+AW12+AW13</f>
        <v>370241.37676000001</v>
      </c>
      <c r="AX10" s="147">
        <f t="shared" ref="AX10" si="13">AX11+AX12+AX13</f>
        <v>0</v>
      </c>
      <c r="AY10" s="168"/>
      <c r="AZ10" s="354">
        <f>E10-F10</f>
        <v>382457.03018</v>
      </c>
    </row>
    <row r="11" spans="1:53" ht="31.2">
      <c r="A11" s="394"/>
      <c r="B11" s="395"/>
      <c r="C11" s="396"/>
      <c r="D11" s="176" t="s">
        <v>37</v>
      </c>
      <c r="E11" s="147">
        <f t="shared" ref="E11:F16" si="14">E63+E123+E153+E344</f>
        <v>895.80521999999996</v>
      </c>
      <c r="F11" s="147">
        <f t="shared" si="14"/>
        <v>895.80521999999996</v>
      </c>
      <c r="G11" s="175">
        <f t="shared" ref="G11:G16" si="15">F11/E11</f>
        <v>1</v>
      </c>
      <c r="H11" s="147">
        <f t="shared" ref="H11:R11" si="16">H63+H123+H153+H344</f>
        <v>0</v>
      </c>
      <c r="I11" s="147">
        <f t="shared" si="16"/>
        <v>0</v>
      </c>
      <c r="J11" s="148">
        <f t="shared" si="16"/>
        <v>0</v>
      </c>
      <c r="K11" s="147">
        <f t="shared" si="16"/>
        <v>0</v>
      </c>
      <c r="L11" s="147">
        <f t="shared" si="16"/>
        <v>0</v>
      </c>
      <c r="M11" s="148">
        <f t="shared" si="16"/>
        <v>0</v>
      </c>
      <c r="N11" s="147">
        <f t="shared" si="16"/>
        <v>0</v>
      </c>
      <c r="O11" s="147">
        <f t="shared" si="16"/>
        <v>0</v>
      </c>
      <c r="P11" s="148">
        <f t="shared" si="16"/>
        <v>0</v>
      </c>
      <c r="Q11" s="147">
        <f t="shared" si="16"/>
        <v>0</v>
      </c>
      <c r="R11" s="147">
        <f t="shared" si="16"/>
        <v>0</v>
      </c>
      <c r="S11" s="148"/>
      <c r="T11" s="147">
        <f t="shared" ref="T11:X16" si="17">T63+T123+T153+T344</f>
        <v>0</v>
      </c>
      <c r="U11" s="147">
        <f t="shared" si="17"/>
        <v>0</v>
      </c>
      <c r="V11" s="148">
        <f t="shared" si="17"/>
        <v>0</v>
      </c>
      <c r="W11" s="147">
        <f t="shared" si="17"/>
        <v>0</v>
      </c>
      <c r="X11" s="147">
        <f t="shared" si="17"/>
        <v>0</v>
      </c>
      <c r="Y11" s="148"/>
      <c r="Z11" s="147">
        <f t="shared" ref="Z11:AX11" si="18">Z63+Z123+Z153+Z344</f>
        <v>0</v>
      </c>
      <c r="AA11" s="147">
        <f t="shared" si="18"/>
        <v>0</v>
      </c>
      <c r="AB11" s="147">
        <f t="shared" si="18"/>
        <v>0</v>
      </c>
      <c r="AC11" s="147">
        <f t="shared" si="18"/>
        <v>0</v>
      </c>
      <c r="AD11" s="148"/>
      <c r="AE11" s="147">
        <f t="shared" si="18"/>
        <v>136.13321999999999</v>
      </c>
      <c r="AF11" s="147">
        <f t="shared" si="18"/>
        <v>0</v>
      </c>
      <c r="AG11" s="147">
        <f t="shared" si="18"/>
        <v>0</v>
      </c>
      <c r="AH11" s="147">
        <f t="shared" si="18"/>
        <v>136.13321999999999</v>
      </c>
      <c r="AI11" s="168">
        <f>AH11/AE11*100</f>
        <v>100</v>
      </c>
      <c r="AJ11" s="147">
        <f t="shared" si="18"/>
        <v>0</v>
      </c>
      <c r="AK11" s="147">
        <f t="shared" si="18"/>
        <v>0</v>
      </c>
      <c r="AL11" s="147">
        <f t="shared" si="18"/>
        <v>0</v>
      </c>
      <c r="AM11" s="147">
        <f t="shared" si="18"/>
        <v>0</v>
      </c>
      <c r="AN11" s="148"/>
      <c r="AO11" s="147">
        <f t="shared" si="18"/>
        <v>759.67200000000003</v>
      </c>
      <c r="AP11" s="147">
        <f>AP63+AP123+AP153+AP344</f>
        <v>759.67200000000003</v>
      </c>
      <c r="AQ11" s="148"/>
      <c r="AR11" s="147">
        <f t="shared" si="18"/>
        <v>0</v>
      </c>
      <c r="AS11" s="147">
        <f t="shared" si="18"/>
        <v>0</v>
      </c>
      <c r="AT11" s="147">
        <f t="shared" si="18"/>
        <v>0</v>
      </c>
      <c r="AU11" s="147">
        <f t="shared" si="18"/>
        <v>0</v>
      </c>
      <c r="AV11" s="148"/>
      <c r="AW11" s="147">
        <f t="shared" si="18"/>
        <v>0</v>
      </c>
      <c r="AX11" s="147">
        <f t="shared" si="18"/>
        <v>0</v>
      </c>
      <c r="AY11" s="148"/>
      <c r="AZ11" s="352"/>
    </row>
    <row r="12" spans="1:53" ht="64.5" customHeight="1">
      <c r="A12" s="394"/>
      <c r="B12" s="395"/>
      <c r="C12" s="396"/>
      <c r="D12" s="179" t="s">
        <v>2</v>
      </c>
      <c r="E12" s="147">
        <f t="shared" si="14"/>
        <v>320040.77554</v>
      </c>
      <c r="F12" s="147">
        <f t="shared" si="14"/>
        <v>29057.654339999997</v>
      </c>
      <c r="G12" s="175">
        <f t="shared" si="15"/>
        <v>9.0793600568463362E-2</v>
      </c>
      <c r="H12" s="147">
        <f t="shared" ref="H12:R12" si="19">H64+H124+H154+H345</f>
        <v>0</v>
      </c>
      <c r="I12" s="147">
        <f t="shared" si="19"/>
        <v>0</v>
      </c>
      <c r="J12" s="148">
        <f t="shared" si="19"/>
        <v>0</v>
      </c>
      <c r="K12" s="147">
        <f t="shared" si="19"/>
        <v>2689.2497499999999</v>
      </c>
      <c r="L12" s="147">
        <f t="shared" si="19"/>
        <v>2689.2497499999999</v>
      </c>
      <c r="M12" s="148">
        <f t="shared" si="19"/>
        <v>1</v>
      </c>
      <c r="N12" s="147">
        <f t="shared" si="19"/>
        <v>0</v>
      </c>
      <c r="O12" s="147">
        <f t="shared" si="19"/>
        <v>0</v>
      </c>
      <c r="P12" s="148">
        <f t="shared" si="19"/>
        <v>0</v>
      </c>
      <c r="Q12" s="147">
        <f t="shared" si="19"/>
        <v>6802.35455</v>
      </c>
      <c r="R12" s="147">
        <f t="shared" si="19"/>
        <v>6802.35455</v>
      </c>
      <c r="S12" s="168">
        <f>R12/Q12*100</f>
        <v>100</v>
      </c>
      <c r="T12" s="147">
        <f t="shared" si="17"/>
        <v>0</v>
      </c>
      <c r="U12" s="147">
        <f t="shared" si="17"/>
        <v>0</v>
      </c>
      <c r="V12" s="148">
        <f t="shared" si="17"/>
        <v>0</v>
      </c>
      <c r="W12" s="147">
        <f t="shared" si="17"/>
        <v>0</v>
      </c>
      <c r="X12" s="147">
        <f t="shared" si="17"/>
        <v>0</v>
      </c>
      <c r="Y12" s="148"/>
      <c r="Z12" s="147">
        <f t="shared" ref="Z12:AX12" si="20">Z64+Z124+Z154+Z345</f>
        <v>0</v>
      </c>
      <c r="AA12" s="147">
        <f t="shared" si="20"/>
        <v>0</v>
      </c>
      <c r="AB12" s="147">
        <f t="shared" si="20"/>
        <v>0</v>
      </c>
      <c r="AC12" s="147">
        <f t="shared" si="20"/>
        <v>0</v>
      </c>
      <c r="AD12" s="148"/>
      <c r="AE12" s="147">
        <f t="shared" si="20"/>
        <v>19014.95004</v>
      </c>
      <c r="AF12" s="147">
        <f t="shared" si="20"/>
        <v>0</v>
      </c>
      <c r="AG12" s="147">
        <f t="shared" si="20"/>
        <v>0</v>
      </c>
      <c r="AH12" s="147">
        <f t="shared" si="20"/>
        <v>19014.95004</v>
      </c>
      <c r="AI12" s="168">
        <f>AH12/AE12*100</f>
        <v>100</v>
      </c>
      <c r="AJ12" s="147">
        <f t="shared" si="20"/>
        <v>0</v>
      </c>
      <c r="AK12" s="147">
        <f t="shared" si="20"/>
        <v>0</v>
      </c>
      <c r="AL12" s="147">
        <f t="shared" si="20"/>
        <v>0</v>
      </c>
      <c r="AM12" s="147">
        <f t="shared" si="20"/>
        <v>0</v>
      </c>
      <c r="AN12" s="148"/>
      <c r="AO12" s="147">
        <f t="shared" si="20"/>
        <v>551.1</v>
      </c>
      <c r="AP12" s="147">
        <f>AP64+AP124+AP154+AP345</f>
        <v>551.1</v>
      </c>
      <c r="AQ12" s="148"/>
      <c r="AR12" s="147">
        <f t="shared" si="20"/>
        <v>8648</v>
      </c>
      <c r="AS12" s="147">
        <f t="shared" si="20"/>
        <v>0</v>
      </c>
      <c r="AT12" s="147">
        <f t="shared" si="20"/>
        <v>0</v>
      </c>
      <c r="AU12" s="147">
        <f t="shared" si="20"/>
        <v>0</v>
      </c>
      <c r="AV12" s="148"/>
      <c r="AW12" s="147">
        <f t="shared" si="20"/>
        <v>282335.17095</v>
      </c>
      <c r="AX12" s="147">
        <f t="shared" si="20"/>
        <v>0</v>
      </c>
      <c r="AY12" s="148"/>
      <c r="AZ12" s="352"/>
    </row>
    <row r="13" spans="1:53" ht="21.75" customHeight="1">
      <c r="A13" s="394"/>
      <c r="B13" s="395"/>
      <c r="C13" s="396"/>
      <c r="D13" s="296" t="s">
        <v>284</v>
      </c>
      <c r="E13" s="147">
        <f t="shared" si="14"/>
        <v>128005.14528</v>
      </c>
      <c r="F13" s="147">
        <f t="shared" si="14"/>
        <v>36531.236300000004</v>
      </c>
      <c r="G13" s="175">
        <f t="shared" si="15"/>
        <v>0.28538881167699265</v>
      </c>
      <c r="H13" s="147">
        <f t="shared" ref="H13:R13" si="21">H65+H125+H155+H346</f>
        <v>43.790999999999997</v>
      </c>
      <c r="I13" s="147">
        <f t="shared" si="21"/>
        <v>43.790999999999997</v>
      </c>
      <c r="J13" s="168">
        <f t="shared" si="21"/>
        <v>100</v>
      </c>
      <c r="K13" s="147">
        <f t="shared" si="21"/>
        <v>5723.8294400000004</v>
      </c>
      <c r="L13" s="147">
        <f t="shared" si="21"/>
        <v>5723.8294400000004</v>
      </c>
      <c r="M13" s="148">
        <f t="shared" si="21"/>
        <v>2</v>
      </c>
      <c r="N13" s="147">
        <f t="shared" si="21"/>
        <v>4273.2273800000003</v>
      </c>
      <c r="O13" s="147">
        <f t="shared" si="21"/>
        <v>4273.22768</v>
      </c>
      <c r="P13" s="148">
        <f t="shared" si="21"/>
        <v>2.0000000787148005</v>
      </c>
      <c r="Q13" s="147">
        <f t="shared" si="21"/>
        <v>5627.2143100000003</v>
      </c>
      <c r="R13" s="147">
        <f t="shared" si="21"/>
        <v>5627.2143100000003</v>
      </c>
      <c r="S13" s="168">
        <f>R13/Q13*100</f>
        <v>100</v>
      </c>
      <c r="T13" s="147">
        <f t="shared" si="17"/>
        <v>703.00122999999996</v>
      </c>
      <c r="U13" s="147">
        <f t="shared" si="17"/>
        <v>703.00122999999996</v>
      </c>
      <c r="V13" s="168">
        <f>U13/T13*100</f>
        <v>100</v>
      </c>
      <c r="W13" s="147">
        <f t="shared" si="17"/>
        <v>3599.2949100000001</v>
      </c>
      <c r="X13" s="147">
        <f t="shared" si="17"/>
        <v>3599.2949100000001</v>
      </c>
      <c r="Y13" s="168">
        <f>X13/W13*100</f>
        <v>100</v>
      </c>
      <c r="Z13" s="147">
        <f t="shared" ref="Z13:AX13" si="22">Z65+Z125+Z155+Z346</f>
        <v>6718.6464700000006</v>
      </c>
      <c r="AA13" s="147">
        <f t="shared" si="22"/>
        <v>0</v>
      </c>
      <c r="AB13" s="147">
        <f t="shared" si="22"/>
        <v>0</v>
      </c>
      <c r="AC13" s="147">
        <f t="shared" si="22"/>
        <v>6718.6464700000006</v>
      </c>
      <c r="AD13" s="168">
        <f>AC13/Z13*100</f>
        <v>100</v>
      </c>
      <c r="AE13" s="147">
        <f t="shared" si="22"/>
        <v>4880.4231799999998</v>
      </c>
      <c r="AF13" s="147">
        <f t="shared" si="22"/>
        <v>0</v>
      </c>
      <c r="AG13" s="147">
        <f t="shared" si="22"/>
        <v>0</v>
      </c>
      <c r="AH13" s="147">
        <f t="shared" si="22"/>
        <v>4880.4231799999998</v>
      </c>
      <c r="AI13" s="168">
        <f>AH13/AE13*100</f>
        <v>100</v>
      </c>
      <c r="AJ13" s="147">
        <f t="shared" si="22"/>
        <v>3785.2610000000004</v>
      </c>
      <c r="AK13" s="147">
        <f t="shared" si="22"/>
        <v>0</v>
      </c>
      <c r="AL13" s="147">
        <f t="shared" si="22"/>
        <v>0</v>
      </c>
      <c r="AM13" s="147">
        <f t="shared" si="22"/>
        <v>3785.2610000000004</v>
      </c>
      <c r="AN13" s="148"/>
      <c r="AO13" s="147">
        <f t="shared" si="22"/>
        <v>1176.5470800000001</v>
      </c>
      <c r="AP13" s="147">
        <f t="shared" si="22"/>
        <v>1176.5470800000001</v>
      </c>
      <c r="AQ13" s="148"/>
      <c r="AR13" s="147">
        <f t="shared" si="22"/>
        <v>3567.7031700000002</v>
      </c>
      <c r="AS13" s="147">
        <f t="shared" si="22"/>
        <v>0</v>
      </c>
      <c r="AT13" s="147">
        <f t="shared" si="22"/>
        <v>0</v>
      </c>
      <c r="AU13" s="147">
        <f t="shared" si="22"/>
        <v>0</v>
      </c>
      <c r="AV13" s="148"/>
      <c r="AW13" s="147">
        <f t="shared" si="22"/>
        <v>87906.205810000014</v>
      </c>
      <c r="AX13" s="147">
        <f t="shared" si="22"/>
        <v>0</v>
      </c>
      <c r="AY13" s="148"/>
      <c r="AZ13" s="352"/>
    </row>
    <row r="14" spans="1:53" ht="87.75" customHeight="1">
      <c r="A14" s="394"/>
      <c r="B14" s="395"/>
      <c r="C14" s="396"/>
      <c r="D14" s="296" t="s">
        <v>289</v>
      </c>
      <c r="E14" s="147">
        <f t="shared" si="14"/>
        <v>0</v>
      </c>
      <c r="F14" s="147">
        <f t="shared" si="14"/>
        <v>0</v>
      </c>
      <c r="G14" s="175"/>
      <c r="H14" s="147">
        <f t="shared" ref="H14:R14" si="23">H66+H126+H156+H347</f>
        <v>0</v>
      </c>
      <c r="I14" s="147">
        <f t="shared" si="23"/>
        <v>0</v>
      </c>
      <c r="J14" s="148">
        <f t="shared" si="23"/>
        <v>0</v>
      </c>
      <c r="K14" s="147">
        <f t="shared" si="23"/>
        <v>0</v>
      </c>
      <c r="L14" s="147">
        <f t="shared" si="23"/>
        <v>0</v>
      </c>
      <c r="M14" s="148">
        <f t="shared" si="23"/>
        <v>0</v>
      </c>
      <c r="N14" s="147">
        <f t="shared" si="23"/>
        <v>0</v>
      </c>
      <c r="O14" s="147">
        <f t="shared" si="23"/>
        <v>0</v>
      </c>
      <c r="P14" s="148">
        <f t="shared" si="23"/>
        <v>0</v>
      </c>
      <c r="Q14" s="147">
        <f t="shared" si="23"/>
        <v>0</v>
      </c>
      <c r="R14" s="147">
        <f t="shared" si="23"/>
        <v>0</v>
      </c>
      <c r="S14" s="148"/>
      <c r="T14" s="147">
        <f t="shared" si="17"/>
        <v>0</v>
      </c>
      <c r="U14" s="147">
        <f t="shared" si="17"/>
        <v>0</v>
      </c>
      <c r="V14" s="148">
        <f t="shared" si="17"/>
        <v>0</v>
      </c>
      <c r="W14" s="147">
        <f t="shared" si="17"/>
        <v>0</v>
      </c>
      <c r="X14" s="147">
        <f t="shared" si="17"/>
        <v>0</v>
      </c>
      <c r="Y14" s="148"/>
      <c r="Z14" s="147">
        <f t="shared" ref="Z14:AX14" si="24">Z66+Z126+Z156+Z347</f>
        <v>0</v>
      </c>
      <c r="AA14" s="147">
        <f t="shared" si="24"/>
        <v>0</v>
      </c>
      <c r="AB14" s="147">
        <f t="shared" si="24"/>
        <v>0</v>
      </c>
      <c r="AC14" s="147">
        <f t="shared" si="24"/>
        <v>0</v>
      </c>
      <c r="AD14" s="148"/>
      <c r="AE14" s="147">
        <f t="shared" si="24"/>
        <v>0</v>
      </c>
      <c r="AF14" s="147">
        <f t="shared" si="24"/>
        <v>0</v>
      </c>
      <c r="AG14" s="147">
        <f t="shared" si="24"/>
        <v>0</v>
      </c>
      <c r="AH14" s="147">
        <f t="shared" si="24"/>
        <v>0</v>
      </c>
      <c r="AI14" s="148"/>
      <c r="AJ14" s="147">
        <f t="shared" si="24"/>
        <v>0</v>
      </c>
      <c r="AK14" s="147">
        <f t="shared" si="24"/>
        <v>0</v>
      </c>
      <c r="AL14" s="147">
        <f t="shared" si="24"/>
        <v>0</v>
      </c>
      <c r="AM14" s="147">
        <f t="shared" si="24"/>
        <v>0</v>
      </c>
      <c r="AN14" s="148"/>
      <c r="AO14" s="147">
        <f t="shared" si="24"/>
        <v>0</v>
      </c>
      <c r="AP14" s="147">
        <f t="shared" si="24"/>
        <v>0</v>
      </c>
      <c r="AQ14" s="148"/>
      <c r="AR14" s="147">
        <f t="shared" si="24"/>
        <v>0</v>
      </c>
      <c r="AS14" s="147">
        <f t="shared" si="24"/>
        <v>0</v>
      </c>
      <c r="AT14" s="147">
        <f t="shared" si="24"/>
        <v>0</v>
      </c>
      <c r="AU14" s="147">
        <f t="shared" si="24"/>
        <v>0</v>
      </c>
      <c r="AV14" s="148"/>
      <c r="AW14" s="147">
        <f t="shared" si="24"/>
        <v>0</v>
      </c>
      <c r="AX14" s="147">
        <f t="shared" si="24"/>
        <v>0</v>
      </c>
      <c r="AY14" s="148"/>
      <c r="AZ14" s="352"/>
    </row>
    <row r="15" spans="1:53" ht="21.75" customHeight="1">
      <c r="A15" s="394"/>
      <c r="B15" s="395"/>
      <c r="C15" s="396"/>
      <c r="D15" s="296" t="s">
        <v>285</v>
      </c>
      <c r="E15" s="147">
        <f t="shared" si="14"/>
        <v>0</v>
      </c>
      <c r="F15" s="147">
        <f t="shared" si="14"/>
        <v>0</v>
      </c>
      <c r="G15" s="175"/>
      <c r="H15" s="147">
        <f t="shared" ref="H15:O16" si="25">H67+H127+H157+H348</f>
        <v>0</v>
      </c>
      <c r="I15" s="147">
        <f t="shared" si="25"/>
        <v>0</v>
      </c>
      <c r="J15" s="148">
        <f t="shared" si="25"/>
        <v>0</v>
      </c>
      <c r="K15" s="147">
        <f t="shared" si="25"/>
        <v>0</v>
      </c>
      <c r="L15" s="147">
        <f t="shared" si="25"/>
        <v>0</v>
      </c>
      <c r="M15" s="148">
        <f t="shared" si="25"/>
        <v>0</v>
      </c>
      <c r="N15" s="147">
        <f t="shared" si="25"/>
        <v>0</v>
      </c>
      <c r="O15" s="147">
        <f t="shared" si="25"/>
        <v>0</v>
      </c>
      <c r="P15" s="148"/>
      <c r="Q15" s="147">
        <f>Q67+Q127+Q157+Q348</f>
        <v>0</v>
      </c>
      <c r="R15" s="147">
        <f>R67+R127+R157+R348</f>
        <v>0</v>
      </c>
      <c r="S15" s="148"/>
      <c r="T15" s="147">
        <f t="shared" si="17"/>
        <v>0</v>
      </c>
      <c r="U15" s="147">
        <f t="shared" si="17"/>
        <v>0</v>
      </c>
      <c r="V15" s="148">
        <f t="shared" si="17"/>
        <v>0</v>
      </c>
      <c r="W15" s="147">
        <f t="shared" si="17"/>
        <v>0</v>
      </c>
      <c r="X15" s="147">
        <f t="shared" si="17"/>
        <v>0</v>
      </c>
      <c r="Y15" s="148"/>
      <c r="Z15" s="147">
        <f t="shared" ref="Z15:AX15" si="26">Z67+Z127+Z157+Z348</f>
        <v>0</v>
      </c>
      <c r="AA15" s="147">
        <f t="shared" si="26"/>
        <v>0</v>
      </c>
      <c r="AB15" s="147">
        <f t="shared" si="26"/>
        <v>0</v>
      </c>
      <c r="AC15" s="147">
        <f t="shared" si="26"/>
        <v>0</v>
      </c>
      <c r="AD15" s="148"/>
      <c r="AE15" s="147">
        <f t="shared" si="26"/>
        <v>0</v>
      </c>
      <c r="AF15" s="147">
        <f t="shared" si="26"/>
        <v>0</v>
      </c>
      <c r="AG15" s="147">
        <f t="shared" si="26"/>
        <v>0</v>
      </c>
      <c r="AH15" s="147">
        <f t="shared" si="26"/>
        <v>0</v>
      </c>
      <c r="AI15" s="148"/>
      <c r="AJ15" s="147">
        <f t="shared" si="26"/>
        <v>0</v>
      </c>
      <c r="AK15" s="147">
        <f t="shared" si="26"/>
        <v>0</v>
      </c>
      <c r="AL15" s="147">
        <f t="shared" si="26"/>
        <v>0</v>
      </c>
      <c r="AM15" s="147">
        <f t="shared" si="26"/>
        <v>0</v>
      </c>
      <c r="AN15" s="148"/>
      <c r="AO15" s="147">
        <f t="shared" si="26"/>
        <v>0</v>
      </c>
      <c r="AP15" s="147">
        <f t="shared" si="26"/>
        <v>0</v>
      </c>
      <c r="AQ15" s="148"/>
      <c r="AR15" s="147">
        <f t="shared" si="26"/>
        <v>0</v>
      </c>
      <c r="AS15" s="147">
        <f t="shared" si="26"/>
        <v>0</v>
      </c>
      <c r="AT15" s="147">
        <f t="shared" si="26"/>
        <v>0</v>
      </c>
      <c r="AU15" s="147">
        <f t="shared" si="26"/>
        <v>0</v>
      </c>
      <c r="AV15" s="148"/>
      <c r="AW15" s="147">
        <f t="shared" si="26"/>
        <v>0</v>
      </c>
      <c r="AX15" s="147">
        <f t="shared" si="26"/>
        <v>0</v>
      </c>
      <c r="AY15" s="148"/>
      <c r="AZ15" s="352"/>
    </row>
    <row r="16" spans="1:53" ht="33.75" customHeight="1">
      <c r="A16" s="397"/>
      <c r="B16" s="398"/>
      <c r="C16" s="399"/>
      <c r="D16" s="169" t="s">
        <v>43</v>
      </c>
      <c r="E16" s="147">
        <f t="shared" si="14"/>
        <v>4369.7262599999995</v>
      </c>
      <c r="F16" s="147">
        <f t="shared" si="14"/>
        <v>2720.0402600000002</v>
      </c>
      <c r="G16" s="175">
        <f t="shared" si="15"/>
        <v>0.62247383432206127</v>
      </c>
      <c r="H16" s="147">
        <f t="shared" si="25"/>
        <v>0</v>
      </c>
      <c r="I16" s="147">
        <f t="shared" si="25"/>
        <v>0</v>
      </c>
      <c r="J16" s="148">
        <f t="shared" si="25"/>
        <v>0</v>
      </c>
      <c r="K16" s="147">
        <f t="shared" si="25"/>
        <v>404.63326000000001</v>
      </c>
      <c r="L16" s="147">
        <f t="shared" si="25"/>
        <v>404.63326000000001</v>
      </c>
      <c r="M16" s="148">
        <f t="shared" si="25"/>
        <v>1</v>
      </c>
      <c r="N16" s="147">
        <f t="shared" si="25"/>
        <v>1482.5930000000001</v>
      </c>
      <c r="O16" s="147">
        <f t="shared" si="25"/>
        <v>1482.5930000000001</v>
      </c>
      <c r="P16" s="148">
        <f>P68+P128+P158+P349</f>
        <v>1</v>
      </c>
      <c r="Q16" s="147">
        <f>Q68+Q128+Q158+Q349</f>
        <v>0</v>
      </c>
      <c r="R16" s="147">
        <f>R68+R128+R158+R349</f>
        <v>0</v>
      </c>
      <c r="S16" s="148"/>
      <c r="T16" s="147">
        <f t="shared" si="17"/>
        <v>0</v>
      </c>
      <c r="U16" s="147">
        <f t="shared" si="17"/>
        <v>0</v>
      </c>
      <c r="V16" s="148">
        <f t="shared" si="17"/>
        <v>0</v>
      </c>
      <c r="W16" s="147">
        <f t="shared" si="17"/>
        <v>0</v>
      </c>
      <c r="X16" s="147">
        <f t="shared" si="17"/>
        <v>0</v>
      </c>
      <c r="Y16" s="148"/>
      <c r="Z16" s="147">
        <f t="shared" ref="Z16:AX16" si="27">Z68+Z128+Z158+Z349</f>
        <v>0</v>
      </c>
      <c r="AA16" s="147">
        <f t="shared" si="27"/>
        <v>0</v>
      </c>
      <c r="AB16" s="147">
        <f t="shared" si="27"/>
        <v>0</v>
      </c>
      <c r="AC16" s="147">
        <f t="shared" si="27"/>
        <v>0</v>
      </c>
      <c r="AD16" s="148"/>
      <c r="AE16" s="147">
        <f t="shared" si="27"/>
        <v>390.37799999999999</v>
      </c>
      <c r="AF16" s="147">
        <f t="shared" si="27"/>
        <v>0</v>
      </c>
      <c r="AG16" s="147">
        <f t="shared" si="27"/>
        <v>0</v>
      </c>
      <c r="AH16" s="147">
        <f t="shared" si="27"/>
        <v>390.37799999999999</v>
      </c>
      <c r="AI16" s="168">
        <f>AH16/AE16*100</f>
        <v>100</v>
      </c>
      <c r="AJ16" s="147">
        <f t="shared" si="27"/>
        <v>442.43599999999998</v>
      </c>
      <c r="AK16" s="147">
        <f t="shared" si="27"/>
        <v>0</v>
      </c>
      <c r="AL16" s="147">
        <f t="shared" si="27"/>
        <v>0</v>
      </c>
      <c r="AM16" s="147">
        <f t="shared" si="27"/>
        <v>442.43599999999998</v>
      </c>
      <c r="AN16" s="148"/>
      <c r="AO16" s="147">
        <f t="shared" si="27"/>
        <v>0</v>
      </c>
      <c r="AP16" s="147">
        <f t="shared" si="27"/>
        <v>0</v>
      </c>
      <c r="AQ16" s="148"/>
      <c r="AR16" s="147">
        <f t="shared" si="27"/>
        <v>1649.6860000000001</v>
      </c>
      <c r="AS16" s="147">
        <f t="shared" si="27"/>
        <v>0</v>
      </c>
      <c r="AT16" s="147">
        <f t="shared" si="27"/>
        <v>0</v>
      </c>
      <c r="AU16" s="147">
        <f t="shared" si="27"/>
        <v>0</v>
      </c>
      <c r="AV16" s="148"/>
      <c r="AW16" s="147">
        <f t="shared" si="27"/>
        <v>0</v>
      </c>
      <c r="AX16" s="147">
        <f t="shared" si="27"/>
        <v>0</v>
      </c>
      <c r="AY16" s="148"/>
      <c r="AZ16" s="353"/>
    </row>
    <row r="17" spans="1:53" s="218" customFormat="1" ht="20.25" customHeight="1">
      <c r="A17" s="388" t="s">
        <v>310</v>
      </c>
      <c r="B17" s="389"/>
      <c r="C17" s="389"/>
      <c r="D17" s="389"/>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6"/>
      <c r="AZ17" s="390"/>
      <c r="BA17" s="217"/>
    </row>
    <row r="18" spans="1:53" s="218" customFormat="1" ht="20.25" customHeight="1">
      <c r="A18" s="385" t="s">
        <v>292</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7"/>
      <c r="BA18" s="217"/>
    </row>
    <row r="19" spans="1:53" s="218" customFormat="1" ht="20.25" customHeight="1">
      <c r="A19" s="400" t="s">
        <v>383</v>
      </c>
      <c r="B19" s="389"/>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217"/>
    </row>
    <row r="20" spans="1:53" ht="18.75" customHeight="1">
      <c r="A20" s="345" t="s">
        <v>261</v>
      </c>
      <c r="B20" s="348" t="s">
        <v>376</v>
      </c>
      <c r="C20" s="348" t="s">
        <v>301</v>
      </c>
      <c r="D20" s="174" t="s">
        <v>41</v>
      </c>
      <c r="E20" s="147">
        <f>E22+E23</f>
        <v>4500</v>
      </c>
      <c r="F20" s="147">
        <f>I20+L20+O20+R20+U20+X20+AA20+AF20+AK20+AP20+AS20+AX20</f>
        <v>0</v>
      </c>
      <c r="G20" s="175">
        <f>F20/E20</f>
        <v>0</v>
      </c>
      <c r="H20" s="168">
        <v>0</v>
      </c>
      <c r="I20" s="168">
        <v>0</v>
      </c>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f t="shared" ref="AP20:AX20" si="28">AP21+AP22+AP23+AP25+AP26</f>
        <v>0</v>
      </c>
      <c r="AQ20" s="168"/>
      <c r="AR20" s="168"/>
      <c r="AS20" s="168"/>
      <c r="AT20" s="168"/>
      <c r="AU20" s="168"/>
      <c r="AV20" s="168"/>
      <c r="AW20" s="147">
        <f>AW21+AW22+AW23</f>
        <v>4500</v>
      </c>
      <c r="AX20" s="168">
        <f t="shared" si="28"/>
        <v>0</v>
      </c>
      <c r="AY20" s="168">
        <f>AX20/AW20*100</f>
        <v>0</v>
      </c>
      <c r="AZ20" s="351"/>
    </row>
    <row r="21" spans="1:53" ht="31.2">
      <c r="A21" s="346"/>
      <c r="B21" s="349"/>
      <c r="C21" s="349"/>
      <c r="D21" s="176" t="s">
        <v>37</v>
      </c>
      <c r="E21" s="147">
        <f t="shared" ref="E21:E26" si="29">H21+K21+N21+Q21+T21+W21+Z21+AE21+AJ21+AO21+AR21+AW21</f>
        <v>0</v>
      </c>
      <c r="F21" s="147">
        <f t="shared" ref="F21:F26" si="30">I21+L21+O21+R21+U21+X21+AA21+AF21+AK21+AP21+AS21+AX21</f>
        <v>0</v>
      </c>
      <c r="G21" s="175"/>
      <c r="H21" s="148">
        <v>0</v>
      </c>
      <c r="I21" s="148">
        <v>0</v>
      </c>
      <c r="J21" s="171"/>
      <c r="K21" s="148"/>
      <c r="L21" s="148"/>
      <c r="M21" s="171"/>
      <c r="N21" s="148"/>
      <c r="O21" s="148"/>
      <c r="P21" s="173"/>
      <c r="Q21" s="148"/>
      <c r="R21" s="148"/>
      <c r="S21" s="171"/>
      <c r="T21" s="148"/>
      <c r="U21" s="148"/>
      <c r="V21" s="171"/>
      <c r="W21" s="148"/>
      <c r="X21" s="148"/>
      <c r="Y21" s="171"/>
      <c r="Z21" s="148"/>
      <c r="AA21" s="151"/>
      <c r="AB21" s="172"/>
      <c r="AC21" s="171"/>
      <c r="AD21" s="173"/>
      <c r="AE21" s="148"/>
      <c r="AF21" s="151"/>
      <c r="AG21" s="172"/>
      <c r="AH21" s="177"/>
      <c r="AI21" s="173"/>
      <c r="AJ21" s="148"/>
      <c r="AK21" s="151"/>
      <c r="AL21" s="172"/>
      <c r="AM21" s="177"/>
      <c r="AN21" s="173"/>
      <c r="AO21" s="178"/>
      <c r="AP21" s="148"/>
      <c r="AQ21" s="148"/>
      <c r="AR21" s="148"/>
      <c r="AS21" s="149"/>
      <c r="AT21" s="172"/>
      <c r="AU21" s="177"/>
      <c r="AV21" s="173"/>
      <c r="AW21" s="147">
        <f t="shared" ref="AW21" si="31">AZ21+BC21+BF21+BI21+BL21+BO21+BR21+BW21+CB21+CG21+CJ21+CO21</f>
        <v>0</v>
      </c>
      <c r="AX21" s="150"/>
      <c r="AY21" s="173"/>
      <c r="AZ21" s="352"/>
    </row>
    <row r="22" spans="1:53" ht="64.5" customHeight="1">
      <c r="A22" s="346"/>
      <c r="B22" s="349"/>
      <c r="C22" s="349"/>
      <c r="D22" s="179" t="s">
        <v>2</v>
      </c>
      <c r="E22" s="277">
        <v>4005</v>
      </c>
      <c r="F22" s="147">
        <f t="shared" si="30"/>
        <v>0</v>
      </c>
      <c r="G22" s="175">
        <f t="shared" ref="G22:G65" si="32">F22/E22</f>
        <v>0</v>
      </c>
      <c r="H22" s="153">
        <v>0</v>
      </c>
      <c r="I22" s="153">
        <v>0</v>
      </c>
      <c r="J22" s="154"/>
      <c r="K22" s="153"/>
      <c r="L22" s="153"/>
      <c r="M22" s="154"/>
      <c r="N22" s="153"/>
      <c r="O22" s="153"/>
      <c r="P22" s="181"/>
      <c r="Q22" s="153"/>
      <c r="R22" s="153"/>
      <c r="S22" s="154"/>
      <c r="T22" s="153"/>
      <c r="U22" s="153"/>
      <c r="V22" s="154"/>
      <c r="W22" s="153"/>
      <c r="X22" s="153"/>
      <c r="Y22" s="154"/>
      <c r="Z22" s="153"/>
      <c r="AA22" s="157"/>
      <c r="AB22" s="158"/>
      <c r="AC22" s="154"/>
      <c r="AD22" s="181"/>
      <c r="AE22" s="153"/>
      <c r="AF22" s="157"/>
      <c r="AG22" s="158"/>
      <c r="AH22" s="182"/>
      <c r="AI22" s="181"/>
      <c r="AJ22" s="153"/>
      <c r="AK22" s="157"/>
      <c r="AL22" s="158"/>
      <c r="AM22" s="182"/>
      <c r="AN22" s="181"/>
      <c r="AO22" s="160"/>
      <c r="AP22" s="154"/>
      <c r="AQ22" s="154"/>
      <c r="AR22" s="153"/>
      <c r="AS22" s="155"/>
      <c r="AT22" s="158"/>
      <c r="AU22" s="182"/>
      <c r="AV22" s="181"/>
      <c r="AW22" s="277">
        <v>4005</v>
      </c>
      <c r="AX22" s="156"/>
      <c r="AY22" s="181"/>
      <c r="AZ22" s="352"/>
    </row>
    <row r="23" spans="1:53" ht="21.75" customHeight="1">
      <c r="A23" s="346"/>
      <c r="B23" s="349"/>
      <c r="C23" s="349"/>
      <c r="D23" s="296" t="s">
        <v>284</v>
      </c>
      <c r="E23" s="277">
        <v>495</v>
      </c>
      <c r="F23" s="147">
        <f t="shared" si="30"/>
        <v>0</v>
      </c>
      <c r="G23" s="175">
        <f t="shared" si="32"/>
        <v>0</v>
      </c>
      <c r="H23" s="153">
        <v>0</v>
      </c>
      <c r="I23" s="153">
        <v>0</v>
      </c>
      <c r="J23" s="154"/>
      <c r="K23" s="153"/>
      <c r="L23" s="153"/>
      <c r="M23" s="154"/>
      <c r="N23" s="153"/>
      <c r="O23" s="153"/>
      <c r="P23" s="181"/>
      <c r="Q23" s="153"/>
      <c r="R23" s="153"/>
      <c r="S23" s="154"/>
      <c r="T23" s="153"/>
      <c r="U23" s="153"/>
      <c r="V23" s="154"/>
      <c r="W23" s="153"/>
      <c r="X23" s="153"/>
      <c r="Y23" s="154"/>
      <c r="Z23" s="153"/>
      <c r="AA23" s="157"/>
      <c r="AB23" s="158"/>
      <c r="AC23" s="154"/>
      <c r="AD23" s="181"/>
      <c r="AE23" s="153"/>
      <c r="AF23" s="157"/>
      <c r="AG23" s="158"/>
      <c r="AH23" s="182"/>
      <c r="AI23" s="181"/>
      <c r="AJ23" s="153"/>
      <c r="AK23" s="157"/>
      <c r="AL23" s="158"/>
      <c r="AM23" s="182"/>
      <c r="AN23" s="181"/>
      <c r="AO23" s="153"/>
      <c r="AP23" s="182"/>
      <c r="AQ23" s="181"/>
      <c r="AR23" s="153"/>
      <c r="AS23" s="157"/>
      <c r="AT23" s="158"/>
      <c r="AU23" s="182"/>
      <c r="AV23" s="181"/>
      <c r="AW23" s="277">
        <v>495</v>
      </c>
      <c r="AX23" s="156"/>
      <c r="AY23" s="159"/>
      <c r="AZ23" s="352"/>
    </row>
    <row r="24" spans="1:53" ht="87.75" customHeight="1">
      <c r="A24" s="346"/>
      <c r="B24" s="349"/>
      <c r="C24" s="349"/>
      <c r="D24" s="296" t="s">
        <v>289</v>
      </c>
      <c r="E24" s="277"/>
      <c r="F24" s="147">
        <f t="shared" si="30"/>
        <v>0</v>
      </c>
      <c r="G24" s="175"/>
      <c r="H24" s="162">
        <v>0</v>
      </c>
      <c r="I24" s="162">
        <v>0</v>
      </c>
      <c r="J24" s="161"/>
      <c r="K24" s="162"/>
      <c r="L24" s="162"/>
      <c r="M24" s="161"/>
      <c r="N24" s="162"/>
      <c r="O24" s="162"/>
      <c r="P24" s="167"/>
      <c r="Q24" s="162"/>
      <c r="R24" s="162"/>
      <c r="S24" s="161"/>
      <c r="T24" s="162"/>
      <c r="U24" s="162"/>
      <c r="V24" s="161"/>
      <c r="W24" s="162"/>
      <c r="X24" s="162"/>
      <c r="Y24" s="161"/>
      <c r="Z24" s="162"/>
      <c r="AA24" s="164"/>
      <c r="AB24" s="165"/>
      <c r="AC24" s="161"/>
      <c r="AD24" s="167"/>
      <c r="AE24" s="162"/>
      <c r="AF24" s="164"/>
      <c r="AG24" s="165"/>
      <c r="AH24" s="185"/>
      <c r="AI24" s="167"/>
      <c r="AJ24" s="162"/>
      <c r="AK24" s="164"/>
      <c r="AL24" s="165"/>
      <c r="AM24" s="185"/>
      <c r="AN24" s="167"/>
      <c r="AO24" s="162"/>
      <c r="AP24" s="185"/>
      <c r="AQ24" s="167"/>
      <c r="AR24" s="162"/>
      <c r="AS24" s="166"/>
      <c r="AT24" s="165"/>
      <c r="AU24" s="185"/>
      <c r="AV24" s="167"/>
      <c r="AW24" s="277"/>
      <c r="AX24" s="163"/>
      <c r="AY24" s="167"/>
      <c r="AZ24" s="352"/>
    </row>
    <row r="25" spans="1:53" ht="21.75" customHeight="1">
      <c r="A25" s="346"/>
      <c r="B25" s="349"/>
      <c r="C25" s="349"/>
      <c r="D25" s="296" t="s">
        <v>285</v>
      </c>
      <c r="E25" s="147">
        <f t="shared" si="29"/>
        <v>0</v>
      </c>
      <c r="F25" s="147">
        <f t="shared" si="30"/>
        <v>0</v>
      </c>
      <c r="G25" s="175"/>
      <c r="H25" s="162">
        <v>0</v>
      </c>
      <c r="I25" s="162">
        <v>0</v>
      </c>
      <c r="J25" s="161"/>
      <c r="K25" s="162"/>
      <c r="L25" s="162"/>
      <c r="M25" s="161"/>
      <c r="N25" s="162"/>
      <c r="O25" s="162"/>
      <c r="P25" s="167"/>
      <c r="Q25" s="162"/>
      <c r="R25" s="162"/>
      <c r="S25" s="161"/>
      <c r="T25" s="162"/>
      <c r="U25" s="162"/>
      <c r="V25" s="161"/>
      <c r="W25" s="162"/>
      <c r="X25" s="162"/>
      <c r="Y25" s="161"/>
      <c r="Z25" s="162"/>
      <c r="AA25" s="164"/>
      <c r="AB25" s="165"/>
      <c r="AC25" s="161"/>
      <c r="AD25" s="167"/>
      <c r="AE25" s="162"/>
      <c r="AF25" s="164"/>
      <c r="AG25" s="165"/>
      <c r="AH25" s="185"/>
      <c r="AI25" s="167"/>
      <c r="AJ25" s="162"/>
      <c r="AK25" s="164"/>
      <c r="AL25" s="165"/>
      <c r="AM25" s="185"/>
      <c r="AN25" s="167"/>
      <c r="AO25" s="162"/>
      <c r="AP25" s="185"/>
      <c r="AQ25" s="167"/>
      <c r="AR25" s="162"/>
      <c r="AS25" s="166"/>
      <c r="AT25" s="165"/>
      <c r="AU25" s="185"/>
      <c r="AV25" s="167"/>
      <c r="AW25" s="162"/>
      <c r="AX25" s="163"/>
      <c r="AY25" s="167"/>
      <c r="AZ25" s="352"/>
    </row>
    <row r="26" spans="1:53" ht="33.75" customHeight="1">
      <c r="A26" s="347"/>
      <c r="B26" s="350"/>
      <c r="C26" s="350"/>
      <c r="D26" s="169" t="s">
        <v>43</v>
      </c>
      <c r="E26" s="147">
        <f t="shared" si="29"/>
        <v>0</v>
      </c>
      <c r="F26" s="147">
        <f t="shared" si="30"/>
        <v>0</v>
      </c>
      <c r="G26" s="175"/>
      <c r="H26" s="148">
        <v>0</v>
      </c>
      <c r="I26" s="148">
        <v>0</v>
      </c>
      <c r="J26" s="171"/>
      <c r="K26" s="148"/>
      <c r="L26" s="148"/>
      <c r="M26" s="171"/>
      <c r="N26" s="148"/>
      <c r="O26" s="148"/>
      <c r="P26" s="173"/>
      <c r="Q26" s="148"/>
      <c r="R26" s="148"/>
      <c r="S26" s="171"/>
      <c r="T26" s="148"/>
      <c r="U26" s="148"/>
      <c r="V26" s="171"/>
      <c r="W26" s="148"/>
      <c r="X26" s="148"/>
      <c r="Y26" s="171"/>
      <c r="Z26" s="148"/>
      <c r="AA26" s="151"/>
      <c r="AB26" s="172"/>
      <c r="AC26" s="171"/>
      <c r="AD26" s="173"/>
      <c r="AE26" s="148"/>
      <c r="AF26" s="151"/>
      <c r="AG26" s="172"/>
      <c r="AH26" s="177"/>
      <c r="AI26" s="173"/>
      <c r="AJ26" s="148"/>
      <c r="AK26" s="151"/>
      <c r="AL26" s="172"/>
      <c r="AM26" s="177"/>
      <c r="AN26" s="173"/>
      <c r="AO26" s="148"/>
      <c r="AP26" s="177"/>
      <c r="AQ26" s="173"/>
      <c r="AR26" s="148"/>
      <c r="AS26" s="149"/>
      <c r="AT26" s="172"/>
      <c r="AU26" s="177"/>
      <c r="AV26" s="173"/>
      <c r="AW26" s="148"/>
      <c r="AX26" s="148"/>
      <c r="AY26" s="173"/>
      <c r="AZ26" s="353"/>
    </row>
    <row r="27" spans="1:53" ht="18.75" hidden="1" customHeight="1">
      <c r="A27" s="345" t="s">
        <v>296</v>
      </c>
      <c r="B27" s="348" t="s">
        <v>293</v>
      </c>
      <c r="C27" s="348" t="s">
        <v>301</v>
      </c>
      <c r="D27" s="174" t="s">
        <v>41</v>
      </c>
      <c r="E27" s="147"/>
      <c r="F27" s="147"/>
      <c r="G27" s="175" t="e">
        <f t="shared" si="32"/>
        <v>#DIV/0!</v>
      </c>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f t="shared" ref="AF27" si="33">AF28+AF29+AF30+AF32+AF33</f>
        <v>0</v>
      </c>
      <c r="AG27" s="168">
        <f t="shared" ref="AG27" si="34">AG28+AG29+AG30+AG32+AG33</f>
        <v>0</v>
      </c>
      <c r="AH27" s="168">
        <f t="shared" ref="AH27" si="35">AH28+AH29+AH30+AH32+AH33</f>
        <v>0</v>
      </c>
      <c r="AI27" s="168" t="e">
        <f>AH27/AE27*100</f>
        <v>#DIV/0!</v>
      </c>
      <c r="AJ27" s="168">
        <f t="shared" ref="AJ27" si="36">AJ28+AJ29+AJ30+AJ32+AJ33</f>
        <v>5</v>
      </c>
      <c r="AK27" s="168">
        <f t="shared" ref="AK27" si="37">AK28+AK29+AK30+AK32+AK33</f>
        <v>0</v>
      </c>
      <c r="AL27" s="168">
        <f t="shared" ref="AL27" si="38">AL28+AL29+AL30+AL32+AL33</f>
        <v>0</v>
      </c>
      <c r="AM27" s="168">
        <f t="shared" ref="AM27" si="39">AM28+AM29+AM30+AM32+AM33</f>
        <v>0</v>
      </c>
      <c r="AN27" s="168">
        <f>AM27/AJ27*100</f>
        <v>0</v>
      </c>
      <c r="AO27" s="168">
        <f t="shared" ref="AO27" si="40">AO28+AO29+AO30+AO32+AO33</f>
        <v>0</v>
      </c>
      <c r="AP27" s="168">
        <f t="shared" ref="AP27" si="41">AP28+AP29+AP30+AP32+AP33</f>
        <v>0</v>
      </c>
      <c r="AQ27" s="168" t="e">
        <f>AP27/AO27*100</f>
        <v>#DIV/0!</v>
      </c>
      <c r="AR27" s="168">
        <f t="shared" ref="AR27" si="42">AR28+AR29+AR30+AR32+AR33</f>
        <v>0</v>
      </c>
      <c r="AS27" s="168">
        <f t="shared" ref="AS27" si="43">AS28+AS29+AS30+AS32+AS33</f>
        <v>0</v>
      </c>
      <c r="AT27" s="168">
        <f t="shared" ref="AT27" si="44">AT28+AT29+AT30+AT32+AT33</f>
        <v>0</v>
      </c>
      <c r="AU27" s="168">
        <f t="shared" ref="AU27" si="45">AU28+AU29+AU30+AU32+AU33</f>
        <v>0</v>
      </c>
      <c r="AV27" s="168" t="e">
        <f>AU27/AR27*100</f>
        <v>#DIV/0!</v>
      </c>
      <c r="AW27" s="168">
        <f t="shared" ref="AW27" si="46">AW28+AW29+AW30+AW32+AW33</f>
        <v>0</v>
      </c>
      <c r="AX27" s="168">
        <f t="shared" ref="AX27" si="47">AX28+AX29+AX30+AX32+AX33</f>
        <v>0</v>
      </c>
      <c r="AY27" s="168" t="e">
        <f>AX27/AW27*100</f>
        <v>#DIV/0!</v>
      </c>
      <c r="AZ27" s="351"/>
    </row>
    <row r="28" spans="1:53" ht="31.2" hidden="1">
      <c r="A28" s="346"/>
      <c r="B28" s="349"/>
      <c r="C28" s="349"/>
      <c r="D28" s="176" t="s">
        <v>37</v>
      </c>
      <c r="E28" s="147"/>
      <c r="F28" s="147"/>
      <c r="G28" s="175" t="e">
        <f t="shared" si="32"/>
        <v>#DIV/0!</v>
      </c>
      <c r="H28" s="148"/>
      <c r="I28" s="148"/>
      <c r="J28" s="171"/>
      <c r="K28" s="148"/>
      <c r="L28" s="148"/>
      <c r="M28" s="171"/>
      <c r="N28" s="148"/>
      <c r="O28" s="148"/>
      <c r="P28" s="173"/>
      <c r="Q28" s="148"/>
      <c r="R28" s="148"/>
      <c r="S28" s="171"/>
      <c r="T28" s="148"/>
      <c r="U28" s="148"/>
      <c r="V28" s="171"/>
      <c r="W28" s="148"/>
      <c r="X28" s="148"/>
      <c r="Y28" s="171"/>
      <c r="Z28" s="148"/>
      <c r="AA28" s="151"/>
      <c r="AB28" s="172"/>
      <c r="AC28" s="171"/>
      <c r="AD28" s="173"/>
      <c r="AE28" s="148"/>
      <c r="AF28" s="151"/>
      <c r="AG28" s="172"/>
      <c r="AH28" s="177"/>
      <c r="AI28" s="173"/>
      <c r="AJ28" s="148"/>
      <c r="AK28" s="151"/>
      <c r="AL28" s="172"/>
      <c r="AM28" s="177"/>
      <c r="AN28" s="173"/>
      <c r="AO28" s="178"/>
      <c r="AP28" s="148"/>
      <c r="AQ28" s="148"/>
      <c r="AR28" s="148"/>
      <c r="AS28" s="149"/>
      <c r="AT28" s="172"/>
      <c r="AU28" s="177"/>
      <c r="AV28" s="173"/>
      <c r="AW28" s="148"/>
      <c r="AX28" s="150"/>
      <c r="AY28" s="173"/>
      <c r="AZ28" s="352"/>
    </row>
    <row r="29" spans="1:53" ht="64.5" hidden="1" customHeight="1">
      <c r="A29" s="346"/>
      <c r="B29" s="349"/>
      <c r="C29" s="349"/>
      <c r="D29" s="179" t="s">
        <v>2</v>
      </c>
      <c r="E29" s="147"/>
      <c r="F29" s="147"/>
      <c r="G29" s="175" t="e">
        <f t="shared" si="32"/>
        <v>#DIV/0!</v>
      </c>
      <c r="H29" s="153"/>
      <c r="I29" s="153"/>
      <c r="J29" s="154"/>
      <c r="K29" s="153"/>
      <c r="L29" s="153"/>
      <c r="M29" s="154"/>
      <c r="N29" s="153"/>
      <c r="O29" s="153"/>
      <c r="P29" s="181"/>
      <c r="Q29" s="153"/>
      <c r="R29" s="153"/>
      <c r="S29" s="154"/>
      <c r="T29" s="153"/>
      <c r="U29" s="153"/>
      <c r="V29" s="154"/>
      <c r="W29" s="153"/>
      <c r="X29" s="153"/>
      <c r="Y29" s="154"/>
      <c r="Z29" s="153"/>
      <c r="AA29" s="157"/>
      <c r="AB29" s="158"/>
      <c r="AC29" s="154"/>
      <c r="AD29" s="181"/>
      <c r="AE29" s="153"/>
      <c r="AF29" s="157"/>
      <c r="AG29" s="158"/>
      <c r="AH29" s="182"/>
      <c r="AI29" s="181"/>
      <c r="AJ29" s="153"/>
      <c r="AK29" s="157"/>
      <c r="AL29" s="158"/>
      <c r="AM29" s="182"/>
      <c r="AN29" s="181"/>
      <c r="AO29" s="160"/>
      <c r="AP29" s="154"/>
      <c r="AQ29" s="154"/>
      <c r="AR29" s="153"/>
      <c r="AS29" s="155"/>
      <c r="AT29" s="158"/>
      <c r="AU29" s="182"/>
      <c r="AV29" s="181"/>
      <c r="AW29" s="153"/>
      <c r="AX29" s="156"/>
      <c r="AY29" s="181"/>
      <c r="AZ29" s="352"/>
    </row>
    <row r="30" spans="1:53" ht="21.75" hidden="1" customHeight="1">
      <c r="A30" s="346"/>
      <c r="B30" s="349"/>
      <c r="C30" s="349"/>
      <c r="D30" s="296" t="s">
        <v>284</v>
      </c>
      <c r="E30" s="147"/>
      <c r="F30" s="147"/>
      <c r="G30" s="175" t="e">
        <f t="shared" si="32"/>
        <v>#DIV/0!</v>
      </c>
      <c r="H30" s="153"/>
      <c r="I30" s="153"/>
      <c r="J30" s="154"/>
      <c r="K30" s="153"/>
      <c r="L30" s="153"/>
      <c r="M30" s="154"/>
      <c r="N30" s="153"/>
      <c r="O30" s="153"/>
      <c r="P30" s="181"/>
      <c r="Q30" s="153"/>
      <c r="R30" s="153"/>
      <c r="S30" s="154"/>
      <c r="T30" s="153"/>
      <c r="U30" s="153"/>
      <c r="V30" s="154"/>
      <c r="W30" s="153"/>
      <c r="X30" s="153"/>
      <c r="Y30" s="154"/>
      <c r="Z30" s="153"/>
      <c r="AA30" s="157"/>
      <c r="AB30" s="158"/>
      <c r="AC30" s="154"/>
      <c r="AD30" s="181"/>
      <c r="AE30" s="153"/>
      <c r="AF30" s="157"/>
      <c r="AG30" s="158"/>
      <c r="AH30" s="182"/>
      <c r="AI30" s="181"/>
      <c r="AJ30" s="153">
        <v>5</v>
      </c>
      <c r="AK30" s="157"/>
      <c r="AL30" s="158"/>
      <c r="AM30" s="182"/>
      <c r="AN30" s="181"/>
      <c r="AO30" s="153"/>
      <c r="AP30" s="182"/>
      <c r="AQ30" s="181"/>
      <c r="AR30" s="153"/>
      <c r="AS30" s="157"/>
      <c r="AT30" s="158"/>
      <c r="AU30" s="182"/>
      <c r="AV30" s="181"/>
      <c r="AW30" s="153"/>
      <c r="AX30" s="156"/>
      <c r="AY30" s="159"/>
      <c r="AZ30" s="352"/>
    </row>
    <row r="31" spans="1:53" ht="87.75" hidden="1" customHeight="1">
      <c r="A31" s="346"/>
      <c r="B31" s="349"/>
      <c r="C31" s="349"/>
      <c r="D31" s="296" t="s">
        <v>289</v>
      </c>
      <c r="E31" s="147"/>
      <c r="F31" s="147"/>
      <c r="G31" s="175" t="e">
        <f t="shared" si="32"/>
        <v>#DIV/0!</v>
      </c>
      <c r="H31" s="162"/>
      <c r="I31" s="162"/>
      <c r="J31" s="161"/>
      <c r="K31" s="162"/>
      <c r="L31" s="162"/>
      <c r="M31" s="161"/>
      <c r="N31" s="162"/>
      <c r="O31" s="162"/>
      <c r="P31" s="167"/>
      <c r="Q31" s="162"/>
      <c r="R31" s="162"/>
      <c r="S31" s="161"/>
      <c r="T31" s="162"/>
      <c r="U31" s="162"/>
      <c r="V31" s="161"/>
      <c r="W31" s="162"/>
      <c r="X31" s="162"/>
      <c r="Y31" s="161"/>
      <c r="Z31" s="162"/>
      <c r="AA31" s="164"/>
      <c r="AB31" s="165"/>
      <c r="AC31" s="161"/>
      <c r="AD31" s="167"/>
      <c r="AE31" s="162"/>
      <c r="AF31" s="164"/>
      <c r="AG31" s="165"/>
      <c r="AH31" s="185"/>
      <c r="AI31" s="167"/>
      <c r="AJ31" s="162"/>
      <c r="AK31" s="164"/>
      <c r="AL31" s="165"/>
      <c r="AM31" s="185"/>
      <c r="AN31" s="167"/>
      <c r="AO31" s="162"/>
      <c r="AP31" s="185"/>
      <c r="AQ31" s="167"/>
      <c r="AR31" s="162"/>
      <c r="AS31" s="166"/>
      <c r="AT31" s="165"/>
      <c r="AU31" s="185"/>
      <c r="AV31" s="167"/>
      <c r="AW31" s="162"/>
      <c r="AX31" s="163"/>
      <c r="AY31" s="167"/>
      <c r="AZ31" s="352"/>
    </row>
    <row r="32" spans="1:53" ht="21.75" hidden="1" customHeight="1">
      <c r="A32" s="346"/>
      <c r="B32" s="349"/>
      <c r="C32" s="349"/>
      <c r="D32" s="296" t="s">
        <v>285</v>
      </c>
      <c r="E32" s="147"/>
      <c r="F32" s="147"/>
      <c r="G32" s="175" t="e">
        <f t="shared" si="32"/>
        <v>#DIV/0!</v>
      </c>
      <c r="H32" s="162"/>
      <c r="I32" s="162"/>
      <c r="J32" s="161"/>
      <c r="K32" s="162"/>
      <c r="L32" s="162"/>
      <c r="M32" s="161"/>
      <c r="N32" s="162"/>
      <c r="O32" s="162"/>
      <c r="P32" s="167"/>
      <c r="Q32" s="162"/>
      <c r="R32" s="162"/>
      <c r="S32" s="161"/>
      <c r="T32" s="162"/>
      <c r="U32" s="162"/>
      <c r="V32" s="161"/>
      <c r="W32" s="162"/>
      <c r="X32" s="162"/>
      <c r="Y32" s="161"/>
      <c r="Z32" s="162"/>
      <c r="AA32" s="164"/>
      <c r="AB32" s="165"/>
      <c r="AC32" s="161"/>
      <c r="AD32" s="167"/>
      <c r="AE32" s="162"/>
      <c r="AF32" s="164"/>
      <c r="AG32" s="165"/>
      <c r="AH32" s="185"/>
      <c r="AI32" s="167"/>
      <c r="AJ32" s="162"/>
      <c r="AK32" s="164"/>
      <c r="AL32" s="165"/>
      <c r="AM32" s="185"/>
      <c r="AN32" s="167"/>
      <c r="AO32" s="162"/>
      <c r="AP32" s="185"/>
      <c r="AQ32" s="167"/>
      <c r="AR32" s="162"/>
      <c r="AS32" s="166"/>
      <c r="AT32" s="165"/>
      <c r="AU32" s="185"/>
      <c r="AV32" s="167"/>
      <c r="AW32" s="162"/>
      <c r="AX32" s="163"/>
      <c r="AY32" s="167"/>
      <c r="AZ32" s="352"/>
    </row>
    <row r="33" spans="1:52" ht="33.75" hidden="1" customHeight="1">
      <c r="A33" s="347"/>
      <c r="B33" s="350"/>
      <c r="C33" s="350"/>
      <c r="D33" s="169" t="s">
        <v>43</v>
      </c>
      <c r="E33" s="147"/>
      <c r="F33" s="147"/>
      <c r="G33" s="175" t="e">
        <f t="shared" si="32"/>
        <v>#DIV/0!</v>
      </c>
      <c r="H33" s="148"/>
      <c r="I33" s="148"/>
      <c r="J33" s="171"/>
      <c r="K33" s="148"/>
      <c r="L33" s="148"/>
      <c r="M33" s="171"/>
      <c r="N33" s="148"/>
      <c r="O33" s="148"/>
      <c r="P33" s="173"/>
      <c r="Q33" s="148"/>
      <c r="R33" s="148"/>
      <c r="S33" s="171"/>
      <c r="T33" s="148"/>
      <c r="U33" s="148"/>
      <c r="V33" s="171"/>
      <c r="W33" s="148"/>
      <c r="X33" s="148"/>
      <c r="Y33" s="171"/>
      <c r="Z33" s="148"/>
      <c r="AA33" s="151"/>
      <c r="AB33" s="172"/>
      <c r="AC33" s="171"/>
      <c r="AD33" s="173"/>
      <c r="AE33" s="148"/>
      <c r="AF33" s="151"/>
      <c r="AG33" s="172"/>
      <c r="AH33" s="177"/>
      <c r="AI33" s="173"/>
      <c r="AJ33" s="148"/>
      <c r="AK33" s="151"/>
      <c r="AL33" s="172"/>
      <c r="AM33" s="177"/>
      <c r="AN33" s="173"/>
      <c r="AO33" s="148"/>
      <c r="AP33" s="177"/>
      <c r="AQ33" s="173"/>
      <c r="AR33" s="148"/>
      <c r="AS33" s="149"/>
      <c r="AT33" s="172"/>
      <c r="AU33" s="177"/>
      <c r="AV33" s="173"/>
      <c r="AW33" s="148"/>
      <c r="AX33" s="148"/>
      <c r="AY33" s="173"/>
      <c r="AZ33" s="353"/>
    </row>
    <row r="34" spans="1:52" ht="18.75" hidden="1" customHeight="1">
      <c r="A34" s="345" t="s">
        <v>297</v>
      </c>
      <c r="B34" s="348" t="s">
        <v>294</v>
      </c>
      <c r="C34" s="348" t="s">
        <v>301</v>
      </c>
      <c r="D34" s="174" t="s">
        <v>41</v>
      </c>
      <c r="E34" s="147"/>
      <c r="F34" s="147"/>
      <c r="G34" s="175" t="e">
        <f t="shared" si="32"/>
        <v>#DIV/0!</v>
      </c>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f t="shared" ref="AF34" si="48">AF35+AF36+AF37+AF39+AF40</f>
        <v>0</v>
      </c>
      <c r="AG34" s="168">
        <f t="shared" ref="AG34" si="49">AG35+AG36+AG37+AG39+AG40</f>
        <v>0</v>
      </c>
      <c r="AH34" s="168">
        <f t="shared" ref="AH34" si="50">AH35+AH36+AH37+AH39+AH40</f>
        <v>0</v>
      </c>
      <c r="AI34" s="168" t="e">
        <f>AH34/AE34*100</f>
        <v>#DIV/0!</v>
      </c>
      <c r="AJ34" s="168">
        <f t="shared" ref="AJ34" si="51">AJ35+AJ36+AJ37+AJ39+AJ40</f>
        <v>5</v>
      </c>
      <c r="AK34" s="168">
        <f t="shared" ref="AK34" si="52">AK35+AK36+AK37+AK39+AK40</f>
        <v>0</v>
      </c>
      <c r="AL34" s="168">
        <f t="shared" ref="AL34" si="53">AL35+AL36+AL37+AL39+AL40</f>
        <v>0</v>
      </c>
      <c r="AM34" s="168">
        <f t="shared" ref="AM34" si="54">AM35+AM36+AM37+AM39+AM40</f>
        <v>0</v>
      </c>
      <c r="AN34" s="168">
        <f>AM34/AJ34*100</f>
        <v>0</v>
      </c>
      <c r="AO34" s="168">
        <f t="shared" ref="AO34" si="55">AO35+AO36+AO37+AO39+AO40</f>
        <v>0</v>
      </c>
      <c r="AP34" s="168">
        <f t="shared" ref="AP34" si="56">AP35+AP36+AP37+AP39+AP40</f>
        <v>0</v>
      </c>
      <c r="AQ34" s="168" t="e">
        <f>AP34/AO34*100</f>
        <v>#DIV/0!</v>
      </c>
      <c r="AR34" s="168">
        <f t="shared" ref="AR34" si="57">AR35+AR36+AR37+AR39+AR40</f>
        <v>0</v>
      </c>
      <c r="AS34" s="168">
        <f t="shared" ref="AS34" si="58">AS35+AS36+AS37+AS39+AS40</f>
        <v>0</v>
      </c>
      <c r="AT34" s="168">
        <f t="shared" ref="AT34" si="59">AT35+AT36+AT37+AT39+AT40</f>
        <v>0</v>
      </c>
      <c r="AU34" s="168">
        <f t="shared" ref="AU34" si="60">AU35+AU36+AU37+AU39+AU40</f>
        <v>0</v>
      </c>
      <c r="AV34" s="168" t="e">
        <f>AU34/AR34*100</f>
        <v>#DIV/0!</v>
      </c>
      <c r="AW34" s="168">
        <f t="shared" ref="AW34" si="61">AW35+AW36+AW37+AW39+AW40</f>
        <v>0</v>
      </c>
      <c r="AX34" s="168">
        <f t="shared" ref="AX34" si="62">AX35+AX36+AX37+AX39+AX40</f>
        <v>0</v>
      </c>
      <c r="AY34" s="168" t="e">
        <f>AX34/AW34*100</f>
        <v>#DIV/0!</v>
      </c>
      <c r="AZ34" s="351"/>
    </row>
    <row r="35" spans="1:52" ht="7.5" hidden="1" customHeight="1">
      <c r="A35" s="346"/>
      <c r="B35" s="349"/>
      <c r="C35" s="349"/>
      <c r="D35" s="176" t="s">
        <v>37</v>
      </c>
      <c r="E35" s="147"/>
      <c r="F35" s="147"/>
      <c r="G35" s="175" t="e">
        <f t="shared" si="32"/>
        <v>#DIV/0!</v>
      </c>
      <c r="H35" s="148"/>
      <c r="I35" s="148"/>
      <c r="J35" s="171"/>
      <c r="K35" s="148"/>
      <c r="L35" s="148"/>
      <c r="M35" s="171"/>
      <c r="N35" s="148"/>
      <c r="O35" s="148"/>
      <c r="P35" s="173"/>
      <c r="Q35" s="148"/>
      <c r="R35" s="148"/>
      <c r="S35" s="171"/>
      <c r="T35" s="148"/>
      <c r="U35" s="148"/>
      <c r="V35" s="171"/>
      <c r="W35" s="148"/>
      <c r="X35" s="148"/>
      <c r="Y35" s="171"/>
      <c r="Z35" s="148"/>
      <c r="AA35" s="151"/>
      <c r="AB35" s="172"/>
      <c r="AC35" s="171"/>
      <c r="AD35" s="173"/>
      <c r="AE35" s="148"/>
      <c r="AF35" s="151"/>
      <c r="AG35" s="172"/>
      <c r="AH35" s="177"/>
      <c r="AI35" s="173"/>
      <c r="AJ35" s="148"/>
      <c r="AK35" s="151"/>
      <c r="AL35" s="172"/>
      <c r="AM35" s="177"/>
      <c r="AN35" s="173"/>
      <c r="AO35" s="178"/>
      <c r="AP35" s="148"/>
      <c r="AQ35" s="148"/>
      <c r="AR35" s="148"/>
      <c r="AS35" s="149"/>
      <c r="AT35" s="172"/>
      <c r="AU35" s="177"/>
      <c r="AV35" s="173"/>
      <c r="AW35" s="148"/>
      <c r="AX35" s="150"/>
      <c r="AY35" s="173"/>
      <c r="AZ35" s="352"/>
    </row>
    <row r="36" spans="1:52" ht="64.5" hidden="1" customHeight="1">
      <c r="A36" s="346"/>
      <c r="B36" s="349"/>
      <c r="C36" s="349"/>
      <c r="D36" s="179" t="s">
        <v>2</v>
      </c>
      <c r="E36" s="147"/>
      <c r="F36" s="147"/>
      <c r="G36" s="175" t="e">
        <f t="shared" si="32"/>
        <v>#DIV/0!</v>
      </c>
      <c r="H36" s="153"/>
      <c r="I36" s="153"/>
      <c r="J36" s="154"/>
      <c r="K36" s="153"/>
      <c r="L36" s="153"/>
      <c r="M36" s="154"/>
      <c r="N36" s="153"/>
      <c r="O36" s="153"/>
      <c r="P36" s="181"/>
      <c r="Q36" s="153"/>
      <c r="R36" s="153"/>
      <c r="S36" s="154"/>
      <c r="T36" s="153"/>
      <c r="U36" s="153"/>
      <c r="V36" s="154"/>
      <c r="W36" s="153"/>
      <c r="X36" s="153"/>
      <c r="Y36" s="154"/>
      <c r="Z36" s="153"/>
      <c r="AA36" s="157"/>
      <c r="AB36" s="158"/>
      <c r="AC36" s="154"/>
      <c r="AD36" s="181"/>
      <c r="AE36" s="153"/>
      <c r="AF36" s="157"/>
      <c r="AG36" s="158"/>
      <c r="AH36" s="182"/>
      <c r="AI36" s="181"/>
      <c r="AJ36" s="153"/>
      <c r="AK36" s="157"/>
      <c r="AL36" s="158"/>
      <c r="AM36" s="182"/>
      <c r="AN36" s="181"/>
      <c r="AO36" s="160"/>
      <c r="AP36" s="154"/>
      <c r="AQ36" s="154"/>
      <c r="AR36" s="153"/>
      <c r="AS36" s="155"/>
      <c r="AT36" s="158"/>
      <c r="AU36" s="182"/>
      <c r="AV36" s="181"/>
      <c r="AW36" s="153"/>
      <c r="AX36" s="156"/>
      <c r="AY36" s="181"/>
      <c r="AZ36" s="352"/>
    </row>
    <row r="37" spans="1:52" ht="21.75" hidden="1" customHeight="1">
      <c r="A37" s="346"/>
      <c r="B37" s="349"/>
      <c r="C37" s="349"/>
      <c r="D37" s="296" t="s">
        <v>284</v>
      </c>
      <c r="E37" s="147"/>
      <c r="F37" s="147"/>
      <c r="G37" s="175" t="e">
        <f t="shared" si="32"/>
        <v>#DIV/0!</v>
      </c>
      <c r="H37" s="153"/>
      <c r="I37" s="153"/>
      <c r="J37" s="154"/>
      <c r="K37" s="153"/>
      <c r="L37" s="153"/>
      <c r="M37" s="154"/>
      <c r="N37" s="153"/>
      <c r="O37" s="153"/>
      <c r="P37" s="181"/>
      <c r="Q37" s="153"/>
      <c r="R37" s="153"/>
      <c r="S37" s="154"/>
      <c r="T37" s="153"/>
      <c r="U37" s="153"/>
      <c r="V37" s="154"/>
      <c r="W37" s="153"/>
      <c r="X37" s="153"/>
      <c r="Y37" s="154"/>
      <c r="Z37" s="153"/>
      <c r="AA37" s="157"/>
      <c r="AB37" s="158"/>
      <c r="AC37" s="154"/>
      <c r="AD37" s="181"/>
      <c r="AE37" s="153"/>
      <c r="AF37" s="157"/>
      <c r="AG37" s="158"/>
      <c r="AH37" s="182"/>
      <c r="AI37" s="181"/>
      <c r="AJ37" s="153">
        <v>5</v>
      </c>
      <c r="AK37" s="157"/>
      <c r="AL37" s="158"/>
      <c r="AM37" s="182"/>
      <c r="AN37" s="181"/>
      <c r="AO37" s="153"/>
      <c r="AP37" s="182"/>
      <c r="AQ37" s="181"/>
      <c r="AR37" s="153"/>
      <c r="AS37" s="157"/>
      <c r="AT37" s="158"/>
      <c r="AU37" s="182"/>
      <c r="AV37" s="181"/>
      <c r="AW37" s="153"/>
      <c r="AX37" s="156"/>
      <c r="AY37" s="159"/>
      <c r="AZ37" s="352"/>
    </row>
    <row r="38" spans="1:52" ht="87.75" hidden="1" customHeight="1">
      <c r="A38" s="346"/>
      <c r="B38" s="349"/>
      <c r="C38" s="349"/>
      <c r="D38" s="296" t="s">
        <v>289</v>
      </c>
      <c r="E38" s="147"/>
      <c r="F38" s="147"/>
      <c r="G38" s="175" t="e">
        <f t="shared" si="32"/>
        <v>#DIV/0!</v>
      </c>
      <c r="H38" s="162"/>
      <c r="I38" s="162"/>
      <c r="J38" s="161"/>
      <c r="K38" s="162"/>
      <c r="L38" s="162"/>
      <c r="M38" s="161"/>
      <c r="N38" s="162"/>
      <c r="O38" s="162"/>
      <c r="P38" s="167"/>
      <c r="Q38" s="162"/>
      <c r="R38" s="162"/>
      <c r="S38" s="161"/>
      <c r="T38" s="162"/>
      <c r="U38" s="162"/>
      <c r="V38" s="161"/>
      <c r="W38" s="162"/>
      <c r="X38" s="162"/>
      <c r="Y38" s="161"/>
      <c r="Z38" s="162"/>
      <c r="AA38" s="164"/>
      <c r="AB38" s="165"/>
      <c r="AC38" s="161"/>
      <c r="AD38" s="167"/>
      <c r="AE38" s="162"/>
      <c r="AF38" s="164"/>
      <c r="AG38" s="165"/>
      <c r="AH38" s="185"/>
      <c r="AI38" s="167"/>
      <c r="AJ38" s="162"/>
      <c r="AK38" s="164"/>
      <c r="AL38" s="165"/>
      <c r="AM38" s="185"/>
      <c r="AN38" s="167"/>
      <c r="AO38" s="162"/>
      <c r="AP38" s="185"/>
      <c r="AQ38" s="167"/>
      <c r="AR38" s="162"/>
      <c r="AS38" s="166"/>
      <c r="AT38" s="165"/>
      <c r="AU38" s="185"/>
      <c r="AV38" s="167"/>
      <c r="AW38" s="162"/>
      <c r="AX38" s="163"/>
      <c r="AY38" s="167"/>
      <c r="AZ38" s="352"/>
    </row>
    <row r="39" spans="1:52" ht="21.75" hidden="1" customHeight="1">
      <c r="A39" s="346"/>
      <c r="B39" s="349"/>
      <c r="C39" s="349"/>
      <c r="D39" s="296" t="s">
        <v>285</v>
      </c>
      <c r="E39" s="147"/>
      <c r="F39" s="147"/>
      <c r="G39" s="175" t="e">
        <f t="shared" si="32"/>
        <v>#DIV/0!</v>
      </c>
      <c r="H39" s="162"/>
      <c r="I39" s="162"/>
      <c r="J39" s="161"/>
      <c r="K39" s="162"/>
      <c r="L39" s="162"/>
      <c r="M39" s="161"/>
      <c r="N39" s="162"/>
      <c r="O39" s="162"/>
      <c r="P39" s="167"/>
      <c r="Q39" s="162"/>
      <c r="R39" s="162"/>
      <c r="S39" s="161"/>
      <c r="T39" s="162"/>
      <c r="U39" s="162"/>
      <c r="V39" s="161"/>
      <c r="W39" s="162"/>
      <c r="X39" s="162"/>
      <c r="Y39" s="161"/>
      <c r="Z39" s="162"/>
      <c r="AA39" s="164"/>
      <c r="AB39" s="165"/>
      <c r="AC39" s="161"/>
      <c r="AD39" s="167"/>
      <c r="AE39" s="162"/>
      <c r="AF39" s="164"/>
      <c r="AG39" s="165"/>
      <c r="AH39" s="185"/>
      <c r="AI39" s="167"/>
      <c r="AJ39" s="162"/>
      <c r="AK39" s="164"/>
      <c r="AL39" s="165"/>
      <c r="AM39" s="185"/>
      <c r="AN39" s="167"/>
      <c r="AO39" s="162"/>
      <c r="AP39" s="185"/>
      <c r="AQ39" s="167"/>
      <c r="AR39" s="162"/>
      <c r="AS39" s="166"/>
      <c r="AT39" s="165"/>
      <c r="AU39" s="185"/>
      <c r="AV39" s="167"/>
      <c r="AW39" s="162"/>
      <c r="AX39" s="163"/>
      <c r="AY39" s="167"/>
      <c r="AZ39" s="352"/>
    </row>
    <row r="40" spans="1:52" ht="33.75" hidden="1" customHeight="1">
      <c r="A40" s="347"/>
      <c r="B40" s="350"/>
      <c r="C40" s="350"/>
      <c r="D40" s="169" t="s">
        <v>43</v>
      </c>
      <c r="E40" s="147"/>
      <c r="F40" s="147"/>
      <c r="G40" s="175" t="e">
        <f t="shared" si="32"/>
        <v>#DIV/0!</v>
      </c>
      <c r="H40" s="148"/>
      <c r="I40" s="148"/>
      <c r="J40" s="171"/>
      <c r="K40" s="148"/>
      <c r="L40" s="148"/>
      <c r="M40" s="171"/>
      <c r="N40" s="148"/>
      <c r="O40" s="148"/>
      <c r="P40" s="173"/>
      <c r="Q40" s="148"/>
      <c r="R40" s="148"/>
      <c r="S40" s="171"/>
      <c r="T40" s="148"/>
      <c r="U40" s="148"/>
      <c r="V40" s="171"/>
      <c r="W40" s="148"/>
      <c r="X40" s="148"/>
      <c r="Y40" s="171"/>
      <c r="Z40" s="148"/>
      <c r="AA40" s="151"/>
      <c r="AB40" s="172"/>
      <c r="AC40" s="171"/>
      <c r="AD40" s="173"/>
      <c r="AE40" s="148"/>
      <c r="AF40" s="151"/>
      <c r="AG40" s="172"/>
      <c r="AH40" s="177"/>
      <c r="AI40" s="173"/>
      <c r="AJ40" s="148"/>
      <c r="AK40" s="151"/>
      <c r="AL40" s="172"/>
      <c r="AM40" s="177"/>
      <c r="AN40" s="173"/>
      <c r="AO40" s="148"/>
      <c r="AP40" s="177"/>
      <c r="AQ40" s="173"/>
      <c r="AR40" s="148"/>
      <c r="AS40" s="149"/>
      <c r="AT40" s="172"/>
      <c r="AU40" s="177"/>
      <c r="AV40" s="173"/>
      <c r="AW40" s="148"/>
      <c r="AX40" s="148"/>
      <c r="AY40" s="173"/>
      <c r="AZ40" s="353"/>
    </row>
    <row r="41" spans="1:52" ht="18.75" hidden="1" customHeight="1">
      <c r="A41" s="415" t="s">
        <v>295</v>
      </c>
      <c r="B41" s="416"/>
      <c r="C41" s="417"/>
      <c r="D41" s="174" t="s">
        <v>41</v>
      </c>
      <c r="E41" s="147"/>
      <c r="F41" s="147"/>
      <c r="G41" s="175" t="e">
        <f t="shared" si="32"/>
        <v>#DIV/0!</v>
      </c>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f t="shared" ref="AF41" si="63">AF42+AF43+AF44+AF46+AF47</f>
        <v>0</v>
      </c>
      <c r="AG41" s="168">
        <f t="shared" ref="AG41" si="64">AG42+AG43+AG44+AG46+AG47</f>
        <v>0</v>
      </c>
      <c r="AH41" s="168">
        <f t="shared" ref="AH41" si="65">AH42+AH43+AH44+AH46+AH47</f>
        <v>0</v>
      </c>
      <c r="AI41" s="168" t="e">
        <f>AH41/AE41*100</f>
        <v>#DIV/0!</v>
      </c>
      <c r="AJ41" s="168">
        <f t="shared" ref="AJ41" si="66">AJ42+AJ43+AJ44+AJ46+AJ47</f>
        <v>10</v>
      </c>
      <c r="AK41" s="168">
        <f t="shared" ref="AK41" si="67">AK42+AK43+AK44+AK46+AK47</f>
        <v>0</v>
      </c>
      <c r="AL41" s="168">
        <f t="shared" ref="AL41" si="68">AL42+AL43+AL44+AL46+AL47</f>
        <v>0</v>
      </c>
      <c r="AM41" s="168">
        <f t="shared" ref="AM41" si="69">AM42+AM43+AM44+AM46+AM47</f>
        <v>0</v>
      </c>
      <c r="AN41" s="168">
        <f>AM41/AJ41*100</f>
        <v>0</v>
      </c>
      <c r="AO41" s="168">
        <f t="shared" ref="AO41" si="70">AO42+AO43+AO44+AO46+AO47</f>
        <v>0</v>
      </c>
      <c r="AP41" s="168">
        <f t="shared" ref="AP41" si="71">AP42+AP43+AP44+AP46+AP47</f>
        <v>0</v>
      </c>
      <c r="AQ41" s="168" t="e">
        <f>AP41/AO41*100</f>
        <v>#DIV/0!</v>
      </c>
      <c r="AR41" s="168">
        <f t="shared" ref="AR41" si="72">AR42+AR43+AR44+AR46+AR47</f>
        <v>0</v>
      </c>
      <c r="AS41" s="168">
        <f t="shared" ref="AS41" si="73">AS42+AS43+AS44+AS46+AS47</f>
        <v>0</v>
      </c>
      <c r="AT41" s="168">
        <f t="shared" ref="AT41" si="74">AT42+AT43+AT44+AT46+AT47</f>
        <v>0</v>
      </c>
      <c r="AU41" s="168">
        <f t="shared" ref="AU41" si="75">AU42+AU43+AU44+AU46+AU47</f>
        <v>0</v>
      </c>
      <c r="AV41" s="168" t="e">
        <f>AU41/AR41*100</f>
        <v>#DIV/0!</v>
      </c>
      <c r="AW41" s="168">
        <f t="shared" ref="AW41" si="76">AW42+AW43+AW44+AW46+AW47</f>
        <v>4500</v>
      </c>
      <c r="AX41" s="168">
        <f t="shared" ref="AX41" si="77">AX42+AX43+AX44+AX46+AX47</f>
        <v>0</v>
      </c>
      <c r="AY41" s="168">
        <f>AX41/AW41*100</f>
        <v>0</v>
      </c>
      <c r="AZ41" s="351"/>
    </row>
    <row r="42" spans="1:52" ht="31.2" hidden="1">
      <c r="A42" s="418"/>
      <c r="B42" s="419"/>
      <c r="C42" s="420"/>
      <c r="D42" s="176" t="s">
        <v>37</v>
      </c>
      <c r="E42" s="147"/>
      <c r="F42" s="147"/>
      <c r="G42" s="175" t="e">
        <f t="shared" si="32"/>
        <v>#DIV/0!</v>
      </c>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f t="shared" ref="AF42:AY42" si="78">AF35+AF28+AF21</f>
        <v>0</v>
      </c>
      <c r="AG42" s="148">
        <f t="shared" si="78"/>
        <v>0</v>
      </c>
      <c r="AH42" s="148">
        <f t="shared" si="78"/>
        <v>0</v>
      </c>
      <c r="AI42" s="148">
        <f t="shared" si="78"/>
        <v>0</v>
      </c>
      <c r="AJ42" s="148">
        <f t="shared" si="78"/>
        <v>0</v>
      </c>
      <c r="AK42" s="148">
        <f t="shared" si="78"/>
        <v>0</v>
      </c>
      <c r="AL42" s="148">
        <f t="shared" si="78"/>
        <v>0</v>
      </c>
      <c r="AM42" s="148">
        <f t="shared" si="78"/>
        <v>0</v>
      </c>
      <c r="AN42" s="148">
        <f t="shared" si="78"/>
        <v>0</v>
      </c>
      <c r="AO42" s="148">
        <f t="shared" si="78"/>
        <v>0</v>
      </c>
      <c r="AP42" s="148">
        <f t="shared" si="78"/>
        <v>0</v>
      </c>
      <c r="AQ42" s="148">
        <f t="shared" si="78"/>
        <v>0</v>
      </c>
      <c r="AR42" s="148">
        <f t="shared" si="78"/>
        <v>0</v>
      </c>
      <c r="AS42" s="148">
        <f t="shared" si="78"/>
        <v>0</v>
      </c>
      <c r="AT42" s="148">
        <f t="shared" si="78"/>
        <v>0</v>
      </c>
      <c r="AU42" s="148">
        <f t="shared" si="78"/>
        <v>0</v>
      </c>
      <c r="AV42" s="148">
        <f t="shared" si="78"/>
        <v>0</v>
      </c>
      <c r="AW42" s="148">
        <f t="shared" si="78"/>
        <v>0</v>
      </c>
      <c r="AX42" s="148">
        <f t="shared" si="78"/>
        <v>0</v>
      </c>
      <c r="AY42" s="148">
        <f t="shared" si="78"/>
        <v>0</v>
      </c>
      <c r="AZ42" s="352"/>
    </row>
    <row r="43" spans="1:52" ht="64.5" hidden="1" customHeight="1">
      <c r="A43" s="418"/>
      <c r="B43" s="419"/>
      <c r="C43" s="420"/>
      <c r="D43" s="179" t="s">
        <v>2</v>
      </c>
      <c r="E43" s="147"/>
      <c r="F43" s="147"/>
      <c r="G43" s="175" t="e">
        <f t="shared" si="32"/>
        <v>#DIV/0!</v>
      </c>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f t="shared" ref="AF43:AY43" si="79">AF36+AF29+AF22</f>
        <v>0</v>
      </c>
      <c r="AG43" s="148">
        <f t="shared" si="79"/>
        <v>0</v>
      </c>
      <c r="AH43" s="148">
        <f t="shared" si="79"/>
        <v>0</v>
      </c>
      <c r="AI43" s="148">
        <f t="shared" si="79"/>
        <v>0</v>
      </c>
      <c r="AJ43" s="148">
        <f t="shared" si="79"/>
        <v>0</v>
      </c>
      <c r="AK43" s="148">
        <f t="shared" si="79"/>
        <v>0</v>
      </c>
      <c r="AL43" s="148">
        <f t="shared" si="79"/>
        <v>0</v>
      </c>
      <c r="AM43" s="148">
        <f t="shared" si="79"/>
        <v>0</v>
      </c>
      <c r="AN43" s="148">
        <f t="shared" si="79"/>
        <v>0</v>
      </c>
      <c r="AO43" s="148">
        <f t="shared" si="79"/>
        <v>0</v>
      </c>
      <c r="AP43" s="148">
        <f t="shared" si="79"/>
        <v>0</v>
      </c>
      <c r="AQ43" s="148">
        <f t="shared" si="79"/>
        <v>0</v>
      </c>
      <c r="AR43" s="148">
        <f t="shared" si="79"/>
        <v>0</v>
      </c>
      <c r="AS43" s="148">
        <f t="shared" si="79"/>
        <v>0</v>
      </c>
      <c r="AT43" s="148">
        <f t="shared" si="79"/>
        <v>0</v>
      </c>
      <c r="AU43" s="148">
        <f t="shared" si="79"/>
        <v>0</v>
      </c>
      <c r="AV43" s="148">
        <f t="shared" si="79"/>
        <v>0</v>
      </c>
      <c r="AW43" s="148">
        <f t="shared" si="79"/>
        <v>4005</v>
      </c>
      <c r="AX43" s="148">
        <f t="shared" si="79"/>
        <v>0</v>
      </c>
      <c r="AY43" s="148">
        <f t="shared" si="79"/>
        <v>0</v>
      </c>
      <c r="AZ43" s="352"/>
    </row>
    <row r="44" spans="1:52" ht="21.75" hidden="1" customHeight="1">
      <c r="A44" s="418"/>
      <c r="B44" s="419"/>
      <c r="C44" s="420"/>
      <c r="D44" s="296" t="s">
        <v>284</v>
      </c>
      <c r="E44" s="147"/>
      <c r="F44" s="147"/>
      <c r="G44" s="175" t="e">
        <f t="shared" si="32"/>
        <v>#DIV/0!</v>
      </c>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f t="shared" ref="AF44:AY44" si="80">AF37+AF30+AF23</f>
        <v>0</v>
      </c>
      <c r="AG44" s="148">
        <f t="shared" si="80"/>
        <v>0</v>
      </c>
      <c r="AH44" s="148">
        <f t="shared" si="80"/>
        <v>0</v>
      </c>
      <c r="AI44" s="148">
        <f t="shared" si="80"/>
        <v>0</v>
      </c>
      <c r="AJ44" s="148">
        <f t="shared" si="80"/>
        <v>10</v>
      </c>
      <c r="AK44" s="148">
        <f t="shared" si="80"/>
        <v>0</v>
      </c>
      <c r="AL44" s="148">
        <f t="shared" si="80"/>
        <v>0</v>
      </c>
      <c r="AM44" s="148">
        <f t="shared" si="80"/>
        <v>0</v>
      </c>
      <c r="AN44" s="148">
        <f t="shared" si="80"/>
        <v>0</v>
      </c>
      <c r="AO44" s="148">
        <f t="shared" si="80"/>
        <v>0</v>
      </c>
      <c r="AP44" s="148">
        <f t="shared" si="80"/>
        <v>0</v>
      </c>
      <c r="AQ44" s="148">
        <f t="shared" si="80"/>
        <v>0</v>
      </c>
      <c r="AR44" s="148">
        <f t="shared" si="80"/>
        <v>0</v>
      </c>
      <c r="AS44" s="148">
        <f t="shared" si="80"/>
        <v>0</v>
      </c>
      <c r="AT44" s="148">
        <f t="shared" si="80"/>
        <v>0</v>
      </c>
      <c r="AU44" s="148">
        <f t="shared" si="80"/>
        <v>0</v>
      </c>
      <c r="AV44" s="148">
        <f t="shared" si="80"/>
        <v>0</v>
      </c>
      <c r="AW44" s="148">
        <f t="shared" si="80"/>
        <v>495</v>
      </c>
      <c r="AX44" s="148">
        <f t="shared" si="80"/>
        <v>0</v>
      </c>
      <c r="AY44" s="148">
        <f t="shared" si="80"/>
        <v>0</v>
      </c>
      <c r="AZ44" s="352"/>
    </row>
    <row r="45" spans="1:52" ht="87.75" hidden="1" customHeight="1">
      <c r="A45" s="418"/>
      <c r="B45" s="419"/>
      <c r="C45" s="420"/>
      <c r="D45" s="296" t="s">
        <v>289</v>
      </c>
      <c r="E45" s="147"/>
      <c r="F45" s="147"/>
      <c r="G45" s="175" t="e">
        <f t="shared" si="32"/>
        <v>#DIV/0!</v>
      </c>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f t="shared" ref="AF45:AY45" si="81">AF38+AF31+AF24</f>
        <v>0</v>
      </c>
      <c r="AG45" s="148">
        <f t="shared" si="81"/>
        <v>0</v>
      </c>
      <c r="AH45" s="148">
        <f t="shared" si="81"/>
        <v>0</v>
      </c>
      <c r="AI45" s="148">
        <f t="shared" si="81"/>
        <v>0</v>
      </c>
      <c r="AJ45" s="148">
        <f t="shared" si="81"/>
        <v>0</v>
      </c>
      <c r="AK45" s="148">
        <f t="shared" si="81"/>
        <v>0</v>
      </c>
      <c r="AL45" s="148">
        <f t="shared" si="81"/>
        <v>0</v>
      </c>
      <c r="AM45" s="148">
        <f t="shared" si="81"/>
        <v>0</v>
      </c>
      <c r="AN45" s="148">
        <f t="shared" si="81"/>
        <v>0</v>
      </c>
      <c r="AO45" s="148">
        <f t="shared" si="81"/>
        <v>0</v>
      </c>
      <c r="AP45" s="148">
        <f t="shared" si="81"/>
        <v>0</v>
      </c>
      <c r="AQ45" s="148">
        <f t="shared" si="81"/>
        <v>0</v>
      </c>
      <c r="AR45" s="148">
        <f t="shared" si="81"/>
        <v>0</v>
      </c>
      <c r="AS45" s="148">
        <f t="shared" si="81"/>
        <v>0</v>
      </c>
      <c r="AT45" s="148">
        <f t="shared" si="81"/>
        <v>0</v>
      </c>
      <c r="AU45" s="148">
        <f t="shared" si="81"/>
        <v>0</v>
      </c>
      <c r="AV45" s="148">
        <f t="shared" si="81"/>
        <v>0</v>
      </c>
      <c r="AW45" s="148">
        <f t="shared" si="81"/>
        <v>0</v>
      </c>
      <c r="AX45" s="148">
        <f t="shared" si="81"/>
        <v>0</v>
      </c>
      <c r="AY45" s="148">
        <f t="shared" si="81"/>
        <v>0</v>
      </c>
      <c r="AZ45" s="352"/>
    </row>
    <row r="46" spans="1:52" ht="21.75" hidden="1" customHeight="1">
      <c r="A46" s="418"/>
      <c r="B46" s="419"/>
      <c r="C46" s="420"/>
      <c r="D46" s="296" t="s">
        <v>285</v>
      </c>
      <c r="E46" s="147"/>
      <c r="F46" s="147"/>
      <c r="G46" s="175" t="e">
        <f t="shared" si="32"/>
        <v>#DIV/0!</v>
      </c>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f t="shared" ref="AF46:AY46" si="82">AF39+AF32+AF25</f>
        <v>0</v>
      </c>
      <c r="AG46" s="148">
        <f t="shared" si="82"/>
        <v>0</v>
      </c>
      <c r="AH46" s="148">
        <f t="shared" si="82"/>
        <v>0</v>
      </c>
      <c r="AI46" s="148">
        <f t="shared" si="82"/>
        <v>0</v>
      </c>
      <c r="AJ46" s="148">
        <f t="shared" si="82"/>
        <v>0</v>
      </c>
      <c r="AK46" s="148">
        <f t="shared" si="82"/>
        <v>0</v>
      </c>
      <c r="AL46" s="148">
        <f t="shared" si="82"/>
        <v>0</v>
      </c>
      <c r="AM46" s="148">
        <f t="shared" si="82"/>
        <v>0</v>
      </c>
      <c r="AN46" s="148">
        <f t="shared" si="82"/>
        <v>0</v>
      </c>
      <c r="AO46" s="148">
        <f t="shared" si="82"/>
        <v>0</v>
      </c>
      <c r="AP46" s="148">
        <f t="shared" si="82"/>
        <v>0</v>
      </c>
      <c r="AQ46" s="148">
        <f t="shared" si="82"/>
        <v>0</v>
      </c>
      <c r="AR46" s="148">
        <f t="shared" si="82"/>
        <v>0</v>
      </c>
      <c r="AS46" s="148">
        <f t="shared" si="82"/>
        <v>0</v>
      </c>
      <c r="AT46" s="148">
        <f t="shared" si="82"/>
        <v>0</v>
      </c>
      <c r="AU46" s="148">
        <f t="shared" si="82"/>
        <v>0</v>
      </c>
      <c r="AV46" s="148">
        <f t="shared" si="82"/>
        <v>0</v>
      </c>
      <c r="AW46" s="148">
        <f t="shared" si="82"/>
        <v>0</v>
      </c>
      <c r="AX46" s="148">
        <f t="shared" si="82"/>
        <v>0</v>
      </c>
      <c r="AY46" s="148">
        <f t="shared" si="82"/>
        <v>0</v>
      </c>
      <c r="AZ46" s="352"/>
    </row>
    <row r="47" spans="1:52" ht="33.75" hidden="1" customHeight="1">
      <c r="A47" s="421"/>
      <c r="B47" s="422"/>
      <c r="C47" s="423"/>
      <c r="D47" s="169" t="s">
        <v>43</v>
      </c>
      <c r="E47" s="147"/>
      <c r="F47" s="147"/>
      <c r="G47" s="175" t="e">
        <f t="shared" si="32"/>
        <v>#DIV/0!</v>
      </c>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f t="shared" ref="AF47:AY47" si="83">AF40+AF33+AF26</f>
        <v>0</v>
      </c>
      <c r="AG47" s="148">
        <f t="shared" si="83"/>
        <v>0</v>
      </c>
      <c r="AH47" s="148">
        <f t="shared" si="83"/>
        <v>0</v>
      </c>
      <c r="AI47" s="148">
        <f t="shared" si="83"/>
        <v>0</v>
      </c>
      <c r="AJ47" s="148">
        <f t="shared" si="83"/>
        <v>0</v>
      </c>
      <c r="AK47" s="148">
        <f t="shared" si="83"/>
        <v>0</v>
      </c>
      <c r="AL47" s="148">
        <f t="shared" si="83"/>
        <v>0</v>
      </c>
      <c r="AM47" s="148">
        <f t="shared" si="83"/>
        <v>0</v>
      </c>
      <c r="AN47" s="148">
        <f t="shared" si="83"/>
        <v>0</v>
      </c>
      <c r="AO47" s="148">
        <f t="shared" si="83"/>
        <v>0</v>
      </c>
      <c r="AP47" s="148">
        <f t="shared" si="83"/>
        <v>0</v>
      </c>
      <c r="AQ47" s="148">
        <f t="shared" si="83"/>
        <v>0</v>
      </c>
      <c r="AR47" s="148">
        <f t="shared" si="83"/>
        <v>0</v>
      </c>
      <c r="AS47" s="148">
        <f t="shared" si="83"/>
        <v>0</v>
      </c>
      <c r="AT47" s="148">
        <f t="shared" si="83"/>
        <v>0</v>
      </c>
      <c r="AU47" s="148">
        <f t="shared" si="83"/>
        <v>0</v>
      </c>
      <c r="AV47" s="148">
        <f t="shared" si="83"/>
        <v>0</v>
      </c>
      <c r="AW47" s="148">
        <f t="shared" si="83"/>
        <v>0</v>
      </c>
      <c r="AX47" s="148">
        <f t="shared" si="83"/>
        <v>0</v>
      </c>
      <c r="AY47" s="148">
        <f t="shared" si="83"/>
        <v>0</v>
      </c>
      <c r="AZ47" s="353"/>
    </row>
    <row r="48" spans="1:52" ht="18.75" hidden="1" customHeight="1">
      <c r="A48" s="345" t="s">
        <v>298</v>
      </c>
      <c r="B48" s="348" t="s">
        <v>300</v>
      </c>
      <c r="C48" s="348" t="s">
        <v>301</v>
      </c>
      <c r="D48" s="174" t="s">
        <v>41</v>
      </c>
      <c r="E48" s="147"/>
      <c r="F48" s="147"/>
      <c r="G48" s="175" t="e">
        <f t="shared" si="32"/>
        <v>#DIV/0!</v>
      </c>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f t="shared" ref="AF48" si="84">AF49+AF50+AF51+AF53+AF54</f>
        <v>0</v>
      </c>
      <c r="AG48" s="168">
        <f t="shared" ref="AG48" si="85">AG49+AG50+AG51+AG53+AG54</f>
        <v>0</v>
      </c>
      <c r="AH48" s="168">
        <f t="shared" ref="AH48" si="86">AH49+AH50+AH51+AH53+AH54</f>
        <v>0</v>
      </c>
      <c r="AI48" s="168" t="e">
        <f>AH48/AE48*100</f>
        <v>#DIV/0!</v>
      </c>
      <c r="AJ48" s="168">
        <f t="shared" ref="AJ48" si="87">AJ49+AJ50+AJ51+AJ53+AJ54</f>
        <v>0</v>
      </c>
      <c r="AK48" s="168">
        <f t="shared" ref="AK48" si="88">AK49+AK50+AK51+AK53+AK54</f>
        <v>0</v>
      </c>
      <c r="AL48" s="168">
        <f t="shared" ref="AL48" si="89">AL49+AL50+AL51+AL53+AL54</f>
        <v>0</v>
      </c>
      <c r="AM48" s="168">
        <f t="shared" ref="AM48" si="90">AM49+AM50+AM51+AM53+AM54</f>
        <v>0</v>
      </c>
      <c r="AN48" s="168" t="e">
        <f>AM48/AJ48*100</f>
        <v>#DIV/0!</v>
      </c>
      <c r="AO48" s="168">
        <f t="shared" ref="AO48" si="91">AO49+AO50+AO51+AO53+AO54</f>
        <v>0</v>
      </c>
      <c r="AP48" s="168">
        <f t="shared" ref="AP48" si="92">AP49+AP50+AP51+AP53+AP54</f>
        <v>0</v>
      </c>
      <c r="AQ48" s="168" t="e">
        <f>AP48/AO48*100</f>
        <v>#DIV/0!</v>
      </c>
      <c r="AR48" s="168">
        <f t="shared" ref="AR48" si="93">AR49+AR50+AR51+AR53+AR54</f>
        <v>0</v>
      </c>
      <c r="AS48" s="168">
        <f t="shared" ref="AS48" si="94">AS49+AS50+AS51+AS53+AS54</f>
        <v>0</v>
      </c>
      <c r="AT48" s="168">
        <f t="shared" ref="AT48" si="95">AT49+AT50+AT51+AT53+AT54</f>
        <v>0</v>
      </c>
      <c r="AU48" s="168">
        <f t="shared" ref="AU48" si="96">AU49+AU50+AU51+AU53+AU54</f>
        <v>0</v>
      </c>
      <c r="AV48" s="168" t="e">
        <f>AU48/AR48*100</f>
        <v>#DIV/0!</v>
      </c>
      <c r="AW48" s="168">
        <f t="shared" ref="AW48" si="97">AW49+AW50+AW51+AW53+AW54</f>
        <v>0</v>
      </c>
      <c r="AX48" s="168">
        <f t="shared" ref="AX48" si="98">AX49+AX50+AX51+AX53+AX54</f>
        <v>0</v>
      </c>
      <c r="AY48" s="168" t="e">
        <f>AX48/AW48*100</f>
        <v>#DIV/0!</v>
      </c>
      <c r="AZ48" s="351"/>
    </row>
    <row r="49" spans="1:52" ht="31.2" hidden="1">
      <c r="A49" s="346"/>
      <c r="B49" s="349"/>
      <c r="C49" s="349"/>
      <c r="D49" s="176" t="s">
        <v>37</v>
      </c>
      <c r="E49" s="147"/>
      <c r="F49" s="147"/>
      <c r="G49" s="175" t="e">
        <f t="shared" si="32"/>
        <v>#DIV/0!</v>
      </c>
      <c r="H49" s="148"/>
      <c r="I49" s="148"/>
      <c r="J49" s="171"/>
      <c r="K49" s="148"/>
      <c r="L49" s="148"/>
      <c r="M49" s="171"/>
      <c r="N49" s="148"/>
      <c r="O49" s="148"/>
      <c r="P49" s="173"/>
      <c r="Q49" s="148"/>
      <c r="R49" s="148"/>
      <c r="S49" s="171"/>
      <c r="T49" s="148"/>
      <c r="U49" s="148"/>
      <c r="V49" s="171"/>
      <c r="W49" s="148"/>
      <c r="X49" s="148"/>
      <c r="Y49" s="171"/>
      <c r="Z49" s="148"/>
      <c r="AA49" s="151"/>
      <c r="AB49" s="172"/>
      <c r="AC49" s="171"/>
      <c r="AD49" s="173"/>
      <c r="AE49" s="148"/>
      <c r="AF49" s="151"/>
      <c r="AG49" s="172"/>
      <c r="AH49" s="177"/>
      <c r="AI49" s="173"/>
      <c r="AJ49" s="148"/>
      <c r="AK49" s="151"/>
      <c r="AL49" s="172"/>
      <c r="AM49" s="177"/>
      <c r="AN49" s="173"/>
      <c r="AO49" s="178"/>
      <c r="AP49" s="148"/>
      <c r="AQ49" s="148"/>
      <c r="AR49" s="148"/>
      <c r="AS49" s="149"/>
      <c r="AT49" s="172"/>
      <c r="AU49" s="177"/>
      <c r="AV49" s="173"/>
      <c r="AW49" s="148"/>
      <c r="AX49" s="150"/>
      <c r="AY49" s="173"/>
      <c r="AZ49" s="352"/>
    </row>
    <row r="50" spans="1:52" ht="63" hidden="1" customHeight="1">
      <c r="A50" s="346"/>
      <c r="B50" s="349"/>
      <c r="C50" s="349"/>
      <c r="D50" s="179" t="s">
        <v>2</v>
      </c>
      <c r="E50" s="147"/>
      <c r="F50" s="147"/>
      <c r="G50" s="175" t="e">
        <f t="shared" si="32"/>
        <v>#DIV/0!</v>
      </c>
      <c r="H50" s="153"/>
      <c r="I50" s="153"/>
      <c r="J50" s="154"/>
      <c r="K50" s="153"/>
      <c r="L50" s="153"/>
      <c r="M50" s="154"/>
      <c r="N50" s="153"/>
      <c r="O50" s="153"/>
      <c r="P50" s="181"/>
      <c r="Q50" s="153"/>
      <c r="R50" s="153"/>
      <c r="S50" s="154"/>
      <c r="T50" s="153"/>
      <c r="U50" s="153"/>
      <c r="V50" s="154"/>
      <c r="W50" s="153"/>
      <c r="X50" s="153"/>
      <c r="Y50" s="154"/>
      <c r="Z50" s="153"/>
      <c r="AA50" s="157"/>
      <c r="AB50" s="158"/>
      <c r="AC50" s="154"/>
      <c r="AD50" s="181"/>
      <c r="AE50" s="153"/>
      <c r="AF50" s="157"/>
      <c r="AG50" s="158"/>
      <c r="AH50" s="182"/>
      <c r="AI50" s="181"/>
      <c r="AJ50" s="153"/>
      <c r="AK50" s="157"/>
      <c r="AL50" s="158"/>
      <c r="AM50" s="182"/>
      <c r="AN50" s="181"/>
      <c r="AO50" s="160"/>
      <c r="AP50" s="154"/>
      <c r="AQ50" s="154"/>
      <c r="AR50" s="153"/>
      <c r="AS50" s="155"/>
      <c r="AT50" s="158"/>
      <c r="AU50" s="182"/>
      <c r="AV50" s="181"/>
      <c r="AW50" s="153"/>
      <c r="AX50" s="156"/>
      <c r="AY50" s="181"/>
      <c r="AZ50" s="352"/>
    </row>
    <row r="51" spans="1:52" ht="21.75" hidden="1" customHeight="1">
      <c r="A51" s="346"/>
      <c r="B51" s="349"/>
      <c r="C51" s="349"/>
      <c r="D51" s="296" t="s">
        <v>284</v>
      </c>
      <c r="E51" s="147"/>
      <c r="F51" s="147"/>
      <c r="G51" s="175" t="e">
        <f t="shared" si="32"/>
        <v>#DIV/0!</v>
      </c>
      <c r="H51" s="153"/>
      <c r="I51" s="153"/>
      <c r="J51" s="154"/>
      <c r="K51" s="153"/>
      <c r="L51" s="153"/>
      <c r="M51" s="154"/>
      <c r="N51" s="153"/>
      <c r="O51" s="153"/>
      <c r="P51" s="181"/>
      <c r="Q51" s="153"/>
      <c r="R51" s="153"/>
      <c r="S51" s="154"/>
      <c r="T51" s="153"/>
      <c r="U51" s="153"/>
      <c r="V51" s="154"/>
      <c r="W51" s="153"/>
      <c r="X51" s="153"/>
      <c r="Y51" s="154"/>
      <c r="Z51" s="153"/>
      <c r="AA51" s="157"/>
      <c r="AB51" s="158"/>
      <c r="AC51" s="154"/>
      <c r="AD51" s="181"/>
      <c r="AE51" s="153"/>
      <c r="AF51" s="157"/>
      <c r="AG51" s="158"/>
      <c r="AH51" s="182"/>
      <c r="AI51" s="181"/>
      <c r="AJ51" s="153"/>
      <c r="AK51" s="157"/>
      <c r="AL51" s="158"/>
      <c r="AM51" s="182"/>
      <c r="AN51" s="181"/>
      <c r="AO51" s="153"/>
      <c r="AP51" s="182"/>
      <c r="AQ51" s="181"/>
      <c r="AR51" s="153"/>
      <c r="AS51" s="157"/>
      <c r="AT51" s="158"/>
      <c r="AU51" s="182"/>
      <c r="AV51" s="181"/>
      <c r="AW51" s="153"/>
      <c r="AX51" s="156"/>
      <c r="AY51" s="159"/>
      <c r="AZ51" s="352"/>
    </row>
    <row r="52" spans="1:52" ht="87.75" hidden="1" customHeight="1">
      <c r="A52" s="346"/>
      <c r="B52" s="349"/>
      <c r="C52" s="349"/>
      <c r="D52" s="296" t="s">
        <v>289</v>
      </c>
      <c r="E52" s="147"/>
      <c r="F52" s="147"/>
      <c r="G52" s="175" t="e">
        <f t="shared" si="32"/>
        <v>#DIV/0!</v>
      </c>
      <c r="H52" s="162"/>
      <c r="I52" s="162"/>
      <c r="J52" s="161"/>
      <c r="K52" s="162"/>
      <c r="L52" s="162"/>
      <c r="M52" s="161"/>
      <c r="N52" s="162"/>
      <c r="O52" s="162"/>
      <c r="P52" s="167"/>
      <c r="Q52" s="162"/>
      <c r="R52" s="162"/>
      <c r="S52" s="161"/>
      <c r="T52" s="162"/>
      <c r="U52" s="162"/>
      <c r="V52" s="161"/>
      <c r="W52" s="162"/>
      <c r="X52" s="162"/>
      <c r="Y52" s="161"/>
      <c r="Z52" s="162"/>
      <c r="AA52" s="164"/>
      <c r="AB52" s="165"/>
      <c r="AC52" s="161"/>
      <c r="AD52" s="167"/>
      <c r="AE52" s="162"/>
      <c r="AF52" s="164"/>
      <c r="AG52" s="165"/>
      <c r="AH52" s="185"/>
      <c r="AI52" s="167"/>
      <c r="AJ52" s="162"/>
      <c r="AK52" s="164"/>
      <c r="AL52" s="165"/>
      <c r="AM52" s="185"/>
      <c r="AN52" s="167"/>
      <c r="AO52" s="162"/>
      <c r="AP52" s="185"/>
      <c r="AQ52" s="167"/>
      <c r="AR52" s="162"/>
      <c r="AS52" s="166"/>
      <c r="AT52" s="165"/>
      <c r="AU52" s="185"/>
      <c r="AV52" s="167"/>
      <c r="AW52" s="162"/>
      <c r="AX52" s="163"/>
      <c r="AY52" s="167"/>
      <c r="AZ52" s="352"/>
    </row>
    <row r="53" spans="1:52" ht="21.75" hidden="1" customHeight="1">
      <c r="A53" s="346"/>
      <c r="B53" s="349"/>
      <c r="C53" s="349"/>
      <c r="D53" s="296" t="s">
        <v>285</v>
      </c>
      <c r="E53" s="147"/>
      <c r="F53" s="147"/>
      <c r="G53" s="175" t="e">
        <f t="shared" si="32"/>
        <v>#DIV/0!</v>
      </c>
      <c r="H53" s="162"/>
      <c r="I53" s="162"/>
      <c r="J53" s="161"/>
      <c r="K53" s="162"/>
      <c r="L53" s="162"/>
      <c r="M53" s="161"/>
      <c r="N53" s="162"/>
      <c r="O53" s="162"/>
      <c r="P53" s="167"/>
      <c r="Q53" s="162"/>
      <c r="R53" s="162"/>
      <c r="S53" s="161"/>
      <c r="T53" s="162"/>
      <c r="U53" s="162"/>
      <c r="V53" s="161"/>
      <c r="W53" s="162"/>
      <c r="X53" s="162"/>
      <c r="Y53" s="161"/>
      <c r="Z53" s="162"/>
      <c r="AA53" s="164"/>
      <c r="AB53" s="165"/>
      <c r="AC53" s="161"/>
      <c r="AD53" s="167"/>
      <c r="AE53" s="162"/>
      <c r="AF53" s="164"/>
      <c r="AG53" s="165"/>
      <c r="AH53" s="185"/>
      <c r="AI53" s="167"/>
      <c r="AJ53" s="162"/>
      <c r="AK53" s="164"/>
      <c r="AL53" s="165"/>
      <c r="AM53" s="185"/>
      <c r="AN53" s="167"/>
      <c r="AO53" s="162"/>
      <c r="AP53" s="185"/>
      <c r="AQ53" s="167"/>
      <c r="AR53" s="162"/>
      <c r="AS53" s="166"/>
      <c r="AT53" s="165"/>
      <c r="AU53" s="185"/>
      <c r="AV53" s="167"/>
      <c r="AW53" s="162"/>
      <c r="AX53" s="163"/>
      <c r="AY53" s="167"/>
      <c r="AZ53" s="352"/>
    </row>
    <row r="54" spans="1:52" ht="33.75" hidden="1" customHeight="1">
      <c r="A54" s="347"/>
      <c r="B54" s="350"/>
      <c r="C54" s="350"/>
      <c r="D54" s="169" t="s">
        <v>43</v>
      </c>
      <c r="E54" s="147"/>
      <c r="F54" s="147"/>
      <c r="G54" s="175" t="e">
        <f t="shared" si="32"/>
        <v>#DIV/0!</v>
      </c>
      <c r="H54" s="148"/>
      <c r="I54" s="148"/>
      <c r="J54" s="171"/>
      <c r="K54" s="148"/>
      <c r="L54" s="148"/>
      <c r="M54" s="171"/>
      <c r="N54" s="148"/>
      <c r="O54" s="148"/>
      <c r="P54" s="173"/>
      <c r="Q54" s="148"/>
      <c r="R54" s="148"/>
      <c r="S54" s="171"/>
      <c r="T54" s="148"/>
      <c r="U54" s="148"/>
      <c r="V54" s="171"/>
      <c r="W54" s="148"/>
      <c r="X54" s="148"/>
      <c r="Y54" s="171"/>
      <c r="Z54" s="148"/>
      <c r="AA54" s="151"/>
      <c r="AB54" s="172"/>
      <c r="AC54" s="171"/>
      <c r="AD54" s="173"/>
      <c r="AE54" s="148"/>
      <c r="AF54" s="151"/>
      <c r="AG54" s="172"/>
      <c r="AH54" s="177"/>
      <c r="AI54" s="173"/>
      <c r="AJ54" s="148"/>
      <c r="AK54" s="151"/>
      <c r="AL54" s="172"/>
      <c r="AM54" s="177"/>
      <c r="AN54" s="173"/>
      <c r="AO54" s="148"/>
      <c r="AP54" s="177"/>
      <c r="AQ54" s="173"/>
      <c r="AR54" s="148"/>
      <c r="AS54" s="149"/>
      <c r="AT54" s="172"/>
      <c r="AU54" s="177"/>
      <c r="AV54" s="173"/>
      <c r="AW54" s="148"/>
      <c r="AX54" s="148"/>
      <c r="AY54" s="173"/>
      <c r="AZ54" s="353"/>
    </row>
    <row r="55" spans="1:52" ht="18.75" hidden="1" customHeight="1">
      <c r="A55" s="404" t="s">
        <v>299</v>
      </c>
      <c r="B55" s="439"/>
      <c r="C55" s="440"/>
      <c r="D55" s="174" t="s">
        <v>41</v>
      </c>
      <c r="E55" s="147"/>
      <c r="F55" s="147"/>
      <c r="G55" s="175" t="e">
        <f t="shared" si="32"/>
        <v>#DIV/0!</v>
      </c>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351"/>
    </row>
    <row r="56" spans="1:52" ht="31.2" hidden="1">
      <c r="A56" s="407"/>
      <c r="B56" s="441"/>
      <c r="C56" s="442"/>
      <c r="D56" s="176" t="s">
        <v>37</v>
      </c>
      <c r="E56" s="147"/>
      <c r="F56" s="147"/>
      <c r="G56" s="175" t="e">
        <f t="shared" si="32"/>
        <v>#DIV/0!</v>
      </c>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c r="AY56" s="148"/>
      <c r="AZ56" s="352"/>
    </row>
    <row r="57" spans="1:52" ht="64.5" hidden="1" customHeight="1">
      <c r="A57" s="407"/>
      <c r="B57" s="441"/>
      <c r="C57" s="442"/>
      <c r="D57" s="179" t="s">
        <v>2</v>
      </c>
      <c r="E57" s="147"/>
      <c r="F57" s="147"/>
      <c r="G57" s="175" t="e">
        <f t="shared" si="32"/>
        <v>#DIV/0!</v>
      </c>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352"/>
    </row>
    <row r="58" spans="1:52" ht="21.75" hidden="1" customHeight="1">
      <c r="A58" s="407"/>
      <c r="B58" s="441"/>
      <c r="C58" s="442"/>
      <c r="D58" s="296" t="s">
        <v>284</v>
      </c>
      <c r="E58" s="147"/>
      <c r="F58" s="147"/>
      <c r="G58" s="175" t="e">
        <f t="shared" si="32"/>
        <v>#DIV/0!</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352"/>
    </row>
    <row r="59" spans="1:52" ht="87.75" hidden="1" customHeight="1">
      <c r="A59" s="407"/>
      <c r="B59" s="441"/>
      <c r="C59" s="442"/>
      <c r="D59" s="296" t="s">
        <v>289</v>
      </c>
      <c r="E59" s="147"/>
      <c r="F59" s="147"/>
      <c r="G59" s="175" t="e">
        <f t="shared" si="32"/>
        <v>#DIV/0!</v>
      </c>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352"/>
    </row>
    <row r="60" spans="1:52" ht="21.75" hidden="1" customHeight="1">
      <c r="A60" s="407"/>
      <c r="B60" s="441"/>
      <c r="C60" s="442"/>
      <c r="D60" s="296" t="s">
        <v>285</v>
      </c>
      <c r="E60" s="147"/>
      <c r="F60" s="147"/>
      <c r="G60" s="175" t="e">
        <f t="shared" si="32"/>
        <v>#DIV/0!</v>
      </c>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352"/>
    </row>
    <row r="61" spans="1:52" ht="33.75" hidden="1" customHeight="1">
      <c r="A61" s="410"/>
      <c r="B61" s="443"/>
      <c r="C61" s="444"/>
      <c r="D61" s="169" t="s">
        <v>43</v>
      </c>
      <c r="E61" s="147"/>
      <c r="F61" s="147"/>
      <c r="G61" s="175" t="e">
        <f t="shared" si="32"/>
        <v>#DIV/0!</v>
      </c>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353"/>
    </row>
    <row r="62" spans="1:52" ht="18.75" customHeight="1">
      <c r="A62" s="404" t="s">
        <v>302</v>
      </c>
      <c r="B62" s="405"/>
      <c r="C62" s="406"/>
      <c r="D62" s="174" t="s">
        <v>41</v>
      </c>
      <c r="E62" s="147">
        <f>E63+E64+E65</f>
        <v>4500</v>
      </c>
      <c r="F62" s="147">
        <f>F63+F64+F65</f>
        <v>0</v>
      </c>
      <c r="G62" s="175">
        <f t="shared" si="32"/>
        <v>0</v>
      </c>
      <c r="H62" s="147">
        <f>H63+H64+H65</f>
        <v>0</v>
      </c>
      <c r="I62" s="147">
        <f>I63+I64+I65</f>
        <v>0</v>
      </c>
      <c r="J62" s="175"/>
      <c r="K62" s="147">
        <f>K63+K64+K65</f>
        <v>0</v>
      </c>
      <c r="L62" s="147">
        <f>L63+L64+L65</f>
        <v>0</v>
      </c>
      <c r="M62" s="168"/>
      <c r="N62" s="147">
        <f>N63+N64+N65</f>
        <v>0</v>
      </c>
      <c r="O62" s="147">
        <f>O63+O64+O65</f>
        <v>0</v>
      </c>
      <c r="P62" s="168"/>
      <c r="Q62" s="147">
        <f>Q63+Q64+Q65</f>
        <v>0</v>
      </c>
      <c r="R62" s="147">
        <f>R63+R64+R65</f>
        <v>0</v>
      </c>
      <c r="S62" s="168"/>
      <c r="T62" s="147">
        <f>T63+T64+T65</f>
        <v>0</v>
      </c>
      <c r="U62" s="147">
        <f>U63+U64+U65</f>
        <v>0</v>
      </c>
      <c r="V62" s="168"/>
      <c r="W62" s="147">
        <f>W63+W64+W65</f>
        <v>0</v>
      </c>
      <c r="X62" s="147">
        <f>X63+X64+X65</f>
        <v>0</v>
      </c>
      <c r="Y62" s="168"/>
      <c r="Z62" s="147">
        <f t="shared" ref="Z62:AC62" si="99">Z63+Z64+Z65</f>
        <v>0</v>
      </c>
      <c r="AA62" s="147">
        <f t="shared" si="99"/>
        <v>0</v>
      </c>
      <c r="AB62" s="147">
        <f t="shared" si="99"/>
        <v>0</v>
      </c>
      <c r="AC62" s="147">
        <f t="shared" si="99"/>
        <v>0</v>
      </c>
      <c r="AD62" s="168"/>
      <c r="AE62" s="147">
        <f t="shared" ref="AE62:AH62" si="100">AE63+AE64+AE65</f>
        <v>0</v>
      </c>
      <c r="AF62" s="147">
        <f t="shared" si="100"/>
        <v>0</v>
      </c>
      <c r="AG62" s="147">
        <f t="shared" si="100"/>
        <v>0</v>
      </c>
      <c r="AH62" s="147">
        <f t="shared" si="100"/>
        <v>0</v>
      </c>
      <c r="AI62" s="168"/>
      <c r="AJ62" s="147">
        <f t="shared" ref="AJ62:AM62" si="101">AJ63+AJ64+AJ65</f>
        <v>0</v>
      </c>
      <c r="AK62" s="147">
        <f t="shared" si="101"/>
        <v>0</v>
      </c>
      <c r="AL62" s="147">
        <f t="shared" si="101"/>
        <v>0</v>
      </c>
      <c r="AM62" s="147">
        <f t="shared" si="101"/>
        <v>0</v>
      </c>
      <c r="AN62" s="168"/>
      <c r="AO62" s="147">
        <f>AO63+AO64+AO65</f>
        <v>0</v>
      </c>
      <c r="AP62" s="147">
        <f>AP63+AP64+AP65</f>
        <v>0</v>
      </c>
      <c r="AQ62" s="168"/>
      <c r="AR62" s="147">
        <f t="shared" ref="AR62:AU62" si="102">AR63+AR64+AR65</f>
        <v>0</v>
      </c>
      <c r="AS62" s="147">
        <f t="shared" si="102"/>
        <v>0</v>
      </c>
      <c r="AT62" s="147">
        <f t="shared" si="102"/>
        <v>0</v>
      </c>
      <c r="AU62" s="147">
        <f t="shared" si="102"/>
        <v>0</v>
      </c>
      <c r="AV62" s="168"/>
      <c r="AW62" s="147">
        <f>AW63+AW64+AW65</f>
        <v>4500</v>
      </c>
      <c r="AX62" s="147">
        <f>AX63+AX64+AX65</f>
        <v>0</v>
      </c>
      <c r="AY62" s="168">
        <f>AX62/AW62*100</f>
        <v>0</v>
      </c>
      <c r="AZ62" s="351"/>
    </row>
    <row r="63" spans="1:52" ht="31.2">
      <c r="A63" s="407"/>
      <c r="B63" s="408"/>
      <c r="C63" s="409"/>
      <c r="D63" s="176" t="s">
        <v>37</v>
      </c>
      <c r="E63" s="147">
        <f t="shared" ref="E63:E68" si="103">H63+K63+N63+Q63+T63+W63+Z63+AE63+AJ63+AO63+AR63+AW63</f>
        <v>0</v>
      </c>
      <c r="F63" s="147">
        <f>F21</f>
        <v>0</v>
      </c>
      <c r="G63" s="175"/>
      <c r="H63" s="147">
        <f t="shared" ref="H63" si="104">K63+N63+Q63+T63+W63+Z63+AC63+AH63+AM63+AR63+AU63+AZ63</f>
        <v>0</v>
      </c>
      <c r="I63" s="147">
        <f>I21</f>
        <v>0</v>
      </c>
      <c r="J63" s="175"/>
      <c r="K63" s="147">
        <f t="shared" ref="K63" si="105">N63+Q63+T63+W63+Z63+AC63+AF63+AK63+AP63+AU63+AX63+BC63</f>
        <v>0</v>
      </c>
      <c r="L63" s="147">
        <f>L21</f>
        <v>0</v>
      </c>
      <c r="M63" s="148"/>
      <c r="N63" s="147">
        <f t="shared" ref="N63" si="106">Q63+T63+W63+Z63+AC63+AF63+AI63+AN63+AS63+AX63+BA63+BF63</f>
        <v>0</v>
      </c>
      <c r="O63" s="147">
        <f>O21</f>
        <v>0</v>
      </c>
      <c r="P63" s="148"/>
      <c r="Q63" s="147">
        <f t="shared" ref="Q63" si="107">T63+W63+Z63+AC63+AF63+AI63+AL63+AQ63+AV63+BA63+BD63+BI63</f>
        <v>0</v>
      </c>
      <c r="R63" s="147">
        <f>R21</f>
        <v>0</v>
      </c>
      <c r="S63" s="148"/>
      <c r="T63" s="147">
        <f t="shared" ref="T63" si="108">W63+Z63+AC63+AF63+AI63+AL63+AO63+AT63+AY63+BD63+BG63+BL63</f>
        <v>0</v>
      </c>
      <c r="U63" s="147">
        <f>U21</f>
        <v>0</v>
      </c>
      <c r="V63" s="148"/>
      <c r="W63" s="147">
        <f t="shared" ref="W63" si="109">Z63+AC63+AF63+AI63+AL63+AO63+AR63+AW63+BB63+BG63+BJ63+BO63</f>
        <v>0</v>
      </c>
      <c r="X63" s="147">
        <f>X21</f>
        <v>0</v>
      </c>
      <c r="Y63" s="148"/>
      <c r="Z63" s="147">
        <f t="shared" ref="Z63" si="110">AC63+AF63+AI63+AL63+AO63+AR63+AU63+AZ63+BE63+BJ63+BM63+BR63</f>
        <v>0</v>
      </c>
      <c r="AA63" s="147">
        <f t="shared" ref="AA63" si="111">AA21</f>
        <v>0</v>
      </c>
      <c r="AB63" s="147">
        <f t="shared" ref="AB63" si="112">AE63+AH63+AK63+AN63+AQ63+AT63+AW63+BB63+BG63+BL63+BO63+BT63</f>
        <v>0</v>
      </c>
      <c r="AC63" s="147">
        <f t="shared" ref="AC63:AC65" si="113">AC21</f>
        <v>0</v>
      </c>
      <c r="AD63" s="148"/>
      <c r="AE63" s="147">
        <f t="shared" ref="AE63" si="114">AH63+AK63+AN63+AQ63+AT63+AW63+AZ63+BE63+BJ63+BO63+BR63+BW63</f>
        <v>0</v>
      </c>
      <c r="AF63" s="147">
        <f t="shared" ref="AF63" si="115">AF21</f>
        <v>0</v>
      </c>
      <c r="AG63" s="147">
        <f t="shared" ref="AG63" si="116">AJ63+AM63+AP63+AS63+AV63+AY63+BB63+BG63+BL63+BQ63+BT63+BY63</f>
        <v>0</v>
      </c>
      <c r="AH63" s="147">
        <f t="shared" ref="AH63:AH65" si="117">AH21</f>
        <v>0</v>
      </c>
      <c r="AI63" s="148"/>
      <c r="AJ63" s="147">
        <f t="shared" ref="AJ63" si="118">AM63+AP63+AS63+AV63+AY63+BB63+BE63+BJ63+BO63+BT63+BW63+CB63</f>
        <v>0</v>
      </c>
      <c r="AK63" s="147">
        <f t="shared" ref="AK63" si="119">AK21</f>
        <v>0</v>
      </c>
      <c r="AL63" s="147">
        <f t="shared" ref="AL63" si="120">AO63+AR63+AU63+AX63+BA63+BD63+BG63+BL63+BQ63+BV63+BY63+CD63</f>
        <v>0</v>
      </c>
      <c r="AM63" s="147">
        <f t="shared" ref="AM63:AM65" si="121">AM21</f>
        <v>0</v>
      </c>
      <c r="AN63" s="148"/>
      <c r="AO63" s="147">
        <f t="shared" ref="AO63" si="122">AR63+AU63+AX63+BA63+BD63+BG63+BJ63+BO63+BT63+BY63+CB63+CG63</f>
        <v>0</v>
      </c>
      <c r="AP63" s="147">
        <f>AP21</f>
        <v>0</v>
      </c>
      <c r="AQ63" s="148"/>
      <c r="AR63" s="147">
        <f t="shared" ref="AR63" si="123">AU63+AX63+BA63+BD63+BG63+BJ63+BM63+BR63+BW63+CB63+CE63+CJ63</f>
        <v>0</v>
      </c>
      <c r="AS63" s="147">
        <f t="shared" ref="AS63" si="124">AS21</f>
        <v>0</v>
      </c>
      <c r="AT63" s="147">
        <f t="shared" ref="AT63" si="125">AW63+AZ63+BC63+BF63+BI63+BL63+BO63+BT63+BY63+CD63+CG63+CL63</f>
        <v>0</v>
      </c>
      <c r="AU63" s="147">
        <f t="shared" ref="AU63:AU65" si="126">AU21</f>
        <v>0</v>
      </c>
      <c r="AV63" s="148"/>
      <c r="AW63" s="147">
        <f t="shared" ref="AW63" si="127">AZ63+BC63+BF63+BI63+BL63+BO63+BR63+BW63+CB63+CG63+CJ63+CO63</f>
        <v>0</v>
      </c>
      <c r="AX63" s="147">
        <f>AX21</f>
        <v>0</v>
      </c>
      <c r="AY63" s="148">
        <f t="shared" ref="AY63:AY68" si="128">AY56+AY42</f>
        <v>0</v>
      </c>
      <c r="AZ63" s="352"/>
    </row>
    <row r="64" spans="1:52" ht="64.5" customHeight="1">
      <c r="A64" s="407"/>
      <c r="B64" s="408"/>
      <c r="C64" s="409"/>
      <c r="D64" s="179" t="s">
        <v>2</v>
      </c>
      <c r="E64" s="147">
        <f>E22</f>
        <v>4005</v>
      </c>
      <c r="F64" s="147">
        <f>F22</f>
        <v>0</v>
      </c>
      <c r="G64" s="175">
        <f t="shared" si="32"/>
        <v>0</v>
      </c>
      <c r="H64" s="147">
        <f>H22</f>
        <v>0</v>
      </c>
      <c r="I64" s="147">
        <f>I22</f>
        <v>0</v>
      </c>
      <c r="J64" s="175"/>
      <c r="K64" s="147">
        <f>K22</f>
        <v>0</v>
      </c>
      <c r="L64" s="147">
        <f>L22</f>
        <v>0</v>
      </c>
      <c r="M64" s="148"/>
      <c r="N64" s="147">
        <f>N22</f>
        <v>0</v>
      </c>
      <c r="O64" s="147">
        <f>O22</f>
        <v>0</v>
      </c>
      <c r="P64" s="148"/>
      <c r="Q64" s="147">
        <f>Q22</f>
        <v>0</v>
      </c>
      <c r="R64" s="147">
        <f>R22</f>
        <v>0</v>
      </c>
      <c r="S64" s="148"/>
      <c r="T64" s="147">
        <f>T22</f>
        <v>0</v>
      </c>
      <c r="U64" s="147">
        <f>U22</f>
        <v>0</v>
      </c>
      <c r="V64" s="148"/>
      <c r="W64" s="147">
        <f>W22</f>
        <v>0</v>
      </c>
      <c r="X64" s="147">
        <f>X22</f>
        <v>0</v>
      </c>
      <c r="Y64" s="148"/>
      <c r="Z64" s="147">
        <f t="shared" ref="Z64:AB64" si="129">Z22</f>
        <v>0</v>
      </c>
      <c r="AA64" s="147">
        <f t="shared" si="129"/>
        <v>0</v>
      </c>
      <c r="AB64" s="147">
        <f t="shared" si="129"/>
        <v>0</v>
      </c>
      <c r="AC64" s="147">
        <f t="shared" si="113"/>
        <v>0</v>
      </c>
      <c r="AD64" s="148"/>
      <c r="AE64" s="147">
        <f t="shared" ref="AE64:AG64" si="130">AE22</f>
        <v>0</v>
      </c>
      <c r="AF64" s="147">
        <f t="shared" si="130"/>
        <v>0</v>
      </c>
      <c r="AG64" s="147">
        <f t="shared" si="130"/>
        <v>0</v>
      </c>
      <c r="AH64" s="147">
        <f t="shared" si="117"/>
        <v>0</v>
      </c>
      <c r="AI64" s="148"/>
      <c r="AJ64" s="147">
        <f t="shared" ref="AJ64:AL64" si="131">AJ22</f>
        <v>0</v>
      </c>
      <c r="AK64" s="147">
        <f t="shared" si="131"/>
        <v>0</v>
      </c>
      <c r="AL64" s="147">
        <f t="shared" si="131"/>
        <v>0</v>
      </c>
      <c r="AM64" s="147">
        <f t="shared" si="121"/>
        <v>0</v>
      </c>
      <c r="AN64" s="148"/>
      <c r="AO64" s="147">
        <f>AO22</f>
        <v>0</v>
      </c>
      <c r="AP64" s="147">
        <f>AP22</f>
        <v>0</v>
      </c>
      <c r="AQ64" s="148"/>
      <c r="AR64" s="147">
        <f t="shared" ref="AR64:AT64" si="132">AR22</f>
        <v>0</v>
      </c>
      <c r="AS64" s="147">
        <f t="shared" si="132"/>
        <v>0</v>
      </c>
      <c r="AT64" s="147">
        <f t="shared" si="132"/>
        <v>0</v>
      </c>
      <c r="AU64" s="147">
        <f t="shared" si="126"/>
        <v>0</v>
      </c>
      <c r="AV64" s="148"/>
      <c r="AW64" s="147">
        <f>AW22</f>
        <v>4005</v>
      </c>
      <c r="AX64" s="147">
        <f>AX22</f>
        <v>0</v>
      </c>
      <c r="AY64" s="148">
        <f t="shared" si="128"/>
        <v>0</v>
      </c>
      <c r="AZ64" s="352"/>
    </row>
    <row r="65" spans="1:52" ht="21.75" customHeight="1">
      <c r="A65" s="407"/>
      <c r="B65" s="408"/>
      <c r="C65" s="409"/>
      <c r="D65" s="296" t="s">
        <v>284</v>
      </c>
      <c r="E65" s="147">
        <f>E23</f>
        <v>495</v>
      </c>
      <c r="F65" s="147">
        <f>F23</f>
        <v>0</v>
      </c>
      <c r="G65" s="175">
        <f t="shared" si="32"/>
        <v>0</v>
      </c>
      <c r="H65" s="147">
        <f>H23</f>
        <v>0</v>
      </c>
      <c r="I65" s="147">
        <f>I23</f>
        <v>0</v>
      </c>
      <c r="J65" s="175"/>
      <c r="K65" s="147">
        <f>K23</f>
        <v>0</v>
      </c>
      <c r="L65" s="147">
        <f>L23</f>
        <v>0</v>
      </c>
      <c r="M65" s="148"/>
      <c r="N65" s="147">
        <f>N23</f>
        <v>0</v>
      </c>
      <c r="O65" s="147">
        <f>O23</f>
        <v>0</v>
      </c>
      <c r="P65" s="148"/>
      <c r="Q65" s="147">
        <f>Q23</f>
        <v>0</v>
      </c>
      <c r="R65" s="147">
        <f>R23</f>
        <v>0</v>
      </c>
      <c r="S65" s="148"/>
      <c r="T65" s="147">
        <f>T23</f>
        <v>0</v>
      </c>
      <c r="U65" s="147">
        <f>U23</f>
        <v>0</v>
      </c>
      <c r="V65" s="148"/>
      <c r="W65" s="147">
        <f>W23</f>
        <v>0</v>
      </c>
      <c r="X65" s="147">
        <f>X23</f>
        <v>0</v>
      </c>
      <c r="Y65" s="148"/>
      <c r="Z65" s="147">
        <f t="shared" ref="Z65:AC68" si="133">Z23</f>
        <v>0</v>
      </c>
      <c r="AA65" s="147">
        <f t="shared" si="133"/>
        <v>0</v>
      </c>
      <c r="AB65" s="147">
        <f t="shared" si="133"/>
        <v>0</v>
      </c>
      <c r="AC65" s="147">
        <f t="shared" si="113"/>
        <v>0</v>
      </c>
      <c r="AD65" s="148"/>
      <c r="AE65" s="147">
        <f t="shared" ref="AE65:AH68" si="134">AE23</f>
        <v>0</v>
      </c>
      <c r="AF65" s="147">
        <f t="shared" si="134"/>
        <v>0</v>
      </c>
      <c r="AG65" s="147">
        <f t="shared" si="134"/>
        <v>0</v>
      </c>
      <c r="AH65" s="147">
        <f t="shared" si="117"/>
        <v>0</v>
      </c>
      <c r="AI65" s="148"/>
      <c r="AJ65" s="147">
        <f t="shared" ref="AJ65:AM68" si="135">AJ23</f>
        <v>0</v>
      </c>
      <c r="AK65" s="147">
        <f t="shared" si="135"/>
        <v>0</v>
      </c>
      <c r="AL65" s="147">
        <f t="shared" si="135"/>
        <v>0</v>
      </c>
      <c r="AM65" s="147">
        <f t="shared" si="121"/>
        <v>0</v>
      </c>
      <c r="AN65" s="148"/>
      <c r="AO65" s="147">
        <f>AO23</f>
        <v>0</v>
      </c>
      <c r="AP65" s="147">
        <f>AP23</f>
        <v>0</v>
      </c>
      <c r="AQ65" s="148"/>
      <c r="AR65" s="147">
        <f t="shared" ref="AR65:AU68" si="136">AR23</f>
        <v>0</v>
      </c>
      <c r="AS65" s="147">
        <f t="shared" si="136"/>
        <v>0</v>
      </c>
      <c r="AT65" s="147">
        <f t="shared" si="136"/>
        <v>0</v>
      </c>
      <c r="AU65" s="147">
        <f t="shared" si="126"/>
        <v>0</v>
      </c>
      <c r="AV65" s="148"/>
      <c r="AW65" s="147">
        <f>AW23</f>
        <v>495</v>
      </c>
      <c r="AX65" s="147">
        <f>AX23</f>
        <v>0</v>
      </c>
      <c r="AY65" s="148">
        <f t="shared" si="128"/>
        <v>0</v>
      </c>
      <c r="AZ65" s="352"/>
    </row>
    <row r="66" spans="1:52" ht="87.75" customHeight="1">
      <c r="A66" s="407"/>
      <c r="B66" s="408"/>
      <c r="C66" s="409"/>
      <c r="D66" s="296" t="s">
        <v>289</v>
      </c>
      <c r="E66" s="147"/>
      <c r="F66" s="147">
        <f t="shared" ref="F66:F68" si="137">F24</f>
        <v>0</v>
      </c>
      <c r="G66" s="175"/>
      <c r="H66" s="147"/>
      <c r="I66" s="147">
        <f t="shared" ref="I66:I68" si="138">I24</f>
        <v>0</v>
      </c>
      <c r="J66" s="175"/>
      <c r="K66" s="147"/>
      <c r="L66" s="147">
        <f t="shared" ref="L66:L68" si="139">L24</f>
        <v>0</v>
      </c>
      <c r="M66" s="148"/>
      <c r="N66" s="147"/>
      <c r="O66" s="147">
        <f t="shared" ref="O66:O68" si="140">O24</f>
        <v>0</v>
      </c>
      <c r="P66" s="148"/>
      <c r="Q66" s="147"/>
      <c r="R66" s="147">
        <f t="shared" ref="R66:R68" si="141">R24</f>
        <v>0</v>
      </c>
      <c r="S66" s="148"/>
      <c r="T66" s="147"/>
      <c r="U66" s="147">
        <f t="shared" ref="U66:U68" si="142">U24</f>
        <v>0</v>
      </c>
      <c r="V66" s="148"/>
      <c r="W66" s="147"/>
      <c r="X66" s="147">
        <f t="shared" ref="X66:X68" si="143">X24</f>
        <v>0</v>
      </c>
      <c r="Y66" s="148"/>
      <c r="Z66" s="147"/>
      <c r="AA66" s="147">
        <f t="shared" si="133"/>
        <v>0</v>
      </c>
      <c r="AB66" s="147"/>
      <c r="AC66" s="147">
        <f t="shared" si="133"/>
        <v>0</v>
      </c>
      <c r="AD66" s="148"/>
      <c r="AE66" s="147"/>
      <c r="AF66" s="147">
        <f t="shared" si="134"/>
        <v>0</v>
      </c>
      <c r="AG66" s="147"/>
      <c r="AH66" s="147">
        <f t="shared" si="134"/>
        <v>0</v>
      </c>
      <c r="AI66" s="148"/>
      <c r="AJ66" s="147"/>
      <c r="AK66" s="147">
        <f t="shared" si="135"/>
        <v>0</v>
      </c>
      <c r="AL66" s="147"/>
      <c r="AM66" s="147">
        <f t="shared" si="135"/>
        <v>0</v>
      </c>
      <c r="AN66" s="148"/>
      <c r="AO66" s="147"/>
      <c r="AP66" s="147">
        <f t="shared" ref="AP66:AP68" si="144">AP24</f>
        <v>0</v>
      </c>
      <c r="AQ66" s="148"/>
      <c r="AR66" s="147"/>
      <c r="AS66" s="147">
        <f t="shared" si="136"/>
        <v>0</v>
      </c>
      <c r="AT66" s="147"/>
      <c r="AU66" s="147">
        <f t="shared" si="136"/>
        <v>0</v>
      </c>
      <c r="AV66" s="148"/>
      <c r="AW66" s="147"/>
      <c r="AX66" s="147">
        <f t="shared" ref="AX66:AX68" si="145">AX24</f>
        <v>0</v>
      </c>
      <c r="AY66" s="148">
        <f t="shared" si="128"/>
        <v>0</v>
      </c>
      <c r="AZ66" s="352"/>
    </row>
    <row r="67" spans="1:52" ht="21.75" customHeight="1">
      <c r="A67" s="407"/>
      <c r="B67" s="408"/>
      <c r="C67" s="409"/>
      <c r="D67" s="296" t="s">
        <v>285</v>
      </c>
      <c r="E67" s="147">
        <f t="shared" si="103"/>
        <v>0</v>
      </c>
      <c r="F67" s="147">
        <f t="shared" si="137"/>
        <v>0</v>
      </c>
      <c r="G67" s="175"/>
      <c r="H67" s="147">
        <f t="shared" ref="H67:H68" si="146">K67+N67+Q67+T67+W67+Z67+AC67+AH67+AM67+AR67+AU67+AZ67</f>
        <v>0</v>
      </c>
      <c r="I67" s="147">
        <f t="shared" si="138"/>
        <v>0</v>
      </c>
      <c r="J67" s="175"/>
      <c r="K67" s="147">
        <f t="shared" ref="K67:K68" si="147">N67+Q67+T67+W67+Z67+AC67+AF67+AK67+AP67+AU67+AX67+BC67</f>
        <v>0</v>
      </c>
      <c r="L67" s="147">
        <f t="shared" si="139"/>
        <v>0</v>
      </c>
      <c r="M67" s="148"/>
      <c r="N67" s="147">
        <f t="shared" ref="N67:N68" si="148">Q67+T67+W67+Z67+AC67+AF67+AI67+AN67+AS67+AX67+BA67+BF67</f>
        <v>0</v>
      </c>
      <c r="O67" s="147">
        <f t="shared" si="140"/>
        <v>0</v>
      </c>
      <c r="P67" s="148"/>
      <c r="Q67" s="147">
        <f t="shared" ref="Q67:Q68" si="149">T67+W67+Z67+AC67+AF67+AI67+AL67+AQ67+AV67+BA67+BD67+BI67</f>
        <v>0</v>
      </c>
      <c r="R67" s="147">
        <f t="shared" si="141"/>
        <v>0</v>
      </c>
      <c r="S67" s="148"/>
      <c r="T67" s="147">
        <f t="shared" ref="T67:T68" si="150">W67+Z67+AC67+AF67+AI67+AL67+AO67+AT67+AY67+BD67+BG67+BL67</f>
        <v>0</v>
      </c>
      <c r="U67" s="147">
        <f t="shared" si="142"/>
        <v>0</v>
      </c>
      <c r="V67" s="148"/>
      <c r="W67" s="147">
        <f t="shared" ref="W67:W68" si="151">Z67+AC67+AF67+AI67+AL67+AO67+AR67+AW67+BB67+BG67+BJ67+BO67</f>
        <v>0</v>
      </c>
      <c r="X67" s="147">
        <f t="shared" si="143"/>
        <v>0</v>
      </c>
      <c r="Y67" s="148"/>
      <c r="Z67" s="147">
        <f t="shared" ref="Z67:Z68" si="152">AC67+AF67+AI67+AL67+AO67+AR67+AU67+AZ67+BE67+BJ67+BM67+BR67</f>
        <v>0</v>
      </c>
      <c r="AA67" s="147">
        <f t="shared" si="133"/>
        <v>0</v>
      </c>
      <c r="AB67" s="147">
        <f t="shared" ref="AB67:AB68" si="153">AE67+AH67+AK67+AN67+AQ67+AT67+AW67+BB67+BG67+BL67+BO67+BT67</f>
        <v>0</v>
      </c>
      <c r="AC67" s="147">
        <f t="shared" si="133"/>
        <v>0</v>
      </c>
      <c r="AD67" s="148"/>
      <c r="AE67" s="147">
        <f t="shared" ref="AE67:AE68" si="154">AH67+AK67+AN67+AQ67+AT67+AW67+AZ67+BE67+BJ67+BO67+BR67+BW67</f>
        <v>0</v>
      </c>
      <c r="AF67" s="147">
        <f t="shared" si="134"/>
        <v>0</v>
      </c>
      <c r="AG67" s="147">
        <f t="shared" ref="AG67:AG68" si="155">AJ67+AM67+AP67+AS67+AV67+AY67+BB67+BG67+BL67+BQ67+BT67+BY67</f>
        <v>0</v>
      </c>
      <c r="AH67" s="147">
        <f t="shared" si="134"/>
        <v>0</v>
      </c>
      <c r="AI67" s="148"/>
      <c r="AJ67" s="147">
        <f t="shared" ref="AJ67:AJ68" si="156">AM67+AP67+AS67+AV67+AY67+BB67+BE67+BJ67+BO67+BT67+BW67+CB67</f>
        <v>0</v>
      </c>
      <c r="AK67" s="147">
        <f t="shared" si="135"/>
        <v>0</v>
      </c>
      <c r="AL67" s="147">
        <f t="shared" ref="AL67:AL68" si="157">AO67+AR67+AU67+AX67+BA67+BD67+BG67+BL67+BQ67+BV67+BY67+CD67</f>
        <v>0</v>
      </c>
      <c r="AM67" s="147">
        <f t="shared" si="135"/>
        <v>0</v>
      </c>
      <c r="AN67" s="148"/>
      <c r="AO67" s="147">
        <f t="shared" ref="AO67:AO68" si="158">AR67+AU67+AX67+BA67+BD67+BG67+BJ67+BO67+BT67+BY67+CB67+CG67</f>
        <v>0</v>
      </c>
      <c r="AP67" s="147">
        <f t="shared" si="144"/>
        <v>0</v>
      </c>
      <c r="AQ67" s="148"/>
      <c r="AR67" s="147">
        <f t="shared" ref="AR67:AR68" si="159">AU67+AX67+BA67+BD67+BG67+BJ67+BM67+BR67+BW67+CB67+CE67+CJ67</f>
        <v>0</v>
      </c>
      <c r="AS67" s="147">
        <f t="shared" si="136"/>
        <v>0</v>
      </c>
      <c r="AT67" s="147">
        <f t="shared" ref="AT67:AT68" si="160">AW67+AZ67+BC67+BF67+BI67+BL67+BO67+BT67+BY67+CD67+CG67+CL67</f>
        <v>0</v>
      </c>
      <c r="AU67" s="147">
        <f t="shared" si="136"/>
        <v>0</v>
      </c>
      <c r="AV67" s="148"/>
      <c r="AW67" s="147">
        <f t="shared" ref="AW67:AW68" si="161">AZ67+BC67+BF67+BI67+BL67+BO67+BR67+BW67+CB67+CG67+CJ67+CO67</f>
        <v>0</v>
      </c>
      <c r="AX67" s="147">
        <f t="shared" si="145"/>
        <v>0</v>
      </c>
      <c r="AY67" s="148">
        <f t="shared" si="128"/>
        <v>0</v>
      </c>
      <c r="AZ67" s="352"/>
    </row>
    <row r="68" spans="1:52" ht="33.75" customHeight="1">
      <c r="A68" s="410"/>
      <c r="B68" s="411"/>
      <c r="C68" s="412"/>
      <c r="D68" s="169" t="s">
        <v>43</v>
      </c>
      <c r="E68" s="147">
        <f t="shared" si="103"/>
        <v>0</v>
      </c>
      <c r="F68" s="147">
        <f t="shared" si="137"/>
        <v>0</v>
      </c>
      <c r="G68" s="175"/>
      <c r="H68" s="147">
        <f t="shared" si="146"/>
        <v>0</v>
      </c>
      <c r="I68" s="147">
        <f t="shared" si="138"/>
        <v>0</v>
      </c>
      <c r="J68" s="175"/>
      <c r="K68" s="147">
        <f t="shared" si="147"/>
        <v>0</v>
      </c>
      <c r="L68" s="147">
        <f t="shared" si="139"/>
        <v>0</v>
      </c>
      <c r="M68" s="148">
        <f t="shared" ref="M68:AV68" si="162">M61+M47</f>
        <v>0</v>
      </c>
      <c r="N68" s="147">
        <f t="shared" si="148"/>
        <v>0</v>
      </c>
      <c r="O68" s="147">
        <f t="shared" si="140"/>
        <v>0</v>
      </c>
      <c r="P68" s="148">
        <f t="shared" si="162"/>
        <v>0</v>
      </c>
      <c r="Q68" s="147">
        <f t="shared" si="149"/>
        <v>0</v>
      </c>
      <c r="R68" s="147">
        <f t="shared" si="141"/>
        <v>0</v>
      </c>
      <c r="S68" s="148">
        <f t="shared" si="162"/>
        <v>0</v>
      </c>
      <c r="T68" s="147">
        <f t="shared" si="150"/>
        <v>0</v>
      </c>
      <c r="U68" s="147">
        <f t="shared" si="142"/>
        <v>0</v>
      </c>
      <c r="V68" s="148">
        <f t="shared" si="162"/>
        <v>0</v>
      </c>
      <c r="W68" s="147">
        <f t="shared" si="151"/>
        <v>0</v>
      </c>
      <c r="X68" s="147">
        <f t="shared" si="143"/>
        <v>0</v>
      </c>
      <c r="Y68" s="148">
        <f t="shared" si="162"/>
        <v>0</v>
      </c>
      <c r="Z68" s="147">
        <f t="shared" si="152"/>
        <v>0</v>
      </c>
      <c r="AA68" s="147">
        <f t="shared" si="133"/>
        <v>0</v>
      </c>
      <c r="AB68" s="147">
        <f t="shared" si="153"/>
        <v>0</v>
      </c>
      <c r="AC68" s="147">
        <f t="shared" si="133"/>
        <v>0</v>
      </c>
      <c r="AD68" s="148">
        <f t="shared" si="162"/>
        <v>0</v>
      </c>
      <c r="AE68" s="147">
        <f t="shared" si="154"/>
        <v>0</v>
      </c>
      <c r="AF68" s="147">
        <f t="shared" si="134"/>
        <v>0</v>
      </c>
      <c r="AG68" s="147">
        <f t="shared" si="155"/>
        <v>0</v>
      </c>
      <c r="AH68" s="147">
        <f t="shared" si="134"/>
        <v>0</v>
      </c>
      <c r="AI68" s="148">
        <f t="shared" si="162"/>
        <v>0</v>
      </c>
      <c r="AJ68" s="147">
        <f t="shared" si="156"/>
        <v>0</v>
      </c>
      <c r="AK68" s="147">
        <f t="shared" si="135"/>
        <v>0</v>
      </c>
      <c r="AL68" s="147">
        <f t="shared" si="157"/>
        <v>0</v>
      </c>
      <c r="AM68" s="147">
        <f t="shared" si="135"/>
        <v>0</v>
      </c>
      <c r="AN68" s="148">
        <f t="shared" si="162"/>
        <v>0</v>
      </c>
      <c r="AO68" s="147">
        <f t="shared" si="158"/>
        <v>0</v>
      </c>
      <c r="AP68" s="147">
        <f t="shared" si="144"/>
        <v>0</v>
      </c>
      <c r="AQ68" s="148">
        <f t="shared" si="162"/>
        <v>0</v>
      </c>
      <c r="AR68" s="147">
        <f t="shared" si="159"/>
        <v>0</v>
      </c>
      <c r="AS68" s="147">
        <f t="shared" si="136"/>
        <v>0</v>
      </c>
      <c r="AT68" s="147">
        <f t="shared" si="160"/>
        <v>0</v>
      </c>
      <c r="AU68" s="147">
        <f t="shared" si="136"/>
        <v>0</v>
      </c>
      <c r="AV68" s="148">
        <f t="shared" si="162"/>
        <v>0</v>
      </c>
      <c r="AW68" s="147">
        <f t="shared" si="161"/>
        <v>0</v>
      </c>
      <c r="AX68" s="147">
        <f t="shared" si="145"/>
        <v>0</v>
      </c>
      <c r="AY68" s="148">
        <f t="shared" si="128"/>
        <v>0</v>
      </c>
      <c r="AZ68" s="353"/>
    </row>
    <row r="69" spans="1:52" ht="32.25" customHeight="1">
      <c r="A69" s="385" t="s">
        <v>303</v>
      </c>
      <c r="B69" s="386"/>
      <c r="C69" s="386"/>
      <c r="D69" s="386"/>
      <c r="E69" s="386"/>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86"/>
      <c r="AJ69" s="386"/>
      <c r="AK69" s="386"/>
      <c r="AL69" s="386"/>
      <c r="AM69" s="386"/>
      <c r="AN69" s="386"/>
      <c r="AO69" s="386"/>
      <c r="AP69" s="386"/>
      <c r="AQ69" s="386"/>
      <c r="AR69" s="386"/>
      <c r="AS69" s="386"/>
      <c r="AT69" s="386"/>
      <c r="AU69" s="386"/>
      <c r="AV69" s="386"/>
      <c r="AW69" s="386"/>
      <c r="AX69" s="386"/>
      <c r="AY69" s="386"/>
      <c r="AZ69" s="387"/>
    </row>
    <row r="70" spans="1:52" ht="32.25" customHeight="1">
      <c r="A70" s="400" t="s">
        <v>384</v>
      </c>
      <c r="B70" s="389"/>
      <c r="C70" s="389"/>
      <c r="D70" s="389"/>
      <c r="E70" s="389"/>
      <c r="F70" s="389"/>
      <c r="G70" s="389"/>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89"/>
      <c r="AN70" s="389"/>
      <c r="AO70" s="389"/>
      <c r="AP70" s="389"/>
      <c r="AQ70" s="389"/>
      <c r="AR70" s="389"/>
      <c r="AS70" s="389"/>
      <c r="AT70" s="389"/>
      <c r="AU70" s="389"/>
      <c r="AV70" s="389"/>
      <c r="AW70" s="389"/>
      <c r="AX70" s="389"/>
      <c r="AY70" s="389"/>
      <c r="AZ70" s="389"/>
    </row>
    <row r="71" spans="1:52" ht="18.75" customHeight="1">
      <c r="A71" s="345" t="s">
        <v>377</v>
      </c>
      <c r="B71" s="348" t="s">
        <v>380</v>
      </c>
      <c r="C71" s="348" t="s">
        <v>304</v>
      </c>
      <c r="D71" s="174" t="s">
        <v>41</v>
      </c>
      <c r="E71" s="278">
        <f>E73+E74</f>
        <v>311206.84999999998</v>
      </c>
      <c r="F71" s="147">
        <f>R71+AH71+AM71+AP71+AU71+AX71</f>
        <v>28000.083200000001</v>
      </c>
      <c r="G71" s="168">
        <f>F71/E71*100</f>
        <v>8.9972579973737741</v>
      </c>
      <c r="H71" s="168">
        <v>0</v>
      </c>
      <c r="I71" s="168">
        <v>0</v>
      </c>
      <c r="J71" s="168"/>
      <c r="K71" s="168"/>
      <c r="L71" s="168"/>
      <c r="M71" s="168"/>
      <c r="N71" s="168"/>
      <c r="O71" s="168"/>
      <c r="P71" s="168"/>
      <c r="Q71" s="168">
        <f>Q73+Q74+Q72</f>
        <v>7643.0950000000003</v>
      </c>
      <c r="R71" s="168">
        <f>R73+R74+R72</f>
        <v>7643.0950000000003</v>
      </c>
      <c r="S71" s="168">
        <f>R71/Q71*100</f>
        <v>100</v>
      </c>
      <c r="T71" s="168"/>
      <c r="U71" s="168"/>
      <c r="V71" s="168"/>
      <c r="W71" s="168">
        <f>W73+W74</f>
        <v>0</v>
      </c>
      <c r="X71" s="168"/>
      <c r="Y71" s="168"/>
      <c r="Z71" s="168"/>
      <c r="AA71" s="168"/>
      <c r="AB71" s="168"/>
      <c r="AC71" s="168"/>
      <c r="AD71" s="168"/>
      <c r="AE71" s="168">
        <f>AE73+AE74</f>
        <v>20356.9882</v>
      </c>
      <c r="AF71" s="168"/>
      <c r="AG71" s="168"/>
      <c r="AH71" s="168">
        <f>AH73+AH74</f>
        <v>20356.9882</v>
      </c>
      <c r="AI71" s="210">
        <f>AH71/AE71</f>
        <v>1</v>
      </c>
      <c r="AJ71" s="219">
        <f>AJ72+AJ73+AJ74</f>
        <v>0</v>
      </c>
      <c r="AK71" s="168"/>
      <c r="AL71" s="168"/>
      <c r="AM71" s="168"/>
      <c r="AN71" s="168"/>
      <c r="AO71" s="168"/>
      <c r="AP71" s="168"/>
      <c r="AQ71" s="168"/>
      <c r="AR71" s="168"/>
      <c r="AS71" s="168"/>
      <c r="AT71" s="168"/>
      <c r="AU71" s="168"/>
      <c r="AV71" s="168"/>
      <c r="AW71" s="168">
        <f>AW73+AW74</f>
        <v>283206.76679999998</v>
      </c>
      <c r="AX71" s="168"/>
      <c r="AY71" s="168"/>
      <c r="AZ71" s="351"/>
    </row>
    <row r="72" spans="1:52" ht="31.2">
      <c r="A72" s="346"/>
      <c r="B72" s="349"/>
      <c r="C72" s="349"/>
      <c r="D72" s="176" t="s">
        <v>37</v>
      </c>
      <c r="E72" s="278">
        <f t="shared" ref="E72:E77" si="163">H72+K72+N72+Q72+T72+W72+Z72+AE72+AJ72+AO72+AR72+AW72</f>
        <v>0</v>
      </c>
      <c r="F72" s="147"/>
      <c r="G72" s="170"/>
      <c r="H72" s="148">
        <v>0</v>
      </c>
      <c r="I72" s="148">
        <v>0</v>
      </c>
      <c r="J72" s="171"/>
      <c r="K72" s="148"/>
      <c r="L72" s="148"/>
      <c r="M72" s="171"/>
      <c r="N72" s="148"/>
      <c r="O72" s="148"/>
      <c r="P72" s="173"/>
      <c r="Q72" s="148"/>
      <c r="R72" s="148"/>
      <c r="S72" s="171"/>
      <c r="T72" s="148"/>
      <c r="U72" s="148"/>
      <c r="V72" s="171"/>
      <c r="W72" s="148"/>
      <c r="X72" s="148"/>
      <c r="Y72" s="171"/>
      <c r="Z72" s="148"/>
      <c r="AA72" s="151"/>
      <c r="AB72" s="172"/>
      <c r="AC72" s="171"/>
      <c r="AD72" s="173"/>
      <c r="AE72" s="148"/>
      <c r="AF72" s="151"/>
      <c r="AG72" s="172"/>
      <c r="AH72" s="177"/>
      <c r="AI72" s="173"/>
      <c r="AJ72" s="279"/>
      <c r="AK72" s="151"/>
      <c r="AL72" s="172"/>
      <c r="AM72" s="177"/>
      <c r="AN72" s="173"/>
      <c r="AO72" s="178"/>
      <c r="AP72" s="148"/>
      <c r="AQ72" s="148"/>
      <c r="AR72" s="148"/>
      <c r="AS72" s="149"/>
      <c r="AT72" s="172"/>
      <c r="AU72" s="177"/>
      <c r="AV72" s="173"/>
      <c r="AW72" s="148"/>
      <c r="AX72" s="150"/>
      <c r="AY72" s="173"/>
      <c r="AZ72" s="352"/>
    </row>
    <row r="73" spans="1:52" ht="64.5" customHeight="1">
      <c r="A73" s="346"/>
      <c r="B73" s="349"/>
      <c r="C73" s="349"/>
      <c r="D73" s="179" t="s">
        <v>2</v>
      </c>
      <c r="E73" s="278">
        <v>276974.09999999998</v>
      </c>
      <c r="F73" s="147">
        <f>R73+AH73+AM73+AP73+AU73+AX73</f>
        <v>24920.074049999999</v>
      </c>
      <c r="G73" s="168">
        <f>F73/E73*100</f>
        <v>8.997257884401467</v>
      </c>
      <c r="H73" s="153">
        <v>0</v>
      </c>
      <c r="I73" s="153">
        <v>0</v>
      </c>
      <c r="J73" s="154"/>
      <c r="K73" s="153"/>
      <c r="L73" s="153"/>
      <c r="M73" s="154"/>
      <c r="N73" s="153"/>
      <c r="O73" s="153"/>
      <c r="P73" s="181"/>
      <c r="Q73" s="153">
        <v>6802.35455</v>
      </c>
      <c r="R73" s="153">
        <v>6802.35455</v>
      </c>
      <c r="S73" s="168">
        <f>R73/Q73*100</f>
        <v>100</v>
      </c>
      <c r="T73" s="153"/>
      <c r="U73" s="153"/>
      <c r="V73" s="154"/>
      <c r="W73" s="153"/>
      <c r="X73" s="153"/>
      <c r="Y73" s="154"/>
      <c r="Z73" s="153"/>
      <c r="AA73" s="157"/>
      <c r="AB73" s="158"/>
      <c r="AC73" s="154"/>
      <c r="AD73" s="181"/>
      <c r="AE73" s="280">
        <v>18117.719499999999</v>
      </c>
      <c r="AF73" s="157"/>
      <c r="AG73" s="158"/>
      <c r="AH73" s="280">
        <v>18117.719499999999</v>
      </c>
      <c r="AI73" s="210">
        <f>AH73/AE73</f>
        <v>1</v>
      </c>
      <c r="AJ73" s="281"/>
      <c r="AK73" s="157"/>
      <c r="AL73" s="158"/>
      <c r="AM73" s="182"/>
      <c r="AN73" s="181"/>
      <c r="AO73" s="280"/>
      <c r="AP73" s="154"/>
      <c r="AQ73" s="154"/>
      <c r="AR73" s="153"/>
      <c r="AS73" s="155"/>
      <c r="AT73" s="158"/>
      <c r="AU73" s="182"/>
      <c r="AV73" s="181"/>
      <c r="AW73" s="153">
        <f>E73-AH73-R73</f>
        <v>252054.02594999998</v>
      </c>
      <c r="AX73" s="156"/>
      <c r="AY73" s="181"/>
      <c r="AZ73" s="352"/>
    </row>
    <row r="74" spans="1:52" ht="21.75" customHeight="1">
      <c r="A74" s="346"/>
      <c r="B74" s="349"/>
      <c r="C74" s="349"/>
      <c r="D74" s="296" t="s">
        <v>284</v>
      </c>
      <c r="E74" s="278">
        <v>34232.75</v>
      </c>
      <c r="F74" s="147">
        <f>R74+AH74+AM74+AP74+AU74+AX74</f>
        <v>3080.0091499999999</v>
      </c>
      <c r="G74" s="168">
        <f>F74/E74*100</f>
        <v>8.9972589114225414</v>
      </c>
      <c r="H74" s="153">
        <v>0</v>
      </c>
      <c r="I74" s="153">
        <v>0</v>
      </c>
      <c r="J74" s="154"/>
      <c r="K74" s="153"/>
      <c r="L74" s="153"/>
      <c r="M74" s="154"/>
      <c r="N74" s="153"/>
      <c r="O74" s="153"/>
      <c r="P74" s="181"/>
      <c r="Q74" s="153">
        <v>840.74045000000001</v>
      </c>
      <c r="R74" s="153">
        <v>840.74045000000001</v>
      </c>
      <c r="S74" s="168">
        <f>R74/Q74*100</f>
        <v>100</v>
      </c>
      <c r="T74" s="153"/>
      <c r="U74" s="153"/>
      <c r="V74" s="154"/>
      <c r="W74" s="153"/>
      <c r="X74" s="153"/>
      <c r="Y74" s="154"/>
      <c r="Z74" s="153"/>
      <c r="AA74" s="157"/>
      <c r="AB74" s="158"/>
      <c r="AC74" s="154"/>
      <c r="AD74" s="181"/>
      <c r="AE74" s="280">
        <v>2239.2687000000001</v>
      </c>
      <c r="AF74" s="157"/>
      <c r="AG74" s="158"/>
      <c r="AH74" s="280">
        <v>2239.2687000000001</v>
      </c>
      <c r="AI74" s="210">
        <f>AH74/AE74</f>
        <v>1</v>
      </c>
      <c r="AJ74" s="281"/>
      <c r="AK74" s="157"/>
      <c r="AL74" s="158"/>
      <c r="AM74" s="182"/>
      <c r="AN74" s="181"/>
      <c r="AO74" s="280"/>
      <c r="AP74" s="182"/>
      <c r="AQ74" s="181"/>
      <c r="AR74" s="153"/>
      <c r="AS74" s="157"/>
      <c r="AT74" s="158"/>
      <c r="AU74" s="182"/>
      <c r="AV74" s="181"/>
      <c r="AW74" s="153">
        <f>E74-AH74-R74</f>
        <v>31152.740849999998</v>
      </c>
      <c r="AX74" s="156"/>
      <c r="AY74" s="159"/>
      <c r="AZ74" s="352"/>
    </row>
    <row r="75" spans="1:52" ht="87.75" customHeight="1">
      <c r="A75" s="346"/>
      <c r="B75" s="349"/>
      <c r="C75" s="349"/>
      <c r="D75" s="296" t="s">
        <v>289</v>
      </c>
      <c r="E75" s="278">
        <f t="shared" si="163"/>
        <v>0</v>
      </c>
      <c r="F75" s="147"/>
      <c r="G75" s="152"/>
      <c r="H75" s="162">
        <v>0</v>
      </c>
      <c r="I75" s="162">
        <v>0</v>
      </c>
      <c r="J75" s="161"/>
      <c r="K75" s="162"/>
      <c r="L75" s="162"/>
      <c r="M75" s="161"/>
      <c r="N75" s="162"/>
      <c r="O75" s="162"/>
      <c r="P75" s="167"/>
      <c r="Q75" s="162"/>
      <c r="R75" s="162"/>
      <c r="S75" s="161"/>
      <c r="T75" s="162"/>
      <c r="U75" s="162"/>
      <c r="V75" s="161"/>
      <c r="W75" s="162"/>
      <c r="X75" s="162"/>
      <c r="Y75" s="161"/>
      <c r="Z75" s="162"/>
      <c r="AA75" s="164"/>
      <c r="AB75" s="165"/>
      <c r="AC75" s="161"/>
      <c r="AD75" s="167"/>
      <c r="AE75" s="162"/>
      <c r="AF75" s="164"/>
      <c r="AG75" s="165"/>
      <c r="AH75" s="185"/>
      <c r="AI75" s="167"/>
      <c r="AJ75" s="282"/>
      <c r="AK75" s="164"/>
      <c r="AL75" s="165"/>
      <c r="AM75" s="185"/>
      <c r="AN75" s="167"/>
      <c r="AO75" s="162"/>
      <c r="AP75" s="185"/>
      <c r="AQ75" s="167"/>
      <c r="AR75" s="162"/>
      <c r="AS75" s="166"/>
      <c r="AT75" s="165"/>
      <c r="AU75" s="185"/>
      <c r="AV75" s="167"/>
      <c r="AW75" s="162"/>
      <c r="AX75" s="163"/>
      <c r="AY75" s="167"/>
      <c r="AZ75" s="352"/>
    </row>
    <row r="76" spans="1:52" ht="21.75" customHeight="1">
      <c r="A76" s="346"/>
      <c r="B76" s="349"/>
      <c r="C76" s="349"/>
      <c r="D76" s="296" t="s">
        <v>285</v>
      </c>
      <c r="E76" s="147">
        <f t="shared" si="163"/>
        <v>0</v>
      </c>
      <c r="F76" s="147">
        <f t="shared" ref="F76:F77" si="164">I76+L76+O76+R76+U76+X76+AA76+AF76+AK76+AP76+AS76+AX76</f>
        <v>0</v>
      </c>
      <c r="G76" s="152"/>
      <c r="H76" s="162">
        <v>0</v>
      </c>
      <c r="I76" s="162">
        <v>0</v>
      </c>
      <c r="J76" s="161"/>
      <c r="K76" s="162"/>
      <c r="L76" s="162"/>
      <c r="M76" s="161"/>
      <c r="N76" s="162"/>
      <c r="O76" s="162"/>
      <c r="P76" s="167"/>
      <c r="Q76" s="162"/>
      <c r="R76" s="162"/>
      <c r="S76" s="161"/>
      <c r="T76" s="162"/>
      <c r="U76" s="162"/>
      <c r="V76" s="161"/>
      <c r="W76" s="162"/>
      <c r="X76" s="162"/>
      <c r="Y76" s="161"/>
      <c r="Z76" s="162"/>
      <c r="AA76" s="164"/>
      <c r="AB76" s="165"/>
      <c r="AC76" s="161"/>
      <c r="AD76" s="167"/>
      <c r="AE76" s="162"/>
      <c r="AF76" s="164"/>
      <c r="AG76" s="165"/>
      <c r="AH76" s="185"/>
      <c r="AI76" s="167"/>
      <c r="AJ76" s="162"/>
      <c r="AK76" s="164"/>
      <c r="AL76" s="165"/>
      <c r="AM76" s="185"/>
      <c r="AN76" s="167"/>
      <c r="AO76" s="162"/>
      <c r="AP76" s="185"/>
      <c r="AQ76" s="167"/>
      <c r="AR76" s="162"/>
      <c r="AS76" s="166"/>
      <c r="AT76" s="165"/>
      <c r="AU76" s="185"/>
      <c r="AV76" s="167"/>
      <c r="AW76" s="162"/>
      <c r="AX76" s="163"/>
      <c r="AY76" s="167"/>
      <c r="AZ76" s="352"/>
    </row>
    <row r="77" spans="1:52" ht="33.75" customHeight="1">
      <c r="A77" s="347"/>
      <c r="B77" s="350"/>
      <c r="C77" s="350"/>
      <c r="D77" s="169" t="s">
        <v>43</v>
      </c>
      <c r="E77" s="147">
        <f t="shared" si="163"/>
        <v>0</v>
      </c>
      <c r="F77" s="147">
        <f t="shared" si="164"/>
        <v>0</v>
      </c>
      <c r="G77" s="170"/>
      <c r="H77" s="148">
        <v>0</v>
      </c>
      <c r="I77" s="148">
        <v>0</v>
      </c>
      <c r="J77" s="171"/>
      <c r="K77" s="148"/>
      <c r="L77" s="148"/>
      <c r="M77" s="171"/>
      <c r="N77" s="148"/>
      <c r="O77" s="148"/>
      <c r="P77" s="173"/>
      <c r="Q77" s="148"/>
      <c r="R77" s="148"/>
      <c r="S77" s="171"/>
      <c r="T77" s="148"/>
      <c r="U77" s="148"/>
      <c r="V77" s="171"/>
      <c r="W77" s="148"/>
      <c r="X77" s="148"/>
      <c r="Y77" s="171"/>
      <c r="Z77" s="148"/>
      <c r="AA77" s="151"/>
      <c r="AB77" s="172"/>
      <c r="AC77" s="171"/>
      <c r="AD77" s="173"/>
      <c r="AE77" s="148"/>
      <c r="AF77" s="151"/>
      <c r="AG77" s="172"/>
      <c r="AH77" s="177"/>
      <c r="AI77" s="173"/>
      <c r="AJ77" s="148"/>
      <c r="AK77" s="151"/>
      <c r="AL77" s="172"/>
      <c r="AM77" s="177"/>
      <c r="AN77" s="173"/>
      <c r="AO77" s="148"/>
      <c r="AP77" s="177"/>
      <c r="AQ77" s="173"/>
      <c r="AR77" s="148"/>
      <c r="AS77" s="149"/>
      <c r="AT77" s="172"/>
      <c r="AU77" s="177"/>
      <c r="AV77" s="173"/>
      <c r="AW77" s="148"/>
      <c r="AX77" s="148"/>
      <c r="AY77" s="173"/>
      <c r="AZ77" s="353"/>
    </row>
    <row r="78" spans="1:52" ht="33.75" customHeight="1">
      <c r="A78" s="436" t="s">
        <v>385</v>
      </c>
      <c r="B78" s="437"/>
      <c r="C78" s="437"/>
      <c r="D78" s="437"/>
      <c r="E78" s="437"/>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7"/>
      <c r="AL78" s="437"/>
      <c r="AM78" s="437"/>
      <c r="AN78" s="437"/>
      <c r="AO78" s="437"/>
      <c r="AP78" s="437"/>
      <c r="AQ78" s="437"/>
      <c r="AR78" s="437"/>
      <c r="AS78" s="437"/>
      <c r="AT78" s="437"/>
      <c r="AU78" s="437"/>
      <c r="AV78" s="437"/>
      <c r="AW78" s="437"/>
      <c r="AX78" s="437"/>
      <c r="AY78" s="437"/>
      <c r="AZ78" s="438"/>
    </row>
    <row r="79" spans="1:52" ht="18.75" customHeight="1">
      <c r="A79" s="345" t="s">
        <v>378</v>
      </c>
      <c r="B79" s="348" t="s">
        <v>305</v>
      </c>
      <c r="C79" s="348" t="s">
        <v>306</v>
      </c>
      <c r="D79" s="174" t="s">
        <v>41</v>
      </c>
      <c r="E79" s="147">
        <f>E81</f>
        <v>26643.044999999998</v>
      </c>
      <c r="F79" s="147">
        <f>R79+AH79+AM79+AP79+AU79+AX79</f>
        <v>551.1</v>
      </c>
      <c r="G79" s="175">
        <f>F79/E79</f>
        <v>2.0684572653013201E-2</v>
      </c>
      <c r="H79" s="168">
        <v>0</v>
      </c>
      <c r="I79" s="168">
        <v>0</v>
      </c>
      <c r="J79" s="168">
        <v>0</v>
      </c>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8"/>
      <c r="AL79" s="168"/>
      <c r="AM79" s="168"/>
      <c r="AN79" s="168"/>
      <c r="AO79" s="168">
        <f>AO81</f>
        <v>551.1</v>
      </c>
      <c r="AP79" s="219">
        <f>AP81</f>
        <v>551.1</v>
      </c>
      <c r="AQ79" s="154">
        <f>AP79/AO79</f>
        <v>1</v>
      </c>
      <c r="AR79" s="147">
        <f>AR81</f>
        <v>8648</v>
      </c>
      <c r="AS79" s="168"/>
      <c r="AT79" s="168"/>
      <c r="AU79" s="168"/>
      <c r="AV79" s="168"/>
      <c r="AW79" s="168">
        <f>AW81</f>
        <v>17443.945</v>
      </c>
      <c r="AX79" s="168"/>
      <c r="AY79" s="168"/>
      <c r="AZ79" s="351"/>
    </row>
    <row r="80" spans="1:52" ht="31.2">
      <c r="A80" s="346"/>
      <c r="B80" s="349"/>
      <c r="C80" s="349"/>
      <c r="D80" s="176" t="s">
        <v>37</v>
      </c>
      <c r="E80" s="147">
        <f t="shared" ref="E80:E93" si="165">H80+K80+N80+Q80+T80+W80+Z80+AE80+AJ80+AO80+AR80+AW80</f>
        <v>0</v>
      </c>
      <c r="F80" s="147"/>
      <c r="G80" s="170"/>
      <c r="H80" s="148">
        <v>0</v>
      </c>
      <c r="I80" s="148">
        <v>0</v>
      </c>
      <c r="J80" s="171"/>
      <c r="K80" s="148"/>
      <c r="L80" s="148"/>
      <c r="M80" s="171"/>
      <c r="N80" s="148"/>
      <c r="O80" s="148"/>
      <c r="P80" s="173"/>
      <c r="Q80" s="148"/>
      <c r="R80" s="148"/>
      <c r="S80" s="171"/>
      <c r="T80" s="148"/>
      <c r="U80" s="148"/>
      <c r="V80" s="171"/>
      <c r="W80" s="148"/>
      <c r="X80" s="148"/>
      <c r="Y80" s="171"/>
      <c r="Z80" s="148"/>
      <c r="AA80" s="151"/>
      <c r="AB80" s="172"/>
      <c r="AC80" s="171"/>
      <c r="AD80" s="173"/>
      <c r="AE80" s="148"/>
      <c r="AF80" s="151"/>
      <c r="AG80" s="172"/>
      <c r="AH80" s="177"/>
      <c r="AI80" s="173"/>
      <c r="AJ80" s="148"/>
      <c r="AK80" s="151"/>
      <c r="AL80" s="172"/>
      <c r="AM80" s="177"/>
      <c r="AN80" s="173"/>
      <c r="AO80" s="178"/>
      <c r="AP80" s="279"/>
      <c r="AQ80" s="148"/>
      <c r="AR80" s="147">
        <f t="shared" ref="AR80" si="166">AU80+AX80+BA80+BD80+BG80+BJ80+BM80+BR80+BW80+CB80+CE80+CJ80</f>
        <v>0</v>
      </c>
      <c r="AS80" s="149"/>
      <c r="AT80" s="172"/>
      <c r="AU80" s="177"/>
      <c r="AV80" s="173"/>
      <c r="AW80" s="148"/>
      <c r="AX80" s="150"/>
      <c r="AY80" s="173"/>
      <c r="AZ80" s="352"/>
    </row>
    <row r="81" spans="1:52" ht="64.5" customHeight="1">
      <c r="A81" s="346"/>
      <c r="B81" s="349"/>
      <c r="C81" s="349"/>
      <c r="D81" s="179" t="s">
        <v>2</v>
      </c>
      <c r="E81" s="147">
        <v>26643.044999999998</v>
      </c>
      <c r="F81" s="147">
        <f>R81+AH81+AM81+AP81+AU81+AX81</f>
        <v>551.1</v>
      </c>
      <c r="G81" s="175">
        <f>F81/E81</f>
        <v>2.0684572653013201E-2</v>
      </c>
      <c r="H81" s="153">
        <v>0</v>
      </c>
      <c r="I81" s="153">
        <v>0</v>
      </c>
      <c r="J81" s="154"/>
      <c r="K81" s="153"/>
      <c r="L81" s="153"/>
      <c r="M81" s="154"/>
      <c r="N81" s="153"/>
      <c r="O81" s="153"/>
      <c r="P81" s="181"/>
      <c r="Q81" s="280"/>
      <c r="R81" s="153"/>
      <c r="S81" s="154"/>
      <c r="T81" s="153"/>
      <c r="U81" s="153"/>
      <c r="V81" s="154"/>
      <c r="W81" s="153"/>
      <c r="X81" s="153"/>
      <c r="Y81" s="154"/>
      <c r="Z81" s="153"/>
      <c r="AA81" s="157"/>
      <c r="AB81" s="158"/>
      <c r="AC81" s="154"/>
      <c r="AD81" s="181"/>
      <c r="AE81" s="153"/>
      <c r="AF81" s="157"/>
      <c r="AG81" s="158"/>
      <c r="AH81" s="182"/>
      <c r="AI81" s="181"/>
      <c r="AJ81" s="153"/>
      <c r="AK81" s="157"/>
      <c r="AL81" s="158"/>
      <c r="AM81" s="182"/>
      <c r="AN81" s="181"/>
      <c r="AO81" s="160">
        <v>551.1</v>
      </c>
      <c r="AP81" s="267">
        <v>551.1</v>
      </c>
      <c r="AQ81" s="154">
        <f>AP81/AO81</f>
        <v>1</v>
      </c>
      <c r="AR81" s="147">
        <v>8648</v>
      </c>
      <c r="AS81" s="155"/>
      <c r="AT81" s="158"/>
      <c r="AU81" s="182"/>
      <c r="AV81" s="181"/>
      <c r="AW81" s="283">
        <f>E81-AR81-AP81</f>
        <v>17443.945</v>
      </c>
      <c r="AX81" s="156"/>
      <c r="AY81" s="181"/>
      <c r="AZ81" s="352"/>
    </row>
    <row r="82" spans="1:52" ht="21.75" customHeight="1">
      <c r="A82" s="346"/>
      <c r="B82" s="349"/>
      <c r="C82" s="349"/>
      <c r="D82" s="296" t="s">
        <v>284</v>
      </c>
      <c r="E82" s="147">
        <f t="shared" si="165"/>
        <v>0</v>
      </c>
      <c r="F82" s="147">
        <f t="shared" ref="F82:F93" si="167">I82+L82+O82+R82+U82+X82+AA82+AF82+AK82+AP82+AS82+AX82</f>
        <v>0</v>
      </c>
      <c r="G82" s="180"/>
      <c r="H82" s="153">
        <v>0</v>
      </c>
      <c r="I82" s="153">
        <v>0</v>
      </c>
      <c r="J82" s="154"/>
      <c r="K82" s="153"/>
      <c r="L82" s="153"/>
      <c r="M82" s="154"/>
      <c r="N82" s="153"/>
      <c r="O82" s="153"/>
      <c r="P82" s="181"/>
      <c r="Q82" s="153"/>
      <c r="R82" s="153"/>
      <c r="S82" s="154"/>
      <c r="T82" s="153"/>
      <c r="U82" s="153"/>
      <c r="V82" s="154"/>
      <c r="W82" s="153"/>
      <c r="X82" s="153"/>
      <c r="Y82" s="154"/>
      <c r="Z82" s="153"/>
      <c r="AA82" s="157"/>
      <c r="AB82" s="158"/>
      <c r="AC82" s="154"/>
      <c r="AD82" s="181"/>
      <c r="AE82" s="153"/>
      <c r="AF82" s="157"/>
      <c r="AG82" s="158"/>
      <c r="AH82" s="182"/>
      <c r="AI82" s="181"/>
      <c r="AJ82" s="153"/>
      <c r="AK82" s="157"/>
      <c r="AL82" s="158"/>
      <c r="AM82" s="182"/>
      <c r="AN82" s="181"/>
      <c r="AO82" s="153"/>
      <c r="AP82" s="182"/>
      <c r="AQ82" s="181"/>
      <c r="AR82" s="153"/>
      <c r="AS82" s="157"/>
      <c r="AT82" s="158"/>
      <c r="AU82" s="182"/>
      <c r="AV82" s="181"/>
      <c r="AW82" s="153"/>
      <c r="AX82" s="156"/>
      <c r="AY82" s="159"/>
      <c r="AZ82" s="352"/>
    </row>
    <row r="83" spans="1:52" ht="87.75" customHeight="1">
      <c r="A83" s="346"/>
      <c r="B83" s="349"/>
      <c r="C83" s="349"/>
      <c r="D83" s="296" t="s">
        <v>289</v>
      </c>
      <c r="E83" s="147">
        <f t="shared" si="165"/>
        <v>0</v>
      </c>
      <c r="F83" s="147">
        <f t="shared" si="167"/>
        <v>0</v>
      </c>
      <c r="G83" s="152"/>
      <c r="H83" s="162">
        <v>0</v>
      </c>
      <c r="I83" s="162">
        <v>0</v>
      </c>
      <c r="J83" s="161"/>
      <c r="K83" s="162"/>
      <c r="L83" s="162"/>
      <c r="M83" s="161"/>
      <c r="N83" s="162"/>
      <c r="O83" s="162"/>
      <c r="P83" s="167"/>
      <c r="Q83" s="162"/>
      <c r="R83" s="162"/>
      <c r="S83" s="161"/>
      <c r="T83" s="162"/>
      <c r="U83" s="162"/>
      <c r="V83" s="161"/>
      <c r="W83" s="162"/>
      <c r="X83" s="162"/>
      <c r="Y83" s="161"/>
      <c r="Z83" s="162"/>
      <c r="AA83" s="164"/>
      <c r="AB83" s="165"/>
      <c r="AC83" s="161"/>
      <c r="AD83" s="167"/>
      <c r="AE83" s="162"/>
      <c r="AF83" s="164"/>
      <c r="AG83" s="165"/>
      <c r="AH83" s="185"/>
      <c r="AI83" s="167"/>
      <c r="AJ83" s="162"/>
      <c r="AK83" s="164"/>
      <c r="AL83" s="165"/>
      <c r="AM83" s="185"/>
      <c r="AN83" s="167"/>
      <c r="AO83" s="162"/>
      <c r="AP83" s="185"/>
      <c r="AQ83" s="167"/>
      <c r="AR83" s="162"/>
      <c r="AS83" s="166"/>
      <c r="AT83" s="165"/>
      <c r="AU83" s="185"/>
      <c r="AV83" s="167"/>
      <c r="AW83" s="162"/>
      <c r="AX83" s="163"/>
      <c r="AY83" s="167"/>
      <c r="AZ83" s="352"/>
    </row>
    <row r="84" spans="1:52" ht="21.75" customHeight="1">
      <c r="A84" s="346"/>
      <c r="B84" s="349"/>
      <c r="C84" s="349"/>
      <c r="D84" s="296" t="s">
        <v>285</v>
      </c>
      <c r="E84" s="147">
        <f t="shared" si="165"/>
        <v>0</v>
      </c>
      <c r="F84" s="147">
        <f t="shared" si="167"/>
        <v>0</v>
      </c>
      <c r="G84" s="152"/>
      <c r="H84" s="162">
        <v>0</v>
      </c>
      <c r="I84" s="162">
        <v>0</v>
      </c>
      <c r="J84" s="161"/>
      <c r="K84" s="162"/>
      <c r="L84" s="162"/>
      <c r="M84" s="161"/>
      <c r="N84" s="162"/>
      <c r="O84" s="162"/>
      <c r="P84" s="167"/>
      <c r="Q84" s="162"/>
      <c r="R84" s="162"/>
      <c r="S84" s="161"/>
      <c r="T84" s="162"/>
      <c r="U84" s="162"/>
      <c r="V84" s="161"/>
      <c r="W84" s="162"/>
      <c r="X84" s="162"/>
      <c r="Y84" s="161"/>
      <c r="Z84" s="162"/>
      <c r="AA84" s="164"/>
      <c r="AB84" s="165"/>
      <c r="AC84" s="161"/>
      <c r="AD84" s="167"/>
      <c r="AE84" s="162"/>
      <c r="AF84" s="164"/>
      <c r="AG84" s="165"/>
      <c r="AH84" s="185"/>
      <c r="AI84" s="167"/>
      <c r="AJ84" s="162"/>
      <c r="AK84" s="164"/>
      <c r="AL84" s="165"/>
      <c r="AM84" s="185"/>
      <c r="AN84" s="167"/>
      <c r="AO84" s="162"/>
      <c r="AP84" s="185"/>
      <c r="AQ84" s="167"/>
      <c r="AR84" s="162"/>
      <c r="AS84" s="166"/>
      <c r="AT84" s="165"/>
      <c r="AU84" s="185"/>
      <c r="AV84" s="167"/>
      <c r="AW84" s="162"/>
      <c r="AX84" s="163"/>
      <c r="AY84" s="167"/>
      <c r="AZ84" s="352"/>
    </row>
    <row r="85" spans="1:52" ht="33.75" customHeight="1">
      <c r="A85" s="347"/>
      <c r="B85" s="350"/>
      <c r="C85" s="350"/>
      <c r="D85" s="169" t="s">
        <v>43</v>
      </c>
      <c r="E85" s="147">
        <f t="shared" si="165"/>
        <v>0</v>
      </c>
      <c r="F85" s="147">
        <f t="shared" si="167"/>
        <v>0</v>
      </c>
      <c r="G85" s="170"/>
      <c r="H85" s="148">
        <v>0</v>
      </c>
      <c r="I85" s="148">
        <v>0</v>
      </c>
      <c r="J85" s="171"/>
      <c r="K85" s="148"/>
      <c r="L85" s="148"/>
      <c r="M85" s="171"/>
      <c r="N85" s="148"/>
      <c r="O85" s="148"/>
      <c r="P85" s="173"/>
      <c r="Q85" s="148"/>
      <c r="R85" s="148"/>
      <c r="S85" s="171"/>
      <c r="T85" s="148"/>
      <c r="U85" s="148"/>
      <c r="V85" s="171"/>
      <c r="W85" s="148"/>
      <c r="X85" s="148"/>
      <c r="Y85" s="171"/>
      <c r="Z85" s="148"/>
      <c r="AA85" s="151"/>
      <c r="AB85" s="172"/>
      <c r="AC85" s="171"/>
      <c r="AD85" s="173"/>
      <c r="AE85" s="148"/>
      <c r="AF85" s="151"/>
      <c r="AG85" s="172"/>
      <c r="AH85" s="177"/>
      <c r="AI85" s="173"/>
      <c r="AJ85" s="148"/>
      <c r="AK85" s="151"/>
      <c r="AL85" s="172"/>
      <c r="AM85" s="177"/>
      <c r="AN85" s="173"/>
      <c r="AO85" s="148"/>
      <c r="AP85" s="177"/>
      <c r="AQ85" s="173"/>
      <c r="AR85" s="148"/>
      <c r="AS85" s="149"/>
      <c r="AT85" s="172"/>
      <c r="AU85" s="177"/>
      <c r="AV85" s="173"/>
      <c r="AW85" s="148"/>
      <c r="AX85" s="148"/>
      <c r="AY85" s="173"/>
      <c r="AZ85" s="353"/>
    </row>
    <row r="86" spans="1:52" ht="28.5" customHeight="1">
      <c r="A86" s="401" t="s">
        <v>381</v>
      </c>
      <c r="B86" s="402"/>
      <c r="C86" s="402"/>
      <c r="D86" s="402"/>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3"/>
    </row>
    <row r="87" spans="1:52" ht="18.75" customHeight="1">
      <c r="A87" s="345" t="s">
        <v>261</v>
      </c>
      <c r="B87" s="348" t="s">
        <v>382</v>
      </c>
      <c r="C87" s="348" t="s">
        <v>307</v>
      </c>
      <c r="D87" s="174" t="s">
        <v>41</v>
      </c>
      <c r="E87" s="147">
        <f>E89+E90</f>
        <v>16814.059209999999</v>
      </c>
      <c r="F87" s="147">
        <f t="shared" si="167"/>
        <v>3927.56223</v>
      </c>
      <c r="G87" s="175">
        <f>F87/E87</f>
        <v>0.23358798615768644</v>
      </c>
      <c r="H87" s="168">
        <v>0</v>
      </c>
      <c r="I87" s="168">
        <v>0</v>
      </c>
      <c r="J87" s="168"/>
      <c r="K87" s="168">
        <f>K88+K89+K90</f>
        <v>3465.5621900000001</v>
      </c>
      <c r="L87" s="168">
        <f t="shared" ref="L87" si="168">L88+L89+L90</f>
        <v>3465.5621900000001</v>
      </c>
      <c r="M87" s="168">
        <f>L87/K87*100</f>
        <v>100</v>
      </c>
      <c r="N87" s="168">
        <f>N88+N89+N90</f>
        <v>462.00004000000001</v>
      </c>
      <c r="O87" s="168">
        <f t="shared" ref="O87" si="169">O88+O89+O90</f>
        <v>462.00004000000001</v>
      </c>
      <c r="P87" s="168">
        <f>O87/N87*100</f>
        <v>100</v>
      </c>
      <c r="Q87" s="168"/>
      <c r="R87" s="168"/>
      <c r="S87" s="168"/>
      <c r="T87" s="168"/>
      <c r="U87" s="168"/>
      <c r="V87" s="168"/>
      <c r="W87" s="168"/>
      <c r="X87" s="168"/>
      <c r="Y87" s="168"/>
      <c r="Z87" s="168"/>
      <c r="AA87" s="168"/>
      <c r="AB87" s="168"/>
      <c r="AC87" s="168"/>
      <c r="AD87" s="168"/>
      <c r="AE87" s="168"/>
      <c r="AF87" s="168">
        <f t="shared" ref="AF87" si="170">AF88+AF89+AF90+AF92+AF93</f>
        <v>0</v>
      </c>
      <c r="AG87" s="168">
        <f t="shared" ref="AG87" si="171">AG88+AG89+AG90+AG92+AG93</f>
        <v>0</v>
      </c>
      <c r="AH87" s="168"/>
      <c r="AI87" s="168"/>
      <c r="AJ87" s="168"/>
      <c r="AK87" s="168">
        <f t="shared" ref="AK87" si="172">AK88+AK89+AK90+AK92+AK93</f>
        <v>0</v>
      </c>
      <c r="AL87" s="168">
        <f t="shared" ref="AL87" si="173">AL88+AL89+AL90+AL92+AL93</f>
        <v>0</v>
      </c>
      <c r="AM87" s="168"/>
      <c r="AN87" s="168"/>
      <c r="AO87" s="168"/>
      <c r="AP87" s="168"/>
      <c r="AQ87" s="168"/>
      <c r="AR87" s="168"/>
      <c r="AS87" s="168"/>
      <c r="AT87" s="168"/>
      <c r="AU87" s="168"/>
      <c r="AV87" s="168"/>
      <c r="AW87" s="168">
        <f t="shared" ref="AW87" si="174">AW88+AW89+AW90+AW92+AW93</f>
        <v>12886.546730000002</v>
      </c>
      <c r="AX87" s="168"/>
      <c r="AY87" s="168"/>
      <c r="AZ87" s="351"/>
    </row>
    <row r="88" spans="1:52" ht="31.2">
      <c r="A88" s="346"/>
      <c r="B88" s="349"/>
      <c r="C88" s="349"/>
      <c r="D88" s="176" t="s">
        <v>37</v>
      </c>
      <c r="E88" s="147">
        <f t="shared" si="165"/>
        <v>0</v>
      </c>
      <c r="F88" s="147">
        <f t="shared" si="167"/>
        <v>0</v>
      </c>
      <c r="G88" s="170"/>
      <c r="H88" s="148">
        <v>0</v>
      </c>
      <c r="I88" s="148">
        <v>0</v>
      </c>
      <c r="J88" s="171"/>
      <c r="K88" s="148"/>
      <c r="L88" s="148"/>
      <c r="M88" s="148"/>
      <c r="N88" s="148"/>
      <c r="O88" s="148"/>
      <c r="P88" s="173"/>
      <c r="Q88" s="148"/>
      <c r="R88" s="148"/>
      <c r="S88" s="171"/>
      <c r="T88" s="148"/>
      <c r="U88" s="148"/>
      <c r="V88" s="171"/>
      <c r="W88" s="148"/>
      <c r="X88" s="148"/>
      <c r="Y88" s="171"/>
      <c r="Z88" s="148"/>
      <c r="AA88" s="151"/>
      <c r="AB88" s="172"/>
      <c r="AC88" s="171"/>
      <c r="AD88" s="173"/>
      <c r="AE88" s="148"/>
      <c r="AF88" s="151"/>
      <c r="AG88" s="172"/>
      <c r="AH88" s="177"/>
      <c r="AI88" s="173"/>
      <c r="AJ88" s="148"/>
      <c r="AK88" s="151"/>
      <c r="AL88" s="172"/>
      <c r="AM88" s="177"/>
      <c r="AN88" s="173"/>
      <c r="AO88" s="178"/>
      <c r="AP88" s="148"/>
      <c r="AQ88" s="148"/>
      <c r="AR88" s="148"/>
      <c r="AS88" s="149"/>
      <c r="AT88" s="172"/>
      <c r="AU88" s="177"/>
      <c r="AV88" s="173"/>
      <c r="AW88" s="148"/>
      <c r="AX88" s="150"/>
      <c r="AY88" s="173"/>
      <c r="AZ88" s="352"/>
    </row>
    <row r="89" spans="1:52" ht="64.5" customHeight="1">
      <c r="A89" s="346"/>
      <c r="B89" s="349"/>
      <c r="C89" s="349"/>
      <c r="D89" s="179" t="s">
        <v>2</v>
      </c>
      <c r="E89" s="147">
        <v>11521.4</v>
      </c>
      <c r="F89" s="147">
        <f t="shared" si="167"/>
        <v>2689.2497499999999</v>
      </c>
      <c r="G89" s="175">
        <f t="shared" ref="G89:G90" si="175">F89/E89</f>
        <v>0.23341345235822036</v>
      </c>
      <c r="H89" s="153">
        <v>0</v>
      </c>
      <c r="I89" s="153">
        <v>0</v>
      </c>
      <c r="J89" s="154"/>
      <c r="K89" s="153">
        <v>2689.2497499999999</v>
      </c>
      <c r="L89" s="153">
        <v>2689.2497499999999</v>
      </c>
      <c r="M89" s="168">
        <f>L89/K89*100</f>
        <v>100</v>
      </c>
      <c r="N89" s="153">
        <v>0</v>
      </c>
      <c r="O89" s="153">
        <v>0</v>
      </c>
      <c r="P89" s="181"/>
      <c r="Q89" s="153"/>
      <c r="R89" s="153"/>
      <c r="S89" s="154"/>
      <c r="T89" s="153"/>
      <c r="U89" s="153"/>
      <c r="V89" s="154"/>
      <c r="W89" s="153"/>
      <c r="X89" s="153"/>
      <c r="Y89" s="154"/>
      <c r="Z89" s="153"/>
      <c r="AA89" s="157"/>
      <c r="AB89" s="158"/>
      <c r="AC89" s="154"/>
      <c r="AD89" s="181"/>
      <c r="AE89" s="153"/>
      <c r="AF89" s="157"/>
      <c r="AG89" s="158"/>
      <c r="AH89" s="182"/>
      <c r="AI89" s="181"/>
      <c r="AJ89" s="153"/>
      <c r="AK89" s="157"/>
      <c r="AL89" s="158"/>
      <c r="AM89" s="182"/>
      <c r="AN89" s="181"/>
      <c r="AO89" s="153"/>
      <c r="AP89" s="154"/>
      <c r="AQ89" s="154"/>
      <c r="AR89" s="153"/>
      <c r="AS89" s="155"/>
      <c r="AT89" s="158"/>
      <c r="AU89" s="182"/>
      <c r="AV89" s="181"/>
      <c r="AW89" s="153">
        <v>8832.2000000000007</v>
      </c>
      <c r="AX89" s="156"/>
      <c r="AY89" s="181"/>
      <c r="AZ89" s="352"/>
    </row>
    <row r="90" spans="1:52" ht="21.75" customHeight="1">
      <c r="A90" s="346"/>
      <c r="B90" s="349"/>
      <c r="C90" s="349"/>
      <c r="D90" s="296" t="s">
        <v>284</v>
      </c>
      <c r="E90" s="147">
        <v>5292.6592099999998</v>
      </c>
      <c r="F90" s="147">
        <f t="shared" si="167"/>
        <v>1238.3124800000001</v>
      </c>
      <c r="G90" s="175">
        <f t="shared" si="175"/>
        <v>0.23396792252565984</v>
      </c>
      <c r="H90" s="153">
        <v>0</v>
      </c>
      <c r="I90" s="153">
        <v>0</v>
      </c>
      <c r="J90" s="154"/>
      <c r="K90" s="153">
        <v>776.31244000000004</v>
      </c>
      <c r="L90" s="153">
        <v>776.31244000000004</v>
      </c>
      <c r="M90" s="168">
        <f>L90/K90*100</f>
        <v>100</v>
      </c>
      <c r="N90" s="153">
        <v>462.00004000000001</v>
      </c>
      <c r="O90" s="153">
        <v>462.00004000000001</v>
      </c>
      <c r="P90" s="168">
        <f>O90/N90*100</f>
        <v>100</v>
      </c>
      <c r="Q90" s="153"/>
      <c r="R90" s="153"/>
      <c r="S90" s="154"/>
      <c r="T90" s="153"/>
      <c r="U90" s="153"/>
      <c r="V90" s="154"/>
      <c r="W90" s="153"/>
      <c r="X90" s="153"/>
      <c r="Y90" s="154"/>
      <c r="Z90" s="153"/>
      <c r="AA90" s="157"/>
      <c r="AB90" s="158"/>
      <c r="AC90" s="154"/>
      <c r="AD90" s="181"/>
      <c r="AE90" s="153"/>
      <c r="AF90" s="157"/>
      <c r="AG90" s="158"/>
      <c r="AH90" s="182"/>
      <c r="AI90" s="181"/>
      <c r="AJ90" s="153"/>
      <c r="AK90" s="157"/>
      <c r="AL90" s="158"/>
      <c r="AM90" s="182"/>
      <c r="AN90" s="181"/>
      <c r="AO90" s="162"/>
      <c r="AP90" s="182"/>
      <c r="AQ90" s="181"/>
      <c r="AR90" s="162"/>
      <c r="AS90" s="157"/>
      <c r="AT90" s="158"/>
      <c r="AU90" s="182"/>
      <c r="AV90" s="181"/>
      <c r="AW90" s="153">
        <f>E90-L90-O90</f>
        <v>4054.3467300000002</v>
      </c>
      <c r="AX90" s="156"/>
      <c r="AY90" s="159"/>
      <c r="AZ90" s="352"/>
    </row>
    <row r="91" spans="1:52" ht="87.75" customHeight="1">
      <c r="A91" s="346"/>
      <c r="B91" s="349"/>
      <c r="C91" s="349"/>
      <c r="D91" s="296" t="s">
        <v>289</v>
      </c>
      <c r="E91" s="147">
        <f t="shared" si="165"/>
        <v>0</v>
      </c>
      <c r="F91" s="147">
        <f t="shared" si="167"/>
        <v>0</v>
      </c>
      <c r="G91" s="152"/>
      <c r="H91" s="162">
        <v>0</v>
      </c>
      <c r="I91" s="162">
        <v>0</v>
      </c>
      <c r="J91" s="161"/>
      <c r="K91" s="162"/>
      <c r="L91" s="162"/>
      <c r="M91" s="161"/>
      <c r="N91" s="162"/>
      <c r="O91" s="162"/>
      <c r="P91" s="167"/>
      <c r="Q91" s="162"/>
      <c r="R91" s="162"/>
      <c r="S91" s="161"/>
      <c r="T91" s="162"/>
      <c r="U91" s="162"/>
      <c r="V91" s="161"/>
      <c r="W91" s="162"/>
      <c r="X91" s="162"/>
      <c r="Y91" s="161"/>
      <c r="Z91" s="162"/>
      <c r="AA91" s="164"/>
      <c r="AB91" s="165"/>
      <c r="AC91" s="161"/>
      <c r="AD91" s="167"/>
      <c r="AE91" s="162"/>
      <c r="AF91" s="164"/>
      <c r="AG91" s="165"/>
      <c r="AH91" s="185"/>
      <c r="AI91" s="167"/>
      <c r="AJ91" s="162"/>
      <c r="AK91" s="164"/>
      <c r="AL91" s="165"/>
      <c r="AM91" s="185"/>
      <c r="AN91" s="167"/>
      <c r="AO91" s="162"/>
      <c r="AP91" s="185"/>
      <c r="AQ91" s="167"/>
      <c r="AR91" s="162"/>
      <c r="AS91" s="166"/>
      <c r="AT91" s="165"/>
      <c r="AU91" s="185"/>
      <c r="AV91" s="167"/>
      <c r="AW91" s="162"/>
      <c r="AX91" s="163"/>
      <c r="AY91" s="167"/>
      <c r="AZ91" s="352"/>
    </row>
    <row r="92" spans="1:52" ht="21.75" customHeight="1">
      <c r="A92" s="346"/>
      <c r="B92" s="349"/>
      <c r="C92" s="349"/>
      <c r="D92" s="296" t="s">
        <v>285</v>
      </c>
      <c r="E92" s="147">
        <f t="shared" si="165"/>
        <v>0</v>
      </c>
      <c r="F92" s="147">
        <f t="shared" si="167"/>
        <v>0</v>
      </c>
      <c r="G92" s="152"/>
      <c r="H92" s="162">
        <v>0</v>
      </c>
      <c r="I92" s="162">
        <v>0</v>
      </c>
      <c r="J92" s="161"/>
      <c r="K92" s="162"/>
      <c r="L92" s="162"/>
      <c r="M92" s="161"/>
      <c r="N92" s="162"/>
      <c r="O92" s="162"/>
      <c r="P92" s="167"/>
      <c r="Q92" s="162"/>
      <c r="R92" s="162"/>
      <c r="S92" s="161"/>
      <c r="T92" s="162"/>
      <c r="U92" s="162"/>
      <c r="V92" s="161"/>
      <c r="W92" s="162"/>
      <c r="X92" s="162"/>
      <c r="Y92" s="161"/>
      <c r="Z92" s="162"/>
      <c r="AA92" s="164"/>
      <c r="AB92" s="165"/>
      <c r="AC92" s="161"/>
      <c r="AD92" s="167"/>
      <c r="AE92" s="162"/>
      <c r="AF92" s="164"/>
      <c r="AG92" s="165"/>
      <c r="AH92" s="185"/>
      <c r="AI92" s="167"/>
      <c r="AJ92" s="162"/>
      <c r="AK92" s="164"/>
      <c r="AL92" s="165"/>
      <c r="AM92" s="185"/>
      <c r="AN92" s="167"/>
      <c r="AO92" s="162"/>
      <c r="AP92" s="185"/>
      <c r="AQ92" s="167"/>
      <c r="AR92" s="162"/>
      <c r="AS92" s="166"/>
      <c r="AT92" s="165"/>
      <c r="AU92" s="185"/>
      <c r="AV92" s="167"/>
      <c r="AW92" s="162"/>
      <c r="AX92" s="163"/>
      <c r="AY92" s="167"/>
      <c r="AZ92" s="352"/>
    </row>
    <row r="93" spans="1:52" ht="33.75" customHeight="1">
      <c r="A93" s="347"/>
      <c r="B93" s="350"/>
      <c r="C93" s="350"/>
      <c r="D93" s="169" t="s">
        <v>43</v>
      </c>
      <c r="E93" s="147">
        <f t="shared" si="165"/>
        <v>0</v>
      </c>
      <c r="F93" s="147">
        <f t="shared" si="167"/>
        <v>0</v>
      </c>
      <c r="G93" s="170"/>
      <c r="H93" s="148">
        <v>0</v>
      </c>
      <c r="I93" s="148">
        <v>0</v>
      </c>
      <c r="J93" s="148">
        <v>0</v>
      </c>
      <c r="K93" s="148"/>
      <c r="L93" s="148"/>
      <c r="M93" s="171"/>
      <c r="N93" s="148"/>
      <c r="O93" s="148"/>
      <c r="P93" s="173"/>
      <c r="Q93" s="148"/>
      <c r="R93" s="148"/>
      <c r="S93" s="171"/>
      <c r="T93" s="148"/>
      <c r="U93" s="148"/>
      <c r="V93" s="171"/>
      <c r="W93" s="148"/>
      <c r="X93" s="148"/>
      <c r="Y93" s="171"/>
      <c r="Z93" s="148"/>
      <c r="AA93" s="151"/>
      <c r="AB93" s="172"/>
      <c r="AC93" s="171"/>
      <c r="AD93" s="173"/>
      <c r="AE93" s="148"/>
      <c r="AF93" s="151"/>
      <c r="AG93" s="172"/>
      <c r="AH93" s="177"/>
      <c r="AI93" s="173"/>
      <c r="AJ93" s="148"/>
      <c r="AK93" s="151"/>
      <c r="AL93" s="172"/>
      <c r="AM93" s="177"/>
      <c r="AN93" s="173"/>
      <c r="AO93" s="148"/>
      <c r="AP93" s="177"/>
      <c r="AQ93" s="173"/>
      <c r="AR93" s="148"/>
      <c r="AS93" s="149"/>
      <c r="AT93" s="172"/>
      <c r="AU93" s="177"/>
      <c r="AV93" s="173"/>
      <c r="AW93" s="148"/>
      <c r="AX93" s="148"/>
      <c r="AY93" s="173"/>
      <c r="AZ93" s="353"/>
    </row>
    <row r="94" spans="1:52" ht="18.75" hidden="1" customHeight="1">
      <c r="A94" s="345" t="s">
        <v>296</v>
      </c>
      <c r="B94" s="348" t="s">
        <v>338</v>
      </c>
      <c r="C94" s="348" t="s">
        <v>307</v>
      </c>
      <c r="D94" s="174" t="s">
        <v>41</v>
      </c>
      <c r="E94" s="147"/>
      <c r="F94" s="147"/>
      <c r="G94" s="175"/>
      <c r="H94" s="168"/>
      <c r="I94" s="148">
        <v>0</v>
      </c>
      <c r="J94" s="148">
        <v>0</v>
      </c>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351"/>
    </row>
    <row r="95" spans="1:52" ht="31.2" hidden="1">
      <c r="A95" s="346"/>
      <c r="B95" s="349"/>
      <c r="C95" s="349"/>
      <c r="D95" s="176" t="s">
        <v>37</v>
      </c>
      <c r="E95" s="147"/>
      <c r="F95" s="147"/>
      <c r="G95" s="170"/>
      <c r="H95" s="148"/>
      <c r="I95" s="148">
        <v>0</v>
      </c>
      <c r="J95" s="148">
        <v>0</v>
      </c>
      <c r="K95" s="148"/>
      <c r="L95" s="148"/>
      <c r="M95" s="171"/>
      <c r="N95" s="148"/>
      <c r="O95" s="148"/>
      <c r="P95" s="173"/>
      <c r="Q95" s="148"/>
      <c r="R95" s="148"/>
      <c r="S95" s="171"/>
      <c r="T95" s="148"/>
      <c r="U95" s="148"/>
      <c r="V95" s="171"/>
      <c r="W95" s="148"/>
      <c r="X95" s="148"/>
      <c r="Y95" s="171"/>
      <c r="Z95" s="148"/>
      <c r="AA95" s="151"/>
      <c r="AB95" s="172"/>
      <c r="AC95" s="171"/>
      <c r="AD95" s="173"/>
      <c r="AE95" s="148"/>
      <c r="AF95" s="151"/>
      <c r="AG95" s="172"/>
      <c r="AH95" s="177"/>
      <c r="AI95" s="173"/>
      <c r="AJ95" s="148"/>
      <c r="AK95" s="151"/>
      <c r="AL95" s="172"/>
      <c r="AM95" s="177"/>
      <c r="AN95" s="173"/>
      <c r="AO95" s="178"/>
      <c r="AP95" s="148"/>
      <c r="AQ95" s="148"/>
      <c r="AR95" s="148"/>
      <c r="AS95" s="149"/>
      <c r="AT95" s="172"/>
      <c r="AU95" s="177"/>
      <c r="AV95" s="173"/>
      <c r="AW95" s="148"/>
      <c r="AX95" s="150"/>
      <c r="AY95" s="173"/>
      <c r="AZ95" s="352"/>
    </row>
    <row r="96" spans="1:52" ht="64.5" hidden="1" customHeight="1">
      <c r="A96" s="346"/>
      <c r="B96" s="349"/>
      <c r="C96" s="349"/>
      <c r="D96" s="179" t="s">
        <v>2</v>
      </c>
      <c r="E96" s="147"/>
      <c r="F96" s="147"/>
      <c r="G96" s="180"/>
      <c r="H96" s="153"/>
      <c r="I96" s="148">
        <v>0</v>
      </c>
      <c r="J96" s="148">
        <v>0</v>
      </c>
      <c r="K96" s="153"/>
      <c r="L96" s="153"/>
      <c r="M96" s="154"/>
      <c r="N96" s="153"/>
      <c r="O96" s="153"/>
      <c r="P96" s="181"/>
      <c r="Q96" s="153"/>
      <c r="R96" s="153"/>
      <c r="S96" s="154"/>
      <c r="T96" s="153"/>
      <c r="U96" s="153"/>
      <c r="V96" s="154"/>
      <c r="W96" s="153"/>
      <c r="X96" s="153"/>
      <c r="Y96" s="154"/>
      <c r="Z96" s="153"/>
      <c r="AA96" s="157"/>
      <c r="AB96" s="158"/>
      <c r="AC96" s="154"/>
      <c r="AD96" s="181"/>
      <c r="AE96" s="153"/>
      <c r="AF96" s="157"/>
      <c r="AG96" s="158"/>
      <c r="AH96" s="182"/>
      <c r="AI96" s="181"/>
      <c r="AJ96" s="153"/>
      <c r="AK96" s="157"/>
      <c r="AL96" s="158"/>
      <c r="AM96" s="182"/>
      <c r="AN96" s="181"/>
      <c r="AO96" s="153"/>
      <c r="AP96" s="154"/>
      <c r="AQ96" s="154"/>
      <c r="AR96" s="153"/>
      <c r="AS96" s="155"/>
      <c r="AT96" s="158"/>
      <c r="AU96" s="182"/>
      <c r="AV96" s="181"/>
      <c r="AW96" s="153"/>
      <c r="AX96" s="156"/>
      <c r="AY96" s="181"/>
      <c r="AZ96" s="352"/>
    </row>
    <row r="97" spans="1:52" ht="21.75" hidden="1" customHeight="1">
      <c r="A97" s="346"/>
      <c r="B97" s="349"/>
      <c r="C97" s="349"/>
      <c r="D97" s="296" t="s">
        <v>284</v>
      </c>
      <c r="E97" s="147"/>
      <c r="F97" s="147"/>
      <c r="G97" s="180"/>
      <c r="H97" s="153"/>
      <c r="I97" s="148">
        <v>0</v>
      </c>
      <c r="J97" s="148">
        <v>0</v>
      </c>
      <c r="K97" s="153"/>
      <c r="L97" s="153"/>
      <c r="M97" s="154"/>
      <c r="N97" s="153"/>
      <c r="O97" s="153"/>
      <c r="P97" s="181"/>
      <c r="Q97" s="153"/>
      <c r="R97" s="153"/>
      <c r="S97" s="154"/>
      <c r="T97" s="153"/>
      <c r="U97" s="153"/>
      <c r="V97" s="154"/>
      <c r="W97" s="153"/>
      <c r="X97" s="153"/>
      <c r="Y97" s="154"/>
      <c r="Z97" s="153"/>
      <c r="AA97" s="157"/>
      <c r="AB97" s="158"/>
      <c r="AC97" s="154"/>
      <c r="AD97" s="181"/>
      <c r="AE97" s="153"/>
      <c r="AF97" s="157"/>
      <c r="AG97" s="158"/>
      <c r="AH97" s="182"/>
      <c r="AI97" s="181"/>
      <c r="AJ97" s="153"/>
      <c r="AK97" s="157"/>
      <c r="AL97" s="158"/>
      <c r="AM97" s="182"/>
      <c r="AN97" s="181"/>
      <c r="AO97" s="162"/>
      <c r="AP97" s="182"/>
      <c r="AQ97" s="181"/>
      <c r="AR97" s="162"/>
      <c r="AS97" s="157"/>
      <c r="AT97" s="158"/>
      <c r="AU97" s="182"/>
      <c r="AV97" s="181"/>
      <c r="AW97" s="153"/>
      <c r="AX97" s="156"/>
      <c r="AY97" s="159"/>
      <c r="AZ97" s="352"/>
    </row>
    <row r="98" spans="1:52" ht="87.75" hidden="1" customHeight="1">
      <c r="A98" s="346"/>
      <c r="B98" s="349"/>
      <c r="C98" s="349"/>
      <c r="D98" s="296" t="s">
        <v>289</v>
      </c>
      <c r="E98" s="147"/>
      <c r="F98" s="147"/>
      <c r="G98" s="152"/>
      <c r="H98" s="162"/>
      <c r="I98" s="148">
        <v>0</v>
      </c>
      <c r="J98" s="148">
        <v>0</v>
      </c>
      <c r="K98" s="162"/>
      <c r="L98" s="162"/>
      <c r="M98" s="161"/>
      <c r="N98" s="162"/>
      <c r="O98" s="162"/>
      <c r="P98" s="167"/>
      <c r="Q98" s="162"/>
      <c r="R98" s="162"/>
      <c r="S98" s="161"/>
      <c r="T98" s="162"/>
      <c r="U98" s="162"/>
      <c r="V98" s="161"/>
      <c r="W98" s="162"/>
      <c r="X98" s="162"/>
      <c r="Y98" s="161"/>
      <c r="Z98" s="162"/>
      <c r="AA98" s="164"/>
      <c r="AB98" s="165"/>
      <c r="AC98" s="161"/>
      <c r="AD98" s="167"/>
      <c r="AE98" s="162"/>
      <c r="AF98" s="164"/>
      <c r="AG98" s="165"/>
      <c r="AH98" s="185"/>
      <c r="AI98" s="167"/>
      <c r="AJ98" s="162"/>
      <c r="AK98" s="164"/>
      <c r="AL98" s="165"/>
      <c r="AM98" s="185"/>
      <c r="AN98" s="167"/>
      <c r="AO98" s="162"/>
      <c r="AP98" s="185"/>
      <c r="AQ98" s="167"/>
      <c r="AR98" s="162"/>
      <c r="AS98" s="166"/>
      <c r="AT98" s="165"/>
      <c r="AU98" s="185"/>
      <c r="AV98" s="167"/>
      <c r="AW98" s="162"/>
      <c r="AX98" s="163"/>
      <c r="AY98" s="167"/>
      <c r="AZ98" s="352"/>
    </row>
    <row r="99" spans="1:52" ht="21.75" hidden="1" customHeight="1">
      <c r="A99" s="346"/>
      <c r="B99" s="349"/>
      <c r="C99" s="349"/>
      <c r="D99" s="296" t="s">
        <v>285</v>
      </c>
      <c r="E99" s="147"/>
      <c r="F99" s="147"/>
      <c r="G99" s="152"/>
      <c r="H99" s="162"/>
      <c r="I99" s="148">
        <v>0</v>
      </c>
      <c r="J99" s="148">
        <v>0</v>
      </c>
      <c r="K99" s="162"/>
      <c r="L99" s="162"/>
      <c r="M99" s="161"/>
      <c r="N99" s="162"/>
      <c r="O99" s="162"/>
      <c r="P99" s="167"/>
      <c r="Q99" s="162"/>
      <c r="R99" s="162"/>
      <c r="S99" s="161"/>
      <c r="T99" s="162"/>
      <c r="U99" s="162"/>
      <c r="V99" s="161"/>
      <c r="W99" s="162"/>
      <c r="X99" s="162"/>
      <c r="Y99" s="161"/>
      <c r="Z99" s="162"/>
      <c r="AA99" s="164"/>
      <c r="AB99" s="165"/>
      <c r="AC99" s="161"/>
      <c r="AD99" s="167"/>
      <c r="AE99" s="162"/>
      <c r="AF99" s="164"/>
      <c r="AG99" s="165"/>
      <c r="AH99" s="185"/>
      <c r="AI99" s="167"/>
      <c r="AJ99" s="162"/>
      <c r="AK99" s="164"/>
      <c r="AL99" s="165"/>
      <c r="AM99" s="185"/>
      <c r="AN99" s="167"/>
      <c r="AO99" s="162"/>
      <c r="AP99" s="185"/>
      <c r="AQ99" s="167"/>
      <c r="AR99" s="162"/>
      <c r="AS99" s="166"/>
      <c r="AT99" s="165"/>
      <c r="AU99" s="185"/>
      <c r="AV99" s="167"/>
      <c r="AW99" s="162"/>
      <c r="AX99" s="163"/>
      <c r="AY99" s="167"/>
      <c r="AZ99" s="352"/>
    </row>
    <row r="100" spans="1:52" ht="33.75" hidden="1" customHeight="1">
      <c r="A100" s="347"/>
      <c r="B100" s="350"/>
      <c r="C100" s="350"/>
      <c r="D100" s="169" t="s">
        <v>43</v>
      </c>
      <c r="E100" s="147"/>
      <c r="F100" s="147"/>
      <c r="G100" s="170"/>
      <c r="H100" s="148"/>
      <c r="I100" s="148">
        <v>0</v>
      </c>
      <c r="J100" s="148">
        <v>0</v>
      </c>
      <c r="K100" s="148"/>
      <c r="L100" s="148"/>
      <c r="M100" s="171"/>
      <c r="N100" s="148"/>
      <c r="O100" s="148"/>
      <c r="P100" s="173"/>
      <c r="Q100" s="148"/>
      <c r="R100" s="148"/>
      <c r="S100" s="171"/>
      <c r="T100" s="148"/>
      <c r="U100" s="148"/>
      <c r="V100" s="171"/>
      <c r="W100" s="148"/>
      <c r="X100" s="148"/>
      <c r="Y100" s="171"/>
      <c r="Z100" s="148"/>
      <c r="AA100" s="151"/>
      <c r="AB100" s="172"/>
      <c r="AC100" s="171"/>
      <c r="AD100" s="173"/>
      <c r="AE100" s="148"/>
      <c r="AF100" s="151"/>
      <c r="AG100" s="172"/>
      <c r="AH100" s="177"/>
      <c r="AI100" s="173"/>
      <c r="AJ100" s="148"/>
      <c r="AK100" s="151"/>
      <c r="AL100" s="172"/>
      <c r="AM100" s="177"/>
      <c r="AN100" s="173"/>
      <c r="AO100" s="148"/>
      <c r="AP100" s="177"/>
      <c r="AQ100" s="173"/>
      <c r="AR100" s="148"/>
      <c r="AS100" s="149"/>
      <c r="AT100" s="172"/>
      <c r="AU100" s="177"/>
      <c r="AV100" s="173"/>
      <c r="AW100" s="148"/>
      <c r="AX100" s="148"/>
      <c r="AY100" s="173"/>
      <c r="AZ100" s="353"/>
    </row>
    <row r="101" spans="1:52" ht="2.25" customHeight="1">
      <c r="A101" s="345" t="s">
        <v>297</v>
      </c>
      <c r="B101" s="348" t="s">
        <v>337</v>
      </c>
      <c r="C101" s="348" t="s">
        <v>307</v>
      </c>
      <c r="D101" s="174" t="s">
        <v>41</v>
      </c>
      <c r="E101" s="147"/>
      <c r="F101" s="147"/>
      <c r="G101" s="175"/>
      <c r="H101" s="168">
        <v>0</v>
      </c>
      <c r="I101" s="148">
        <v>0</v>
      </c>
      <c r="J101" s="148">
        <v>0</v>
      </c>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351"/>
    </row>
    <row r="102" spans="1:52" ht="31.2" hidden="1">
      <c r="A102" s="346"/>
      <c r="B102" s="349"/>
      <c r="C102" s="349"/>
      <c r="D102" s="176" t="s">
        <v>37</v>
      </c>
      <c r="E102" s="147"/>
      <c r="F102" s="147"/>
      <c r="G102" s="170"/>
      <c r="H102" s="148"/>
      <c r="I102" s="148">
        <v>0</v>
      </c>
      <c r="J102" s="148">
        <v>0</v>
      </c>
      <c r="K102" s="148"/>
      <c r="L102" s="148"/>
      <c r="M102" s="171"/>
      <c r="N102" s="148"/>
      <c r="O102" s="148"/>
      <c r="P102" s="173"/>
      <c r="Q102" s="148"/>
      <c r="R102" s="148"/>
      <c r="S102" s="171"/>
      <c r="T102" s="148"/>
      <c r="U102" s="148"/>
      <c r="V102" s="171"/>
      <c r="W102" s="148"/>
      <c r="X102" s="148"/>
      <c r="Y102" s="171"/>
      <c r="Z102" s="148"/>
      <c r="AA102" s="151"/>
      <c r="AB102" s="172"/>
      <c r="AC102" s="171"/>
      <c r="AD102" s="173"/>
      <c r="AE102" s="148"/>
      <c r="AF102" s="151"/>
      <c r="AG102" s="172"/>
      <c r="AH102" s="177"/>
      <c r="AI102" s="173"/>
      <c r="AJ102" s="148"/>
      <c r="AK102" s="151"/>
      <c r="AL102" s="172"/>
      <c r="AM102" s="177"/>
      <c r="AN102" s="173"/>
      <c r="AO102" s="178"/>
      <c r="AP102" s="148"/>
      <c r="AQ102" s="148"/>
      <c r="AR102" s="148"/>
      <c r="AS102" s="149"/>
      <c r="AT102" s="172"/>
      <c r="AU102" s="177"/>
      <c r="AV102" s="173"/>
      <c r="AW102" s="148"/>
      <c r="AX102" s="150"/>
      <c r="AY102" s="173"/>
      <c r="AZ102" s="352"/>
    </row>
    <row r="103" spans="1:52" ht="64.5" hidden="1" customHeight="1">
      <c r="A103" s="346"/>
      <c r="B103" s="349"/>
      <c r="C103" s="349"/>
      <c r="D103" s="179" t="s">
        <v>2</v>
      </c>
      <c r="E103" s="147"/>
      <c r="F103" s="147"/>
      <c r="G103" s="180"/>
      <c r="H103" s="153"/>
      <c r="I103" s="148">
        <v>0</v>
      </c>
      <c r="J103" s="148">
        <v>0</v>
      </c>
      <c r="K103" s="153"/>
      <c r="L103" s="153"/>
      <c r="M103" s="154"/>
      <c r="N103" s="153"/>
      <c r="O103" s="153"/>
      <c r="P103" s="181"/>
      <c r="Q103" s="153"/>
      <c r="R103" s="153"/>
      <c r="S103" s="154"/>
      <c r="T103" s="153"/>
      <c r="U103" s="153"/>
      <c r="V103" s="154"/>
      <c r="W103" s="153"/>
      <c r="X103" s="153"/>
      <c r="Y103" s="154"/>
      <c r="Z103" s="153"/>
      <c r="AA103" s="157"/>
      <c r="AB103" s="158"/>
      <c r="AC103" s="154"/>
      <c r="AD103" s="181"/>
      <c r="AE103" s="153"/>
      <c r="AF103" s="157"/>
      <c r="AG103" s="158"/>
      <c r="AH103" s="182"/>
      <c r="AI103" s="181"/>
      <c r="AJ103" s="153"/>
      <c r="AK103" s="157"/>
      <c r="AL103" s="158"/>
      <c r="AM103" s="182"/>
      <c r="AN103" s="181"/>
      <c r="AO103" s="153"/>
      <c r="AP103" s="154"/>
      <c r="AQ103" s="154"/>
      <c r="AR103" s="153"/>
      <c r="AS103" s="155"/>
      <c r="AT103" s="158"/>
      <c r="AU103" s="182"/>
      <c r="AV103" s="181"/>
      <c r="AW103" s="153"/>
      <c r="AX103" s="156"/>
      <c r="AY103" s="181"/>
      <c r="AZ103" s="352"/>
    </row>
    <row r="104" spans="1:52" ht="21.75" hidden="1" customHeight="1">
      <c r="A104" s="346"/>
      <c r="B104" s="349"/>
      <c r="C104" s="349"/>
      <c r="D104" s="296" t="s">
        <v>284</v>
      </c>
      <c r="E104" s="147"/>
      <c r="F104" s="147"/>
      <c r="G104" s="180"/>
      <c r="H104" s="153"/>
      <c r="I104" s="148">
        <v>0</v>
      </c>
      <c r="J104" s="148">
        <v>0</v>
      </c>
      <c r="K104" s="153"/>
      <c r="L104" s="153"/>
      <c r="M104" s="154"/>
      <c r="N104" s="153"/>
      <c r="O104" s="153"/>
      <c r="P104" s="181"/>
      <c r="Q104" s="153"/>
      <c r="R104" s="153"/>
      <c r="S104" s="154"/>
      <c r="T104" s="153"/>
      <c r="U104" s="153"/>
      <c r="V104" s="154"/>
      <c r="W104" s="153"/>
      <c r="X104" s="153"/>
      <c r="Y104" s="154"/>
      <c r="Z104" s="153"/>
      <c r="AA104" s="157"/>
      <c r="AB104" s="158"/>
      <c r="AC104" s="154"/>
      <c r="AD104" s="181"/>
      <c r="AE104" s="153"/>
      <c r="AF104" s="157"/>
      <c r="AG104" s="158"/>
      <c r="AH104" s="182"/>
      <c r="AI104" s="181"/>
      <c r="AJ104" s="153"/>
      <c r="AK104" s="157"/>
      <c r="AL104" s="158"/>
      <c r="AM104" s="182"/>
      <c r="AN104" s="181"/>
      <c r="AO104" s="162"/>
      <c r="AP104" s="182"/>
      <c r="AQ104" s="181"/>
      <c r="AR104" s="162"/>
      <c r="AS104" s="157"/>
      <c r="AT104" s="158"/>
      <c r="AU104" s="182"/>
      <c r="AV104" s="181"/>
      <c r="AW104" s="153"/>
      <c r="AX104" s="156"/>
      <c r="AY104" s="159"/>
      <c r="AZ104" s="352"/>
    </row>
    <row r="105" spans="1:52" ht="87.75" hidden="1" customHeight="1">
      <c r="A105" s="346"/>
      <c r="B105" s="349"/>
      <c r="C105" s="349"/>
      <c r="D105" s="296" t="s">
        <v>289</v>
      </c>
      <c r="E105" s="147"/>
      <c r="F105" s="147"/>
      <c r="G105" s="152"/>
      <c r="H105" s="162"/>
      <c r="I105" s="148">
        <v>0</v>
      </c>
      <c r="J105" s="148">
        <v>0</v>
      </c>
      <c r="K105" s="162"/>
      <c r="L105" s="162"/>
      <c r="M105" s="161"/>
      <c r="N105" s="162"/>
      <c r="O105" s="162"/>
      <c r="P105" s="167"/>
      <c r="Q105" s="162"/>
      <c r="R105" s="162"/>
      <c r="S105" s="161"/>
      <c r="T105" s="162"/>
      <c r="U105" s="162"/>
      <c r="V105" s="161"/>
      <c r="W105" s="162"/>
      <c r="X105" s="162"/>
      <c r="Y105" s="161"/>
      <c r="Z105" s="162"/>
      <c r="AA105" s="164"/>
      <c r="AB105" s="165"/>
      <c r="AC105" s="161"/>
      <c r="AD105" s="167"/>
      <c r="AE105" s="162"/>
      <c r="AF105" s="164"/>
      <c r="AG105" s="165"/>
      <c r="AH105" s="185"/>
      <c r="AI105" s="167"/>
      <c r="AJ105" s="162"/>
      <c r="AK105" s="164"/>
      <c r="AL105" s="165"/>
      <c r="AM105" s="185"/>
      <c r="AN105" s="167"/>
      <c r="AO105" s="162"/>
      <c r="AP105" s="185"/>
      <c r="AQ105" s="167"/>
      <c r="AR105" s="162"/>
      <c r="AS105" s="166"/>
      <c r="AT105" s="165"/>
      <c r="AU105" s="185"/>
      <c r="AV105" s="167"/>
      <c r="AW105" s="162"/>
      <c r="AX105" s="163"/>
      <c r="AY105" s="167"/>
      <c r="AZ105" s="352"/>
    </row>
    <row r="106" spans="1:52" ht="21.75" hidden="1" customHeight="1">
      <c r="A106" s="346"/>
      <c r="B106" s="349"/>
      <c r="C106" s="349"/>
      <c r="D106" s="296" t="s">
        <v>285</v>
      </c>
      <c r="E106" s="147"/>
      <c r="F106" s="147"/>
      <c r="G106" s="152"/>
      <c r="H106" s="162"/>
      <c r="I106" s="148">
        <v>0</v>
      </c>
      <c r="J106" s="148">
        <v>0</v>
      </c>
      <c r="K106" s="162"/>
      <c r="L106" s="162"/>
      <c r="M106" s="161"/>
      <c r="N106" s="162"/>
      <c r="O106" s="162"/>
      <c r="P106" s="167"/>
      <c r="Q106" s="162"/>
      <c r="R106" s="162"/>
      <c r="S106" s="161"/>
      <c r="T106" s="162"/>
      <c r="U106" s="162"/>
      <c r="V106" s="161"/>
      <c r="W106" s="162"/>
      <c r="X106" s="162"/>
      <c r="Y106" s="161"/>
      <c r="Z106" s="162"/>
      <c r="AA106" s="164"/>
      <c r="AB106" s="165"/>
      <c r="AC106" s="161"/>
      <c r="AD106" s="167"/>
      <c r="AE106" s="162"/>
      <c r="AF106" s="164"/>
      <c r="AG106" s="165"/>
      <c r="AH106" s="185"/>
      <c r="AI106" s="167"/>
      <c r="AJ106" s="162"/>
      <c r="AK106" s="164"/>
      <c r="AL106" s="165"/>
      <c r="AM106" s="185"/>
      <c r="AN106" s="167"/>
      <c r="AO106" s="162"/>
      <c r="AP106" s="185"/>
      <c r="AQ106" s="167"/>
      <c r="AR106" s="162"/>
      <c r="AS106" s="166"/>
      <c r="AT106" s="165"/>
      <c r="AU106" s="185"/>
      <c r="AV106" s="167"/>
      <c r="AW106" s="162"/>
      <c r="AX106" s="163"/>
      <c r="AY106" s="167"/>
      <c r="AZ106" s="352"/>
    </row>
    <row r="107" spans="1:52" ht="33.75" hidden="1" customHeight="1">
      <c r="A107" s="347"/>
      <c r="B107" s="350"/>
      <c r="C107" s="350"/>
      <c r="D107" s="169" t="s">
        <v>43</v>
      </c>
      <c r="E107" s="147"/>
      <c r="F107" s="147"/>
      <c r="G107" s="170"/>
      <c r="H107" s="148"/>
      <c r="I107" s="148">
        <v>0</v>
      </c>
      <c r="J107" s="148">
        <v>0</v>
      </c>
      <c r="K107" s="148"/>
      <c r="L107" s="148"/>
      <c r="M107" s="171"/>
      <c r="N107" s="148"/>
      <c r="O107" s="148"/>
      <c r="P107" s="173"/>
      <c r="Q107" s="148"/>
      <c r="R107" s="148"/>
      <c r="S107" s="171"/>
      <c r="T107" s="148"/>
      <c r="U107" s="148"/>
      <c r="V107" s="171"/>
      <c r="W107" s="148"/>
      <c r="X107" s="148"/>
      <c r="Y107" s="171"/>
      <c r="Z107" s="148"/>
      <c r="AA107" s="151"/>
      <c r="AB107" s="172"/>
      <c r="AC107" s="171"/>
      <c r="AD107" s="173"/>
      <c r="AE107" s="148"/>
      <c r="AF107" s="151"/>
      <c r="AG107" s="172"/>
      <c r="AH107" s="177"/>
      <c r="AI107" s="173"/>
      <c r="AJ107" s="148"/>
      <c r="AK107" s="151"/>
      <c r="AL107" s="172"/>
      <c r="AM107" s="177"/>
      <c r="AN107" s="173"/>
      <c r="AO107" s="148"/>
      <c r="AP107" s="177"/>
      <c r="AQ107" s="173"/>
      <c r="AR107" s="148"/>
      <c r="AS107" s="149"/>
      <c r="AT107" s="172"/>
      <c r="AU107" s="177"/>
      <c r="AV107" s="173"/>
      <c r="AW107" s="148"/>
      <c r="AX107" s="148"/>
      <c r="AY107" s="173"/>
      <c r="AZ107" s="353"/>
    </row>
    <row r="108" spans="1:52" ht="18.75" customHeight="1">
      <c r="A108" s="345" t="s">
        <v>296</v>
      </c>
      <c r="B108" s="348" t="s">
        <v>336</v>
      </c>
      <c r="C108" s="348" t="s">
        <v>307</v>
      </c>
      <c r="D108" s="174" t="s">
        <v>41</v>
      </c>
      <c r="E108" s="147">
        <f>E111</f>
        <v>1486.3336899999999</v>
      </c>
      <c r="F108" s="147">
        <f>F111</f>
        <v>518</v>
      </c>
      <c r="G108" s="175">
        <f>F108/E108</f>
        <v>0.34850855059337316</v>
      </c>
      <c r="H108" s="168">
        <v>0</v>
      </c>
      <c r="I108" s="148">
        <v>0</v>
      </c>
      <c r="J108" s="148">
        <v>0</v>
      </c>
      <c r="K108" s="168"/>
      <c r="L108" s="168"/>
      <c r="M108" s="168"/>
      <c r="N108" s="168"/>
      <c r="O108" s="168"/>
      <c r="P108" s="168"/>
      <c r="Q108" s="168"/>
      <c r="R108" s="168"/>
      <c r="S108" s="168"/>
      <c r="T108" s="168"/>
      <c r="U108" s="168"/>
      <c r="V108" s="168"/>
      <c r="W108" s="168">
        <f>W109+W110+W111</f>
        <v>129.5</v>
      </c>
      <c r="X108" s="168">
        <f>X109+X110+X111</f>
        <v>129.5</v>
      </c>
      <c r="Y108" s="175">
        <f>X108/W108</f>
        <v>1</v>
      </c>
      <c r="Z108" s="168">
        <f>Z109+Z110+Z111</f>
        <v>388.5</v>
      </c>
      <c r="AA108" s="168"/>
      <c r="AB108" s="168"/>
      <c r="AC108" s="168">
        <f>AC109+AC110+AC111</f>
        <v>388.5</v>
      </c>
      <c r="AD108" s="175">
        <f>AC108/Z108</f>
        <v>1</v>
      </c>
      <c r="AE108" s="168">
        <f>AE111</f>
        <v>0</v>
      </c>
      <c r="AF108" s="168"/>
      <c r="AG108" s="168"/>
      <c r="AH108" s="168"/>
      <c r="AI108" s="168"/>
      <c r="AJ108" s="168">
        <f>AJ111</f>
        <v>0</v>
      </c>
      <c r="AK108" s="168"/>
      <c r="AL108" s="168"/>
      <c r="AM108" s="168"/>
      <c r="AN108" s="168"/>
      <c r="AO108" s="168"/>
      <c r="AP108" s="168"/>
      <c r="AQ108" s="168"/>
      <c r="AR108" s="168">
        <f>AR111</f>
        <v>0</v>
      </c>
      <c r="AS108" s="168"/>
      <c r="AT108" s="168"/>
      <c r="AU108" s="168"/>
      <c r="AV108" s="168"/>
      <c r="AW108" s="168">
        <f>AW111</f>
        <v>968.33369000000005</v>
      </c>
      <c r="AX108" s="168"/>
      <c r="AY108" s="168"/>
      <c r="AZ108" s="351"/>
    </row>
    <row r="109" spans="1:52" ht="31.2">
      <c r="A109" s="346"/>
      <c r="B109" s="349"/>
      <c r="C109" s="349"/>
      <c r="D109" s="176" t="s">
        <v>37</v>
      </c>
      <c r="E109" s="147">
        <f t="shared" ref="E109:E114" si="176">H109+K109+N109+Q109+T109+W109+Z109+AE109+AJ109+AO109+AR109+AW109</f>
        <v>0</v>
      </c>
      <c r="F109" s="147">
        <f t="shared" ref="F109:F114" si="177">I109+L109+O109+R109+U109+X109+AA109+AF109+AK109+AP109+AS109+AX109</f>
        <v>0</v>
      </c>
      <c r="G109" s="170"/>
      <c r="H109" s="148">
        <v>0</v>
      </c>
      <c r="I109" s="148">
        <v>0</v>
      </c>
      <c r="J109" s="148">
        <v>0</v>
      </c>
      <c r="K109" s="148"/>
      <c r="L109" s="148"/>
      <c r="M109" s="171"/>
      <c r="N109" s="148"/>
      <c r="O109" s="148"/>
      <c r="P109" s="173"/>
      <c r="Q109" s="148"/>
      <c r="R109" s="148"/>
      <c r="S109" s="171"/>
      <c r="T109" s="148"/>
      <c r="U109" s="148"/>
      <c r="V109" s="171"/>
      <c r="W109" s="148"/>
      <c r="X109" s="148"/>
      <c r="Y109" s="171"/>
      <c r="Z109" s="148"/>
      <c r="AA109" s="151"/>
      <c r="AB109" s="172"/>
      <c r="AC109" s="171"/>
      <c r="AD109" s="173"/>
      <c r="AE109" s="148"/>
      <c r="AF109" s="151"/>
      <c r="AG109" s="172"/>
      <c r="AH109" s="177"/>
      <c r="AI109" s="173"/>
      <c r="AJ109" s="148"/>
      <c r="AK109" s="151"/>
      <c r="AL109" s="172"/>
      <c r="AM109" s="177"/>
      <c r="AN109" s="173"/>
      <c r="AO109" s="178"/>
      <c r="AP109" s="148"/>
      <c r="AQ109" s="148"/>
      <c r="AR109" s="148"/>
      <c r="AS109" s="149"/>
      <c r="AT109" s="172"/>
      <c r="AU109" s="177"/>
      <c r="AV109" s="173"/>
      <c r="AW109" s="148"/>
      <c r="AX109" s="150"/>
      <c r="AY109" s="173"/>
      <c r="AZ109" s="352"/>
    </row>
    <row r="110" spans="1:52" ht="64.5" customHeight="1">
      <c r="A110" s="346"/>
      <c r="B110" s="349"/>
      <c r="C110" s="349"/>
      <c r="D110" s="179" t="s">
        <v>2</v>
      </c>
      <c r="E110" s="147">
        <f t="shared" si="176"/>
        <v>0</v>
      </c>
      <c r="F110" s="147">
        <f t="shared" si="177"/>
        <v>0</v>
      </c>
      <c r="G110" s="180"/>
      <c r="H110" s="153">
        <v>0</v>
      </c>
      <c r="I110" s="148">
        <v>0</v>
      </c>
      <c r="J110" s="148">
        <v>0</v>
      </c>
      <c r="K110" s="153"/>
      <c r="L110" s="153"/>
      <c r="M110" s="154"/>
      <c r="N110" s="153"/>
      <c r="O110" s="153"/>
      <c r="P110" s="181"/>
      <c r="Q110" s="153"/>
      <c r="R110" s="153"/>
      <c r="S110" s="154"/>
      <c r="T110" s="153"/>
      <c r="U110" s="153"/>
      <c r="V110" s="154"/>
      <c r="W110" s="153"/>
      <c r="X110" s="153"/>
      <c r="Y110" s="154"/>
      <c r="Z110" s="153"/>
      <c r="AA110" s="157"/>
      <c r="AB110" s="158"/>
      <c r="AC110" s="154"/>
      <c r="AD110" s="181"/>
      <c r="AE110" s="153"/>
      <c r="AF110" s="157"/>
      <c r="AG110" s="158"/>
      <c r="AH110" s="182"/>
      <c r="AI110" s="181"/>
      <c r="AJ110" s="153"/>
      <c r="AK110" s="157"/>
      <c r="AL110" s="158"/>
      <c r="AM110" s="182"/>
      <c r="AN110" s="181"/>
      <c r="AO110" s="153"/>
      <c r="AP110" s="154"/>
      <c r="AQ110" s="154"/>
      <c r="AR110" s="153"/>
      <c r="AS110" s="155"/>
      <c r="AT110" s="158"/>
      <c r="AU110" s="182"/>
      <c r="AV110" s="181"/>
      <c r="AW110" s="153"/>
      <c r="AX110" s="156"/>
      <c r="AY110" s="181"/>
      <c r="AZ110" s="352"/>
    </row>
    <row r="111" spans="1:52" ht="21.75" customHeight="1">
      <c r="A111" s="346"/>
      <c r="B111" s="349"/>
      <c r="C111" s="349"/>
      <c r="D111" s="296" t="s">
        <v>284</v>
      </c>
      <c r="E111" s="147">
        <v>1486.3336899999999</v>
      </c>
      <c r="F111" s="147">
        <f>I111+L111+O111+R111+U111+X111+AC111+AH111+AM111+AP111+AU111+AX111</f>
        <v>518</v>
      </c>
      <c r="G111" s="175">
        <f>F111/E111</f>
        <v>0.34850855059337316</v>
      </c>
      <c r="H111" s="153">
        <v>0</v>
      </c>
      <c r="I111" s="148">
        <v>0</v>
      </c>
      <c r="J111" s="148">
        <v>0</v>
      </c>
      <c r="K111" s="153"/>
      <c r="L111" s="153"/>
      <c r="M111" s="154"/>
      <c r="N111" s="153"/>
      <c r="O111" s="153"/>
      <c r="P111" s="181"/>
      <c r="Q111" s="153"/>
      <c r="R111" s="153"/>
      <c r="S111" s="154"/>
      <c r="T111" s="153"/>
      <c r="U111" s="153"/>
      <c r="V111" s="154"/>
      <c r="W111" s="153">
        <v>129.5</v>
      </c>
      <c r="X111" s="153">
        <v>129.5</v>
      </c>
      <c r="Y111" s="175">
        <f>X111/W111</f>
        <v>1</v>
      </c>
      <c r="Z111" s="153">
        <v>388.5</v>
      </c>
      <c r="AA111" s="157"/>
      <c r="AB111" s="158"/>
      <c r="AC111" s="266">
        <v>388.5</v>
      </c>
      <c r="AD111" s="175">
        <f>AC111/Z111</f>
        <v>1</v>
      </c>
      <c r="AE111" s="153"/>
      <c r="AF111" s="157"/>
      <c r="AG111" s="158"/>
      <c r="AH111" s="182"/>
      <c r="AI111" s="181"/>
      <c r="AJ111" s="153"/>
      <c r="AK111" s="157"/>
      <c r="AL111" s="158"/>
      <c r="AM111" s="182"/>
      <c r="AN111" s="181"/>
      <c r="AO111" s="162"/>
      <c r="AP111" s="182"/>
      <c r="AQ111" s="181"/>
      <c r="AR111" s="162"/>
      <c r="AS111" s="157"/>
      <c r="AT111" s="158"/>
      <c r="AU111" s="182"/>
      <c r="AV111" s="181"/>
      <c r="AW111" s="153">
        <v>968.33369000000005</v>
      </c>
      <c r="AX111" s="156"/>
      <c r="AY111" s="159"/>
      <c r="AZ111" s="352"/>
    </row>
    <row r="112" spans="1:52" ht="87.75" customHeight="1">
      <c r="A112" s="346"/>
      <c r="B112" s="349"/>
      <c r="C112" s="349"/>
      <c r="D112" s="296" t="s">
        <v>289</v>
      </c>
      <c r="E112" s="147">
        <f t="shared" si="176"/>
        <v>0</v>
      </c>
      <c r="F112" s="147">
        <f t="shared" si="177"/>
        <v>0</v>
      </c>
      <c r="G112" s="152"/>
      <c r="H112" s="162">
        <v>0</v>
      </c>
      <c r="I112" s="148">
        <v>0</v>
      </c>
      <c r="J112" s="148">
        <v>0</v>
      </c>
      <c r="K112" s="162"/>
      <c r="L112" s="162"/>
      <c r="M112" s="161"/>
      <c r="N112" s="162"/>
      <c r="O112" s="162"/>
      <c r="P112" s="167"/>
      <c r="Q112" s="162"/>
      <c r="R112" s="162"/>
      <c r="S112" s="161"/>
      <c r="T112" s="162"/>
      <c r="U112" s="162"/>
      <c r="V112" s="161"/>
      <c r="W112" s="162"/>
      <c r="X112" s="162"/>
      <c r="Y112" s="161"/>
      <c r="Z112" s="162"/>
      <c r="AA112" s="164"/>
      <c r="AB112" s="165"/>
      <c r="AC112" s="161"/>
      <c r="AD112" s="167"/>
      <c r="AE112" s="162"/>
      <c r="AF112" s="164"/>
      <c r="AG112" s="165"/>
      <c r="AH112" s="185"/>
      <c r="AI112" s="167"/>
      <c r="AJ112" s="162"/>
      <c r="AK112" s="164"/>
      <c r="AL112" s="165"/>
      <c r="AM112" s="185"/>
      <c r="AN112" s="167"/>
      <c r="AO112" s="162"/>
      <c r="AP112" s="185"/>
      <c r="AQ112" s="167"/>
      <c r="AR112" s="162"/>
      <c r="AS112" s="166"/>
      <c r="AT112" s="165"/>
      <c r="AU112" s="185"/>
      <c r="AV112" s="167"/>
      <c r="AW112" s="162"/>
      <c r="AX112" s="163"/>
      <c r="AY112" s="167"/>
      <c r="AZ112" s="352"/>
    </row>
    <row r="113" spans="1:52" ht="21.75" customHeight="1">
      <c r="A113" s="346"/>
      <c r="B113" s="349"/>
      <c r="C113" s="349"/>
      <c r="D113" s="296" t="s">
        <v>285</v>
      </c>
      <c r="E113" s="147">
        <f t="shared" si="176"/>
        <v>0</v>
      </c>
      <c r="F113" s="147">
        <f t="shared" si="177"/>
        <v>0</v>
      </c>
      <c r="G113" s="152"/>
      <c r="H113" s="162">
        <v>0</v>
      </c>
      <c r="I113" s="148">
        <v>0</v>
      </c>
      <c r="J113" s="148">
        <v>0</v>
      </c>
      <c r="K113" s="162"/>
      <c r="L113" s="162"/>
      <c r="M113" s="161"/>
      <c r="N113" s="162"/>
      <c r="O113" s="162"/>
      <c r="P113" s="167"/>
      <c r="Q113" s="162"/>
      <c r="R113" s="162"/>
      <c r="S113" s="161"/>
      <c r="T113" s="162"/>
      <c r="U113" s="162"/>
      <c r="V113" s="161"/>
      <c r="W113" s="162"/>
      <c r="X113" s="162"/>
      <c r="Y113" s="161"/>
      <c r="Z113" s="162"/>
      <c r="AA113" s="164"/>
      <c r="AB113" s="165"/>
      <c r="AC113" s="161"/>
      <c r="AD113" s="167"/>
      <c r="AE113" s="162"/>
      <c r="AF113" s="164"/>
      <c r="AG113" s="165"/>
      <c r="AH113" s="185"/>
      <c r="AI113" s="167"/>
      <c r="AJ113" s="162"/>
      <c r="AK113" s="164"/>
      <c r="AL113" s="165"/>
      <c r="AM113" s="185"/>
      <c r="AN113" s="167"/>
      <c r="AO113" s="162"/>
      <c r="AP113" s="185"/>
      <c r="AQ113" s="167"/>
      <c r="AR113" s="162"/>
      <c r="AS113" s="166"/>
      <c r="AT113" s="165"/>
      <c r="AU113" s="185"/>
      <c r="AV113" s="167"/>
      <c r="AW113" s="162"/>
      <c r="AX113" s="163"/>
      <c r="AY113" s="167"/>
      <c r="AZ113" s="352"/>
    </row>
    <row r="114" spans="1:52" ht="33.75" customHeight="1">
      <c r="A114" s="347"/>
      <c r="B114" s="350"/>
      <c r="C114" s="350"/>
      <c r="D114" s="169" t="s">
        <v>43</v>
      </c>
      <c r="E114" s="147">
        <f t="shared" si="176"/>
        <v>0</v>
      </c>
      <c r="F114" s="147">
        <f t="shared" si="177"/>
        <v>0</v>
      </c>
      <c r="G114" s="170"/>
      <c r="H114" s="148">
        <v>0</v>
      </c>
      <c r="I114" s="148">
        <v>0</v>
      </c>
      <c r="J114" s="148">
        <v>0</v>
      </c>
      <c r="K114" s="148"/>
      <c r="L114" s="148"/>
      <c r="M114" s="171"/>
      <c r="N114" s="148"/>
      <c r="O114" s="148"/>
      <c r="P114" s="173"/>
      <c r="Q114" s="148"/>
      <c r="R114" s="148"/>
      <c r="S114" s="171"/>
      <c r="T114" s="148"/>
      <c r="U114" s="148"/>
      <c r="V114" s="171"/>
      <c r="W114" s="148"/>
      <c r="X114" s="148"/>
      <c r="Y114" s="171"/>
      <c r="Z114" s="148"/>
      <c r="AA114" s="151"/>
      <c r="AB114" s="172"/>
      <c r="AC114" s="171"/>
      <c r="AD114" s="173"/>
      <c r="AE114" s="148"/>
      <c r="AF114" s="151"/>
      <c r="AG114" s="172"/>
      <c r="AH114" s="177"/>
      <c r="AI114" s="173"/>
      <c r="AJ114" s="148"/>
      <c r="AK114" s="151"/>
      <c r="AL114" s="172"/>
      <c r="AM114" s="177"/>
      <c r="AN114" s="173"/>
      <c r="AO114" s="148"/>
      <c r="AP114" s="177"/>
      <c r="AQ114" s="173"/>
      <c r="AR114" s="148"/>
      <c r="AS114" s="149"/>
      <c r="AT114" s="172"/>
      <c r="AU114" s="177"/>
      <c r="AV114" s="173"/>
      <c r="AW114" s="148"/>
      <c r="AX114" s="148"/>
      <c r="AY114" s="173"/>
      <c r="AZ114" s="353"/>
    </row>
    <row r="115" spans="1:52" ht="29.25" customHeight="1">
      <c r="A115" s="345" t="s">
        <v>297</v>
      </c>
      <c r="B115" s="348" t="s">
        <v>344</v>
      </c>
      <c r="C115" s="348" t="s">
        <v>307</v>
      </c>
      <c r="D115" s="174" t="s">
        <v>41</v>
      </c>
      <c r="E115" s="147">
        <f>E118</f>
        <v>30.996169999999999</v>
      </c>
      <c r="F115" s="147">
        <f t="shared" ref="F115:F121" si="178">I115+L115+O115+R115+U115+X115+AA115+AF115+AK115+AP115+AS115+AX115</f>
        <v>30.996169999999999</v>
      </c>
      <c r="G115" s="175">
        <f>F115/E115</f>
        <v>1</v>
      </c>
      <c r="H115" s="168">
        <v>0</v>
      </c>
      <c r="I115" s="148">
        <v>0</v>
      </c>
      <c r="J115" s="148">
        <v>0</v>
      </c>
      <c r="K115" s="168"/>
      <c r="L115" s="168"/>
      <c r="M115" s="168"/>
      <c r="N115" s="168"/>
      <c r="O115" s="168"/>
      <c r="P115" s="168"/>
      <c r="Q115" s="168"/>
      <c r="R115" s="168"/>
      <c r="S115" s="168"/>
      <c r="T115" s="168"/>
      <c r="U115" s="168"/>
      <c r="V115" s="168"/>
      <c r="W115" s="168">
        <f>W116+W117+W118</f>
        <v>30.996169999999999</v>
      </c>
      <c r="X115" s="168">
        <f>X116+X117+X118</f>
        <v>30.996169999999999</v>
      </c>
      <c r="Y115" s="175">
        <f>X115/W115</f>
        <v>1</v>
      </c>
      <c r="Z115" s="168">
        <f t="shared" ref="Z115:AB115" si="179">Z116+Z117+Z118+Z120+Z121</f>
        <v>0</v>
      </c>
      <c r="AA115" s="168">
        <f t="shared" si="179"/>
        <v>0</v>
      </c>
      <c r="AB115" s="168">
        <f t="shared" si="179"/>
        <v>0</v>
      </c>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351"/>
    </row>
    <row r="116" spans="1:52" ht="31.2">
      <c r="A116" s="346"/>
      <c r="B116" s="349"/>
      <c r="C116" s="349"/>
      <c r="D116" s="176" t="s">
        <v>37</v>
      </c>
      <c r="E116" s="147">
        <f t="shared" ref="E116:E121" si="180">H116+K116+N116+Q116+T116+W116+Z116+AE116+AJ116+AO116+AR116+AW116</f>
        <v>0</v>
      </c>
      <c r="F116" s="147">
        <f t="shared" si="178"/>
        <v>0</v>
      </c>
      <c r="G116" s="170"/>
      <c r="H116" s="148">
        <v>0</v>
      </c>
      <c r="I116" s="148">
        <v>0</v>
      </c>
      <c r="J116" s="148">
        <v>0</v>
      </c>
      <c r="K116" s="148"/>
      <c r="L116" s="148"/>
      <c r="M116" s="171"/>
      <c r="N116" s="148"/>
      <c r="O116" s="148"/>
      <c r="P116" s="173"/>
      <c r="Q116" s="148"/>
      <c r="R116" s="148"/>
      <c r="S116" s="171"/>
      <c r="T116" s="148"/>
      <c r="U116" s="148"/>
      <c r="V116" s="171"/>
      <c r="W116" s="148"/>
      <c r="X116" s="148"/>
      <c r="Y116" s="171"/>
      <c r="Z116" s="148"/>
      <c r="AA116" s="151"/>
      <c r="AB116" s="172"/>
      <c r="AC116" s="171"/>
      <c r="AD116" s="173"/>
      <c r="AE116" s="148"/>
      <c r="AF116" s="151"/>
      <c r="AG116" s="172"/>
      <c r="AH116" s="177"/>
      <c r="AI116" s="173"/>
      <c r="AJ116" s="148"/>
      <c r="AK116" s="151"/>
      <c r="AL116" s="172"/>
      <c r="AM116" s="177"/>
      <c r="AN116" s="173"/>
      <c r="AO116" s="178"/>
      <c r="AP116" s="148"/>
      <c r="AQ116" s="148"/>
      <c r="AR116" s="148"/>
      <c r="AS116" s="149"/>
      <c r="AT116" s="172"/>
      <c r="AU116" s="177"/>
      <c r="AV116" s="173"/>
      <c r="AW116" s="148"/>
      <c r="AX116" s="150"/>
      <c r="AY116" s="173"/>
      <c r="AZ116" s="352"/>
    </row>
    <row r="117" spans="1:52" ht="64.5" customHeight="1">
      <c r="A117" s="346"/>
      <c r="B117" s="349"/>
      <c r="C117" s="349"/>
      <c r="D117" s="179" t="s">
        <v>2</v>
      </c>
      <c r="E117" s="147">
        <f t="shared" si="180"/>
        <v>0</v>
      </c>
      <c r="F117" s="147">
        <f t="shared" si="178"/>
        <v>0</v>
      </c>
      <c r="G117" s="180"/>
      <c r="H117" s="153">
        <v>0</v>
      </c>
      <c r="I117" s="148">
        <v>0</v>
      </c>
      <c r="J117" s="148">
        <v>0</v>
      </c>
      <c r="K117" s="153"/>
      <c r="L117" s="153"/>
      <c r="M117" s="154"/>
      <c r="N117" s="153"/>
      <c r="O117" s="153"/>
      <c r="P117" s="181"/>
      <c r="Q117" s="153"/>
      <c r="R117" s="153"/>
      <c r="S117" s="154"/>
      <c r="T117" s="153"/>
      <c r="U117" s="153"/>
      <c r="V117" s="154"/>
      <c r="W117" s="153"/>
      <c r="X117" s="153"/>
      <c r="Y117" s="154"/>
      <c r="Z117" s="153"/>
      <c r="AA117" s="157"/>
      <c r="AB117" s="158"/>
      <c r="AC117" s="154"/>
      <c r="AD117" s="181"/>
      <c r="AE117" s="153"/>
      <c r="AF117" s="157"/>
      <c r="AG117" s="158"/>
      <c r="AH117" s="182"/>
      <c r="AI117" s="181"/>
      <c r="AJ117" s="153"/>
      <c r="AK117" s="157"/>
      <c r="AL117" s="158"/>
      <c r="AM117" s="182"/>
      <c r="AN117" s="181"/>
      <c r="AO117" s="153"/>
      <c r="AP117" s="154"/>
      <c r="AQ117" s="154"/>
      <c r="AR117" s="153"/>
      <c r="AS117" s="155"/>
      <c r="AT117" s="158"/>
      <c r="AU117" s="182"/>
      <c r="AV117" s="181"/>
      <c r="AW117" s="153"/>
      <c r="AX117" s="156"/>
      <c r="AY117" s="181"/>
      <c r="AZ117" s="352"/>
    </row>
    <row r="118" spans="1:52" ht="21.75" customHeight="1">
      <c r="A118" s="346"/>
      <c r="B118" s="349"/>
      <c r="C118" s="349"/>
      <c r="D118" s="296" t="s">
        <v>284</v>
      </c>
      <c r="E118" s="147">
        <v>30.996169999999999</v>
      </c>
      <c r="F118" s="147">
        <f t="shared" si="178"/>
        <v>30.996169999999999</v>
      </c>
      <c r="G118" s="175">
        <f>F118/E118</f>
        <v>1</v>
      </c>
      <c r="H118" s="153">
        <v>0</v>
      </c>
      <c r="I118" s="148">
        <v>0</v>
      </c>
      <c r="J118" s="148">
        <v>0</v>
      </c>
      <c r="K118" s="153"/>
      <c r="L118" s="153"/>
      <c r="M118" s="154"/>
      <c r="N118" s="153"/>
      <c r="O118" s="153"/>
      <c r="P118" s="181"/>
      <c r="Q118" s="153"/>
      <c r="R118" s="153"/>
      <c r="S118" s="154"/>
      <c r="T118" s="153"/>
      <c r="U118" s="153"/>
      <c r="V118" s="154"/>
      <c r="W118" s="153">
        <v>30.996169999999999</v>
      </c>
      <c r="X118" s="153">
        <v>30.996169999999999</v>
      </c>
      <c r="Y118" s="175">
        <f>X118/W118</f>
        <v>1</v>
      </c>
      <c r="Z118" s="153"/>
      <c r="AA118" s="157"/>
      <c r="AB118" s="158"/>
      <c r="AC118" s="154"/>
      <c r="AD118" s="181"/>
      <c r="AE118" s="153"/>
      <c r="AF118" s="157"/>
      <c r="AG118" s="158"/>
      <c r="AH118" s="182"/>
      <c r="AI118" s="181"/>
      <c r="AJ118" s="153"/>
      <c r="AK118" s="157"/>
      <c r="AL118" s="158"/>
      <c r="AM118" s="182"/>
      <c r="AN118" s="181"/>
      <c r="AO118" s="162"/>
      <c r="AP118" s="182"/>
      <c r="AQ118" s="181"/>
      <c r="AR118" s="162"/>
      <c r="AS118" s="157"/>
      <c r="AT118" s="158"/>
      <c r="AU118" s="182"/>
      <c r="AV118" s="181"/>
      <c r="AW118" s="153"/>
      <c r="AX118" s="156"/>
      <c r="AY118" s="159"/>
      <c r="AZ118" s="352"/>
    </row>
    <row r="119" spans="1:52" ht="87.75" customHeight="1">
      <c r="A119" s="346"/>
      <c r="B119" s="349"/>
      <c r="C119" s="349"/>
      <c r="D119" s="296" t="s">
        <v>289</v>
      </c>
      <c r="E119" s="147">
        <f t="shared" si="180"/>
        <v>0</v>
      </c>
      <c r="F119" s="147">
        <f t="shared" si="178"/>
        <v>0</v>
      </c>
      <c r="G119" s="152"/>
      <c r="H119" s="162">
        <v>0</v>
      </c>
      <c r="I119" s="148">
        <v>0</v>
      </c>
      <c r="J119" s="148">
        <v>0</v>
      </c>
      <c r="K119" s="162"/>
      <c r="L119" s="162"/>
      <c r="M119" s="161"/>
      <c r="N119" s="162"/>
      <c r="O119" s="162"/>
      <c r="P119" s="167"/>
      <c r="Q119" s="162"/>
      <c r="R119" s="162"/>
      <c r="S119" s="161"/>
      <c r="T119" s="162"/>
      <c r="U119" s="162"/>
      <c r="V119" s="161"/>
      <c r="W119" s="162"/>
      <c r="X119" s="162"/>
      <c r="Y119" s="161"/>
      <c r="Z119" s="162"/>
      <c r="AA119" s="164"/>
      <c r="AB119" s="165"/>
      <c r="AC119" s="161"/>
      <c r="AD119" s="167"/>
      <c r="AE119" s="162"/>
      <c r="AF119" s="164"/>
      <c r="AG119" s="165"/>
      <c r="AH119" s="185"/>
      <c r="AI119" s="167"/>
      <c r="AJ119" s="162"/>
      <c r="AK119" s="164"/>
      <c r="AL119" s="165"/>
      <c r="AM119" s="185"/>
      <c r="AN119" s="167"/>
      <c r="AO119" s="162"/>
      <c r="AP119" s="185"/>
      <c r="AQ119" s="167"/>
      <c r="AR119" s="162"/>
      <c r="AS119" s="166"/>
      <c r="AT119" s="165"/>
      <c r="AU119" s="185"/>
      <c r="AV119" s="167"/>
      <c r="AW119" s="162"/>
      <c r="AX119" s="163"/>
      <c r="AY119" s="167"/>
      <c r="AZ119" s="352"/>
    </row>
    <row r="120" spans="1:52" ht="21.75" customHeight="1">
      <c r="A120" s="346"/>
      <c r="B120" s="349"/>
      <c r="C120" s="349"/>
      <c r="D120" s="296" t="s">
        <v>285</v>
      </c>
      <c r="E120" s="147">
        <f t="shared" si="180"/>
        <v>0</v>
      </c>
      <c r="F120" s="147">
        <f t="shared" si="178"/>
        <v>0</v>
      </c>
      <c r="G120" s="152"/>
      <c r="H120" s="162">
        <v>0</v>
      </c>
      <c r="I120" s="148">
        <v>0</v>
      </c>
      <c r="J120" s="148">
        <v>0</v>
      </c>
      <c r="K120" s="162"/>
      <c r="L120" s="162"/>
      <c r="M120" s="161"/>
      <c r="N120" s="162"/>
      <c r="O120" s="162"/>
      <c r="P120" s="167"/>
      <c r="Q120" s="162"/>
      <c r="R120" s="162"/>
      <c r="S120" s="161"/>
      <c r="T120" s="162"/>
      <c r="U120" s="162"/>
      <c r="V120" s="161"/>
      <c r="W120" s="162"/>
      <c r="X120" s="162"/>
      <c r="Y120" s="161"/>
      <c r="Z120" s="162"/>
      <c r="AA120" s="164"/>
      <c r="AB120" s="165"/>
      <c r="AC120" s="161"/>
      <c r="AD120" s="167"/>
      <c r="AE120" s="162"/>
      <c r="AF120" s="164"/>
      <c r="AG120" s="165"/>
      <c r="AH120" s="185"/>
      <c r="AI120" s="167"/>
      <c r="AJ120" s="162"/>
      <c r="AK120" s="164"/>
      <c r="AL120" s="165"/>
      <c r="AM120" s="185"/>
      <c r="AN120" s="167"/>
      <c r="AO120" s="162"/>
      <c r="AP120" s="185"/>
      <c r="AQ120" s="167"/>
      <c r="AR120" s="162"/>
      <c r="AS120" s="166"/>
      <c r="AT120" s="165"/>
      <c r="AU120" s="185"/>
      <c r="AV120" s="167"/>
      <c r="AW120" s="162"/>
      <c r="AX120" s="163"/>
      <c r="AY120" s="167"/>
      <c r="AZ120" s="352"/>
    </row>
    <row r="121" spans="1:52" ht="33.75" customHeight="1">
      <c r="A121" s="347"/>
      <c r="B121" s="350"/>
      <c r="C121" s="350"/>
      <c r="D121" s="169" t="s">
        <v>43</v>
      </c>
      <c r="E121" s="147">
        <f t="shared" si="180"/>
        <v>0</v>
      </c>
      <c r="F121" s="147">
        <f t="shared" si="178"/>
        <v>0</v>
      </c>
      <c r="G121" s="170"/>
      <c r="H121" s="148">
        <v>0</v>
      </c>
      <c r="I121" s="148">
        <v>0</v>
      </c>
      <c r="J121" s="148">
        <v>0</v>
      </c>
      <c r="K121" s="148"/>
      <c r="L121" s="148"/>
      <c r="M121" s="171"/>
      <c r="N121" s="148"/>
      <c r="O121" s="148"/>
      <c r="P121" s="173"/>
      <c r="Q121" s="148"/>
      <c r="R121" s="148"/>
      <c r="S121" s="171"/>
      <c r="T121" s="148"/>
      <c r="U121" s="148"/>
      <c r="V121" s="171"/>
      <c r="W121" s="148"/>
      <c r="X121" s="148"/>
      <c r="Y121" s="171"/>
      <c r="Z121" s="148"/>
      <c r="AA121" s="151"/>
      <c r="AB121" s="172"/>
      <c r="AC121" s="171"/>
      <c r="AD121" s="173"/>
      <c r="AE121" s="148"/>
      <c r="AF121" s="151"/>
      <c r="AG121" s="172"/>
      <c r="AH121" s="177"/>
      <c r="AI121" s="173"/>
      <c r="AJ121" s="148"/>
      <c r="AK121" s="151"/>
      <c r="AL121" s="172"/>
      <c r="AM121" s="177"/>
      <c r="AN121" s="173"/>
      <c r="AO121" s="148"/>
      <c r="AP121" s="177"/>
      <c r="AQ121" s="173"/>
      <c r="AR121" s="148"/>
      <c r="AS121" s="149"/>
      <c r="AT121" s="172"/>
      <c r="AU121" s="177"/>
      <c r="AV121" s="173"/>
      <c r="AW121" s="148"/>
      <c r="AX121" s="148"/>
      <c r="AY121" s="173"/>
      <c r="AZ121" s="353"/>
    </row>
    <row r="122" spans="1:52" ht="18.75" customHeight="1">
      <c r="A122" s="404" t="s">
        <v>308</v>
      </c>
      <c r="B122" s="405"/>
      <c r="C122" s="406"/>
      <c r="D122" s="174" t="s">
        <v>41</v>
      </c>
      <c r="E122" s="147">
        <f>E123+E124+E125+E126+E127</f>
        <v>356181.28406999999</v>
      </c>
      <c r="F122" s="147">
        <f>F123+F124+F125+F126+F127</f>
        <v>33027.741599999994</v>
      </c>
      <c r="G122" s="175">
        <f t="shared" ref="G122:G125" si="181">F122/E122</f>
        <v>9.2727335986326223E-2</v>
      </c>
      <c r="H122" s="147">
        <f>H123+H124+H125+H126+H127</f>
        <v>0</v>
      </c>
      <c r="I122" s="147">
        <f>I123+I124+I125+I126+I127</f>
        <v>0</v>
      </c>
      <c r="J122" s="147"/>
      <c r="K122" s="147">
        <f>K123+K124+K125+K126+K127</f>
        <v>3465.5621900000001</v>
      </c>
      <c r="L122" s="147">
        <f>L123+L124+L125+L126+L127</f>
        <v>3465.5621900000001</v>
      </c>
      <c r="M122" s="175">
        <f t="shared" ref="M122:M125" si="182">L122/K122</f>
        <v>1</v>
      </c>
      <c r="N122" s="147">
        <f>N123+N124+N125+N126+N127</f>
        <v>462.00004000000001</v>
      </c>
      <c r="O122" s="147">
        <f>O123+O124+O125+O126+O127</f>
        <v>462.00004000000001</v>
      </c>
      <c r="P122" s="175">
        <f t="shared" ref="P122:P125" si="183">O122/N122</f>
        <v>1</v>
      </c>
      <c r="Q122" s="147">
        <f t="shared" ref="Q122:X122" si="184">Q123+Q124+Q125+Q126+Q127</f>
        <v>7643.0950000000003</v>
      </c>
      <c r="R122" s="147">
        <f t="shared" si="184"/>
        <v>7643.0950000000003</v>
      </c>
      <c r="S122" s="175">
        <f t="shared" ref="S122:S125" si="185">R122/Q122</f>
        <v>1</v>
      </c>
      <c r="T122" s="147">
        <f t="shared" si="184"/>
        <v>0</v>
      </c>
      <c r="U122" s="147">
        <f t="shared" si="184"/>
        <v>0</v>
      </c>
      <c r="V122" s="147"/>
      <c r="W122" s="147">
        <f t="shared" si="184"/>
        <v>160.49617000000001</v>
      </c>
      <c r="X122" s="147">
        <f t="shared" si="184"/>
        <v>160.49617000000001</v>
      </c>
      <c r="Y122" s="175">
        <f>X122/W122</f>
        <v>1</v>
      </c>
      <c r="Z122" s="147">
        <f t="shared" ref="Z122:AC122" si="186">Z123+Z124+Z125+Z126+Z127</f>
        <v>388.5</v>
      </c>
      <c r="AA122" s="147">
        <f t="shared" si="186"/>
        <v>0</v>
      </c>
      <c r="AB122" s="147">
        <f t="shared" si="186"/>
        <v>0</v>
      </c>
      <c r="AC122" s="147">
        <f t="shared" si="186"/>
        <v>388.5</v>
      </c>
      <c r="AD122" s="147"/>
      <c r="AE122" s="147">
        <f t="shared" ref="AE122:AH122" si="187">AE123+AE124+AE125+AE126+AE127</f>
        <v>20356.9882</v>
      </c>
      <c r="AF122" s="147">
        <f t="shared" si="187"/>
        <v>0</v>
      </c>
      <c r="AG122" s="147">
        <f t="shared" si="187"/>
        <v>0</v>
      </c>
      <c r="AH122" s="147">
        <f t="shared" si="187"/>
        <v>20356.9882</v>
      </c>
      <c r="AI122" s="147"/>
      <c r="AJ122" s="147">
        <f t="shared" ref="AJ122:AM122" si="188">AJ123+AJ124+AJ125+AJ126+AJ127</f>
        <v>0</v>
      </c>
      <c r="AK122" s="147">
        <f t="shared" si="188"/>
        <v>0</v>
      </c>
      <c r="AL122" s="147">
        <f t="shared" si="188"/>
        <v>0</v>
      </c>
      <c r="AM122" s="147">
        <f t="shared" si="188"/>
        <v>0</v>
      </c>
      <c r="AN122" s="147"/>
      <c r="AO122" s="147">
        <f>AO123+AO124+AO125+AO126+AO127</f>
        <v>551.1</v>
      </c>
      <c r="AP122" s="147">
        <f>AP123+AP124+AP125+AP126+AP127</f>
        <v>551.1</v>
      </c>
      <c r="AQ122" s="147"/>
      <c r="AR122" s="147">
        <f t="shared" ref="AR122:AU122" si="189">AR123+AR124+AR125+AR126+AR127</f>
        <v>8648</v>
      </c>
      <c r="AS122" s="147">
        <f t="shared" si="189"/>
        <v>0</v>
      </c>
      <c r="AT122" s="147">
        <f t="shared" si="189"/>
        <v>0</v>
      </c>
      <c r="AU122" s="147">
        <f t="shared" si="189"/>
        <v>0</v>
      </c>
      <c r="AV122" s="147"/>
      <c r="AW122" s="147">
        <f>AW123+AW124+AW125+AW126+AW127</f>
        <v>314505.59221999999</v>
      </c>
      <c r="AX122" s="147">
        <f>AX123+AX124+AX125+AX126+AX127</f>
        <v>0</v>
      </c>
      <c r="AY122" s="147"/>
      <c r="AZ122" s="351"/>
    </row>
    <row r="123" spans="1:52" ht="31.2">
      <c r="A123" s="407"/>
      <c r="B123" s="408"/>
      <c r="C123" s="409"/>
      <c r="D123" s="176" t="s">
        <v>37</v>
      </c>
      <c r="E123" s="147">
        <f t="shared" ref="E123:F128" si="190">E72+E80+E88+E109+E116</f>
        <v>0</v>
      </c>
      <c r="F123" s="147">
        <f t="shared" si="190"/>
        <v>0</v>
      </c>
      <c r="G123" s="175"/>
      <c r="H123" s="147">
        <f t="shared" ref="H123:I128" si="191">H72+H80+H88+H109+H116</f>
        <v>0</v>
      </c>
      <c r="I123" s="147">
        <f t="shared" si="191"/>
        <v>0</v>
      </c>
      <c r="J123" s="147"/>
      <c r="K123" s="147">
        <f t="shared" ref="K123:L128" si="192">K72+K80+K88+K109+K116</f>
        <v>0</v>
      </c>
      <c r="L123" s="147">
        <f t="shared" si="192"/>
        <v>0</v>
      </c>
      <c r="M123" s="175"/>
      <c r="N123" s="147">
        <f t="shared" ref="N123:O128" si="193">N72+N80+N88+N109+N116</f>
        <v>0</v>
      </c>
      <c r="O123" s="147">
        <f t="shared" si="193"/>
        <v>0</v>
      </c>
      <c r="P123" s="175"/>
      <c r="Q123" s="147">
        <f t="shared" ref="Q123:R128" si="194">Q72+Q80+Q88+Q109+Q116</f>
        <v>0</v>
      </c>
      <c r="R123" s="147">
        <f t="shared" si="194"/>
        <v>0</v>
      </c>
      <c r="S123" s="175"/>
      <c r="T123" s="147">
        <f t="shared" ref="T123:U128" si="195">T72+T80+T88+T109+T116</f>
        <v>0</v>
      </c>
      <c r="U123" s="147">
        <f t="shared" si="195"/>
        <v>0</v>
      </c>
      <c r="V123" s="147"/>
      <c r="W123" s="147">
        <f t="shared" ref="W123:X128" si="196">W72+W80+W88+W109+W116</f>
        <v>0</v>
      </c>
      <c r="X123" s="147">
        <f t="shared" si="196"/>
        <v>0</v>
      </c>
      <c r="Y123" s="147"/>
      <c r="Z123" s="147">
        <f t="shared" ref="Z123:AC123" si="197">Z72+Z80+Z88+Z109+Z116</f>
        <v>0</v>
      </c>
      <c r="AA123" s="147">
        <f t="shared" si="197"/>
        <v>0</v>
      </c>
      <c r="AB123" s="147">
        <f t="shared" si="197"/>
        <v>0</v>
      </c>
      <c r="AC123" s="147">
        <f t="shared" si="197"/>
        <v>0</v>
      </c>
      <c r="AD123" s="147"/>
      <c r="AE123" s="147">
        <f t="shared" ref="AE123:AH123" si="198">AE72+AE80+AE88+AE109+AE116</f>
        <v>0</v>
      </c>
      <c r="AF123" s="147">
        <f t="shared" si="198"/>
        <v>0</v>
      </c>
      <c r="AG123" s="147">
        <f t="shared" si="198"/>
        <v>0</v>
      </c>
      <c r="AH123" s="147">
        <f t="shared" si="198"/>
        <v>0</v>
      </c>
      <c r="AI123" s="147"/>
      <c r="AJ123" s="147">
        <f t="shared" ref="AJ123:AM123" si="199">AJ72+AJ80+AJ88+AJ109+AJ116</f>
        <v>0</v>
      </c>
      <c r="AK123" s="147">
        <f t="shared" si="199"/>
        <v>0</v>
      </c>
      <c r="AL123" s="147">
        <f t="shared" si="199"/>
        <v>0</v>
      </c>
      <c r="AM123" s="147">
        <f t="shared" si="199"/>
        <v>0</v>
      </c>
      <c r="AN123" s="147"/>
      <c r="AO123" s="147">
        <f t="shared" ref="AO123:AP123" si="200">AO72+AO80+AO88+AO109+AO116</f>
        <v>0</v>
      </c>
      <c r="AP123" s="147">
        <f t="shared" si="200"/>
        <v>0</v>
      </c>
      <c r="AQ123" s="147"/>
      <c r="AR123" s="147">
        <f t="shared" ref="AR123:AU123" si="201">AR72+AR80+AR88+AR109+AR116</f>
        <v>0</v>
      </c>
      <c r="AS123" s="147">
        <f t="shared" si="201"/>
        <v>0</v>
      </c>
      <c r="AT123" s="147">
        <f t="shared" si="201"/>
        <v>0</v>
      </c>
      <c r="AU123" s="147">
        <f t="shared" si="201"/>
        <v>0</v>
      </c>
      <c r="AV123" s="147"/>
      <c r="AW123" s="147">
        <f t="shared" ref="AW123:AX123" si="202">AW72+AW80+AW88+AW109+AW116</f>
        <v>0</v>
      </c>
      <c r="AX123" s="147">
        <f t="shared" si="202"/>
        <v>0</v>
      </c>
      <c r="AY123" s="147"/>
      <c r="AZ123" s="352"/>
    </row>
    <row r="124" spans="1:52" ht="64.5" customHeight="1">
      <c r="A124" s="407"/>
      <c r="B124" s="408"/>
      <c r="C124" s="409"/>
      <c r="D124" s="179" t="s">
        <v>2</v>
      </c>
      <c r="E124" s="147">
        <f t="shared" si="190"/>
        <v>315138.54499999998</v>
      </c>
      <c r="F124" s="147">
        <f t="shared" si="190"/>
        <v>28160.423799999997</v>
      </c>
      <c r="G124" s="175">
        <f t="shared" si="181"/>
        <v>8.9358868493855603E-2</v>
      </c>
      <c r="H124" s="147">
        <f t="shared" si="191"/>
        <v>0</v>
      </c>
      <c r="I124" s="147">
        <f t="shared" si="191"/>
        <v>0</v>
      </c>
      <c r="J124" s="147"/>
      <c r="K124" s="147">
        <f t="shared" si="192"/>
        <v>2689.2497499999999</v>
      </c>
      <c r="L124" s="147">
        <f t="shared" si="192"/>
        <v>2689.2497499999999</v>
      </c>
      <c r="M124" s="175">
        <f t="shared" si="182"/>
        <v>1</v>
      </c>
      <c r="N124" s="147">
        <f t="shared" si="193"/>
        <v>0</v>
      </c>
      <c r="O124" s="147">
        <f t="shared" si="193"/>
        <v>0</v>
      </c>
      <c r="P124" s="175"/>
      <c r="Q124" s="147">
        <f t="shared" si="194"/>
        <v>6802.35455</v>
      </c>
      <c r="R124" s="147">
        <f t="shared" si="194"/>
        <v>6802.35455</v>
      </c>
      <c r="S124" s="175">
        <f t="shared" si="185"/>
        <v>1</v>
      </c>
      <c r="T124" s="147">
        <f t="shared" si="195"/>
        <v>0</v>
      </c>
      <c r="U124" s="147">
        <f t="shared" si="195"/>
        <v>0</v>
      </c>
      <c r="V124" s="147"/>
      <c r="W124" s="147">
        <f t="shared" si="196"/>
        <v>0</v>
      </c>
      <c r="X124" s="147">
        <f t="shared" si="196"/>
        <v>0</v>
      </c>
      <c r="Y124" s="147"/>
      <c r="Z124" s="147">
        <f t="shared" ref="Z124:AC124" si="203">Z73+Z81+Z89+Z110+Z117</f>
        <v>0</v>
      </c>
      <c r="AA124" s="147">
        <f t="shared" si="203"/>
        <v>0</v>
      </c>
      <c r="AB124" s="147">
        <f t="shared" si="203"/>
        <v>0</v>
      </c>
      <c r="AC124" s="147">
        <f t="shared" si="203"/>
        <v>0</v>
      </c>
      <c r="AD124" s="147"/>
      <c r="AE124" s="147">
        <f t="shared" ref="AE124:AH124" si="204">AE73+AE81+AE89+AE110+AE117</f>
        <v>18117.719499999999</v>
      </c>
      <c r="AF124" s="147">
        <f t="shared" si="204"/>
        <v>0</v>
      </c>
      <c r="AG124" s="147">
        <f t="shared" si="204"/>
        <v>0</v>
      </c>
      <c r="AH124" s="147">
        <f t="shared" si="204"/>
        <v>18117.719499999999</v>
      </c>
      <c r="AI124" s="147"/>
      <c r="AJ124" s="147">
        <f t="shared" ref="AJ124:AM124" si="205">AJ73+AJ81+AJ89+AJ110+AJ117</f>
        <v>0</v>
      </c>
      <c r="AK124" s="147">
        <f t="shared" si="205"/>
        <v>0</v>
      </c>
      <c r="AL124" s="147">
        <f t="shared" si="205"/>
        <v>0</v>
      </c>
      <c r="AM124" s="147">
        <f t="shared" si="205"/>
        <v>0</v>
      </c>
      <c r="AN124" s="147"/>
      <c r="AO124" s="147">
        <f t="shared" ref="AO124:AP124" si="206">AO73+AO81+AO89+AO110+AO117</f>
        <v>551.1</v>
      </c>
      <c r="AP124" s="147">
        <f t="shared" si="206"/>
        <v>551.1</v>
      </c>
      <c r="AQ124" s="147"/>
      <c r="AR124" s="147">
        <f t="shared" ref="AR124:AU124" si="207">AR73+AR81+AR89+AR110+AR117</f>
        <v>8648</v>
      </c>
      <c r="AS124" s="147">
        <f t="shared" si="207"/>
        <v>0</v>
      </c>
      <c r="AT124" s="147">
        <f t="shared" si="207"/>
        <v>0</v>
      </c>
      <c r="AU124" s="147">
        <f t="shared" si="207"/>
        <v>0</v>
      </c>
      <c r="AV124" s="147"/>
      <c r="AW124" s="147">
        <f t="shared" ref="AW124:AX124" si="208">AW73+AW81+AW89+AW110+AW117</f>
        <v>278330.17095</v>
      </c>
      <c r="AX124" s="147">
        <f t="shared" si="208"/>
        <v>0</v>
      </c>
      <c r="AY124" s="147"/>
      <c r="AZ124" s="352"/>
    </row>
    <row r="125" spans="1:52" ht="21.75" customHeight="1">
      <c r="A125" s="407"/>
      <c r="B125" s="408"/>
      <c r="C125" s="409"/>
      <c r="D125" s="296" t="s">
        <v>284</v>
      </c>
      <c r="E125" s="147">
        <f t="shared" si="190"/>
        <v>41042.739069999996</v>
      </c>
      <c r="F125" s="147">
        <f t="shared" si="190"/>
        <v>4867.3178000000007</v>
      </c>
      <c r="G125" s="175">
        <f t="shared" si="181"/>
        <v>0.11859144663075727</v>
      </c>
      <c r="H125" s="147">
        <f t="shared" si="191"/>
        <v>0</v>
      </c>
      <c r="I125" s="147">
        <f t="shared" si="191"/>
        <v>0</v>
      </c>
      <c r="J125" s="147"/>
      <c r="K125" s="147">
        <f t="shared" si="192"/>
        <v>776.31244000000004</v>
      </c>
      <c r="L125" s="147">
        <f t="shared" si="192"/>
        <v>776.31244000000004</v>
      </c>
      <c r="M125" s="175">
        <f t="shared" si="182"/>
        <v>1</v>
      </c>
      <c r="N125" s="147">
        <f t="shared" si="193"/>
        <v>462.00004000000001</v>
      </c>
      <c r="O125" s="147">
        <f t="shared" si="193"/>
        <v>462.00004000000001</v>
      </c>
      <c r="P125" s="175">
        <f t="shared" si="183"/>
        <v>1</v>
      </c>
      <c r="Q125" s="147">
        <f t="shared" si="194"/>
        <v>840.74045000000001</v>
      </c>
      <c r="R125" s="147">
        <f t="shared" si="194"/>
        <v>840.74045000000001</v>
      </c>
      <c r="S125" s="175">
        <f t="shared" si="185"/>
        <v>1</v>
      </c>
      <c r="T125" s="147">
        <f t="shared" si="195"/>
        <v>0</v>
      </c>
      <c r="U125" s="147">
        <f t="shared" si="195"/>
        <v>0</v>
      </c>
      <c r="V125" s="147"/>
      <c r="W125" s="147">
        <f t="shared" si="196"/>
        <v>160.49617000000001</v>
      </c>
      <c r="X125" s="147">
        <f t="shared" si="196"/>
        <v>160.49617000000001</v>
      </c>
      <c r="Y125" s="175">
        <f>X125/W125</f>
        <v>1</v>
      </c>
      <c r="Z125" s="147">
        <f t="shared" ref="Z125:AC125" si="209">Z74+Z82+Z90+Z111+Z118</f>
        <v>388.5</v>
      </c>
      <c r="AA125" s="147">
        <f t="shared" si="209"/>
        <v>0</v>
      </c>
      <c r="AB125" s="147">
        <f t="shared" si="209"/>
        <v>0</v>
      </c>
      <c r="AC125" s="147">
        <f t="shared" si="209"/>
        <v>388.5</v>
      </c>
      <c r="AD125" s="147"/>
      <c r="AE125" s="147">
        <f t="shared" ref="AE125:AH125" si="210">AE74+AE82+AE90+AE111+AE118</f>
        <v>2239.2687000000001</v>
      </c>
      <c r="AF125" s="147">
        <f t="shared" si="210"/>
        <v>0</v>
      </c>
      <c r="AG125" s="147">
        <f t="shared" si="210"/>
        <v>0</v>
      </c>
      <c r="AH125" s="147">
        <f t="shared" si="210"/>
        <v>2239.2687000000001</v>
      </c>
      <c r="AI125" s="147"/>
      <c r="AJ125" s="147">
        <f t="shared" ref="AJ125:AM125" si="211">AJ74+AJ82+AJ90+AJ111+AJ118</f>
        <v>0</v>
      </c>
      <c r="AK125" s="147">
        <f t="shared" si="211"/>
        <v>0</v>
      </c>
      <c r="AL125" s="147">
        <f t="shared" si="211"/>
        <v>0</v>
      </c>
      <c r="AM125" s="147">
        <f t="shared" si="211"/>
        <v>0</v>
      </c>
      <c r="AN125" s="147"/>
      <c r="AO125" s="147">
        <f t="shared" ref="AO125:AP125" si="212">AO74+AO82+AO90+AO111+AO118</f>
        <v>0</v>
      </c>
      <c r="AP125" s="147">
        <f t="shared" si="212"/>
        <v>0</v>
      </c>
      <c r="AQ125" s="147"/>
      <c r="AR125" s="147">
        <f t="shared" ref="AR125:AU125" si="213">AR74+AR82+AR90+AR111+AR118</f>
        <v>0</v>
      </c>
      <c r="AS125" s="147">
        <f t="shared" si="213"/>
        <v>0</v>
      </c>
      <c r="AT125" s="147">
        <f t="shared" si="213"/>
        <v>0</v>
      </c>
      <c r="AU125" s="147">
        <f t="shared" si="213"/>
        <v>0</v>
      </c>
      <c r="AV125" s="147"/>
      <c r="AW125" s="147">
        <f t="shared" ref="AW125:AX125" si="214">AW74+AW82+AW90+AW111+AW118</f>
        <v>36175.421269999999</v>
      </c>
      <c r="AX125" s="147">
        <f t="shared" si="214"/>
        <v>0</v>
      </c>
      <c r="AY125" s="147"/>
      <c r="AZ125" s="352"/>
    </row>
    <row r="126" spans="1:52" ht="87.75" customHeight="1">
      <c r="A126" s="407"/>
      <c r="B126" s="408"/>
      <c r="C126" s="409"/>
      <c r="D126" s="296" t="s">
        <v>289</v>
      </c>
      <c r="E126" s="147">
        <f t="shared" si="190"/>
        <v>0</v>
      </c>
      <c r="F126" s="147">
        <f t="shared" si="190"/>
        <v>0</v>
      </c>
      <c r="G126" s="152"/>
      <c r="H126" s="147">
        <f t="shared" si="191"/>
        <v>0</v>
      </c>
      <c r="I126" s="147">
        <f t="shared" si="191"/>
        <v>0</v>
      </c>
      <c r="J126" s="148"/>
      <c r="K126" s="147">
        <f t="shared" si="192"/>
        <v>0</v>
      </c>
      <c r="L126" s="147">
        <f t="shared" si="192"/>
        <v>0</v>
      </c>
      <c r="M126" s="148"/>
      <c r="N126" s="147">
        <f t="shared" si="193"/>
        <v>0</v>
      </c>
      <c r="O126" s="147">
        <f t="shared" si="193"/>
        <v>0</v>
      </c>
      <c r="P126" s="148"/>
      <c r="Q126" s="147">
        <f t="shared" si="194"/>
        <v>0</v>
      </c>
      <c r="R126" s="147">
        <f t="shared" si="194"/>
        <v>0</v>
      </c>
      <c r="S126" s="175"/>
      <c r="T126" s="147">
        <f t="shared" si="195"/>
        <v>0</v>
      </c>
      <c r="U126" s="147">
        <f t="shared" si="195"/>
        <v>0</v>
      </c>
      <c r="V126" s="148"/>
      <c r="W126" s="147">
        <f t="shared" si="196"/>
        <v>0</v>
      </c>
      <c r="X126" s="147">
        <f t="shared" si="196"/>
        <v>0</v>
      </c>
      <c r="Y126" s="148"/>
      <c r="Z126" s="147">
        <f t="shared" ref="Z126:AC126" si="215">Z75+Z83+Z91+Z112+Z119</f>
        <v>0</v>
      </c>
      <c r="AA126" s="147">
        <f t="shared" si="215"/>
        <v>0</v>
      </c>
      <c r="AB126" s="147">
        <f t="shared" si="215"/>
        <v>0</v>
      </c>
      <c r="AC126" s="147">
        <f t="shared" si="215"/>
        <v>0</v>
      </c>
      <c r="AD126" s="148"/>
      <c r="AE126" s="147">
        <f t="shared" ref="AE126:AH126" si="216">AE75+AE83+AE91+AE112+AE119</f>
        <v>0</v>
      </c>
      <c r="AF126" s="147">
        <f t="shared" si="216"/>
        <v>0</v>
      </c>
      <c r="AG126" s="147">
        <f t="shared" si="216"/>
        <v>0</v>
      </c>
      <c r="AH126" s="147">
        <f t="shared" si="216"/>
        <v>0</v>
      </c>
      <c r="AI126" s="148"/>
      <c r="AJ126" s="147">
        <f t="shared" ref="AJ126:AM126" si="217">AJ75+AJ83+AJ91+AJ112+AJ119</f>
        <v>0</v>
      </c>
      <c r="AK126" s="147">
        <f t="shared" si="217"/>
        <v>0</v>
      </c>
      <c r="AL126" s="147">
        <f t="shared" si="217"/>
        <v>0</v>
      </c>
      <c r="AM126" s="147">
        <f t="shared" si="217"/>
        <v>0</v>
      </c>
      <c r="AN126" s="148"/>
      <c r="AO126" s="147">
        <f t="shared" ref="AO126:AP126" si="218">AO75+AO83+AO91+AO112+AO119</f>
        <v>0</v>
      </c>
      <c r="AP126" s="147">
        <f t="shared" si="218"/>
        <v>0</v>
      </c>
      <c r="AQ126" s="148"/>
      <c r="AR126" s="147">
        <f t="shared" ref="AR126:AU126" si="219">AR75+AR83+AR91+AR112+AR119</f>
        <v>0</v>
      </c>
      <c r="AS126" s="147">
        <f t="shared" si="219"/>
        <v>0</v>
      </c>
      <c r="AT126" s="147">
        <f t="shared" si="219"/>
        <v>0</v>
      </c>
      <c r="AU126" s="147">
        <f t="shared" si="219"/>
        <v>0</v>
      </c>
      <c r="AV126" s="148"/>
      <c r="AW126" s="147">
        <f t="shared" ref="AW126:AX126" si="220">AW75+AW83+AW91+AW112+AW119</f>
        <v>0</v>
      </c>
      <c r="AX126" s="147">
        <f t="shared" si="220"/>
        <v>0</v>
      </c>
      <c r="AY126" s="148"/>
      <c r="AZ126" s="352"/>
    </row>
    <row r="127" spans="1:52" ht="21.75" customHeight="1">
      <c r="A127" s="407"/>
      <c r="B127" s="408"/>
      <c r="C127" s="409"/>
      <c r="D127" s="296" t="s">
        <v>285</v>
      </c>
      <c r="E127" s="147">
        <f t="shared" si="190"/>
        <v>0</v>
      </c>
      <c r="F127" s="147">
        <f t="shared" si="190"/>
        <v>0</v>
      </c>
      <c r="G127" s="152"/>
      <c r="H127" s="147">
        <f t="shared" si="191"/>
        <v>0</v>
      </c>
      <c r="I127" s="147">
        <f t="shared" si="191"/>
        <v>0</v>
      </c>
      <c r="J127" s="148"/>
      <c r="K127" s="147">
        <f t="shared" si="192"/>
        <v>0</v>
      </c>
      <c r="L127" s="147">
        <f t="shared" si="192"/>
        <v>0</v>
      </c>
      <c r="M127" s="148"/>
      <c r="N127" s="147">
        <f t="shared" si="193"/>
        <v>0</v>
      </c>
      <c r="O127" s="147">
        <f t="shared" si="193"/>
        <v>0</v>
      </c>
      <c r="P127" s="148"/>
      <c r="Q127" s="147">
        <f t="shared" si="194"/>
        <v>0</v>
      </c>
      <c r="R127" s="147">
        <f t="shared" si="194"/>
        <v>0</v>
      </c>
      <c r="S127" s="175"/>
      <c r="T127" s="147">
        <f t="shared" si="195"/>
        <v>0</v>
      </c>
      <c r="U127" s="147">
        <f t="shared" si="195"/>
        <v>0</v>
      </c>
      <c r="V127" s="148"/>
      <c r="W127" s="147">
        <f t="shared" si="196"/>
        <v>0</v>
      </c>
      <c r="X127" s="147">
        <f t="shared" si="196"/>
        <v>0</v>
      </c>
      <c r="Y127" s="148"/>
      <c r="Z127" s="147">
        <f t="shared" ref="Z127:AC127" si="221">Z76+Z84+Z92+Z113+Z120</f>
        <v>0</v>
      </c>
      <c r="AA127" s="147">
        <f t="shared" si="221"/>
        <v>0</v>
      </c>
      <c r="AB127" s="147">
        <f t="shared" si="221"/>
        <v>0</v>
      </c>
      <c r="AC127" s="147">
        <f t="shared" si="221"/>
        <v>0</v>
      </c>
      <c r="AD127" s="148"/>
      <c r="AE127" s="147">
        <f t="shared" ref="AE127:AH127" si="222">AE76+AE84+AE92+AE113+AE120</f>
        <v>0</v>
      </c>
      <c r="AF127" s="147">
        <f t="shared" si="222"/>
        <v>0</v>
      </c>
      <c r="AG127" s="147">
        <f t="shared" si="222"/>
        <v>0</v>
      </c>
      <c r="AH127" s="147">
        <f t="shared" si="222"/>
        <v>0</v>
      </c>
      <c r="AI127" s="148"/>
      <c r="AJ127" s="147">
        <f t="shared" ref="AJ127:AM127" si="223">AJ76+AJ84+AJ92+AJ113+AJ120</f>
        <v>0</v>
      </c>
      <c r="AK127" s="147">
        <f t="shared" si="223"/>
        <v>0</v>
      </c>
      <c r="AL127" s="147">
        <f t="shared" si="223"/>
        <v>0</v>
      </c>
      <c r="AM127" s="147">
        <f t="shared" si="223"/>
        <v>0</v>
      </c>
      <c r="AN127" s="148"/>
      <c r="AO127" s="147">
        <f t="shared" ref="AO127:AP127" si="224">AO76+AO84+AO92+AO113+AO120</f>
        <v>0</v>
      </c>
      <c r="AP127" s="147">
        <f t="shared" si="224"/>
        <v>0</v>
      </c>
      <c r="AQ127" s="148"/>
      <c r="AR127" s="147">
        <f t="shared" ref="AR127:AU127" si="225">AR76+AR84+AR92+AR113+AR120</f>
        <v>0</v>
      </c>
      <c r="AS127" s="147">
        <f t="shared" si="225"/>
        <v>0</v>
      </c>
      <c r="AT127" s="147">
        <f t="shared" si="225"/>
        <v>0</v>
      </c>
      <c r="AU127" s="147">
        <f t="shared" si="225"/>
        <v>0</v>
      </c>
      <c r="AV127" s="148"/>
      <c r="AW127" s="147">
        <f t="shared" ref="AW127:AX127" si="226">AW76+AW84+AW92+AW113+AW120</f>
        <v>0</v>
      </c>
      <c r="AX127" s="147">
        <f t="shared" si="226"/>
        <v>0</v>
      </c>
      <c r="AY127" s="148"/>
      <c r="AZ127" s="352"/>
    </row>
    <row r="128" spans="1:52" ht="33.75" customHeight="1">
      <c r="A128" s="410"/>
      <c r="B128" s="411"/>
      <c r="C128" s="412"/>
      <c r="D128" s="169" t="s">
        <v>43</v>
      </c>
      <c r="E128" s="147">
        <f t="shared" si="190"/>
        <v>0</v>
      </c>
      <c r="F128" s="147">
        <f t="shared" si="190"/>
        <v>0</v>
      </c>
      <c r="G128" s="170"/>
      <c r="H128" s="147">
        <f t="shared" si="191"/>
        <v>0</v>
      </c>
      <c r="I128" s="147">
        <f t="shared" si="191"/>
        <v>0</v>
      </c>
      <c r="J128" s="148"/>
      <c r="K128" s="147">
        <f t="shared" si="192"/>
        <v>0</v>
      </c>
      <c r="L128" s="147">
        <f t="shared" si="192"/>
        <v>0</v>
      </c>
      <c r="M128" s="148"/>
      <c r="N128" s="147">
        <f t="shared" si="193"/>
        <v>0</v>
      </c>
      <c r="O128" s="147">
        <f t="shared" si="193"/>
        <v>0</v>
      </c>
      <c r="P128" s="148"/>
      <c r="Q128" s="147">
        <f t="shared" si="194"/>
        <v>0</v>
      </c>
      <c r="R128" s="147">
        <f t="shared" si="194"/>
        <v>0</v>
      </c>
      <c r="S128" s="175"/>
      <c r="T128" s="147">
        <f t="shared" si="195"/>
        <v>0</v>
      </c>
      <c r="U128" s="147">
        <f t="shared" si="195"/>
        <v>0</v>
      </c>
      <c r="V128" s="148"/>
      <c r="W128" s="147">
        <f t="shared" si="196"/>
        <v>0</v>
      </c>
      <c r="X128" s="147">
        <f t="shared" si="196"/>
        <v>0</v>
      </c>
      <c r="Y128" s="148"/>
      <c r="Z128" s="147">
        <f t="shared" ref="Z128:AC128" si="227">Z77+Z85+Z93+Z114+Z121</f>
        <v>0</v>
      </c>
      <c r="AA128" s="147">
        <f t="shared" si="227"/>
        <v>0</v>
      </c>
      <c r="AB128" s="147">
        <f t="shared" si="227"/>
        <v>0</v>
      </c>
      <c r="AC128" s="147">
        <f t="shared" si="227"/>
        <v>0</v>
      </c>
      <c r="AD128" s="148"/>
      <c r="AE128" s="147">
        <f t="shared" ref="AE128:AH128" si="228">AE77+AE85+AE93+AE114+AE121</f>
        <v>0</v>
      </c>
      <c r="AF128" s="147">
        <f t="shared" si="228"/>
        <v>0</v>
      </c>
      <c r="AG128" s="147">
        <f t="shared" si="228"/>
        <v>0</v>
      </c>
      <c r="AH128" s="147">
        <f t="shared" si="228"/>
        <v>0</v>
      </c>
      <c r="AI128" s="148"/>
      <c r="AJ128" s="147">
        <f t="shared" ref="AJ128:AM128" si="229">AJ77+AJ85+AJ93+AJ114+AJ121</f>
        <v>0</v>
      </c>
      <c r="AK128" s="147">
        <f t="shared" si="229"/>
        <v>0</v>
      </c>
      <c r="AL128" s="147">
        <f t="shared" si="229"/>
        <v>0</v>
      </c>
      <c r="AM128" s="147">
        <f t="shared" si="229"/>
        <v>0</v>
      </c>
      <c r="AN128" s="148"/>
      <c r="AO128" s="147">
        <f t="shared" ref="AO128:AP128" si="230">AO77+AO85+AO93+AO114+AO121</f>
        <v>0</v>
      </c>
      <c r="AP128" s="147">
        <f t="shared" si="230"/>
        <v>0</v>
      </c>
      <c r="AQ128" s="148"/>
      <c r="AR128" s="147">
        <f t="shared" ref="AR128:AU128" si="231">AR77+AR85+AR93+AR114+AR121</f>
        <v>0</v>
      </c>
      <c r="AS128" s="147">
        <f t="shared" si="231"/>
        <v>0</v>
      </c>
      <c r="AT128" s="147">
        <f t="shared" si="231"/>
        <v>0</v>
      </c>
      <c r="AU128" s="147">
        <f t="shared" si="231"/>
        <v>0</v>
      </c>
      <c r="AV128" s="148"/>
      <c r="AW128" s="147">
        <f t="shared" ref="AW128:AX128" si="232">AW77+AW85+AW93+AW114+AW121</f>
        <v>0</v>
      </c>
      <c r="AX128" s="147">
        <f t="shared" si="232"/>
        <v>0</v>
      </c>
      <c r="AY128" s="148"/>
      <c r="AZ128" s="353"/>
    </row>
    <row r="129" spans="1:52" ht="32.25" customHeight="1">
      <c r="A129" s="385" t="s">
        <v>309</v>
      </c>
      <c r="B129" s="386"/>
      <c r="C129" s="386"/>
      <c r="D129" s="386"/>
      <c r="E129" s="386"/>
      <c r="F129" s="386"/>
      <c r="G129" s="386"/>
      <c r="H129" s="386"/>
      <c r="I129" s="386"/>
      <c r="J129" s="386"/>
      <c r="K129" s="386"/>
      <c r="L129" s="386"/>
      <c r="M129" s="386"/>
      <c r="N129" s="386"/>
      <c r="O129" s="386"/>
      <c r="P129" s="386"/>
      <c r="Q129" s="386"/>
      <c r="R129" s="386"/>
      <c r="S129" s="386"/>
      <c r="T129" s="386"/>
      <c r="U129" s="386"/>
      <c r="V129" s="386"/>
      <c r="W129" s="386"/>
      <c r="X129" s="386"/>
      <c r="Y129" s="386"/>
      <c r="Z129" s="386"/>
      <c r="AA129" s="386"/>
      <c r="AB129" s="386"/>
      <c r="AC129" s="386"/>
      <c r="AD129" s="386"/>
      <c r="AE129" s="386"/>
      <c r="AF129" s="386"/>
      <c r="AG129" s="386"/>
      <c r="AH129" s="386"/>
      <c r="AI129" s="386"/>
      <c r="AJ129" s="386"/>
      <c r="AK129" s="386"/>
      <c r="AL129" s="386"/>
      <c r="AM129" s="386"/>
      <c r="AN129" s="386"/>
      <c r="AO129" s="386"/>
      <c r="AP129" s="386"/>
      <c r="AQ129" s="386"/>
      <c r="AR129" s="386"/>
      <c r="AS129" s="386"/>
      <c r="AT129" s="386"/>
      <c r="AU129" s="386"/>
      <c r="AV129" s="386"/>
      <c r="AW129" s="386"/>
      <c r="AX129" s="386"/>
      <c r="AY129" s="386"/>
      <c r="AZ129" s="387"/>
    </row>
    <row r="130" spans="1:52" ht="32.25" customHeight="1">
      <c r="A130" s="401" t="s">
        <v>386</v>
      </c>
      <c r="B130" s="402"/>
      <c r="C130" s="402"/>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K130" s="402"/>
      <c r="AL130" s="402"/>
      <c r="AM130" s="402"/>
      <c r="AN130" s="402"/>
      <c r="AO130" s="402"/>
      <c r="AP130" s="402"/>
      <c r="AQ130" s="402"/>
      <c r="AR130" s="402"/>
      <c r="AS130" s="402"/>
      <c r="AT130" s="402"/>
      <c r="AU130" s="402"/>
      <c r="AV130" s="402"/>
      <c r="AW130" s="402"/>
      <c r="AX130" s="402"/>
      <c r="AY130" s="402"/>
      <c r="AZ130" s="403"/>
    </row>
    <row r="131" spans="1:52" ht="18.75" customHeight="1">
      <c r="A131" s="345" t="s">
        <v>379</v>
      </c>
      <c r="B131" s="348" t="s">
        <v>388</v>
      </c>
      <c r="C131" s="348" t="s">
        <v>311</v>
      </c>
      <c r="D131" s="174" t="s">
        <v>41</v>
      </c>
      <c r="E131" s="147">
        <f>E132+E133+E134</f>
        <v>23</v>
      </c>
      <c r="F131" s="147">
        <f>AH131</f>
        <v>23</v>
      </c>
      <c r="G131" s="175">
        <f>F131/E131</f>
        <v>1</v>
      </c>
      <c r="H131" s="168">
        <v>0</v>
      </c>
      <c r="I131" s="168">
        <v>0</v>
      </c>
      <c r="J131" s="168">
        <v>0</v>
      </c>
      <c r="K131" s="168"/>
      <c r="L131" s="168"/>
      <c r="M131" s="168"/>
      <c r="N131" s="168"/>
      <c r="O131" s="168"/>
      <c r="P131" s="168"/>
      <c r="Q131" s="168"/>
      <c r="R131" s="168"/>
      <c r="S131" s="168"/>
      <c r="T131" s="168"/>
      <c r="U131" s="168"/>
      <c r="V131" s="168"/>
      <c r="W131" s="168"/>
      <c r="X131" s="168"/>
      <c r="Y131" s="168"/>
      <c r="Z131" s="168"/>
      <c r="AA131" s="168"/>
      <c r="AB131" s="168"/>
      <c r="AC131" s="168"/>
      <c r="AD131" s="168"/>
      <c r="AE131" s="168">
        <f>AE133</f>
        <v>23</v>
      </c>
      <c r="AF131" s="168"/>
      <c r="AG131" s="168"/>
      <c r="AH131" s="168">
        <f>AH133</f>
        <v>23</v>
      </c>
      <c r="AI131" s="181">
        <f>AH131/AE131</f>
        <v>1</v>
      </c>
      <c r="AJ131" s="168"/>
      <c r="AK131" s="168"/>
      <c r="AL131" s="168"/>
      <c r="AM131" s="168"/>
      <c r="AN131" s="168"/>
      <c r="AO131" s="168"/>
      <c r="AP131" s="168"/>
      <c r="AQ131" s="168"/>
      <c r="AR131" s="168"/>
      <c r="AS131" s="168"/>
      <c r="AT131" s="168"/>
      <c r="AU131" s="168"/>
      <c r="AV131" s="168"/>
      <c r="AW131" s="147">
        <f>AW132+AW133+AW134</f>
        <v>0</v>
      </c>
      <c r="AX131" s="168"/>
      <c r="AY131" s="168"/>
      <c r="AZ131" s="351"/>
    </row>
    <row r="132" spans="1:52" ht="31.2">
      <c r="A132" s="346"/>
      <c r="B132" s="349"/>
      <c r="C132" s="349"/>
      <c r="D132" s="176" t="s">
        <v>37</v>
      </c>
      <c r="E132" s="147">
        <v>0</v>
      </c>
      <c r="F132" s="147">
        <f t="shared" ref="F132:F137" si="233">I132+L132+O132+R132+U132+X132+AA132+AF132+AK132+AP132+AS132+AX132</f>
        <v>0</v>
      </c>
      <c r="G132" s="170"/>
      <c r="H132" s="168">
        <v>0</v>
      </c>
      <c r="I132" s="168">
        <v>0</v>
      </c>
      <c r="J132" s="168">
        <v>0</v>
      </c>
      <c r="K132" s="148"/>
      <c r="L132" s="148"/>
      <c r="M132" s="171"/>
      <c r="N132" s="148"/>
      <c r="O132" s="148"/>
      <c r="P132" s="173"/>
      <c r="Q132" s="148"/>
      <c r="R132" s="148"/>
      <c r="S132" s="171"/>
      <c r="T132" s="148"/>
      <c r="U132" s="148"/>
      <c r="V132" s="171"/>
      <c r="W132" s="148"/>
      <c r="X132" s="148"/>
      <c r="Y132" s="171"/>
      <c r="Z132" s="148"/>
      <c r="AA132" s="151"/>
      <c r="AB132" s="172"/>
      <c r="AC132" s="171"/>
      <c r="AD132" s="173"/>
      <c r="AE132" s="148"/>
      <c r="AF132" s="151"/>
      <c r="AG132" s="172"/>
      <c r="AH132" s="177"/>
      <c r="AI132" s="173"/>
      <c r="AJ132" s="148"/>
      <c r="AK132" s="151"/>
      <c r="AL132" s="172"/>
      <c r="AM132" s="177"/>
      <c r="AN132" s="173"/>
      <c r="AO132" s="178"/>
      <c r="AP132" s="148"/>
      <c r="AQ132" s="148"/>
      <c r="AR132" s="280"/>
      <c r="AS132" s="149"/>
      <c r="AT132" s="172"/>
      <c r="AU132" s="177"/>
      <c r="AV132" s="173"/>
      <c r="AW132" s="147"/>
      <c r="AX132" s="150"/>
      <c r="AY132" s="173"/>
      <c r="AZ132" s="352"/>
    </row>
    <row r="133" spans="1:52" ht="64.5" customHeight="1">
      <c r="A133" s="346"/>
      <c r="B133" s="349"/>
      <c r="C133" s="349"/>
      <c r="D133" s="179" t="s">
        <v>2</v>
      </c>
      <c r="E133" s="147">
        <v>23</v>
      </c>
      <c r="F133" s="147">
        <f>AH133</f>
        <v>23</v>
      </c>
      <c r="G133" s="180">
        <f>F133/E133</f>
        <v>1</v>
      </c>
      <c r="H133" s="168">
        <v>0</v>
      </c>
      <c r="I133" s="168">
        <v>0</v>
      </c>
      <c r="J133" s="168">
        <v>0</v>
      </c>
      <c r="K133" s="153"/>
      <c r="L133" s="153"/>
      <c r="M133" s="154"/>
      <c r="N133" s="153"/>
      <c r="O133" s="153"/>
      <c r="P133" s="181"/>
      <c r="Q133" s="153"/>
      <c r="R133" s="153"/>
      <c r="S133" s="154"/>
      <c r="T133" s="153"/>
      <c r="U133" s="153"/>
      <c r="V133" s="154"/>
      <c r="W133" s="153"/>
      <c r="X133" s="153"/>
      <c r="Y133" s="154"/>
      <c r="Z133" s="153"/>
      <c r="AA133" s="157"/>
      <c r="AB133" s="158"/>
      <c r="AC133" s="154"/>
      <c r="AD133" s="181"/>
      <c r="AE133" s="153">
        <v>23</v>
      </c>
      <c r="AF133" s="157"/>
      <c r="AG133" s="158"/>
      <c r="AH133" s="284">
        <v>23</v>
      </c>
      <c r="AI133" s="181">
        <f>AH133/AE133</f>
        <v>1</v>
      </c>
      <c r="AJ133" s="153"/>
      <c r="AK133" s="157"/>
      <c r="AL133" s="158"/>
      <c r="AM133" s="182"/>
      <c r="AN133" s="181"/>
      <c r="AO133" s="160"/>
      <c r="AP133" s="154"/>
      <c r="AQ133" s="154"/>
      <c r="AR133" s="153"/>
      <c r="AS133" s="155"/>
      <c r="AT133" s="158"/>
      <c r="AU133" s="182"/>
      <c r="AV133" s="181"/>
      <c r="AW133" s="147"/>
      <c r="AX133" s="156"/>
      <c r="AY133" s="181"/>
      <c r="AZ133" s="352"/>
    </row>
    <row r="134" spans="1:52" ht="21.75" customHeight="1">
      <c r="A134" s="346"/>
      <c r="B134" s="349"/>
      <c r="C134" s="349"/>
      <c r="D134" s="296" t="s">
        <v>284</v>
      </c>
      <c r="E134" s="147">
        <v>0</v>
      </c>
      <c r="F134" s="147">
        <f t="shared" si="233"/>
        <v>0</v>
      </c>
      <c r="G134" s="180"/>
      <c r="H134" s="168">
        <v>0</v>
      </c>
      <c r="I134" s="168">
        <v>0</v>
      </c>
      <c r="J134" s="168">
        <v>0</v>
      </c>
      <c r="K134" s="153"/>
      <c r="L134" s="153"/>
      <c r="M134" s="154"/>
      <c r="N134" s="153"/>
      <c r="O134" s="153"/>
      <c r="P134" s="181"/>
      <c r="Q134" s="153"/>
      <c r="R134" s="153"/>
      <c r="S134" s="154"/>
      <c r="T134" s="153"/>
      <c r="U134" s="153"/>
      <c r="V134" s="154"/>
      <c r="W134" s="153"/>
      <c r="X134" s="153"/>
      <c r="Y134" s="154"/>
      <c r="Z134" s="153"/>
      <c r="AA134" s="157"/>
      <c r="AB134" s="158"/>
      <c r="AC134" s="154"/>
      <c r="AD134" s="181"/>
      <c r="AE134" s="153"/>
      <c r="AF134" s="157"/>
      <c r="AG134" s="158"/>
      <c r="AH134" s="182"/>
      <c r="AI134" s="181"/>
      <c r="AJ134" s="153"/>
      <c r="AK134" s="157"/>
      <c r="AL134" s="158"/>
      <c r="AM134" s="182"/>
      <c r="AN134" s="181"/>
      <c r="AO134" s="153"/>
      <c r="AP134" s="182"/>
      <c r="AQ134" s="181"/>
      <c r="AR134" s="153"/>
      <c r="AS134" s="157"/>
      <c r="AT134" s="158"/>
      <c r="AU134" s="182"/>
      <c r="AV134" s="181"/>
      <c r="AW134" s="153"/>
      <c r="AX134" s="156"/>
      <c r="AY134" s="159"/>
      <c r="AZ134" s="352"/>
    </row>
    <row r="135" spans="1:52" ht="87.75" customHeight="1">
      <c r="A135" s="346"/>
      <c r="B135" s="349"/>
      <c r="C135" s="349"/>
      <c r="D135" s="296" t="s">
        <v>289</v>
      </c>
      <c r="E135" s="147">
        <f t="shared" ref="E135:E137" si="234">H135+K135+N135+Q135+T135+W135+Z135+AE135+AJ135+AO135+AR135+AW135</f>
        <v>0</v>
      </c>
      <c r="F135" s="147">
        <f t="shared" si="233"/>
        <v>0</v>
      </c>
      <c r="G135" s="152"/>
      <c r="H135" s="168">
        <v>0</v>
      </c>
      <c r="I135" s="168">
        <v>0</v>
      </c>
      <c r="J135" s="168">
        <v>0</v>
      </c>
      <c r="K135" s="162"/>
      <c r="L135" s="162"/>
      <c r="M135" s="161"/>
      <c r="N135" s="162"/>
      <c r="O135" s="162"/>
      <c r="P135" s="167"/>
      <c r="Q135" s="162"/>
      <c r="R135" s="162"/>
      <c r="S135" s="161"/>
      <c r="T135" s="162"/>
      <c r="U135" s="162"/>
      <c r="V135" s="161"/>
      <c r="W135" s="162"/>
      <c r="X135" s="162"/>
      <c r="Y135" s="161"/>
      <c r="Z135" s="162"/>
      <c r="AA135" s="164"/>
      <c r="AB135" s="165"/>
      <c r="AC135" s="161"/>
      <c r="AD135" s="167"/>
      <c r="AE135" s="162"/>
      <c r="AF135" s="164"/>
      <c r="AG135" s="165"/>
      <c r="AH135" s="185"/>
      <c r="AI135" s="167"/>
      <c r="AJ135" s="162"/>
      <c r="AK135" s="164"/>
      <c r="AL135" s="165"/>
      <c r="AM135" s="185"/>
      <c r="AN135" s="167"/>
      <c r="AO135" s="162"/>
      <c r="AP135" s="185"/>
      <c r="AQ135" s="167"/>
      <c r="AR135" s="162"/>
      <c r="AS135" s="166"/>
      <c r="AT135" s="165"/>
      <c r="AU135" s="185"/>
      <c r="AV135" s="167"/>
      <c r="AW135" s="162"/>
      <c r="AX135" s="163"/>
      <c r="AY135" s="167"/>
      <c r="AZ135" s="352"/>
    </row>
    <row r="136" spans="1:52" ht="21.75" customHeight="1">
      <c r="A136" s="346"/>
      <c r="B136" s="349"/>
      <c r="C136" s="349"/>
      <c r="D136" s="296" t="s">
        <v>285</v>
      </c>
      <c r="E136" s="147">
        <f t="shared" si="234"/>
        <v>0</v>
      </c>
      <c r="F136" s="147">
        <f t="shared" si="233"/>
        <v>0</v>
      </c>
      <c r="G136" s="152"/>
      <c r="H136" s="168">
        <v>0</v>
      </c>
      <c r="I136" s="168">
        <v>0</v>
      </c>
      <c r="J136" s="168">
        <v>0</v>
      </c>
      <c r="K136" s="162"/>
      <c r="L136" s="162"/>
      <c r="M136" s="161"/>
      <c r="N136" s="162"/>
      <c r="O136" s="162"/>
      <c r="P136" s="167"/>
      <c r="Q136" s="162"/>
      <c r="R136" s="162"/>
      <c r="S136" s="161"/>
      <c r="T136" s="162"/>
      <c r="U136" s="162"/>
      <c r="V136" s="161"/>
      <c r="W136" s="162"/>
      <c r="X136" s="162"/>
      <c r="Y136" s="161"/>
      <c r="Z136" s="162"/>
      <c r="AA136" s="164"/>
      <c r="AB136" s="165"/>
      <c r="AC136" s="161"/>
      <c r="AD136" s="167"/>
      <c r="AE136" s="162"/>
      <c r="AF136" s="164"/>
      <c r="AG136" s="165"/>
      <c r="AH136" s="185"/>
      <c r="AI136" s="167"/>
      <c r="AJ136" s="162"/>
      <c r="AK136" s="164"/>
      <c r="AL136" s="165"/>
      <c r="AM136" s="185"/>
      <c r="AN136" s="167"/>
      <c r="AO136" s="162"/>
      <c r="AP136" s="185"/>
      <c r="AQ136" s="167"/>
      <c r="AR136" s="162"/>
      <c r="AS136" s="166"/>
      <c r="AT136" s="165"/>
      <c r="AU136" s="185"/>
      <c r="AV136" s="167"/>
      <c r="AW136" s="162"/>
      <c r="AX136" s="163"/>
      <c r="AY136" s="167"/>
      <c r="AZ136" s="352"/>
    </row>
    <row r="137" spans="1:52" ht="33.75" customHeight="1">
      <c r="A137" s="347"/>
      <c r="B137" s="350"/>
      <c r="C137" s="350"/>
      <c r="D137" s="169" t="s">
        <v>43</v>
      </c>
      <c r="E137" s="147">
        <f t="shared" si="234"/>
        <v>0</v>
      </c>
      <c r="F137" s="147">
        <f t="shared" si="233"/>
        <v>0</v>
      </c>
      <c r="G137" s="170"/>
      <c r="H137" s="168">
        <v>0</v>
      </c>
      <c r="I137" s="168">
        <v>0</v>
      </c>
      <c r="J137" s="168">
        <v>0</v>
      </c>
      <c r="K137" s="148"/>
      <c r="L137" s="148"/>
      <c r="M137" s="171"/>
      <c r="N137" s="148"/>
      <c r="O137" s="148"/>
      <c r="P137" s="173"/>
      <c r="Q137" s="148"/>
      <c r="R137" s="148"/>
      <c r="S137" s="171"/>
      <c r="T137" s="148"/>
      <c r="U137" s="148"/>
      <c r="V137" s="171"/>
      <c r="W137" s="148"/>
      <c r="X137" s="148"/>
      <c r="Y137" s="171"/>
      <c r="Z137" s="148"/>
      <c r="AA137" s="151"/>
      <c r="AB137" s="172"/>
      <c r="AC137" s="171"/>
      <c r="AD137" s="173"/>
      <c r="AE137" s="148"/>
      <c r="AF137" s="151"/>
      <c r="AG137" s="172"/>
      <c r="AH137" s="177"/>
      <c r="AI137" s="173"/>
      <c r="AJ137" s="148"/>
      <c r="AK137" s="151"/>
      <c r="AL137" s="172"/>
      <c r="AM137" s="177"/>
      <c r="AN137" s="173"/>
      <c r="AO137" s="148"/>
      <c r="AP137" s="177"/>
      <c r="AQ137" s="173"/>
      <c r="AR137" s="148"/>
      <c r="AS137" s="149"/>
      <c r="AT137" s="172"/>
      <c r="AU137" s="177"/>
      <c r="AV137" s="173"/>
      <c r="AW137" s="148"/>
      <c r="AX137" s="148"/>
      <c r="AY137" s="173"/>
      <c r="AZ137" s="353"/>
    </row>
    <row r="138" spans="1:52" ht="18.75" customHeight="1">
      <c r="A138" s="345" t="s">
        <v>379</v>
      </c>
      <c r="B138" s="348" t="s">
        <v>387</v>
      </c>
      <c r="C138" s="348" t="s">
        <v>311</v>
      </c>
      <c r="D138" s="174" t="s">
        <v>41</v>
      </c>
      <c r="E138" s="147">
        <f>E139+E140+E141</f>
        <v>1070.81376</v>
      </c>
      <c r="F138" s="147">
        <f>F139+F140+F141</f>
        <v>1063.5408</v>
      </c>
      <c r="G138" s="175">
        <f>F138/E138</f>
        <v>0.99320800659117414</v>
      </c>
      <c r="H138" s="168">
        <v>0</v>
      </c>
      <c r="I138" s="168">
        <v>0</v>
      </c>
      <c r="J138" s="168">
        <v>0</v>
      </c>
      <c r="K138" s="168"/>
      <c r="L138" s="168"/>
      <c r="M138" s="168"/>
      <c r="N138" s="168"/>
      <c r="O138" s="168"/>
      <c r="P138" s="168"/>
      <c r="Q138" s="168"/>
      <c r="R138" s="168"/>
      <c r="S138" s="168"/>
      <c r="T138" s="168"/>
      <c r="U138" s="168"/>
      <c r="V138" s="168"/>
      <c r="W138" s="168"/>
      <c r="X138" s="168"/>
      <c r="Y138" s="168"/>
      <c r="Z138" s="168"/>
      <c r="AA138" s="168"/>
      <c r="AB138" s="168"/>
      <c r="AC138" s="168"/>
      <c r="AD138" s="168"/>
      <c r="AE138" s="168">
        <f>AE139+AE140+AE141</f>
        <v>1063.5408</v>
      </c>
      <c r="AF138" s="168"/>
      <c r="AG138" s="168"/>
      <c r="AH138" s="219">
        <f>AH139+AH140+AH141</f>
        <v>1063.5408</v>
      </c>
      <c r="AI138" s="210">
        <f>AH138/AE138</f>
        <v>1</v>
      </c>
      <c r="AJ138" s="168"/>
      <c r="AK138" s="168"/>
      <c r="AL138" s="168"/>
      <c r="AM138" s="168"/>
      <c r="AN138" s="168"/>
      <c r="AO138" s="168"/>
      <c r="AP138" s="168"/>
      <c r="AQ138" s="168"/>
      <c r="AR138" s="168"/>
      <c r="AS138" s="168"/>
      <c r="AT138" s="168"/>
      <c r="AU138" s="168"/>
      <c r="AV138" s="168"/>
      <c r="AW138" s="147">
        <f>AW141</f>
        <v>7.2729600000000048</v>
      </c>
      <c r="AX138" s="168"/>
      <c r="AY138" s="168"/>
      <c r="AZ138" s="351"/>
    </row>
    <row r="139" spans="1:52" ht="31.2">
      <c r="A139" s="346"/>
      <c r="B139" s="349"/>
      <c r="C139" s="349"/>
      <c r="D139" s="176" t="s">
        <v>37</v>
      </c>
      <c r="E139" s="147">
        <v>136.13321999999999</v>
      </c>
      <c r="F139" s="147">
        <f>AH139</f>
        <v>136.13321999999999</v>
      </c>
      <c r="G139" s="175">
        <f t="shared" ref="G139:G141" si="235">F139/E139</f>
        <v>1</v>
      </c>
      <c r="H139" s="168">
        <v>0</v>
      </c>
      <c r="I139" s="168">
        <v>0</v>
      </c>
      <c r="J139" s="168">
        <v>0</v>
      </c>
      <c r="K139" s="148"/>
      <c r="L139" s="148"/>
      <c r="M139" s="171"/>
      <c r="N139" s="148"/>
      <c r="O139" s="148"/>
      <c r="P139" s="173"/>
      <c r="Q139" s="148"/>
      <c r="R139" s="148"/>
      <c r="S139" s="171"/>
      <c r="T139" s="148"/>
      <c r="U139" s="148"/>
      <c r="V139" s="171"/>
      <c r="W139" s="148"/>
      <c r="X139" s="148"/>
      <c r="Y139" s="171"/>
      <c r="Z139" s="148"/>
      <c r="AA139" s="151"/>
      <c r="AB139" s="172"/>
      <c r="AC139" s="171"/>
      <c r="AD139" s="173"/>
      <c r="AE139" s="148">
        <v>136.13321999999999</v>
      </c>
      <c r="AF139" s="151"/>
      <c r="AG139" s="172"/>
      <c r="AH139" s="285">
        <v>136.13321999999999</v>
      </c>
      <c r="AI139" s="210">
        <f t="shared" ref="AI139:AI141" si="236">AH139/AE139</f>
        <v>1</v>
      </c>
      <c r="AJ139" s="148"/>
      <c r="AK139" s="151"/>
      <c r="AL139" s="172"/>
      <c r="AM139" s="177"/>
      <c r="AN139" s="173"/>
      <c r="AO139" s="178"/>
      <c r="AP139" s="148"/>
      <c r="AQ139" s="148"/>
      <c r="AR139" s="280"/>
      <c r="AS139" s="149"/>
      <c r="AT139" s="172"/>
      <c r="AU139" s="177"/>
      <c r="AV139" s="173"/>
      <c r="AW139" s="147"/>
      <c r="AX139" s="150"/>
      <c r="AY139" s="173"/>
      <c r="AZ139" s="352"/>
    </row>
    <row r="140" spans="1:52" ht="64.5" customHeight="1">
      <c r="A140" s="346"/>
      <c r="B140" s="349"/>
      <c r="C140" s="349"/>
      <c r="D140" s="179" t="s">
        <v>2</v>
      </c>
      <c r="E140" s="147">
        <v>874.23054000000002</v>
      </c>
      <c r="F140" s="147">
        <f>AH140</f>
        <v>874.23054000000002</v>
      </c>
      <c r="G140" s="175">
        <f t="shared" si="235"/>
        <v>1</v>
      </c>
      <c r="H140" s="168">
        <v>0</v>
      </c>
      <c r="I140" s="168">
        <v>0</v>
      </c>
      <c r="J140" s="168">
        <v>0</v>
      </c>
      <c r="K140" s="153"/>
      <c r="L140" s="153"/>
      <c r="M140" s="154"/>
      <c r="N140" s="153"/>
      <c r="O140" s="153"/>
      <c r="P140" s="181"/>
      <c r="Q140" s="153"/>
      <c r="R140" s="153"/>
      <c r="S140" s="154"/>
      <c r="T140" s="153"/>
      <c r="U140" s="153"/>
      <c r="V140" s="154"/>
      <c r="W140" s="153"/>
      <c r="X140" s="153"/>
      <c r="Y140" s="154"/>
      <c r="Z140" s="153"/>
      <c r="AA140" s="157"/>
      <c r="AB140" s="158"/>
      <c r="AC140" s="154"/>
      <c r="AD140" s="181"/>
      <c r="AE140" s="153">
        <v>874.23054000000002</v>
      </c>
      <c r="AF140" s="157"/>
      <c r="AG140" s="158"/>
      <c r="AH140" s="284">
        <v>874.23054000000002</v>
      </c>
      <c r="AI140" s="210">
        <f t="shared" si="236"/>
        <v>1</v>
      </c>
      <c r="AJ140" s="153"/>
      <c r="AK140" s="157"/>
      <c r="AL140" s="158"/>
      <c r="AM140" s="182"/>
      <c r="AN140" s="181"/>
      <c r="AO140" s="160"/>
      <c r="AP140" s="154"/>
      <c r="AQ140" s="154"/>
      <c r="AR140" s="153"/>
      <c r="AS140" s="155"/>
      <c r="AT140" s="158"/>
      <c r="AU140" s="182"/>
      <c r="AV140" s="181"/>
      <c r="AW140" s="147"/>
      <c r="AX140" s="156"/>
      <c r="AY140" s="181"/>
      <c r="AZ140" s="352"/>
    </row>
    <row r="141" spans="1:52" ht="21.75" customHeight="1">
      <c r="A141" s="346"/>
      <c r="B141" s="349"/>
      <c r="C141" s="349"/>
      <c r="D141" s="296" t="s">
        <v>284</v>
      </c>
      <c r="E141" s="147">
        <v>60.45</v>
      </c>
      <c r="F141" s="147">
        <f>AH141</f>
        <v>53.177039999999998</v>
      </c>
      <c r="G141" s="175">
        <f t="shared" si="235"/>
        <v>0.87968635235732007</v>
      </c>
      <c r="H141" s="168">
        <v>0</v>
      </c>
      <c r="I141" s="168">
        <v>0</v>
      </c>
      <c r="J141" s="168">
        <v>0</v>
      </c>
      <c r="K141" s="153"/>
      <c r="L141" s="153"/>
      <c r="M141" s="154"/>
      <c r="N141" s="153"/>
      <c r="O141" s="153"/>
      <c r="P141" s="181"/>
      <c r="Q141" s="153"/>
      <c r="R141" s="153"/>
      <c r="S141" s="154"/>
      <c r="T141" s="153"/>
      <c r="U141" s="153"/>
      <c r="V141" s="154"/>
      <c r="W141" s="153"/>
      <c r="X141" s="153"/>
      <c r="Y141" s="154"/>
      <c r="Z141" s="153"/>
      <c r="AA141" s="157"/>
      <c r="AB141" s="158"/>
      <c r="AC141" s="154"/>
      <c r="AD141" s="181"/>
      <c r="AE141" s="153">
        <v>53.177039999999998</v>
      </c>
      <c r="AF141" s="157"/>
      <c r="AG141" s="158"/>
      <c r="AH141" s="284">
        <v>53.177039999999998</v>
      </c>
      <c r="AI141" s="210">
        <f t="shared" si="236"/>
        <v>1</v>
      </c>
      <c r="AJ141" s="153"/>
      <c r="AK141" s="157"/>
      <c r="AL141" s="158"/>
      <c r="AM141" s="182"/>
      <c r="AN141" s="181"/>
      <c r="AO141" s="153"/>
      <c r="AP141" s="182"/>
      <c r="AQ141" s="181"/>
      <c r="AR141" s="153"/>
      <c r="AS141" s="157"/>
      <c r="AT141" s="158"/>
      <c r="AU141" s="182"/>
      <c r="AV141" s="181"/>
      <c r="AW141" s="147">
        <f>E141-AH141</f>
        <v>7.2729600000000048</v>
      </c>
      <c r="AX141" s="156"/>
      <c r="AY141" s="159"/>
      <c r="AZ141" s="352"/>
    </row>
    <row r="142" spans="1:52" ht="87.75" customHeight="1">
      <c r="A142" s="346"/>
      <c r="B142" s="349"/>
      <c r="C142" s="349"/>
      <c r="D142" s="296" t="s">
        <v>289</v>
      </c>
      <c r="E142" s="147">
        <f t="shared" ref="E142:E144" si="237">H142+K142+N142+Q142+T142+W142+Z142+AE142+AJ142+AO142+AR142+AW142</f>
        <v>0</v>
      </c>
      <c r="F142" s="147">
        <f t="shared" ref="F142:F144" si="238">I142+L142+O142+R142+U142+X142+AA142+AF142+AK142+AP142+AS142+AX142</f>
        <v>0</v>
      </c>
      <c r="G142" s="152" t="s">
        <v>330</v>
      </c>
      <c r="H142" s="168">
        <v>0</v>
      </c>
      <c r="I142" s="168">
        <v>0</v>
      </c>
      <c r="J142" s="168">
        <v>0</v>
      </c>
      <c r="K142" s="162"/>
      <c r="L142" s="162"/>
      <c r="M142" s="161"/>
      <c r="N142" s="162"/>
      <c r="O142" s="162"/>
      <c r="P142" s="167"/>
      <c r="Q142" s="162"/>
      <c r="R142" s="162"/>
      <c r="S142" s="161"/>
      <c r="T142" s="162"/>
      <c r="U142" s="162"/>
      <c r="V142" s="161"/>
      <c r="W142" s="162"/>
      <c r="X142" s="162"/>
      <c r="Y142" s="161"/>
      <c r="Z142" s="162"/>
      <c r="AA142" s="164"/>
      <c r="AB142" s="165"/>
      <c r="AC142" s="161"/>
      <c r="AD142" s="167"/>
      <c r="AE142" s="162"/>
      <c r="AF142" s="164"/>
      <c r="AG142" s="165"/>
      <c r="AH142" s="185"/>
      <c r="AI142" s="167"/>
      <c r="AJ142" s="162"/>
      <c r="AK142" s="164"/>
      <c r="AL142" s="165"/>
      <c r="AM142" s="185"/>
      <c r="AN142" s="167"/>
      <c r="AO142" s="162"/>
      <c r="AP142" s="185"/>
      <c r="AQ142" s="167"/>
      <c r="AR142" s="162"/>
      <c r="AS142" s="166"/>
      <c r="AT142" s="165"/>
      <c r="AU142" s="185"/>
      <c r="AV142" s="167"/>
      <c r="AW142" s="162"/>
      <c r="AX142" s="163"/>
      <c r="AY142" s="167"/>
      <c r="AZ142" s="352"/>
    </row>
    <row r="143" spans="1:52" ht="21.75" customHeight="1">
      <c r="A143" s="346"/>
      <c r="B143" s="349"/>
      <c r="C143" s="349"/>
      <c r="D143" s="296" t="s">
        <v>285</v>
      </c>
      <c r="E143" s="147">
        <f t="shared" si="237"/>
        <v>0</v>
      </c>
      <c r="F143" s="147">
        <f t="shared" si="238"/>
        <v>0</v>
      </c>
      <c r="G143" s="152" t="s">
        <v>330</v>
      </c>
      <c r="H143" s="168">
        <v>0</v>
      </c>
      <c r="I143" s="168">
        <v>0</v>
      </c>
      <c r="J143" s="168">
        <v>0</v>
      </c>
      <c r="K143" s="162"/>
      <c r="L143" s="162"/>
      <c r="M143" s="161"/>
      <c r="N143" s="162"/>
      <c r="O143" s="162"/>
      <c r="P143" s="167"/>
      <c r="Q143" s="162"/>
      <c r="R143" s="162"/>
      <c r="S143" s="161"/>
      <c r="T143" s="162"/>
      <c r="U143" s="162"/>
      <c r="V143" s="161"/>
      <c r="W143" s="162"/>
      <c r="X143" s="162"/>
      <c r="Y143" s="161"/>
      <c r="Z143" s="162"/>
      <c r="AA143" s="164"/>
      <c r="AB143" s="165"/>
      <c r="AC143" s="161"/>
      <c r="AD143" s="167"/>
      <c r="AE143" s="162"/>
      <c r="AF143" s="164"/>
      <c r="AG143" s="165"/>
      <c r="AH143" s="185"/>
      <c r="AI143" s="167"/>
      <c r="AJ143" s="162"/>
      <c r="AK143" s="164"/>
      <c r="AL143" s="165"/>
      <c r="AM143" s="185"/>
      <c r="AN143" s="167"/>
      <c r="AO143" s="162"/>
      <c r="AP143" s="185"/>
      <c r="AQ143" s="167"/>
      <c r="AR143" s="162"/>
      <c r="AS143" s="166"/>
      <c r="AT143" s="165"/>
      <c r="AU143" s="185"/>
      <c r="AV143" s="167"/>
      <c r="AW143" s="162"/>
      <c r="AX143" s="163"/>
      <c r="AY143" s="167"/>
      <c r="AZ143" s="352"/>
    </row>
    <row r="144" spans="1:52" ht="33.75" customHeight="1">
      <c r="A144" s="347"/>
      <c r="B144" s="350"/>
      <c r="C144" s="350"/>
      <c r="D144" s="169" t="s">
        <v>43</v>
      </c>
      <c r="E144" s="147">
        <f t="shared" si="237"/>
        <v>0</v>
      </c>
      <c r="F144" s="147">
        <f t="shared" si="238"/>
        <v>0</v>
      </c>
      <c r="G144" s="170" t="s">
        <v>330</v>
      </c>
      <c r="H144" s="168">
        <v>0</v>
      </c>
      <c r="I144" s="168">
        <v>0</v>
      </c>
      <c r="J144" s="168">
        <v>0</v>
      </c>
      <c r="K144" s="148"/>
      <c r="L144" s="148"/>
      <c r="M144" s="171"/>
      <c r="N144" s="148"/>
      <c r="O144" s="148"/>
      <c r="P144" s="173"/>
      <c r="Q144" s="148"/>
      <c r="R144" s="148"/>
      <c r="S144" s="171"/>
      <c r="T144" s="148"/>
      <c r="U144" s="148"/>
      <c r="V144" s="171"/>
      <c r="W144" s="148"/>
      <c r="X144" s="148"/>
      <c r="Y144" s="171"/>
      <c r="Z144" s="148"/>
      <c r="AA144" s="151"/>
      <c r="AB144" s="172"/>
      <c r="AC144" s="171"/>
      <c r="AD144" s="173"/>
      <c r="AE144" s="148"/>
      <c r="AF144" s="151"/>
      <c r="AG144" s="172"/>
      <c r="AH144" s="177"/>
      <c r="AI144" s="173"/>
      <c r="AJ144" s="148"/>
      <c r="AK144" s="151"/>
      <c r="AL144" s="172"/>
      <c r="AM144" s="177"/>
      <c r="AN144" s="173"/>
      <c r="AO144" s="148"/>
      <c r="AP144" s="177"/>
      <c r="AQ144" s="173"/>
      <c r="AR144" s="148"/>
      <c r="AS144" s="149"/>
      <c r="AT144" s="172"/>
      <c r="AU144" s="177"/>
      <c r="AV144" s="173"/>
      <c r="AW144" s="148"/>
      <c r="AX144" s="148"/>
      <c r="AY144" s="173"/>
      <c r="AZ144" s="353"/>
    </row>
    <row r="145" spans="1:52" ht="18.75" customHeight="1">
      <c r="A145" s="345" t="s">
        <v>379</v>
      </c>
      <c r="B145" s="348" t="s">
        <v>428</v>
      </c>
      <c r="C145" s="348" t="s">
        <v>311</v>
      </c>
      <c r="D145" s="174" t="s">
        <v>41</v>
      </c>
      <c r="E145" s="147">
        <f>E146</f>
        <v>759.67200000000003</v>
      </c>
      <c r="F145" s="147">
        <f t="shared" ref="F145:F151" si="239">I145+L145+O145+R145+U145+X145+AA145+AF145+AK145+AP145+AS145+AX145</f>
        <v>759.67200000000003</v>
      </c>
      <c r="G145" s="175">
        <f>F145/E145</f>
        <v>1</v>
      </c>
      <c r="H145" s="168">
        <v>0</v>
      </c>
      <c r="I145" s="168">
        <v>0</v>
      </c>
      <c r="J145" s="168">
        <v>0</v>
      </c>
      <c r="K145" s="168"/>
      <c r="L145" s="168"/>
      <c r="M145" s="168"/>
      <c r="N145" s="168"/>
      <c r="O145" s="168"/>
      <c r="P145" s="168"/>
      <c r="Q145" s="168"/>
      <c r="R145" s="168"/>
      <c r="S145" s="168"/>
      <c r="T145" s="168"/>
      <c r="U145" s="168"/>
      <c r="V145" s="168"/>
      <c r="W145" s="168"/>
      <c r="X145" s="168"/>
      <c r="Y145" s="168"/>
      <c r="Z145" s="168"/>
      <c r="AA145" s="168"/>
      <c r="AB145" s="168"/>
      <c r="AC145" s="168"/>
      <c r="AD145" s="168"/>
      <c r="AE145" s="168">
        <f>AE146+AE147+AE148</f>
        <v>0</v>
      </c>
      <c r="AF145" s="168"/>
      <c r="AG145" s="168"/>
      <c r="AH145" s="168"/>
      <c r="AI145" s="168"/>
      <c r="AJ145" s="168"/>
      <c r="AK145" s="168"/>
      <c r="AL145" s="168"/>
      <c r="AM145" s="168"/>
      <c r="AN145" s="168"/>
      <c r="AO145" s="168">
        <f>AO146</f>
        <v>759.67200000000003</v>
      </c>
      <c r="AP145" s="168">
        <f>AP146</f>
        <v>759.67200000000003</v>
      </c>
      <c r="AQ145" s="210">
        <f>AP145/AO145</f>
        <v>1</v>
      </c>
      <c r="AR145" s="168"/>
      <c r="AS145" s="168"/>
      <c r="AT145" s="168"/>
      <c r="AU145" s="168"/>
      <c r="AV145" s="168"/>
      <c r="AW145" s="147"/>
      <c r="AX145" s="168"/>
      <c r="AY145" s="168"/>
      <c r="AZ145" s="351"/>
    </row>
    <row r="146" spans="1:52" ht="31.2">
      <c r="A146" s="346"/>
      <c r="B146" s="349"/>
      <c r="C146" s="349"/>
      <c r="D146" s="176" t="s">
        <v>37</v>
      </c>
      <c r="E146" s="147">
        <v>759.67200000000003</v>
      </c>
      <c r="F146" s="147">
        <f t="shared" si="239"/>
        <v>759.67200000000003</v>
      </c>
      <c r="G146" s="301">
        <f>F146/E146</f>
        <v>1</v>
      </c>
      <c r="H146" s="168">
        <v>0</v>
      </c>
      <c r="I146" s="168">
        <v>0</v>
      </c>
      <c r="J146" s="168">
        <v>0</v>
      </c>
      <c r="K146" s="148"/>
      <c r="L146" s="148"/>
      <c r="M146" s="171"/>
      <c r="N146" s="148"/>
      <c r="O146" s="148"/>
      <c r="P146" s="173"/>
      <c r="Q146" s="148"/>
      <c r="R146" s="148"/>
      <c r="S146" s="171"/>
      <c r="T146" s="148"/>
      <c r="U146" s="148"/>
      <c r="V146" s="171"/>
      <c r="W146" s="148"/>
      <c r="X146" s="148"/>
      <c r="Y146" s="171"/>
      <c r="Z146" s="148"/>
      <c r="AA146" s="151"/>
      <c r="AB146" s="172"/>
      <c r="AC146" s="171"/>
      <c r="AD146" s="173"/>
      <c r="AE146" s="148"/>
      <c r="AF146" s="151"/>
      <c r="AG146" s="172"/>
      <c r="AH146" s="177"/>
      <c r="AI146" s="173"/>
      <c r="AJ146" s="148"/>
      <c r="AK146" s="151"/>
      <c r="AL146" s="172"/>
      <c r="AM146" s="177"/>
      <c r="AN146" s="173"/>
      <c r="AO146" s="148">
        <v>759.67200000000003</v>
      </c>
      <c r="AP146" s="148">
        <v>759.67200000000003</v>
      </c>
      <c r="AQ146" s="171">
        <f>AP146/AO146</f>
        <v>1</v>
      </c>
      <c r="AR146" s="280"/>
      <c r="AS146" s="149"/>
      <c r="AT146" s="172"/>
      <c r="AU146" s="177"/>
      <c r="AV146" s="173"/>
      <c r="AW146" s="147"/>
      <c r="AX146" s="150"/>
      <c r="AY146" s="173"/>
      <c r="AZ146" s="352"/>
    </row>
    <row r="147" spans="1:52" ht="64.5" customHeight="1">
      <c r="A147" s="346"/>
      <c r="B147" s="349"/>
      <c r="C147" s="349"/>
      <c r="D147" s="179" t="s">
        <v>2</v>
      </c>
      <c r="E147" s="147" t="s">
        <v>330</v>
      </c>
      <c r="F147" s="147">
        <f t="shared" si="239"/>
        <v>0</v>
      </c>
      <c r="G147" s="180"/>
      <c r="H147" s="168">
        <v>0</v>
      </c>
      <c r="I147" s="168">
        <v>0</v>
      </c>
      <c r="J147" s="168">
        <v>0</v>
      </c>
      <c r="K147" s="153"/>
      <c r="L147" s="153"/>
      <c r="M147" s="154"/>
      <c r="N147" s="153"/>
      <c r="O147" s="153"/>
      <c r="P147" s="181"/>
      <c r="Q147" s="153"/>
      <c r="R147" s="153"/>
      <c r="S147" s="154"/>
      <c r="T147" s="153"/>
      <c r="U147" s="153"/>
      <c r="V147" s="154"/>
      <c r="W147" s="153"/>
      <c r="X147" s="153"/>
      <c r="Y147" s="154"/>
      <c r="Z147" s="153"/>
      <c r="AA147" s="157"/>
      <c r="AB147" s="158"/>
      <c r="AC147" s="154"/>
      <c r="AD147" s="181"/>
      <c r="AE147" s="153"/>
      <c r="AF147" s="157"/>
      <c r="AG147" s="158"/>
      <c r="AH147" s="182"/>
      <c r="AI147" s="181"/>
      <c r="AJ147" s="153"/>
      <c r="AK147" s="157"/>
      <c r="AL147" s="158"/>
      <c r="AM147" s="182"/>
      <c r="AN147" s="181"/>
      <c r="AO147" s="160"/>
      <c r="AP147" s="154"/>
      <c r="AQ147" s="154"/>
      <c r="AR147" s="153"/>
      <c r="AS147" s="155"/>
      <c r="AT147" s="158"/>
      <c r="AU147" s="182"/>
      <c r="AV147" s="181"/>
      <c r="AW147" s="147"/>
      <c r="AX147" s="156"/>
      <c r="AY147" s="181"/>
      <c r="AZ147" s="352"/>
    </row>
    <row r="148" spans="1:52" ht="21.75" customHeight="1">
      <c r="A148" s="346"/>
      <c r="B148" s="349"/>
      <c r="C148" s="349"/>
      <c r="D148" s="296" t="s">
        <v>284</v>
      </c>
      <c r="E148" s="147" t="s">
        <v>330</v>
      </c>
      <c r="F148" s="147">
        <f t="shared" si="239"/>
        <v>0</v>
      </c>
      <c r="G148" s="180"/>
      <c r="H148" s="168">
        <v>0</v>
      </c>
      <c r="I148" s="168">
        <v>0</v>
      </c>
      <c r="J148" s="168">
        <v>0</v>
      </c>
      <c r="K148" s="153"/>
      <c r="L148" s="153"/>
      <c r="M148" s="154"/>
      <c r="N148" s="153"/>
      <c r="O148" s="153"/>
      <c r="P148" s="181"/>
      <c r="Q148" s="153"/>
      <c r="R148" s="153"/>
      <c r="S148" s="154"/>
      <c r="T148" s="153"/>
      <c r="U148" s="153"/>
      <c r="V148" s="154"/>
      <c r="W148" s="153"/>
      <c r="X148" s="153"/>
      <c r="Y148" s="154"/>
      <c r="Z148" s="153"/>
      <c r="AA148" s="157"/>
      <c r="AB148" s="158"/>
      <c r="AC148" s="154"/>
      <c r="AD148" s="181"/>
      <c r="AE148" s="153"/>
      <c r="AF148" s="157"/>
      <c r="AG148" s="158"/>
      <c r="AH148" s="182"/>
      <c r="AI148" s="181"/>
      <c r="AJ148" s="153"/>
      <c r="AK148" s="157"/>
      <c r="AL148" s="158"/>
      <c r="AM148" s="182"/>
      <c r="AN148" s="181"/>
      <c r="AO148" s="153"/>
      <c r="AP148" s="182"/>
      <c r="AQ148" s="181"/>
      <c r="AR148" s="153"/>
      <c r="AS148" s="157"/>
      <c r="AT148" s="158"/>
      <c r="AU148" s="182"/>
      <c r="AV148" s="181"/>
      <c r="AW148" s="147"/>
      <c r="AX148" s="156"/>
      <c r="AY148" s="159"/>
      <c r="AZ148" s="352"/>
    </row>
    <row r="149" spans="1:52" ht="87.75" customHeight="1">
      <c r="A149" s="346"/>
      <c r="B149" s="349"/>
      <c r="C149" s="349"/>
      <c r="D149" s="296" t="s">
        <v>289</v>
      </c>
      <c r="E149" s="147">
        <f t="shared" ref="E149:E151" si="240">H149+K149+N149+Q149+T149+W149+Z149+AE149+AJ149+AO149+AR149+AW149</f>
        <v>0</v>
      </c>
      <c r="F149" s="147">
        <f t="shared" si="239"/>
        <v>0</v>
      </c>
      <c r="G149" s="152"/>
      <c r="H149" s="168">
        <v>0</v>
      </c>
      <c r="I149" s="168">
        <v>0</v>
      </c>
      <c r="J149" s="168">
        <v>0</v>
      </c>
      <c r="K149" s="162"/>
      <c r="L149" s="162"/>
      <c r="M149" s="161"/>
      <c r="N149" s="162"/>
      <c r="O149" s="162"/>
      <c r="P149" s="167"/>
      <c r="Q149" s="162"/>
      <c r="R149" s="162"/>
      <c r="S149" s="161"/>
      <c r="T149" s="162"/>
      <c r="U149" s="162"/>
      <c r="V149" s="161"/>
      <c r="W149" s="162"/>
      <c r="X149" s="162"/>
      <c r="Y149" s="161"/>
      <c r="Z149" s="162"/>
      <c r="AA149" s="164"/>
      <c r="AB149" s="165"/>
      <c r="AC149" s="161"/>
      <c r="AD149" s="167"/>
      <c r="AE149" s="162"/>
      <c r="AF149" s="164"/>
      <c r="AG149" s="165"/>
      <c r="AH149" s="185"/>
      <c r="AI149" s="167"/>
      <c r="AJ149" s="162"/>
      <c r="AK149" s="164"/>
      <c r="AL149" s="165"/>
      <c r="AM149" s="185"/>
      <c r="AN149" s="167"/>
      <c r="AO149" s="162"/>
      <c r="AP149" s="185"/>
      <c r="AQ149" s="167"/>
      <c r="AR149" s="162"/>
      <c r="AS149" s="166"/>
      <c r="AT149" s="165"/>
      <c r="AU149" s="185"/>
      <c r="AV149" s="167"/>
      <c r="AW149" s="162"/>
      <c r="AX149" s="163"/>
      <c r="AY149" s="167"/>
      <c r="AZ149" s="352"/>
    </row>
    <row r="150" spans="1:52" ht="21.75" customHeight="1">
      <c r="A150" s="346"/>
      <c r="B150" s="349"/>
      <c r="C150" s="349"/>
      <c r="D150" s="296" t="s">
        <v>285</v>
      </c>
      <c r="E150" s="147">
        <f t="shared" si="240"/>
        <v>0</v>
      </c>
      <c r="F150" s="147">
        <f t="shared" si="239"/>
        <v>0</v>
      </c>
      <c r="G150" s="152"/>
      <c r="H150" s="168">
        <v>0</v>
      </c>
      <c r="I150" s="168">
        <v>0</v>
      </c>
      <c r="J150" s="168">
        <v>0</v>
      </c>
      <c r="K150" s="162"/>
      <c r="L150" s="162"/>
      <c r="M150" s="161"/>
      <c r="N150" s="162"/>
      <c r="O150" s="162"/>
      <c r="P150" s="167"/>
      <c r="Q150" s="162"/>
      <c r="R150" s="162"/>
      <c r="S150" s="161"/>
      <c r="T150" s="162"/>
      <c r="U150" s="162"/>
      <c r="V150" s="161"/>
      <c r="W150" s="162"/>
      <c r="X150" s="162"/>
      <c r="Y150" s="161"/>
      <c r="Z150" s="162"/>
      <c r="AA150" s="164"/>
      <c r="AB150" s="165"/>
      <c r="AC150" s="161"/>
      <c r="AD150" s="167"/>
      <c r="AE150" s="162"/>
      <c r="AF150" s="164"/>
      <c r="AG150" s="165"/>
      <c r="AH150" s="185"/>
      <c r="AI150" s="167"/>
      <c r="AJ150" s="162"/>
      <c r="AK150" s="164"/>
      <c r="AL150" s="165"/>
      <c r="AM150" s="185"/>
      <c r="AN150" s="167"/>
      <c r="AO150" s="162"/>
      <c r="AP150" s="185"/>
      <c r="AQ150" s="167"/>
      <c r="AR150" s="162"/>
      <c r="AS150" s="166"/>
      <c r="AT150" s="165"/>
      <c r="AU150" s="185"/>
      <c r="AV150" s="167"/>
      <c r="AW150" s="162"/>
      <c r="AX150" s="163"/>
      <c r="AY150" s="167"/>
      <c r="AZ150" s="352"/>
    </row>
    <row r="151" spans="1:52" ht="33.75" customHeight="1">
      <c r="A151" s="347"/>
      <c r="B151" s="350"/>
      <c r="C151" s="350"/>
      <c r="D151" s="169" t="s">
        <v>43</v>
      </c>
      <c r="E151" s="147">
        <f t="shared" si="240"/>
        <v>0</v>
      </c>
      <c r="F151" s="147">
        <f t="shared" si="239"/>
        <v>0</v>
      </c>
      <c r="G151" s="170"/>
      <c r="H151" s="168">
        <v>0</v>
      </c>
      <c r="I151" s="168">
        <v>0</v>
      </c>
      <c r="J151" s="168">
        <v>0</v>
      </c>
      <c r="K151" s="148"/>
      <c r="L151" s="148"/>
      <c r="M151" s="171"/>
      <c r="N151" s="148"/>
      <c r="O151" s="148"/>
      <c r="P151" s="173"/>
      <c r="Q151" s="148"/>
      <c r="R151" s="148"/>
      <c r="S151" s="171"/>
      <c r="T151" s="148"/>
      <c r="U151" s="148"/>
      <c r="V151" s="171"/>
      <c r="W151" s="148"/>
      <c r="X151" s="148"/>
      <c r="Y151" s="171"/>
      <c r="Z151" s="148"/>
      <c r="AA151" s="151"/>
      <c r="AB151" s="172"/>
      <c r="AC151" s="171"/>
      <c r="AD151" s="173"/>
      <c r="AE151" s="148"/>
      <c r="AF151" s="151"/>
      <c r="AG151" s="172"/>
      <c r="AH151" s="177"/>
      <c r="AI151" s="173"/>
      <c r="AJ151" s="148"/>
      <c r="AK151" s="151"/>
      <c r="AL151" s="172"/>
      <c r="AM151" s="177"/>
      <c r="AN151" s="173"/>
      <c r="AO151" s="148"/>
      <c r="AP151" s="177"/>
      <c r="AQ151" s="173"/>
      <c r="AR151" s="148"/>
      <c r="AS151" s="149"/>
      <c r="AT151" s="172"/>
      <c r="AU151" s="177"/>
      <c r="AV151" s="173"/>
      <c r="AW151" s="148"/>
      <c r="AX151" s="148"/>
      <c r="AY151" s="173"/>
      <c r="AZ151" s="353"/>
    </row>
    <row r="152" spans="1:52" ht="18.75" customHeight="1">
      <c r="A152" s="404" t="s">
        <v>312</v>
      </c>
      <c r="B152" s="405"/>
      <c r="C152" s="406"/>
      <c r="D152" s="174" t="s">
        <v>41</v>
      </c>
      <c r="E152" s="147">
        <f>E153+E154+E155</f>
        <v>1853.48576</v>
      </c>
      <c r="F152" s="147">
        <f>F153+F154+F155</f>
        <v>1846.2128</v>
      </c>
      <c r="G152" s="175">
        <f>F152/E152</f>
        <v>0.99607606372978019</v>
      </c>
      <c r="H152" s="168">
        <v>0</v>
      </c>
      <c r="I152" s="168">
        <v>0</v>
      </c>
      <c r="J152" s="168">
        <v>0</v>
      </c>
      <c r="K152" s="147">
        <f>K153+K154+K155</f>
        <v>0</v>
      </c>
      <c r="L152" s="147">
        <f>L153+L154+L155</f>
        <v>0</v>
      </c>
      <c r="M152" s="168"/>
      <c r="N152" s="147">
        <f>N153+N154+N155</f>
        <v>0</v>
      </c>
      <c r="O152" s="147">
        <f>O153+O154+O155</f>
        <v>0</v>
      </c>
      <c r="P152" s="168"/>
      <c r="Q152" s="147">
        <f>Q153+Q154+Q155</f>
        <v>0</v>
      </c>
      <c r="R152" s="147">
        <f>R153+R154+R155</f>
        <v>0</v>
      </c>
      <c r="S152" s="168"/>
      <c r="T152" s="147">
        <f>T153+T154+T155</f>
        <v>0</v>
      </c>
      <c r="U152" s="147">
        <f>U153+U154+U155</f>
        <v>0</v>
      </c>
      <c r="V152" s="168"/>
      <c r="W152" s="147">
        <f>W153+W154+W155</f>
        <v>0</v>
      </c>
      <c r="X152" s="147">
        <f>X153+X154+X155</f>
        <v>0</v>
      </c>
      <c r="Y152" s="168"/>
      <c r="Z152" s="147">
        <f t="shared" ref="Z152:AC152" si="241">Z153+Z154+Z155</f>
        <v>0</v>
      </c>
      <c r="AA152" s="147">
        <f t="shared" si="241"/>
        <v>0</v>
      </c>
      <c r="AB152" s="147">
        <f t="shared" si="241"/>
        <v>0</v>
      </c>
      <c r="AC152" s="147">
        <f t="shared" si="241"/>
        <v>0</v>
      </c>
      <c r="AD152" s="168"/>
      <c r="AE152" s="147">
        <f t="shared" ref="AE152:AH152" si="242">AE153+AE154+AE155</f>
        <v>1086.5408</v>
      </c>
      <c r="AF152" s="147">
        <f t="shared" si="242"/>
        <v>0</v>
      </c>
      <c r="AG152" s="147">
        <f t="shared" si="242"/>
        <v>0</v>
      </c>
      <c r="AH152" s="147">
        <f t="shared" si="242"/>
        <v>1086.5408</v>
      </c>
      <c r="AI152" s="168"/>
      <c r="AJ152" s="147">
        <f t="shared" ref="AJ152" si="243">AJ153+AJ154+AJ155</f>
        <v>0</v>
      </c>
      <c r="AK152" s="147">
        <f t="shared" ref="AK152:AM152" si="244">AK153+AK154+AK155</f>
        <v>0</v>
      </c>
      <c r="AL152" s="147">
        <f t="shared" si="244"/>
        <v>0</v>
      </c>
      <c r="AM152" s="147">
        <f t="shared" si="244"/>
        <v>0</v>
      </c>
      <c r="AN152" s="168"/>
      <c r="AO152" s="147">
        <f t="shared" ref="AO152" si="245">AO153+AO154+AO155</f>
        <v>759.67200000000003</v>
      </c>
      <c r="AP152" s="147">
        <f>AP153+AP154+AP155</f>
        <v>759.67200000000003</v>
      </c>
      <c r="AQ152" s="210">
        <f>AP152/AO152</f>
        <v>1</v>
      </c>
      <c r="AR152" s="147">
        <f t="shared" ref="AR152:AU152" si="246">AR153+AR154+AR155</f>
        <v>0</v>
      </c>
      <c r="AS152" s="147">
        <f t="shared" si="246"/>
        <v>0</v>
      </c>
      <c r="AT152" s="147">
        <f t="shared" si="246"/>
        <v>0</v>
      </c>
      <c r="AU152" s="147">
        <f t="shared" si="246"/>
        <v>0</v>
      </c>
      <c r="AV152" s="168"/>
      <c r="AW152" s="147">
        <f>AW153+AW154+AW155</f>
        <v>7.2729600000000048</v>
      </c>
      <c r="AX152" s="147">
        <f>AX153+AX154+AX155</f>
        <v>0</v>
      </c>
      <c r="AY152" s="168"/>
      <c r="AZ152" s="351"/>
    </row>
    <row r="153" spans="1:52" ht="31.2">
      <c r="A153" s="407"/>
      <c r="B153" s="408"/>
      <c r="C153" s="409"/>
      <c r="D153" s="176" t="s">
        <v>37</v>
      </c>
      <c r="E153" s="147">
        <f>E139+E132+E146</f>
        <v>895.80521999999996</v>
      </c>
      <c r="F153" s="147">
        <f>F139+F132+F146</f>
        <v>895.80521999999996</v>
      </c>
      <c r="G153" s="175">
        <f t="shared" ref="G153:G155" si="247">F153/E153</f>
        <v>1</v>
      </c>
      <c r="H153" s="168">
        <v>0</v>
      </c>
      <c r="I153" s="168">
        <v>0</v>
      </c>
      <c r="J153" s="168">
        <v>0</v>
      </c>
      <c r="K153" s="147">
        <f>K139+K132</f>
        <v>0</v>
      </c>
      <c r="L153" s="147">
        <f>L139+L132</f>
        <v>0</v>
      </c>
      <c r="M153" s="148"/>
      <c r="N153" s="147">
        <f>N139+N132</f>
        <v>0</v>
      </c>
      <c r="O153" s="147">
        <f>O139+O132</f>
        <v>0</v>
      </c>
      <c r="P153" s="148"/>
      <c r="Q153" s="147">
        <f>Q139+Q132</f>
        <v>0</v>
      </c>
      <c r="R153" s="147">
        <f>R139+R132</f>
        <v>0</v>
      </c>
      <c r="S153" s="148"/>
      <c r="T153" s="147">
        <f>T139+T132</f>
        <v>0</v>
      </c>
      <c r="U153" s="147">
        <f>U139+U132</f>
        <v>0</v>
      </c>
      <c r="V153" s="148"/>
      <c r="W153" s="147">
        <f>W139+W132</f>
        <v>0</v>
      </c>
      <c r="X153" s="147">
        <f>X139+X132</f>
        <v>0</v>
      </c>
      <c r="Y153" s="148"/>
      <c r="Z153" s="147">
        <f t="shared" ref="Z153:AC153" si="248">Z139+Z132</f>
        <v>0</v>
      </c>
      <c r="AA153" s="147">
        <f t="shared" si="248"/>
        <v>0</v>
      </c>
      <c r="AB153" s="147">
        <f t="shared" si="248"/>
        <v>0</v>
      </c>
      <c r="AC153" s="147">
        <f t="shared" si="248"/>
        <v>0</v>
      </c>
      <c r="AD153" s="148"/>
      <c r="AE153" s="147">
        <f t="shared" ref="AE153:AH153" si="249">AE139+AE132</f>
        <v>136.13321999999999</v>
      </c>
      <c r="AF153" s="147">
        <f t="shared" si="249"/>
        <v>0</v>
      </c>
      <c r="AG153" s="147">
        <f t="shared" si="249"/>
        <v>0</v>
      </c>
      <c r="AH153" s="147">
        <f t="shared" si="249"/>
        <v>136.13321999999999</v>
      </c>
      <c r="AI153" s="148"/>
      <c r="AJ153" s="147">
        <f t="shared" ref="AJ153" si="250">AJ139+AJ132</f>
        <v>0</v>
      </c>
      <c r="AK153" s="147">
        <f t="shared" ref="AK153:AM153" si="251">AK139+AK132</f>
        <v>0</v>
      </c>
      <c r="AL153" s="147">
        <f t="shared" si="251"/>
        <v>0</v>
      </c>
      <c r="AM153" s="147">
        <f t="shared" si="251"/>
        <v>0</v>
      </c>
      <c r="AN153" s="148"/>
      <c r="AO153" s="147">
        <f>AO132+AO139+AO146</f>
        <v>759.67200000000003</v>
      </c>
      <c r="AP153" s="147">
        <f>AP132+AP139+AP146</f>
        <v>759.67200000000003</v>
      </c>
      <c r="AQ153" s="171">
        <f>AP153/AO153</f>
        <v>1</v>
      </c>
      <c r="AR153" s="147">
        <f t="shared" ref="AR153:AU153" si="252">AR139+AR132</f>
        <v>0</v>
      </c>
      <c r="AS153" s="147">
        <f t="shared" si="252"/>
        <v>0</v>
      </c>
      <c r="AT153" s="147">
        <f t="shared" si="252"/>
        <v>0</v>
      </c>
      <c r="AU153" s="147">
        <f t="shared" si="252"/>
        <v>0</v>
      </c>
      <c r="AV153" s="148"/>
      <c r="AW153" s="147">
        <f>AW139+AW132</f>
        <v>0</v>
      </c>
      <c r="AX153" s="147">
        <f>AX139+AX132</f>
        <v>0</v>
      </c>
      <c r="AY153" s="148"/>
      <c r="AZ153" s="352"/>
    </row>
    <row r="154" spans="1:52" ht="64.5" customHeight="1">
      <c r="A154" s="407"/>
      <c r="B154" s="408"/>
      <c r="C154" s="409"/>
      <c r="D154" s="179" t="s">
        <v>2</v>
      </c>
      <c r="E154" s="147">
        <f t="shared" ref="E154:F158" si="253">E140+E133</f>
        <v>897.23054000000002</v>
      </c>
      <c r="F154" s="147">
        <f t="shared" si="253"/>
        <v>897.23054000000002</v>
      </c>
      <c r="G154" s="175">
        <f t="shared" si="247"/>
        <v>1</v>
      </c>
      <c r="H154" s="168">
        <v>0</v>
      </c>
      <c r="I154" s="168">
        <v>0</v>
      </c>
      <c r="J154" s="168">
        <v>0</v>
      </c>
      <c r="K154" s="147">
        <f t="shared" ref="K154:L154" si="254">K140+K133</f>
        <v>0</v>
      </c>
      <c r="L154" s="147">
        <f t="shared" si="254"/>
        <v>0</v>
      </c>
      <c r="M154" s="148"/>
      <c r="N154" s="147">
        <f t="shared" ref="N154:O154" si="255">N140+N133</f>
        <v>0</v>
      </c>
      <c r="O154" s="147">
        <f t="shared" si="255"/>
        <v>0</v>
      </c>
      <c r="P154" s="148"/>
      <c r="Q154" s="147">
        <f t="shared" ref="Q154:R154" si="256">Q140+Q133</f>
        <v>0</v>
      </c>
      <c r="R154" s="147">
        <f t="shared" si="256"/>
        <v>0</v>
      </c>
      <c r="S154" s="148"/>
      <c r="T154" s="147">
        <f t="shared" ref="T154:U154" si="257">T140+T133</f>
        <v>0</v>
      </c>
      <c r="U154" s="147">
        <f t="shared" si="257"/>
        <v>0</v>
      </c>
      <c r="V154" s="148"/>
      <c r="W154" s="147">
        <f t="shared" ref="W154:X154" si="258">W140+W133</f>
        <v>0</v>
      </c>
      <c r="X154" s="147">
        <f t="shared" si="258"/>
        <v>0</v>
      </c>
      <c r="Y154" s="148"/>
      <c r="Z154" s="147">
        <f t="shared" ref="Z154:AC154" si="259">Z140+Z133</f>
        <v>0</v>
      </c>
      <c r="AA154" s="147">
        <f t="shared" si="259"/>
        <v>0</v>
      </c>
      <c r="AB154" s="147">
        <f t="shared" si="259"/>
        <v>0</v>
      </c>
      <c r="AC154" s="147">
        <f t="shared" si="259"/>
        <v>0</v>
      </c>
      <c r="AD154" s="148"/>
      <c r="AE154" s="147">
        <f t="shared" ref="AE154:AH154" si="260">AE140+AE133</f>
        <v>897.23054000000002</v>
      </c>
      <c r="AF154" s="147">
        <f t="shared" si="260"/>
        <v>0</v>
      </c>
      <c r="AG154" s="147">
        <f t="shared" si="260"/>
        <v>0</v>
      </c>
      <c r="AH154" s="147">
        <f t="shared" si="260"/>
        <v>897.23054000000002</v>
      </c>
      <c r="AI154" s="148"/>
      <c r="AJ154" s="147">
        <f t="shared" ref="AJ154" si="261">AJ140+AJ133</f>
        <v>0</v>
      </c>
      <c r="AK154" s="147">
        <f t="shared" ref="AK154:AM154" si="262">AK140+AK133</f>
        <v>0</v>
      </c>
      <c r="AL154" s="147">
        <f t="shared" si="262"/>
        <v>0</v>
      </c>
      <c r="AM154" s="147">
        <f t="shared" si="262"/>
        <v>0</v>
      </c>
      <c r="AN154" s="148"/>
      <c r="AO154" s="147">
        <f t="shared" ref="AO154" si="263">AO140+AO133</f>
        <v>0</v>
      </c>
      <c r="AP154" s="147">
        <f t="shared" ref="AP154" si="264">AP140+AP133</f>
        <v>0</v>
      </c>
      <c r="AQ154" s="148"/>
      <c r="AR154" s="147">
        <f t="shared" ref="AR154:AU154" si="265">AR140+AR133</f>
        <v>0</v>
      </c>
      <c r="AS154" s="147">
        <f t="shared" si="265"/>
        <v>0</v>
      </c>
      <c r="AT154" s="147">
        <f t="shared" si="265"/>
        <v>0</v>
      </c>
      <c r="AU154" s="147">
        <f t="shared" si="265"/>
        <v>0</v>
      </c>
      <c r="AV154" s="148"/>
      <c r="AW154" s="147">
        <f t="shared" ref="AW154:AX154" si="266">AW140+AW133</f>
        <v>0</v>
      </c>
      <c r="AX154" s="147">
        <f t="shared" si="266"/>
        <v>0</v>
      </c>
      <c r="AY154" s="148"/>
      <c r="AZ154" s="352"/>
    </row>
    <row r="155" spans="1:52" ht="21.75" customHeight="1">
      <c r="A155" s="407"/>
      <c r="B155" s="408"/>
      <c r="C155" s="409"/>
      <c r="D155" s="296" t="s">
        <v>284</v>
      </c>
      <c r="E155" s="147">
        <f t="shared" si="253"/>
        <v>60.45</v>
      </c>
      <c r="F155" s="147">
        <f t="shared" si="253"/>
        <v>53.177039999999998</v>
      </c>
      <c r="G155" s="175">
        <f t="shared" si="247"/>
        <v>0.87968635235732007</v>
      </c>
      <c r="H155" s="168">
        <v>0</v>
      </c>
      <c r="I155" s="168">
        <v>0</v>
      </c>
      <c r="J155" s="168">
        <v>0</v>
      </c>
      <c r="K155" s="147">
        <f t="shared" ref="K155:L155" si="267">K141+K134</f>
        <v>0</v>
      </c>
      <c r="L155" s="147">
        <f t="shared" si="267"/>
        <v>0</v>
      </c>
      <c r="M155" s="148"/>
      <c r="N155" s="147">
        <f t="shared" ref="N155:O155" si="268">N141+N134</f>
        <v>0</v>
      </c>
      <c r="O155" s="147">
        <f t="shared" si="268"/>
        <v>0</v>
      </c>
      <c r="P155" s="148"/>
      <c r="Q155" s="147">
        <f t="shared" ref="Q155:R155" si="269">Q141+Q134</f>
        <v>0</v>
      </c>
      <c r="R155" s="147">
        <f t="shared" si="269"/>
        <v>0</v>
      </c>
      <c r="S155" s="148"/>
      <c r="T155" s="147">
        <f t="shared" ref="T155:U155" si="270">T141+T134</f>
        <v>0</v>
      </c>
      <c r="U155" s="147">
        <f t="shared" si="270"/>
        <v>0</v>
      </c>
      <c r="V155" s="148"/>
      <c r="W155" s="147">
        <f t="shared" ref="W155:X155" si="271">W141+W134</f>
        <v>0</v>
      </c>
      <c r="X155" s="147">
        <f t="shared" si="271"/>
        <v>0</v>
      </c>
      <c r="Y155" s="148"/>
      <c r="Z155" s="147">
        <f t="shared" ref="Z155:AC155" si="272">Z141+Z134</f>
        <v>0</v>
      </c>
      <c r="AA155" s="147">
        <f t="shared" si="272"/>
        <v>0</v>
      </c>
      <c r="AB155" s="147">
        <f t="shared" si="272"/>
        <v>0</v>
      </c>
      <c r="AC155" s="147">
        <f t="shared" si="272"/>
        <v>0</v>
      </c>
      <c r="AD155" s="148"/>
      <c r="AE155" s="147">
        <f t="shared" ref="AE155:AH155" si="273">AE141+AE134</f>
        <v>53.177039999999998</v>
      </c>
      <c r="AF155" s="147">
        <f t="shared" si="273"/>
        <v>0</v>
      </c>
      <c r="AG155" s="147">
        <f t="shared" si="273"/>
        <v>0</v>
      </c>
      <c r="AH155" s="147">
        <f t="shared" si="273"/>
        <v>53.177039999999998</v>
      </c>
      <c r="AI155" s="148"/>
      <c r="AJ155" s="147">
        <f t="shared" ref="AJ155" si="274">AJ141+AJ134</f>
        <v>0</v>
      </c>
      <c r="AK155" s="147">
        <f t="shared" ref="AK155:AM155" si="275">AK141+AK134</f>
        <v>0</v>
      </c>
      <c r="AL155" s="147">
        <f t="shared" si="275"/>
        <v>0</v>
      </c>
      <c r="AM155" s="147">
        <f t="shared" si="275"/>
        <v>0</v>
      </c>
      <c r="AN155" s="148"/>
      <c r="AO155" s="147">
        <f t="shared" ref="AO155" si="276">AO141+AO134</f>
        <v>0</v>
      </c>
      <c r="AP155" s="147">
        <f t="shared" ref="AP155" si="277">AP141+AP134</f>
        <v>0</v>
      </c>
      <c r="AQ155" s="148"/>
      <c r="AR155" s="147">
        <f t="shared" ref="AR155:AU155" si="278">AR141+AR134</f>
        <v>0</v>
      </c>
      <c r="AS155" s="147">
        <f t="shared" si="278"/>
        <v>0</v>
      </c>
      <c r="AT155" s="147">
        <f t="shared" si="278"/>
        <v>0</v>
      </c>
      <c r="AU155" s="147">
        <f t="shared" si="278"/>
        <v>0</v>
      </c>
      <c r="AV155" s="148"/>
      <c r="AW155" s="147">
        <f t="shared" ref="AW155:AX155" si="279">AW141+AW134</f>
        <v>7.2729600000000048</v>
      </c>
      <c r="AX155" s="147">
        <f t="shared" si="279"/>
        <v>0</v>
      </c>
      <c r="AY155" s="148"/>
      <c r="AZ155" s="352"/>
    </row>
    <row r="156" spans="1:52" ht="87.75" customHeight="1">
      <c r="A156" s="407"/>
      <c r="B156" s="408"/>
      <c r="C156" s="409"/>
      <c r="D156" s="296" t="s">
        <v>289</v>
      </c>
      <c r="E156" s="147">
        <f t="shared" si="253"/>
        <v>0</v>
      </c>
      <c r="F156" s="147">
        <f t="shared" si="253"/>
        <v>0</v>
      </c>
      <c r="G156" s="152"/>
      <c r="H156" s="168">
        <v>0</v>
      </c>
      <c r="I156" s="168">
        <v>0</v>
      </c>
      <c r="J156" s="168">
        <v>0</v>
      </c>
      <c r="K156" s="147">
        <f t="shared" ref="K156:L156" si="280">K142+K135</f>
        <v>0</v>
      </c>
      <c r="L156" s="147">
        <f t="shared" si="280"/>
        <v>0</v>
      </c>
      <c r="M156" s="148"/>
      <c r="N156" s="147">
        <f t="shared" ref="N156:O156" si="281">N142+N135</f>
        <v>0</v>
      </c>
      <c r="O156" s="147">
        <f t="shared" si="281"/>
        <v>0</v>
      </c>
      <c r="P156" s="148"/>
      <c r="Q156" s="147">
        <f t="shared" ref="Q156:R156" si="282">Q142+Q135</f>
        <v>0</v>
      </c>
      <c r="R156" s="147">
        <f t="shared" si="282"/>
        <v>0</v>
      </c>
      <c r="S156" s="148"/>
      <c r="T156" s="147">
        <f t="shared" ref="T156:U156" si="283">T142+T135</f>
        <v>0</v>
      </c>
      <c r="U156" s="147">
        <f t="shared" si="283"/>
        <v>0</v>
      </c>
      <c r="V156" s="148"/>
      <c r="W156" s="147">
        <f t="shared" ref="W156:X156" si="284">W142+W135</f>
        <v>0</v>
      </c>
      <c r="X156" s="147">
        <f t="shared" si="284"/>
        <v>0</v>
      </c>
      <c r="Y156" s="148"/>
      <c r="Z156" s="147">
        <f t="shared" ref="Z156:AC156" si="285">Z142+Z135</f>
        <v>0</v>
      </c>
      <c r="AA156" s="147">
        <f t="shared" si="285"/>
        <v>0</v>
      </c>
      <c r="AB156" s="147">
        <f t="shared" si="285"/>
        <v>0</v>
      </c>
      <c r="AC156" s="147">
        <f t="shared" si="285"/>
        <v>0</v>
      </c>
      <c r="AD156" s="148"/>
      <c r="AE156" s="147">
        <f t="shared" ref="AE156:AH156" si="286">AE142+AE135</f>
        <v>0</v>
      </c>
      <c r="AF156" s="147">
        <f t="shared" si="286"/>
        <v>0</v>
      </c>
      <c r="AG156" s="147">
        <f t="shared" si="286"/>
        <v>0</v>
      </c>
      <c r="AH156" s="147">
        <f t="shared" si="286"/>
        <v>0</v>
      </c>
      <c r="AI156" s="148"/>
      <c r="AJ156" s="147">
        <f t="shared" ref="AJ156:AM156" si="287">AJ142+AJ135</f>
        <v>0</v>
      </c>
      <c r="AK156" s="147">
        <f t="shared" si="287"/>
        <v>0</v>
      </c>
      <c r="AL156" s="147">
        <f t="shared" si="287"/>
        <v>0</v>
      </c>
      <c r="AM156" s="147">
        <f t="shared" si="287"/>
        <v>0</v>
      </c>
      <c r="AN156" s="148"/>
      <c r="AO156" s="147">
        <f t="shared" ref="AO156:AP156" si="288">AO142+AO135</f>
        <v>0</v>
      </c>
      <c r="AP156" s="147">
        <f t="shared" si="288"/>
        <v>0</v>
      </c>
      <c r="AQ156" s="148"/>
      <c r="AR156" s="147">
        <f t="shared" ref="AR156:AU156" si="289">AR142+AR135</f>
        <v>0</v>
      </c>
      <c r="AS156" s="147">
        <f t="shared" si="289"/>
        <v>0</v>
      </c>
      <c r="AT156" s="147">
        <f t="shared" si="289"/>
        <v>0</v>
      </c>
      <c r="AU156" s="147">
        <f t="shared" si="289"/>
        <v>0</v>
      </c>
      <c r="AV156" s="148"/>
      <c r="AW156" s="147">
        <f t="shared" ref="AW156:AX156" si="290">AW142+AW135</f>
        <v>0</v>
      </c>
      <c r="AX156" s="147">
        <f t="shared" si="290"/>
        <v>0</v>
      </c>
      <c r="AY156" s="148"/>
      <c r="AZ156" s="352"/>
    </row>
    <row r="157" spans="1:52" ht="21.75" customHeight="1">
      <c r="A157" s="407"/>
      <c r="B157" s="408"/>
      <c r="C157" s="409"/>
      <c r="D157" s="296" t="s">
        <v>285</v>
      </c>
      <c r="E157" s="147">
        <f t="shared" si="253"/>
        <v>0</v>
      </c>
      <c r="F157" s="147">
        <f t="shared" si="253"/>
        <v>0</v>
      </c>
      <c r="G157" s="152"/>
      <c r="H157" s="168">
        <v>0</v>
      </c>
      <c r="I157" s="168">
        <v>0</v>
      </c>
      <c r="J157" s="168">
        <v>0</v>
      </c>
      <c r="K157" s="147">
        <f t="shared" ref="K157:L157" si="291">K143+K136</f>
        <v>0</v>
      </c>
      <c r="L157" s="147">
        <f t="shared" si="291"/>
        <v>0</v>
      </c>
      <c r="M157" s="148"/>
      <c r="N157" s="147">
        <f t="shared" ref="N157:O157" si="292">N143+N136</f>
        <v>0</v>
      </c>
      <c r="O157" s="147">
        <f t="shared" si="292"/>
        <v>0</v>
      </c>
      <c r="P157" s="148"/>
      <c r="Q157" s="147">
        <f t="shared" ref="Q157:R157" si="293">Q143+Q136</f>
        <v>0</v>
      </c>
      <c r="R157" s="147">
        <f t="shared" si="293"/>
        <v>0</v>
      </c>
      <c r="S157" s="148"/>
      <c r="T157" s="147">
        <f t="shared" ref="T157:U157" si="294">T143+T136</f>
        <v>0</v>
      </c>
      <c r="U157" s="147">
        <f t="shared" si="294"/>
        <v>0</v>
      </c>
      <c r="V157" s="148"/>
      <c r="W157" s="147">
        <f t="shared" ref="W157:X157" si="295">W143+W136</f>
        <v>0</v>
      </c>
      <c r="X157" s="147">
        <f t="shared" si="295"/>
        <v>0</v>
      </c>
      <c r="Y157" s="148"/>
      <c r="Z157" s="147">
        <f t="shared" ref="Z157:AC157" si="296">Z143+Z136</f>
        <v>0</v>
      </c>
      <c r="AA157" s="147">
        <f t="shared" si="296"/>
        <v>0</v>
      </c>
      <c r="AB157" s="147">
        <f t="shared" si="296"/>
        <v>0</v>
      </c>
      <c r="AC157" s="147">
        <f t="shared" si="296"/>
        <v>0</v>
      </c>
      <c r="AD157" s="148"/>
      <c r="AE157" s="147">
        <f t="shared" ref="AE157:AH157" si="297">AE143+AE136</f>
        <v>0</v>
      </c>
      <c r="AF157" s="147">
        <f t="shared" si="297"/>
        <v>0</v>
      </c>
      <c r="AG157" s="147">
        <f t="shared" si="297"/>
        <v>0</v>
      </c>
      <c r="AH157" s="147">
        <f t="shared" si="297"/>
        <v>0</v>
      </c>
      <c r="AI157" s="148"/>
      <c r="AJ157" s="147">
        <f t="shared" ref="AJ157:AM157" si="298">AJ143+AJ136</f>
        <v>0</v>
      </c>
      <c r="AK157" s="147">
        <f t="shared" si="298"/>
        <v>0</v>
      </c>
      <c r="AL157" s="147">
        <f t="shared" si="298"/>
        <v>0</v>
      </c>
      <c r="AM157" s="147">
        <f t="shared" si="298"/>
        <v>0</v>
      </c>
      <c r="AN157" s="148"/>
      <c r="AO157" s="147">
        <f t="shared" ref="AO157:AP157" si="299">AO143+AO136</f>
        <v>0</v>
      </c>
      <c r="AP157" s="147">
        <f t="shared" si="299"/>
        <v>0</v>
      </c>
      <c r="AQ157" s="148"/>
      <c r="AR157" s="147">
        <f t="shared" ref="AR157:AU157" si="300">AR143+AR136</f>
        <v>0</v>
      </c>
      <c r="AS157" s="147">
        <f t="shared" si="300"/>
        <v>0</v>
      </c>
      <c r="AT157" s="147">
        <f t="shared" si="300"/>
        <v>0</v>
      </c>
      <c r="AU157" s="147">
        <f t="shared" si="300"/>
        <v>0</v>
      </c>
      <c r="AV157" s="148"/>
      <c r="AW157" s="147">
        <f t="shared" ref="AW157:AX157" si="301">AW143+AW136</f>
        <v>0</v>
      </c>
      <c r="AX157" s="147">
        <f t="shared" si="301"/>
        <v>0</v>
      </c>
      <c r="AY157" s="148"/>
      <c r="AZ157" s="352"/>
    </row>
    <row r="158" spans="1:52" ht="33.75" customHeight="1">
      <c r="A158" s="410"/>
      <c r="B158" s="411"/>
      <c r="C158" s="412"/>
      <c r="D158" s="169" t="s">
        <v>43</v>
      </c>
      <c r="E158" s="147">
        <f t="shared" si="253"/>
        <v>0</v>
      </c>
      <c r="F158" s="147">
        <f t="shared" si="253"/>
        <v>0</v>
      </c>
      <c r="G158" s="170"/>
      <c r="H158" s="168">
        <v>0</v>
      </c>
      <c r="I158" s="168">
        <v>0</v>
      </c>
      <c r="J158" s="168">
        <v>0</v>
      </c>
      <c r="K158" s="147">
        <f t="shared" ref="K158:L158" si="302">K144+K137</f>
        <v>0</v>
      </c>
      <c r="L158" s="147">
        <f t="shared" si="302"/>
        <v>0</v>
      </c>
      <c r="M158" s="148"/>
      <c r="N158" s="147">
        <f t="shared" ref="N158:O158" si="303">N144+N137</f>
        <v>0</v>
      </c>
      <c r="O158" s="147">
        <f t="shared" si="303"/>
        <v>0</v>
      </c>
      <c r="P158" s="148"/>
      <c r="Q158" s="147">
        <f t="shared" ref="Q158:R158" si="304">Q144+Q137</f>
        <v>0</v>
      </c>
      <c r="R158" s="147">
        <f t="shared" si="304"/>
        <v>0</v>
      </c>
      <c r="S158" s="148"/>
      <c r="T158" s="147">
        <f t="shared" ref="T158:U158" si="305">T144+T137</f>
        <v>0</v>
      </c>
      <c r="U158" s="147">
        <f t="shared" si="305"/>
        <v>0</v>
      </c>
      <c r="V158" s="148"/>
      <c r="W158" s="147">
        <f t="shared" ref="W158:X158" si="306">W144+W137</f>
        <v>0</v>
      </c>
      <c r="X158" s="147">
        <f t="shared" si="306"/>
        <v>0</v>
      </c>
      <c r="Y158" s="148"/>
      <c r="Z158" s="147">
        <f t="shared" ref="Z158:AC158" si="307">Z144+Z137</f>
        <v>0</v>
      </c>
      <c r="AA158" s="147">
        <f t="shared" si="307"/>
        <v>0</v>
      </c>
      <c r="AB158" s="147">
        <f t="shared" si="307"/>
        <v>0</v>
      </c>
      <c r="AC158" s="147">
        <f t="shared" si="307"/>
        <v>0</v>
      </c>
      <c r="AD158" s="148"/>
      <c r="AE158" s="147">
        <f t="shared" ref="AE158:AH158" si="308">AE144+AE137</f>
        <v>0</v>
      </c>
      <c r="AF158" s="147">
        <f t="shared" si="308"/>
        <v>0</v>
      </c>
      <c r="AG158" s="147">
        <f t="shared" si="308"/>
        <v>0</v>
      </c>
      <c r="AH158" s="147">
        <f t="shared" si="308"/>
        <v>0</v>
      </c>
      <c r="AI158" s="148"/>
      <c r="AJ158" s="147">
        <f t="shared" ref="AJ158:AM158" si="309">AJ144+AJ137</f>
        <v>0</v>
      </c>
      <c r="AK158" s="147">
        <f t="shared" si="309"/>
        <v>0</v>
      </c>
      <c r="AL158" s="147">
        <f t="shared" si="309"/>
        <v>0</v>
      </c>
      <c r="AM158" s="147">
        <f t="shared" si="309"/>
        <v>0</v>
      </c>
      <c r="AN158" s="148"/>
      <c r="AO158" s="147">
        <f t="shared" ref="AO158:AP158" si="310">AO144+AO137</f>
        <v>0</v>
      </c>
      <c r="AP158" s="147">
        <f t="shared" si="310"/>
        <v>0</v>
      </c>
      <c r="AQ158" s="148"/>
      <c r="AR158" s="147">
        <f t="shared" ref="AR158:AU158" si="311">AR144+AR137</f>
        <v>0</v>
      </c>
      <c r="AS158" s="147">
        <f t="shared" si="311"/>
        <v>0</v>
      </c>
      <c r="AT158" s="147">
        <f t="shared" si="311"/>
        <v>0</v>
      </c>
      <c r="AU158" s="147">
        <f t="shared" si="311"/>
        <v>0</v>
      </c>
      <c r="AV158" s="148"/>
      <c r="AW158" s="147">
        <f t="shared" ref="AW158:AX158" si="312">AW144+AW137</f>
        <v>0</v>
      </c>
      <c r="AX158" s="147">
        <f t="shared" si="312"/>
        <v>0</v>
      </c>
      <c r="AY158" s="148"/>
      <c r="AZ158" s="353"/>
    </row>
    <row r="159" spans="1:52" ht="33.75" customHeight="1">
      <c r="A159" s="385" t="s">
        <v>313</v>
      </c>
      <c r="B159" s="386"/>
      <c r="C159" s="386"/>
      <c r="D159" s="386"/>
      <c r="E159" s="386"/>
      <c r="F159" s="386"/>
      <c r="G159" s="386"/>
      <c r="H159" s="386"/>
      <c r="I159" s="386"/>
      <c r="J159" s="386"/>
      <c r="K159" s="386"/>
      <c r="L159" s="386"/>
      <c r="M159" s="386"/>
      <c r="N159" s="386"/>
      <c r="O159" s="386"/>
      <c r="P159" s="386"/>
      <c r="Q159" s="386"/>
      <c r="R159" s="386"/>
      <c r="S159" s="386"/>
      <c r="T159" s="386"/>
      <c r="U159" s="386"/>
      <c r="V159" s="386"/>
      <c r="W159" s="386"/>
      <c r="X159" s="386"/>
      <c r="Y159" s="386"/>
      <c r="Z159" s="386"/>
      <c r="AA159" s="386"/>
      <c r="AB159" s="386"/>
      <c r="AC159" s="386"/>
      <c r="AD159" s="386"/>
      <c r="AE159" s="386"/>
      <c r="AF159" s="386"/>
      <c r="AG159" s="386"/>
      <c r="AH159" s="386"/>
      <c r="AI159" s="386"/>
      <c r="AJ159" s="386"/>
      <c r="AK159" s="386"/>
      <c r="AL159" s="386"/>
      <c r="AM159" s="386"/>
      <c r="AN159" s="386"/>
      <c r="AO159" s="386"/>
      <c r="AP159" s="386"/>
      <c r="AQ159" s="386"/>
      <c r="AR159" s="386"/>
      <c r="AS159" s="386"/>
      <c r="AT159" s="386"/>
      <c r="AU159" s="386"/>
      <c r="AV159" s="386"/>
      <c r="AW159" s="386"/>
      <c r="AX159" s="386"/>
      <c r="AY159" s="386"/>
      <c r="AZ159" s="387"/>
    </row>
    <row r="160" spans="1:52" ht="33.75" customHeight="1">
      <c r="A160" s="401" t="s">
        <v>389</v>
      </c>
      <c r="B160" s="402"/>
      <c r="C160" s="402"/>
      <c r="D160" s="402"/>
      <c r="E160" s="402"/>
      <c r="F160" s="402"/>
      <c r="G160" s="402"/>
      <c r="H160" s="402"/>
      <c r="I160" s="402"/>
      <c r="J160" s="402"/>
      <c r="K160" s="402"/>
      <c r="L160" s="402"/>
      <c r="M160" s="402"/>
      <c r="N160" s="402"/>
      <c r="O160" s="402"/>
      <c r="P160" s="402"/>
      <c r="Q160" s="402"/>
      <c r="R160" s="402"/>
      <c r="S160" s="402"/>
      <c r="T160" s="402"/>
      <c r="U160" s="402"/>
      <c r="V160" s="402"/>
      <c r="W160" s="402"/>
      <c r="X160" s="402"/>
      <c r="Y160" s="402"/>
      <c r="Z160" s="402"/>
      <c r="AA160" s="402"/>
      <c r="AB160" s="402"/>
      <c r="AC160" s="402"/>
      <c r="AD160" s="402"/>
      <c r="AE160" s="402"/>
      <c r="AF160" s="402"/>
      <c r="AG160" s="402"/>
      <c r="AH160" s="402"/>
      <c r="AI160" s="402"/>
      <c r="AJ160" s="402"/>
      <c r="AK160" s="402"/>
      <c r="AL160" s="402"/>
      <c r="AM160" s="402"/>
      <c r="AN160" s="402"/>
      <c r="AO160" s="402"/>
      <c r="AP160" s="402"/>
      <c r="AQ160" s="402"/>
      <c r="AR160" s="402"/>
      <c r="AS160" s="402"/>
      <c r="AT160" s="402"/>
      <c r="AU160" s="402"/>
      <c r="AV160" s="402"/>
      <c r="AW160" s="402"/>
      <c r="AX160" s="402"/>
      <c r="AY160" s="402"/>
      <c r="AZ160" s="403"/>
    </row>
    <row r="161" spans="1:52" ht="18.75" customHeight="1">
      <c r="A161" s="345" t="s">
        <v>333</v>
      </c>
      <c r="B161" s="348" t="s">
        <v>390</v>
      </c>
      <c r="C161" s="348" t="s">
        <v>307</v>
      </c>
      <c r="D161" s="174" t="s">
        <v>41</v>
      </c>
      <c r="E161" s="147">
        <f>E162+E163+E164+E165+E166+E167</f>
        <v>93.414000000000001</v>
      </c>
      <c r="F161" s="147">
        <f>I161+L161+O161+R161+U161+X161+AC161+AH161+AM161+AP161+AU161+AX161</f>
        <v>93.414000000000001</v>
      </c>
      <c r="G161" s="175">
        <f>F161/E161</f>
        <v>1</v>
      </c>
      <c r="H161" s="168">
        <v>0</v>
      </c>
      <c r="I161" s="168">
        <v>0</v>
      </c>
      <c r="J161" s="168">
        <v>0</v>
      </c>
      <c r="K161" s="168">
        <f t="shared" ref="K161:L161" si="313">K162+K163+K164+K166+K167</f>
        <v>0</v>
      </c>
      <c r="L161" s="168">
        <f t="shared" si="313"/>
        <v>0</v>
      </c>
      <c r="M161" s="168"/>
      <c r="N161" s="168">
        <f t="shared" ref="N161:O161" si="314">N162+N163+N164+N166+N167</f>
        <v>0</v>
      </c>
      <c r="O161" s="168">
        <f t="shared" si="314"/>
        <v>0</v>
      </c>
      <c r="P161" s="168"/>
      <c r="Q161" s="168">
        <f t="shared" ref="Q161:R161" si="315">Q162+Q163+Q164+Q166+Q167</f>
        <v>0</v>
      </c>
      <c r="R161" s="168">
        <f t="shared" si="315"/>
        <v>0</v>
      </c>
      <c r="S161" s="168">
        <v>0</v>
      </c>
      <c r="T161" s="168">
        <f t="shared" ref="T161:U161" si="316">T162+T163+T164+T166+T167</f>
        <v>0</v>
      </c>
      <c r="U161" s="168">
        <f t="shared" si="316"/>
        <v>0</v>
      </c>
      <c r="V161" s="168"/>
      <c r="W161" s="168">
        <f t="shared" ref="W161:X161" si="317">W162+W163+W164+W166+W167</f>
        <v>0</v>
      </c>
      <c r="X161" s="168">
        <f t="shared" si="317"/>
        <v>0</v>
      </c>
      <c r="Y161" s="168"/>
      <c r="Z161" s="168">
        <f t="shared" ref="Z161:AC161" si="318">Z162+Z163+Z164+Z166+Z167</f>
        <v>93.414000000000001</v>
      </c>
      <c r="AA161" s="168">
        <f t="shared" si="318"/>
        <v>0</v>
      </c>
      <c r="AB161" s="168">
        <f t="shared" si="318"/>
        <v>0</v>
      </c>
      <c r="AC161" s="168">
        <f t="shared" si="318"/>
        <v>93.414000000000001</v>
      </c>
      <c r="AD161" s="210">
        <f>AC161/Z161</f>
        <v>1</v>
      </c>
      <c r="AE161" s="168">
        <f t="shared" ref="AE161:AH161" si="319">AE162+AE163+AE164+AE166+AE167</f>
        <v>0</v>
      </c>
      <c r="AF161" s="168">
        <f t="shared" si="319"/>
        <v>0</v>
      </c>
      <c r="AG161" s="168">
        <f t="shared" si="319"/>
        <v>0</v>
      </c>
      <c r="AH161" s="168">
        <f t="shared" si="319"/>
        <v>0</v>
      </c>
      <c r="AI161" s="168"/>
      <c r="AJ161" s="168">
        <f t="shared" ref="AJ161:AM161" si="320">AJ162+AJ163+AJ164+AJ166+AJ167</f>
        <v>0</v>
      </c>
      <c r="AK161" s="168">
        <f t="shared" si="320"/>
        <v>0</v>
      </c>
      <c r="AL161" s="168">
        <f t="shared" si="320"/>
        <v>0</v>
      </c>
      <c r="AM161" s="168">
        <f t="shared" si="320"/>
        <v>0</v>
      </c>
      <c r="AN161" s="168"/>
      <c r="AO161" s="168">
        <f t="shared" ref="AO161:AP161" si="321">AO162+AO163+AO164+AO166+AO167</f>
        <v>0</v>
      </c>
      <c r="AP161" s="168">
        <f t="shared" si="321"/>
        <v>0</v>
      </c>
      <c r="AQ161" s="168"/>
      <c r="AR161" s="168">
        <f t="shared" ref="AR161:AU161" si="322">AR162+AR163+AR164+AR166+AR167</f>
        <v>0</v>
      </c>
      <c r="AS161" s="168">
        <f t="shared" si="322"/>
        <v>0</v>
      </c>
      <c r="AT161" s="168">
        <f t="shared" si="322"/>
        <v>0</v>
      </c>
      <c r="AU161" s="168">
        <f t="shared" si="322"/>
        <v>0</v>
      </c>
      <c r="AV161" s="168"/>
      <c r="AW161" s="168">
        <f t="shared" ref="AW161:AX161" si="323">AW162+AW163+AW164+AW166+AW167</f>
        <v>0</v>
      </c>
      <c r="AX161" s="168">
        <f t="shared" si="323"/>
        <v>0</v>
      </c>
      <c r="AY161" s="168"/>
      <c r="AZ161" s="351"/>
    </row>
    <row r="162" spans="1:52" ht="31.2">
      <c r="A162" s="346"/>
      <c r="B162" s="349"/>
      <c r="C162" s="349"/>
      <c r="D162" s="176" t="s">
        <v>37</v>
      </c>
      <c r="E162" s="147">
        <f t="shared" ref="E162:E167" si="324">H162+K162+N162+Q162+T162+W162+Z162+AE162+AJ162+AO162+AR162+AW162</f>
        <v>0</v>
      </c>
      <c r="F162" s="147">
        <f t="shared" ref="F162:F164" si="325">I162+L162+O162+R162+U162+X162+AC162+AH162+AM162+AP162+AU162+AX162</f>
        <v>0</v>
      </c>
      <c r="G162" s="170"/>
      <c r="H162" s="168">
        <v>0</v>
      </c>
      <c r="I162" s="168">
        <v>0</v>
      </c>
      <c r="J162" s="168">
        <v>0</v>
      </c>
      <c r="K162" s="148"/>
      <c r="L162" s="148"/>
      <c r="M162" s="171"/>
      <c r="N162" s="148"/>
      <c r="O162" s="148"/>
      <c r="P162" s="173"/>
      <c r="Q162" s="148"/>
      <c r="R162" s="148"/>
      <c r="S162" s="171"/>
      <c r="T162" s="148"/>
      <c r="U162" s="148"/>
      <c r="V162" s="171"/>
      <c r="W162" s="148"/>
      <c r="X162" s="148"/>
      <c r="Y162" s="171"/>
      <c r="Z162" s="148"/>
      <c r="AA162" s="151"/>
      <c r="AB162" s="172"/>
      <c r="AC162" s="171"/>
      <c r="AD162" s="173"/>
      <c r="AE162" s="148"/>
      <c r="AF162" s="151"/>
      <c r="AG162" s="172"/>
      <c r="AH162" s="177"/>
      <c r="AI162" s="173"/>
      <c r="AJ162" s="148"/>
      <c r="AK162" s="151"/>
      <c r="AL162" s="172"/>
      <c r="AM162" s="177"/>
      <c r="AN162" s="173"/>
      <c r="AO162" s="178"/>
      <c r="AP162" s="148"/>
      <c r="AQ162" s="148"/>
      <c r="AR162" s="148"/>
      <c r="AS162" s="149"/>
      <c r="AT162" s="172"/>
      <c r="AU162" s="177"/>
      <c r="AV162" s="173"/>
      <c r="AW162" s="148"/>
      <c r="AX162" s="150"/>
      <c r="AY162" s="173"/>
      <c r="AZ162" s="352"/>
    </row>
    <row r="163" spans="1:52" ht="64.5" customHeight="1">
      <c r="A163" s="346"/>
      <c r="B163" s="349"/>
      <c r="C163" s="349"/>
      <c r="D163" s="179" t="s">
        <v>2</v>
      </c>
      <c r="E163" s="147">
        <f t="shared" si="324"/>
        <v>0</v>
      </c>
      <c r="F163" s="147">
        <f t="shared" si="325"/>
        <v>0</v>
      </c>
      <c r="G163" s="180"/>
      <c r="H163" s="168">
        <v>0</v>
      </c>
      <c r="I163" s="168">
        <v>0</v>
      </c>
      <c r="J163" s="168">
        <v>0</v>
      </c>
      <c r="K163" s="153"/>
      <c r="L163" s="153"/>
      <c r="M163" s="154"/>
      <c r="N163" s="153"/>
      <c r="O163" s="153"/>
      <c r="P163" s="181"/>
      <c r="Q163" s="153"/>
      <c r="R163" s="153"/>
      <c r="S163" s="154"/>
      <c r="T163" s="153"/>
      <c r="U163" s="153"/>
      <c r="V163" s="154"/>
      <c r="W163" s="153"/>
      <c r="X163" s="153"/>
      <c r="Y163" s="154"/>
      <c r="Z163" s="153"/>
      <c r="AA163" s="157"/>
      <c r="AB163" s="158"/>
      <c r="AC163" s="154"/>
      <c r="AD163" s="181"/>
      <c r="AE163" s="153"/>
      <c r="AF163" s="157"/>
      <c r="AG163" s="158"/>
      <c r="AH163" s="182"/>
      <c r="AI163" s="181"/>
      <c r="AJ163" s="153"/>
      <c r="AK163" s="157"/>
      <c r="AL163" s="158"/>
      <c r="AM163" s="182"/>
      <c r="AN163" s="181"/>
      <c r="AO163" s="160"/>
      <c r="AP163" s="154"/>
      <c r="AQ163" s="154"/>
      <c r="AR163" s="153"/>
      <c r="AS163" s="155"/>
      <c r="AT163" s="158"/>
      <c r="AU163" s="182"/>
      <c r="AV163" s="181"/>
      <c r="AW163" s="153"/>
      <c r="AX163" s="156"/>
      <c r="AY163" s="181"/>
      <c r="AZ163" s="352"/>
    </row>
    <row r="164" spans="1:52" ht="21.75" customHeight="1">
      <c r="A164" s="346"/>
      <c r="B164" s="349"/>
      <c r="C164" s="349"/>
      <c r="D164" s="296" t="s">
        <v>284</v>
      </c>
      <c r="E164" s="147">
        <v>93.414000000000001</v>
      </c>
      <c r="F164" s="147">
        <f t="shared" si="325"/>
        <v>93.414000000000001</v>
      </c>
      <c r="G164" s="175">
        <f>F164/E164</f>
        <v>1</v>
      </c>
      <c r="H164" s="168">
        <v>0</v>
      </c>
      <c r="I164" s="168">
        <v>0</v>
      </c>
      <c r="J164" s="168">
        <v>0</v>
      </c>
      <c r="K164" s="153"/>
      <c r="L164" s="153"/>
      <c r="M164" s="154"/>
      <c r="N164" s="153"/>
      <c r="O164" s="153"/>
      <c r="P164" s="181"/>
      <c r="Q164" s="153"/>
      <c r="R164" s="153"/>
      <c r="S164" s="154"/>
      <c r="T164" s="153"/>
      <c r="U164" s="153"/>
      <c r="V164" s="154"/>
      <c r="W164" s="153"/>
      <c r="X164" s="153"/>
      <c r="Y164" s="154"/>
      <c r="Z164" s="153">
        <v>93.414000000000001</v>
      </c>
      <c r="AA164" s="157"/>
      <c r="AB164" s="158"/>
      <c r="AC164" s="266">
        <v>93.414000000000001</v>
      </c>
      <c r="AD164" s="181">
        <f>AC164/Z164</f>
        <v>1</v>
      </c>
      <c r="AE164" s="153"/>
      <c r="AF164" s="157"/>
      <c r="AG164" s="158"/>
      <c r="AH164" s="182"/>
      <c r="AI164" s="181"/>
      <c r="AJ164" s="153"/>
      <c r="AK164" s="157"/>
      <c r="AL164" s="158"/>
      <c r="AM164" s="182"/>
      <c r="AN164" s="181"/>
      <c r="AO164" s="153"/>
      <c r="AP164" s="182"/>
      <c r="AQ164" s="181"/>
      <c r="AR164" s="153"/>
      <c r="AS164" s="157"/>
      <c r="AT164" s="158"/>
      <c r="AU164" s="182"/>
      <c r="AV164" s="181"/>
      <c r="AW164" s="153"/>
      <c r="AX164" s="156"/>
      <c r="AY164" s="159"/>
      <c r="AZ164" s="352"/>
    </row>
    <row r="165" spans="1:52" ht="87.75" customHeight="1">
      <c r="A165" s="346"/>
      <c r="B165" s="349"/>
      <c r="C165" s="349"/>
      <c r="D165" s="296" t="s">
        <v>289</v>
      </c>
      <c r="E165" s="147"/>
      <c r="F165" s="147">
        <f t="shared" ref="F165:F167" si="326">I165+L165+O165+R165+U165+X165+AA165+AF165+AK165+AP165+AS165+AX165</f>
        <v>0</v>
      </c>
      <c r="G165" s="152"/>
      <c r="H165" s="168">
        <v>0</v>
      </c>
      <c r="I165" s="168">
        <v>0</v>
      </c>
      <c r="J165" s="168">
        <v>0</v>
      </c>
      <c r="K165" s="162"/>
      <c r="L165" s="162"/>
      <c r="M165" s="161"/>
      <c r="N165" s="162"/>
      <c r="O165" s="162"/>
      <c r="P165" s="167"/>
      <c r="Q165" s="162"/>
      <c r="R165" s="162"/>
      <c r="S165" s="161"/>
      <c r="T165" s="162"/>
      <c r="U165" s="162"/>
      <c r="V165" s="161"/>
      <c r="W165" s="162"/>
      <c r="X165" s="162"/>
      <c r="Y165" s="161"/>
      <c r="Z165" s="162"/>
      <c r="AA165" s="164"/>
      <c r="AB165" s="165"/>
      <c r="AC165" s="161"/>
      <c r="AD165" s="167"/>
      <c r="AE165" s="162"/>
      <c r="AF165" s="164"/>
      <c r="AG165" s="165"/>
      <c r="AH165" s="185"/>
      <c r="AI165" s="167"/>
      <c r="AJ165" s="162"/>
      <c r="AK165" s="164"/>
      <c r="AL165" s="165"/>
      <c r="AM165" s="185"/>
      <c r="AN165" s="167"/>
      <c r="AO165" s="162"/>
      <c r="AP165" s="185"/>
      <c r="AQ165" s="167"/>
      <c r="AR165" s="162"/>
      <c r="AS165" s="166"/>
      <c r="AT165" s="165"/>
      <c r="AU165" s="185"/>
      <c r="AV165" s="167"/>
      <c r="AW165" s="153"/>
      <c r="AX165" s="163"/>
      <c r="AY165" s="167"/>
      <c r="AZ165" s="352"/>
    </row>
    <row r="166" spans="1:52" ht="21.75" customHeight="1">
      <c r="A166" s="346"/>
      <c r="B166" s="349"/>
      <c r="C166" s="349"/>
      <c r="D166" s="296" t="s">
        <v>285</v>
      </c>
      <c r="E166" s="147">
        <f t="shared" si="324"/>
        <v>0</v>
      </c>
      <c r="F166" s="147">
        <f t="shared" si="326"/>
        <v>0</v>
      </c>
      <c r="G166" s="152"/>
      <c r="H166" s="168">
        <v>0</v>
      </c>
      <c r="I166" s="168">
        <v>0</v>
      </c>
      <c r="J166" s="168">
        <v>0</v>
      </c>
      <c r="K166" s="162"/>
      <c r="L166" s="162"/>
      <c r="M166" s="161"/>
      <c r="N166" s="162"/>
      <c r="O166" s="162"/>
      <c r="P166" s="167"/>
      <c r="Q166" s="162"/>
      <c r="R166" s="162"/>
      <c r="S166" s="161"/>
      <c r="T166" s="162"/>
      <c r="U166" s="162"/>
      <c r="V166" s="161"/>
      <c r="W166" s="162"/>
      <c r="X166" s="162"/>
      <c r="Y166" s="161"/>
      <c r="Z166" s="162"/>
      <c r="AA166" s="164"/>
      <c r="AB166" s="165"/>
      <c r="AC166" s="161"/>
      <c r="AD166" s="167"/>
      <c r="AE166" s="162"/>
      <c r="AF166" s="164"/>
      <c r="AG166" s="165"/>
      <c r="AH166" s="185"/>
      <c r="AI166" s="167"/>
      <c r="AJ166" s="162"/>
      <c r="AK166" s="164"/>
      <c r="AL166" s="165"/>
      <c r="AM166" s="185"/>
      <c r="AN166" s="167"/>
      <c r="AO166" s="162"/>
      <c r="AP166" s="185"/>
      <c r="AQ166" s="167"/>
      <c r="AR166" s="162"/>
      <c r="AS166" s="166"/>
      <c r="AT166" s="165"/>
      <c r="AU166" s="185"/>
      <c r="AV166" s="167"/>
      <c r="AW166" s="162"/>
      <c r="AX166" s="163"/>
      <c r="AY166" s="167"/>
      <c r="AZ166" s="352"/>
    </row>
    <row r="167" spans="1:52" ht="33.75" customHeight="1">
      <c r="A167" s="347"/>
      <c r="B167" s="350"/>
      <c r="C167" s="350"/>
      <c r="D167" s="169" t="s">
        <v>43</v>
      </c>
      <c r="E167" s="147">
        <f t="shared" si="324"/>
        <v>0</v>
      </c>
      <c r="F167" s="147">
        <f t="shared" si="326"/>
        <v>0</v>
      </c>
      <c r="G167" s="170"/>
      <c r="H167" s="168">
        <v>0</v>
      </c>
      <c r="I167" s="168">
        <v>0</v>
      </c>
      <c r="J167" s="168">
        <v>0</v>
      </c>
      <c r="K167" s="148"/>
      <c r="L167" s="148"/>
      <c r="M167" s="171"/>
      <c r="N167" s="148"/>
      <c r="O167" s="148"/>
      <c r="P167" s="173"/>
      <c r="Q167" s="148"/>
      <c r="R167" s="148"/>
      <c r="S167" s="171"/>
      <c r="T167" s="148"/>
      <c r="U167" s="148"/>
      <c r="V167" s="171"/>
      <c r="W167" s="148"/>
      <c r="X167" s="148"/>
      <c r="Y167" s="171"/>
      <c r="Z167" s="148"/>
      <c r="AA167" s="151"/>
      <c r="AB167" s="172"/>
      <c r="AC167" s="171"/>
      <c r="AD167" s="173"/>
      <c r="AE167" s="148"/>
      <c r="AF167" s="151"/>
      <c r="AG167" s="172"/>
      <c r="AH167" s="177"/>
      <c r="AI167" s="173"/>
      <c r="AJ167" s="148"/>
      <c r="AK167" s="151"/>
      <c r="AL167" s="172"/>
      <c r="AM167" s="177"/>
      <c r="AN167" s="173"/>
      <c r="AO167" s="148"/>
      <c r="AP167" s="177"/>
      <c r="AQ167" s="173"/>
      <c r="AR167" s="148"/>
      <c r="AS167" s="149"/>
      <c r="AT167" s="172"/>
      <c r="AU167" s="177"/>
      <c r="AV167" s="173"/>
      <c r="AW167" s="148"/>
      <c r="AX167" s="148"/>
      <c r="AY167" s="173"/>
      <c r="AZ167" s="353"/>
    </row>
    <row r="168" spans="1:52" ht="18.75" customHeight="1">
      <c r="A168" s="345" t="s">
        <v>335</v>
      </c>
      <c r="B168" s="348" t="s">
        <v>391</v>
      </c>
      <c r="C168" s="348" t="s">
        <v>307</v>
      </c>
      <c r="D168" s="174" t="s">
        <v>41</v>
      </c>
      <c r="E168" s="147">
        <f>E169+E170+E171</f>
        <v>326.459</v>
      </c>
      <c r="F168" s="147">
        <f>I168+L168+O168+R168+U168+X168+AC168+AH168+AM168+AP168+AU168+AX168</f>
        <v>320.5</v>
      </c>
      <c r="G168" s="175">
        <f>F168/E168</f>
        <v>0.98174655929228483</v>
      </c>
      <c r="H168" s="168">
        <v>0</v>
      </c>
      <c r="I168" s="168">
        <v>0</v>
      </c>
      <c r="J168" s="168">
        <v>0</v>
      </c>
      <c r="K168" s="168">
        <f t="shared" ref="K168:L168" si="327">K169+K170+K171+K173+K174</f>
        <v>0</v>
      </c>
      <c r="L168" s="168">
        <f t="shared" si="327"/>
        <v>0</v>
      </c>
      <c r="M168" s="168"/>
      <c r="N168" s="168">
        <f t="shared" ref="N168:O168" si="328">N169+N170+N171+N173+N174</f>
        <v>0</v>
      </c>
      <c r="O168" s="168">
        <f t="shared" si="328"/>
        <v>0</v>
      </c>
      <c r="P168" s="168"/>
      <c r="Q168" s="168">
        <f t="shared" ref="Q168:R168" si="329">Q169+Q170+Q171+Q173+Q174</f>
        <v>0</v>
      </c>
      <c r="R168" s="168">
        <f t="shared" si="329"/>
        <v>0</v>
      </c>
      <c r="S168" s="168">
        <v>0</v>
      </c>
      <c r="T168" s="168">
        <f t="shared" ref="T168:U168" si="330">T169+T170+T171+T173+T174</f>
        <v>0</v>
      </c>
      <c r="U168" s="168">
        <f t="shared" si="330"/>
        <v>0</v>
      </c>
      <c r="V168" s="168"/>
      <c r="W168" s="168">
        <f t="shared" ref="W168:X168" si="331">W169+W170+W171+W173+W174</f>
        <v>0</v>
      </c>
      <c r="X168" s="168">
        <f t="shared" si="331"/>
        <v>0</v>
      </c>
      <c r="Y168" s="168"/>
      <c r="Z168" s="168">
        <f t="shared" ref="Z168:AC168" si="332">Z169+Z170+Z171+Z173+Z174</f>
        <v>0</v>
      </c>
      <c r="AA168" s="168">
        <f t="shared" si="332"/>
        <v>0</v>
      </c>
      <c r="AB168" s="168">
        <f t="shared" si="332"/>
        <v>0</v>
      </c>
      <c r="AC168" s="168">
        <f t="shared" si="332"/>
        <v>0</v>
      </c>
      <c r="AD168" s="168"/>
      <c r="AE168" s="168">
        <f t="shared" ref="AE168:AH168" si="333">AE169+AE170+AE171+AE173+AE174</f>
        <v>0</v>
      </c>
      <c r="AF168" s="168">
        <f t="shared" si="333"/>
        <v>0</v>
      </c>
      <c r="AG168" s="168">
        <f t="shared" si="333"/>
        <v>0</v>
      </c>
      <c r="AH168" s="168">
        <f t="shared" si="333"/>
        <v>0</v>
      </c>
      <c r="AI168" s="168"/>
      <c r="AJ168" s="219">
        <f t="shared" ref="AJ168:AM168" si="334">AJ169+AJ170+AJ171+AJ173+AJ174</f>
        <v>320.5</v>
      </c>
      <c r="AK168" s="219">
        <f t="shared" si="334"/>
        <v>0</v>
      </c>
      <c r="AL168" s="219">
        <f t="shared" si="334"/>
        <v>0</v>
      </c>
      <c r="AM168" s="219">
        <f t="shared" si="334"/>
        <v>320.5</v>
      </c>
      <c r="AN168" s="210">
        <f>AM168/AJ168</f>
        <v>1</v>
      </c>
      <c r="AO168" s="168">
        <f t="shared" ref="AO168:AP168" si="335">AO169+AO170+AO171+AO173+AO174</f>
        <v>0</v>
      </c>
      <c r="AP168" s="168">
        <f t="shared" si="335"/>
        <v>0</v>
      </c>
      <c r="AQ168" s="168"/>
      <c r="AR168" s="168"/>
      <c r="AS168" s="168">
        <f t="shared" ref="AS168:AU168" si="336">AS169+AS170+AS171+AS173+AS174</f>
        <v>0</v>
      </c>
      <c r="AT168" s="168">
        <f t="shared" si="336"/>
        <v>0</v>
      </c>
      <c r="AU168" s="168">
        <f t="shared" si="336"/>
        <v>0</v>
      </c>
      <c r="AV168" s="168"/>
      <c r="AW168" s="168">
        <f t="shared" ref="AW168:AX168" si="337">AW169+AW170+AW171+AW173+AW174</f>
        <v>5.9590000000000032</v>
      </c>
      <c r="AX168" s="168">
        <f t="shared" si="337"/>
        <v>0</v>
      </c>
      <c r="AY168" s="168">
        <f>AX168/AW168*100</f>
        <v>0</v>
      </c>
      <c r="AZ168" s="351"/>
    </row>
    <row r="169" spans="1:52" ht="31.2">
      <c r="A169" s="346"/>
      <c r="B169" s="349"/>
      <c r="C169" s="349"/>
      <c r="D169" s="176" t="s">
        <v>37</v>
      </c>
      <c r="E169" s="147">
        <f t="shared" ref="E169:E174" si="338">H169+K169+N169+Q169+T169+W169+Z169+AE169+AJ169+AO169+AR169+AW169</f>
        <v>0</v>
      </c>
      <c r="F169" s="147">
        <f t="shared" ref="F169:F171" si="339">I169+L169+O169+R169+U169+X169+AC169+AH169+AM169+AP169+AU169+AX169</f>
        <v>0</v>
      </c>
      <c r="G169" s="170"/>
      <c r="H169" s="168">
        <v>0</v>
      </c>
      <c r="I169" s="168">
        <v>0</v>
      </c>
      <c r="J169" s="168">
        <v>0</v>
      </c>
      <c r="K169" s="148"/>
      <c r="L169" s="148"/>
      <c r="M169" s="171"/>
      <c r="N169" s="148"/>
      <c r="O169" s="148"/>
      <c r="P169" s="173"/>
      <c r="Q169" s="148"/>
      <c r="R169" s="148"/>
      <c r="S169" s="171"/>
      <c r="T169" s="148"/>
      <c r="U169" s="148"/>
      <c r="V169" s="171"/>
      <c r="W169" s="148"/>
      <c r="X169" s="148"/>
      <c r="Y169" s="171"/>
      <c r="Z169" s="148"/>
      <c r="AA169" s="151"/>
      <c r="AB169" s="172"/>
      <c r="AC169" s="171"/>
      <c r="AD169" s="173"/>
      <c r="AE169" s="148"/>
      <c r="AF169" s="151"/>
      <c r="AG169" s="172"/>
      <c r="AH169" s="177"/>
      <c r="AI169" s="173"/>
      <c r="AJ169" s="279"/>
      <c r="AK169" s="289"/>
      <c r="AL169" s="290"/>
      <c r="AM169" s="285"/>
      <c r="AN169" s="173"/>
      <c r="AO169" s="178"/>
      <c r="AP169" s="148"/>
      <c r="AQ169" s="148"/>
      <c r="AR169" s="148"/>
      <c r="AS169" s="149"/>
      <c r="AT169" s="172"/>
      <c r="AU169" s="177"/>
      <c r="AV169" s="173"/>
      <c r="AW169" s="148"/>
      <c r="AX169" s="150"/>
      <c r="AY169" s="173"/>
      <c r="AZ169" s="352"/>
    </row>
    <row r="170" spans="1:52" ht="64.5" customHeight="1">
      <c r="A170" s="346"/>
      <c r="B170" s="349"/>
      <c r="C170" s="349"/>
      <c r="D170" s="179" t="s">
        <v>2</v>
      </c>
      <c r="E170" s="147">
        <f t="shared" si="338"/>
        <v>0</v>
      </c>
      <c r="F170" s="147">
        <f t="shared" si="339"/>
        <v>0</v>
      </c>
      <c r="G170" s="180"/>
      <c r="H170" s="168">
        <v>0</v>
      </c>
      <c r="I170" s="168">
        <v>0</v>
      </c>
      <c r="J170" s="168">
        <v>0</v>
      </c>
      <c r="K170" s="153"/>
      <c r="L170" s="153"/>
      <c r="M170" s="154"/>
      <c r="N170" s="153"/>
      <c r="O170" s="153"/>
      <c r="P170" s="181"/>
      <c r="Q170" s="153"/>
      <c r="R170" s="153"/>
      <c r="S170" s="154"/>
      <c r="T170" s="153"/>
      <c r="U170" s="153"/>
      <c r="V170" s="154"/>
      <c r="W170" s="153"/>
      <c r="X170" s="153"/>
      <c r="Y170" s="154"/>
      <c r="Z170" s="153"/>
      <c r="AA170" s="157"/>
      <c r="AB170" s="158"/>
      <c r="AC170" s="154"/>
      <c r="AD170" s="181"/>
      <c r="AE170" s="153"/>
      <c r="AF170" s="157"/>
      <c r="AG170" s="158"/>
      <c r="AH170" s="182"/>
      <c r="AI170" s="181"/>
      <c r="AJ170" s="267"/>
      <c r="AK170" s="291"/>
      <c r="AL170" s="292"/>
      <c r="AM170" s="284"/>
      <c r="AN170" s="181"/>
      <c r="AO170" s="160"/>
      <c r="AP170" s="154"/>
      <c r="AQ170" s="154"/>
      <c r="AR170" s="153"/>
      <c r="AS170" s="155"/>
      <c r="AT170" s="158"/>
      <c r="AU170" s="182"/>
      <c r="AV170" s="181"/>
      <c r="AW170" s="153"/>
      <c r="AX170" s="156"/>
      <c r="AY170" s="181"/>
      <c r="AZ170" s="352"/>
    </row>
    <row r="171" spans="1:52" ht="21.75" customHeight="1">
      <c r="A171" s="346"/>
      <c r="B171" s="349"/>
      <c r="C171" s="349"/>
      <c r="D171" s="296" t="s">
        <v>284</v>
      </c>
      <c r="E171" s="147">
        <f>326.459</f>
        <v>326.459</v>
      </c>
      <c r="F171" s="147">
        <f t="shared" si="339"/>
        <v>320.5</v>
      </c>
      <c r="G171" s="175">
        <f>F171/E171</f>
        <v>0.98174655929228483</v>
      </c>
      <c r="H171" s="168">
        <v>0</v>
      </c>
      <c r="I171" s="168">
        <v>0</v>
      </c>
      <c r="J171" s="168">
        <v>0</v>
      </c>
      <c r="K171" s="153"/>
      <c r="L171" s="153"/>
      <c r="M171" s="154"/>
      <c r="N171" s="153"/>
      <c r="O171" s="153"/>
      <c r="P171" s="181"/>
      <c r="Q171" s="153"/>
      <c r="R171" s="153"/>
      <c r="S171" s="154"/>
      <c r="T171" s="153"/>
      <c r="U171" s="153"/>
      <c r="V171" s="154"/>
      <c r="W171" s="153"/>
      <c r="X171" s="153"/>
      <c r="Y171" s="154"/>
      <c r="Z171" s="153"/>
      <c r="AA171" s="157"/>
      <c r="AB171" s="158"/>
      <c r="AC171" s="154"/>
      <c r="AD171" s="181"/>
      <c r="AE171" s="153"/>
      <c r="AF171" s="157"/>
      <c r="AG171" s="158"/>
      <c r="AH171" s="182"/>
      <c r="AI171" s="181"/>
      <c r="AJ171" s="267">
        <v>320.5</v>
      </c>
      <c r="AK171" s="291"/>
      <c r="AL171" s="292"/>
      <c r="AM171" s="284">
        <v>320.5</v>
      </c>
      <c r="AN171" s="181">
        <f>AM171/AJ171</f>
        <v>1</v>
      </c>
      <c r="AO171" s="153"/>
      <c r="AP171" s="182"/>
      <c r="AQ171" s="181"/>
      <c r="AR171" s="153"/>
      <c r="AS171" s="157"/>
      <c r="AT171" s="158"/>
      <c r="AU171" s="182"/>
      <c r="AV171" s="181"/>
      <c r="AW171" s="153">
        <f>E171-AM171</f>
        <v>5.9590000000000032</v>
      </c>
      <c r="AX171" s="156"/>
      <c r="AY171" s="159"/>
      <c r="AZ171" s="352"/>
    </row>
    <row r="172" spans="1:52" ht="87.75" customHeight="1">
      <c r="A172" s="346"/>
      <c r="B172" s="349"/>
      <c r="C172" s="349"/>
      <c r="D172" s="296" t="s">
        <v>289</v>
      </c>
      <c r="E172" s="147"/>
      <c r="F172" s="147">
        <f t="shared" ref="F172:F174" si="340">I172+L172+O172+R172+U172+X172+AA172+AF172+AK172+AP172+AS172+AX172</f>
        <v>0</v>
      </c>
      <c r="G172" s="152"/>
      <c r="H172" s="168">
        <v>0</v>
      </c>
      <c r="I172" s="168">
        <v>0</v>
      </c>
      <c r="J172" s="168">
        <v>0</v>
      </c>
      <c r="K172" s="162"/>
      <c r="L172" s="162"/>
      <c r="M172" s="161"/>
      <c r="N172" s="162"/>
      <c r="O172" s="162"/>
      <c r="P172" s="167"/>
      <c r="Q172" s="162"/>
      <c r="R172" s="162"/>
      <c r="S172" s="161"/>
      <c r="T172" s="162"/>
      <c r="U172" s="162"/>
      <c r="V172" s="161"/>
      <c r="W172" s="162"/>
      <c r="X172" s="162"/>
      <c r="Y172" s="161"/>
      <c r="Z172" s="162"/>
      <c r="AA172" s="164"/>
      <c r="AB172" s="165"/>
      <c r="AC172" s="161"/>
      <c r="AD172" s="167"/>
      <c r="AE172" s="162"/>
      <c r="AF172" s="164"/>
      <c r="AG172" s="165"/>
      <c r="AH172" s="185"/>
      <c r="AI172" s="167"/>
      <c r="AJ172" s="162"/>
      <c r="AK172" s="164"/>
      <c r="AL172" s="165"/>
      <c r="AM172" s="185"/>
      <c r="AN172" s="167"/>
      <c r="AO172" s="162"/>
      <c r="AP172" s="185"/>
      <c r="AQ172" s="167"/>
      <c r="AR172" s="162"/>
      <c r="AS172" s="166"/>
      <c r="AT172" s="165"/>
      <c r="AU172" s="185"/>
      <c r="AV172" s="167"/>
      <c r="AW172" s="153"/>
      <c r="AX172" s="163"/>
      <c r="AY172" s="167"/>
      <c r="AZ172" s="352"/>
    </row>
    <row r="173" spans="1:52" ht="21.75" customHeight="1">
      <c r="A173" s="346"/>
      <c r="B173" s="349"/>
      <c r="C173" s="349"/>
      <c r="D173" s="296" t="s">
        <v>285</v>
      </c>
      <c r="E173" s="147">
        <f t="shared" si="338"/>
        <v>0</v>
      </c>
      <c r="F173" s="147">
        <f t="shared" si="340"/>
        <v>0</v>
      </c>
      <c r="G173" s="152"/>
      <c r="H173" s="168">
        <v>0</v>
      </c>
      <c r="I173" s="168">
        <v>0</v>
      </c>
      <c r="J173" s="168">
        <v>0</v>
      </c>
      <c r="K173" s="162"/>
      <c r="L173" s="162"/>
      <c r="M173" s="161"/>
      <c r="N173" s="162"/>
      <c r="O173" s="162"/>
      <c r="P173" s="167"/>
      <c r="Q173" s="162"/>
      <c r="R173" s="162"/>
      <c r="S173" s="161"/>
      <c r="T173" s="162"/>
      <c r="U173" s="162"/>
      <c r="V173" s="161"/>
      <c r="W173" s="162"/>
      <c r="X173" s="162"/>
      <c r="Y173" s="161"/>
      <c r="Z173" s="162"/>
      <c r="AA173" s="164"/>
      <c r="AB173" s="165"/>
      <c r="AC173" s="161"/>
      <c r="AD173" s="167"/>
      <c r="AE173" s="162"/>
      <c r="AF173" s="164"/>
      <c r="AG173" s="165"/>
      <c r="AH173" s="185"/>
      <c r="AI173" s="167"/>
      <c r="AJ173" s="162"/>
      <c r="AK173" s="164"/>
      <c r="AL173" s="165"/>
      <c r="AM173" s="185"/>
      <c r="AN173" s="167"/>
      <c r="AO173" s="162"/>
      <c r="AP173" s="185"/>
      <c r="AQ173" s="167"/>
      <c r="AR173" s="162"/>
      <c r="AS173" s="166"/>
      <c r="AT173" s="165"/>
      <c r="AU173" s="185"/>
      <c r="AV173" s="167"/>
      <c r="AW173" s="162"/>
      <c r="AX173" s="163"/>
      <c r="AY173" s="167"/>
      <c r="AZ173" s="352"/>
    </row>
    <row r="174" spans="1:52" ht="33.75" customHeight="1">
      <c r="A174" s="347"/>
      <c r="B174" s="350"/>
      <c r="C174" s="350"/>
      <c r="D174" s="169" t="s">
        <v>43</v>
      </c>
      <c r="E174" s="147">
        <f t="shared" si="338"/>
        <v>0</v>
      </c>
      <c r="F174" s="147">
        <f t="shared" si="340"/>
        <v>0</v>
      </c>
      <c r="G174" s="170"/>
      <c r="H174" s="168">
        <v>0</v>
      </c>
      <c r="I174" s="168">
        <v>0</v>
      </c>
      <c r="J174" s="168">
        <v>0</v>
      </c>
      <c r="K174" s="148"/>
      <c r="L174" s="148"/>
      <c r="M174" s="171"/>
      <c r="N174" s="148"/>
      <c r="O174" s="148"/>
      <c r="P174" s="173"/>
      <c r="Q174" s="148"/>
      <c r="R174" s="148"/>
      <c r="S174" s="171"/>
      <c r="T174" s="148"/>
      <c r="U174" s="148"/>
      <c r="V174" s="171"/>
      <c r="W174" s="148"/>
      <c r="X174" s="148"/>
      <c r="Y174" s="171"/>
      <c r="Z174" s="148"/>
      <c r="AA174" s="151"/>
      <c r="AB174" s="172"/>
      <c r="AC174" s="171"/>
      <c r="AD174" s="173"/>
      <c r="AE174" s="148"/>
      <c r="AF174" s="151"/>
      <c r="AG174" s="172"/>
      <c r="AH174" s="177"/>
      <c r="AI174" s="173"/>
      <c r="AJ174" s="148"/>
      <c r="AK174" s="151"/>
      <c r="AL174" s="172"/>
      <c r="AM174" s="177"/>
      <c r="AN174" s="173"/>
      <c r="AO174" s="148"/>
      <c r="AP174" s="177"/>
      <c r="AQ174" s="173"/>
      <c r="AR174" s="148"/>
      <c r="AS174" s="149"/>
      <c r="AT174" s="172"/>
      <c r="AU174" s="177"/>
      <c r="AV174" s="173"/>
      <c r="AW174" s="148"/>
      <c r="AX174" s="148"/>
      <c r="AY174" s="173"/>
      <c r="AZ174" s="353"/>
    </row>
    <row r="175" spans="1:52" ht="18.75" customHeight="1">
      <c r="A175" s="345" t="s">
        <v>331</v>
      </c>
      <c r="B175" s="348" t="s">
        <v>392</v>
      </c>
      <c r="C175" s="348" t="s">
        <v>307</v>
      </c>
      <c r="D175" s="174" t="s">
        <v>41</v>
      </c>
      <c r="E175" s="147">
        <f>E176+E177+E178</f>
        <v>555</v>
      </c>
      <c r="F175" s="147">
        <f>I175+L175+O175+R175+U175+X175+AC175+AH175+AM175+AP175+AU175+AX175</f>
        <v>555</v>
      </c>
      <c r="G175" s="175">
        <f>F175/E175</f>
        <v>1</v>
      </c>
      <c r="H175" s="168">
        <v>0</v>
      </c>
      <c r="I175" s="168">
        <v>0</v>
      </c>
      <c r="J175" s="168">
        <v>0</v>
      </c>
      <c r="K175" s="168">
        <f>K178+K177+K176</f>
        <v>537.48400000000004</v>
      </c>
      <c r="L175" s="168">
        <f>L178+L177+L176</f>
        <v>537.48400000000004</v>
      </c>
      <c r="M175" s="210">
        <f>L175/K175</f>
        <v>1</v>
      </c>
      <c r="N175" s="168">
        <f t="shared" ref="N175:O175" si="341">N176+N177+N178+N180+N181</f>
        <v>0</v>
      </c>
      <c r="O175" s="168">
        <f t="shared" si="341"/>
        <v>0</v>
      </c>
      <c r="P175" s="168"/>
      <c r="Q175" s="168">
        <f t="shared" ref="Q175:R175" si="342">Q176+Q177+Q178+Q180+Q181</f>
        <v>0</v>
      </c>
      <c r="R175" s="168">
        <f t="shared" si="342"/>
        <v>0</v>
      </c>
      <c r="S175" s="168">
        <v>0</v>
      </c>
      <c r="T175" s="168">
        <f t="shared" ref="T175:U175" si="343">T176+T177+T178+T180+T181</f>
        <v>0</v>
      </c>
      <c r="U175" s="168">
        <f t="shared" si="343"/>
        <v>0</v>
      </c>
      <c r="V175" s="168"/>
      <c r="W175" s="168">
        <f t="shared" ref="W175:X175" si="344">W176+W177+W178+W180+W181</f>
        <v>0</v>
      </c>
      <c r="X175" s="168">
        <f t="shared" si="344"/>
        <v>0</v>
      </c>
      <c r="Y175" s="168"/>
      <c r="Z175" s="168"/>
      <c r="AA175" s="168">
        <f t="shared" ref="AA175:AC175" si="345">AA176+AA177+AA178+AA180+AA181</f>
        <v>0</v>
      </c>
      <c r="AB175" s="168">
        <f t="shared" si="345"/>
        <v>0</v>
      </c>
      <c r="AC175" s="168">
        <f t="shared" si="345"/>
        <v>0</v>
      </c>
      <c r="AD175" s="168"/>
      <c r="AE175" s="168">
        <f>AE178</f>
        <v>17.515999999999998</v>
      </c>
      <c r="AF175" s="168">
        <f t="shared" ref="AF175:AG175" si="346">AF176+AF177+AF178+AF180+AF181</f>
        <v>0</v>
      </c>
      <c r="AG175" s="168">
        <f t="shared" si="346"/>
        <v>0</v>
      </c>
      <c r="AH175" s="219">
        <f>AH178</f>
        <v>17.515999999999998</v>
      </c>
      <c r="AI175" s="210">
        <f>AH175/AE175</f>
        <v>1</v>
      </c>
      <c r="AJ175" s="168">
        <f t="shared" ref="AJ175:AM175" si="347">AJ176+AJ177+AJ178+AJ180+AJ181</f>
        <v>0</v>
      </c>
      <c r="AK175" s="168">
        <f t="shared" si="347"/>
        <v>0</v>
      </c>
      <c r="AL175" s="168">
        <f t="shared" si="347"/>
        <v>0</v>
      </c>
      <c r="AM175" s="168">
        <f t="shared" si="347"/>
        <v>0</v>
      </c>
      <c r="AN175" s="168"/>
      <c r="AO175" s="168">
        <f t="shared" ref="AO175:AP175" si="348">AO176+AO177+AO178+AO180+AO181</f>
        <v>0</v>
      </c>
      <c r="AP175" s="168">
        <f t="shared" si="348"/>
        <v>0</v>
      </c>
      <c r="AQ175" s="168"/>
      <c r="AR175" s="168">
        <f t="shared" ref="AR175:AU175" si="349">AR176+AR177+AR178+AR180+AR181</f>
        <v>0</v>
      </c>
      <c r="AS175" s="168">
        <f t="shared" si="349"/>
        <v>0</v>
      </c>
      <c r="AT175" s="168">
        <f t="shared" si="349"/>
        <v>0</v>
      </c>
      <c r="AU175" s="168">
        <f t="shared" si="349"/>
        <v>0</v>
      </c>
      <c r="AV175" s="168"/>
      <c r="AW175" s="168"/>
      <c r="AX175" s="168">
        <f t="shared" ref="AX175" si="350">AX176+AX177+AX178+AX180+AX181</f>
        <v>0</v>
      </c>
      <c r="AY175" s="168"/>
      <c r="AZ175" s="351"/>
    </row>
    <row r="176" spans="1:52" ht="31.2">
      <c r="A176" s="346"/>
      <c r="B176" s="349"/>
      <c r="C176" s="349"/>
      <c r="D176" s="176" t="s">
        <v>37</v>
      </c>
      <c r="E176" s="147"/>
      <c r="F176" s="147">
        <f t="shared" ref="F176:F177" si="351">I176+L176+O176+R176+U176+X176+AC176+AH176+AM176+AP176+AU176+AX176</f>
        <v>0</v>
      </c>
      <c r="G176" s="170"/>
      <c r="H176" s="168">
        <v>0</v>
      </c>
      <c r="I176" s="168">
        <v>0</v>
      </c>
      <c r="J176" s="168">
        <v>0</v>
      </c>
      <c r="K176" s="148"/>
      <c r="L176" s="148"/>
      <c r="M176" s="171"/>
      <c r="N176" s="148"/>
      <c r="O176" s="148"/>
      <c r="P176" s="173"/>
      <c r="Q176" s="148"/>
      <c r="R176" s="148"/>
      <c r="S176" s="171"/>
      <c r="T176" s="148"/>
      <c r="U176" s="148"/>
      <c r="V176" s="171"/>
      <c r="W176" s="148"/>
      <c r="X176" s="148"/>
      <c r="Y176" s="171"/>
      <c r="Z176" s="148"/>
      <c r="AA176" s="151"/>
      <c r="AB176" s="172"/>
      <c r="AC176" s="171"/>
      <c r="AD176" s="173"/>
      <c r="AE176" s="148"/>
      <c r="AF176" s="151"/>
      <c r="AG176" s="172"/>
      <c r="AH176" s="285"/>
      <c r="AI176" s="173"/>
      <c r="AJ176" s="148"/>
      <c r="AK176" s="151"/>
      <c r="AL176" s="172"/>
      <c r="AM176" s="177"/>
      <c r="AN176" s="173"/>
      <c r="AO176" s="178"/>
      <c r="AP176" s="148"/>
      <c r="AQ176" s="148"/>
      <c r="AR176" s="148"/>
      <c r="AS176" s="149"/>
      <c r="AT176" s="172"/>
      <c r="AU176" s="177"/>
      <c r="AV176" s="173"/>
      <c r="AW176" s="148"/>
      <c r="AX176" s="150"/>
      <c r="AY176" s="173"/>
      <c r="AZ176" s="352"/>
    </row>
    <row r="177" spans="1:52" ht="64.5" customHeight="1">
      <c r="A177" s="346"/>
      <c r="B177" s="349"/>
      <c r="C177" s="349"/>
      <c r="D177" s="179" t="s">
        <v>2</v>
      </c>
      <c r="E177" s="147"/>
      <c r="F177" s="147">
        <f t="shared" si="351"/>
        <v>0</v>
      </c>
      <c r="G177" s="180"/>
      <c r="H177" s="168">
        <v>0</v>
      </c>
      <c r="I177" s="168">
        <v>0</v>
      </c>
      <c r="J177" s="168">
        <v>0</v>
      </c>
      <c r="K177" s="153"/>
      <c r="L177" s="153"/>
      <c r="M177" s="154"/>
      <c r="N177" s="153"/>
      <c r="O177" s="153"/>
      <c r="P177" s="181"/>
      <c r="Q177" s="153"/>
      <c r="R177" s="153"/>
      <c r="S177" s="154"/>
      <c r="T177" s="153"/>
      <c r="U177" s="153"/>
      <c r="V177" s="154"/>
      <c r="W177" s="153"/>
      <c r="X177" s="153"/>
      <c r="Y177" s="154"/>
      <c r="Z177" s="153"/>
      <c r="AA177" s="157"/>
      <c r="AB177" s="158"/>
      <c r="AC177" s="154"/>
      <c r="AD177" s="181"/>
      <c r="AE177" s="153"/>
      <c r="AF177" s="157"/>
      <c r="AG177" s="158"/>
      <c r="AH177" s="284"/>
      <c r="AI177" s="181"/>
      <c r="AJ177" s="153"/>
      <c r="AK177" s="157"/>
      <c r="AL177" s="158"/>
      <c r="AM177" s="182"/>
      <c r="AN177" s="181"/>
      <c r="AO177" s="160"/>
      <c r="AP177" s="154"/>
      <c r="AQ177" s="154"/>
      <c r="AR177" s="153"/>
      <c r="AS177" s="155"/>
      <c r="AT177" s="158"/>
      <c r="AU177" s="182"/>
      <c r="AV177" s="181"/>
      <c r="AW177" s="153"/>
      <c r="AX177" s="156"/>
      <c r="AY177" s="181"/>
      <c r="AZ177" s="352"/>
    </row>
    <row r="178" spans="1:52" ht="21.75" customHeight="1">
      <c r="A178" s="346"/>
      <c r="B178" s="349"/>
      <c r="C178" s="349"/>
      <c r="D178" s="296" t="s">
        <v>284</v>
      </c>
      <c r="E178" s="147">
        <f>150.36674+E181</f>
        <v>555</v>
      </c>
      <c r="F178" s="147">
        <f>L178+AH178</f>
        <v>555</v>
      </c>
      <c r="G178" s="168">
        <f>F178/E178*100</f>
        <v>100</v>
      </c>
      <c r="H178" s="168">
        <v>0</v>
      </c>
      <c r="I178" s="168">
        <v>0</v>
      </c>
      <c r="J178" s="168">
        <v>0</v>
      </c>
      <c r="K178" s="286">
        <f>132.85074+K181</f>
        <v>537.48400000000004</v>
      </c>
      <c r="L178" s="286">
        <f>132.85074+L181</f>
        <v>537.48400000000004</v>
      </c>
      <c r="M178" s="210">
        <f>L178/K178</f>
        <v>1</v>
      </c>
      <c r="N178" s="153"/>
      <c r="O178" s="153"/>
      <c r="P178" s="181"/>
      <c r="Q178" s="153"/>
      <c r="R178" s="153"/>
      <c r="S178" s="154"/>
      <c r="T178" s="153"/>
      <c r="U178" s="153"/>
      <c r="V178" s="154"/>
      <c r="W178" s="153"/>
      <c r="X178" s="153"/>
      <c r="Y178" s="154"/>
      <c r="Z178" s="153"/>
      <c r="AA178" s="157"/>
      <c r="AB178" s="158"/>
      <c r="AC178" s="154"/>
      <c r="AD178" s="181"/>
      <c r="AE178" s="153">
        <v>17.515999999999998</v>
      </c>
      <c r="AF178" s="157"/>
      <c r="AG178" s="158"/>
      <c r="AH178" s="284">
        <v>17.515999999999998</v>
      </c>
      <c r="AI178" s="181">
        <f>AH178/AE178</f>
        <v>1</v>
      </c>
      <c r="AJ178" s="153"/>
      <c r="AK178" s="157"/>
      <c r="AL178" s="158"/>
      <c r="AM178" s="182"/>
      <c r="AN178" s="181"/>
      <c r="AO178" s="153"/>
      <c r="AP178" s="182"/>
      <c r="AQ178" s="181"/>
      <c r="AR178" s="153"/>
      <c r="AS178" s="157"/>
      <c r="AT178" s="158"/>
      <c r="AU178" s="182"/>
      <c r="AV178" s="181"/>
      <c r="AW178" s="153"/>
      <c r="AX178" s="156"/>
      <c r="AY178" s="159"/>
      <c r="AZ178" s="352"/>
    </row>
    <row r="179" spans="1:52" ht="87.75" customHeight="1">
      <c r="A179" s="346"/>
      <c r="B179" s="349"/>
      <c r="C179" s="349"/>
      <c r="D179" s="296" t="s">
        <v>289</v>
      </c>
      <c r="E179" s="147"/>
      <c r="F179" s="147">
        <f t="shared" ref="F179:F180" si="352">I179+L179+O179+R179+U179+X179+AA179+AF179+AK179+AP179+AS179+AX179</f>
        <v>0</v>
      </c>
      <c r="G179" s="152"/>
      <c r="H179" s="168">
        <v>0</v>
      </c>
      <c r="I179" s="168">
        <v>0</v>
      </c>
      <c r="J179" s="168">
        <v>0</v>
      </c>
      <c r="K179" s="162"/>
      <c r="L179" s="162"/>
      <c r="M179" s="161"/>
      <c r="N179" s="162"/>
      <c r="O179" s="162"/>
      <c r="P179" s="167"/>
      <c r="Q179" s="162"/>
      <c r="R179" s="162"/>
      <c r="S179" s="161"/>
      <c r="T179" s="162"/>
      <c r="U179" s="162"/>
      <c r="V179" s="161"/>
      <c r="W179" s="162"/>
      <c r="X179" s="162"/>
      <c r="Y179" s="161"/>
      <c r="Z179" s="162"/>
      <c r="AA179" s="164"/>
      <c r="AB179" s="165"/>
      <c r="AC179" s="161"/>
      <c r="AD179" s="167"/>
      <c r="AE179" s="162"/>
      <c r="AF179" s="164"/>
      <c r="AG179" s="165"/>
      <c r="AH179" s="287"/>
      <c r="AI179" s="167"/>
      <c r="AJ179" s="162"/>
      <c r="AK179" s="164"/>
      <c r="AL179" s="165"/>
      <c r="AM179" s="185"/>
      <c r="AN179" s="167"/>
      <c r="AO179" s="162"/>
      <c r="AP179" s="185"/>
      <c r="AQ179" s="167"/>
      <c r="AR179" s="162"/>
      <c r="AS179" s="166"/>
      <c r="AT179" s="165"/>
      <c r="AU179" s="185"/>
      <c r="AV179" s="167"/>
      <c r="AW179" s="153"/>
      <c r="AX179" s="163"/>
      <c r="AY179" s="167"/>
      <c r="AZ179" s="352"/>
    </row>
    <row r="180" spans="1:52" ht="21.75" customHeight="1">
      <c r="A180" s="346"/>
      <c r="B180" s="349"/>
      <c r="C180" s="349"/>
      <c r="D180" s="296" t="s">
        <v>285</v>
      </c>
      <c r="E180" s="147"/>
      <c r="F180" s="147">
        <f t="shared" si="352"/>
        <v>0</v>
      </c>
      <c r="G180" s="152"/>
      <c r="H180" s="168">
        <v>0</v>
      </c>
      <c r="I180" s="168">
        <v>0</v>
      </c>
      <c r="J180" s="168">
        <v>0</v>
      </c>
      <c r="K180" s="148"/>
      <c r="L180" s="148"/>
      <c r="M180" s="161"/>
      <c r="N180" s="162"/>
      <c r="O180" s="162"/>
      <c r="P180" s="167"/>
      <c r="Q180" s="162"/>
      <c r="R180" s="162"/>
      <c r="S180" s="161"/>
      <c r="T180" s="162"/>
      <c r="U180" s="162"/>
      <c r="V180" s="161"/>
      <c r="W180" s="162"/>
      <c r="X180" s="162"/>
      <c r="Y180" s="161"/>
      <c r="Z180" s="162"/>
      <c r="AA180" s="164"/>
      <c r="AB180" s="165"/>
      <c r="AC180" s="161"/>
      <c r="AD180" s="167"/>
      <c r="AE180" s="162"/>
      <c r="AF180" s="164"/>
      <c r="AG180" s="165"/>
      <c r="AH180" s="287"/>
      <c r="AI180" s="167"/>
      <c r="AJ180" s="162"/>
      <c r="AK180" s="164"/>
      <c r="AL180" s="165"/>
      <c r="AM180" s="185"/>
      <c r="AN180" s="167"/>
      <c r="AO180" s="162"/>
      <c r="AP180" s="185"/>
      <c r="AQ180" s="167"/>
      <c r="AR180" s="162"/>
      <c r="AS180" s="166"/>
      <c r="AT180" s="165"/>
      <c r="AU180" s="185"/>
      <c r="AV180" s="167"/>
      <c r="AW180" s="162"/>
      <c r="AX180" s="163"/>
      <c r="AY180" s="167"/>
      <c r="AZ180" s="352"/>
    </row>
    <row r="181" spans="1:52" ht="33.75" customHeight="1">
      <c r="A181" s="347"/>
      <c r="B181" s="350"/>
      <c r="C181" s="350"/>
      <c r="D181" s="169" t="s">
        <v>43</v>
      </c>
      <c r="E181" s="147">
        <f>404.63326</f>
        <v>404.63326000000001</v>
      </c>
      <c r="F181" s="147">
        <f>I181+L181+O181+R181+U181+X181+AC181+AH181+AM181+AP181+AU181+AX181</f>
        <v>404.63326000000001</v>
      </c>
      <c r="G181" s="170"/>
      <c r="H181" s="168">
        <v>0</v>
      </c>
      <c r="I181" s="168">
        <v>0</v>
      </c>
      <c r="J181" s="168">
        <v>0</v>
      </c>
      <c r="K181" s="147">
        <f>404.63326</f>
        <v>404.63326000000001</v>
      </c>
      <c r="L181" s="147">
        <f>404.63326</f>
        <v>404.63326000000001</v>
      </c>
      <c r="M181" s="210">
        <f>L181/K181</f>
        <v>1</v>
      </c>
      <c r="N181" s="148"/>
      <c r="O181" s="148"/>
      <c r="P181" s="173"/>
      <c r="Q181" s="148"/>
      <c r="R181" s="148"/>
      <c r="S181" s="171"/>
      <c r="T181" s="148"/>
      <c r="U181" s="148"/>
      <c r="V181" s="171"/>
      <c r="W181" s="148"/>
      <c r="X181" s="148"/>
      <c r="Y181" s="171"/>
      <c r="Z181" s="148"/>
      <c r="AA181" s="151"/>
      <c r="AB181" s="172"/>
      <c r="AC181" s="171"/>
      <c r="AD181" s="173"/>
      <c r="AE181" s="148"/>
      <c r="AF181" s="151"/>
      <c r="AG181" s="172"/>
      <c r="AH181" s="285"/>
      <c r="AI181" s="173"/>
      <c r="AJ181" s="148"/>
      <c r="AK181" s="151"/>
      <c r="AL181" s="172"/>
      <c r="AM181" s="177"/>
      <c r="AN181" s="173"/>
      <c r="AO181" s="148"/>
      <c r="AP181" s="177"/>
      <c r="AQ181" s="173"/>
      <c r="AR181" s="148"/>
      <c r="AS181" s="149"/>
      <c r="AT181" s="172"/>
      <c r="AU181" s="177"/>
      <c r="AV181" s="173"/>
      <c r="AW181" s="148"/>
      <c r="AX181" s="148"/>
      <c r="AY181" s="173"/>
      <c r="AZ181" s="353"/>
    </row>
    <row r="182" spans="1:52" ht="18.75" customHeight="1">
      <c r="A182" s="345" t="s">
        <v>331</v>
      </c>
      <c r="B182" s="348" t="s">
        <v>393</v>
      </c>
      <c r="C182" s="348" t="s">
        <v>307</v>
      </c>
      <c r="D182" s="174" t="s">
        <v>41</v>
      </c>
      <c r="E182" s="147">
        <f>E183+E184+E185</f>
        <v>8681.5</v>
      </c>
      <c r="F182" s="147">
        <f>I182+L182+O182+R182+U182+X182+AC182+AH182+AM182+AP182+AU182+AX182</f>
        <v>1400.1783399999999</v>
      </c>
      <c r="G182" s="175">
        <f>F182/E182</f>
        <v>0.16128299717790703</v>
      </c>
      <c r="H182" s="168">
        <v>0</v>
      </c>
      <c r="I182" s="168">
        <v>0</v>
      </c>
      <c r="J182" s="168">
        <v>0</v>
      </c>
      <c r="K182" s="168">
        <f t="shared" ref="K182:L182" si="353">K183+K184+K185+K187+K188</f>
        <v>0</v>
      </c>
      <c r="L182" s="168">
        <f t="shared" si="353"/>
        <v>0</v>
      </c>
      <c r="M182" s="168"/>
      <c r="N182" s="168">
        <f t="shared" ref="N182:O182" si="354">N183+N184+N185+N187+N188</f>
        <v>0</v>
      </c>
      <c r="O182" s="168">
        <f t="shared" si="354"/>
        <v>0</v>
      </c>
      <c r="P182" s="168"/>
      <c r="Q182" s="168">
        <f t="shared" ref="Q182:R182" si="355">Q183+Q184+Q185+Q187+Q188</f>
        <v>135.40932000000001</v>
      </c>
      <c r="R182" s="168">
        <f t="shared" si="355"/>
        <v>135.40932000000001</v>
      </c>
      <c r="S182" s="175">
        <f>R182/Q182</f>
        <v>1</v>
      </c>
      <c r="T182" s="168">
        <f t="shared" ref="T182:U182" si="356">T183+T184+T185+T187+T188</f>
        <v>83.681749999999994</v>
      </c>
      <c r="U182" s="168">
        <f t="shared" si="356"/>
        <v>83.681749999999994</v>
      </c>
      <c r="V182" s="168">
        <f>U182/T182*100</f>
        <v>100</v>
      </c>
      <c r="W182" s="168">
        <f t="shared" ref="W182:X182" si="357">W183+W184+W185+W187+W188</f>
        <v>0</v>
      </c>
      <c r="X182" s="168">
        <f t="shared" si="357"/>
        <v>0</v>
      </c>
      <c r="Y182" s="168"/>
      <c r="Z182" s="168">
        <f t="shared" ref="Z182:AC182" si="358">Z183+Z184+Z185+Z187+Z188</f>
        <v>540.71758</v>
      </c>
      <c r="AA182" s="168">
        <f t="shared" si="358"/>
        <v>0</v>
      </c>
      <c r="AB182" s="168">
        <f t="shared" si="358"/>
        <v>0</v>
      </c>
      <c r="AC182" s="168">
        <f t="shared" si="358"/>
        <v>540.71758</v>
      </c>
      <c r="AD182" s="210">
        <f>AC182/Z182</f>
        <v>1</v>
      </c>
      <c r="AE182" s="168">
        <f t="shared" ref="AE182:AH182" si="359">AE183+AE184+AE185+AE187+AE188</f>
        <v>548.13319000000001</v>
      </c>
      <c r="AF182" s="168">
        <f t="shared" si="359"/>
        <v>0</v>
      </c>
      <c r="AG182" s="168">
        <f t="shared" si="359"/>
        <v>0</v>
      </c>
      <c r="AH182" s="219">
        <f t="shared" si="359"/>
        <v>548.13319000000001</v>
      </c>
      <c r="AI182" s="181">
        <f>AH182/AE182</f>
        <v>1</v>
      </c>
      <c r="AJ182" s="168">
        <f t="shared" ref="AJ182:AM182" si="360">AJ183+AJ184+AJ185+AJ187+AJ188</f>
        <v>0</v>
      </c>
      <c r="AK182" s="168">
        <f t="shared" si="360"/>
        <v>0</v>
      </c>
      <c r="AL182" s="168">
        <f t="shared" si="360"/>
        <v>0</v>
      </c>
      <c r="AM182" s="168">
        <f t="shared" si="360"/>
        <v>0</v>
      </c>
      <c r="AN182" s="168"/>
      <c r="AO182" s="302">
        <f>AO185</f>
        <v>92.236500000000007</v>
      </c>
      <c r="AP182" s="219">
        <f t="shared" ref="AP182" si="361">AP183+AP184+AP185+AP187+AP188</f>
        <v>92.236500000000007</v>
      </c>
      <c r="AQ182" s="210">
        <f>AP182/AO182</f>
        <v>1</v>
      </c>
      <c r="AR182" s="168"/>
      <c r="AS182" s="168">
        <f t="shared" ref="AS182:AU182" si="362">AS183+AS184+AS185+AS187+AS188</f>
        <v>0</v>
      </c>
      <c r="AT182" s="168">
        <f t="shared" si="362"/>
        <v>0</v>
      </c>
      <c r="AU182" s="168">
        <f t="shared" si="362"/>
        <v>0</v>
      </c>
      <c r="AV182" s="168"/>
      <c r="AW182" s="168">
        <f>AW183+AW184+AW185+AW187+AW188</f>
        <v>7281.3216599999996</v>
      </c>
      <c r="AX182" s="168">
        <f t="shared" ref="AX182" si="363">AX183+AX184+AX185+AX187+AX188</f>
        <v>0</v>
      </c>
      <c r="AY182" s="168">
        <f>AX182/AW182*100</f>
        <v>0</v>
      </c>
      <c r="AZ182" s="351"/>
    </row>
    <row r="183" spans="1:52" ht="31.2">
      <c r="A183" s="346"/>
      <c r="B183" s="349"/>
      <c r="C183" s="349"/>
      <c r="D183" s="176" t="s">
        <v>37</v>
      </c>
      <c r="E183" s="147"/>
      <c r="F183" s="147">
        <f t="shared" ref="F183:F184" si="364">I183+L183+O183+R183+U183+X183+AC183+AH183+AM183+AP183+AU183+AX183</f>
        <v>0</v>
      </c>
      <c r="G183" s="170"/>
      <c r="H183" s="168">
        <v>0</v>
      </c>
      <c r="I183" s="168">
        <v>0</v>
      </c>
      <c r="J183" s="168">
        <v>0</v>
      </c>
      <c r="K183" s="148"/>
      <c r="L183" s="148"/>
      <c r="M183" s="171"/>
      <c r="N183" s="148"/>
      <c r="O183" s="148"/>
      <c r="P183" s="173"/>
      <c r="Q183" s="148"/>
      <c r="R183" s="148"/>
      <c r="S183" s="171"/>
      <c r="T183" s="148"/>
      <c r="U183" s="148"/>
      <c r="V183" s="171"/>
      <c r="W183" s="148"/>
      <c r="X183" s="148"/>
      <c r="Y183" s="171"/>
      <c r="Z183" s="148"/>
      <c r="AA183" s="151"/>
      <c r="AB183" s="172"/>
      <c r="AC183" s="171"/>
      <c r="AD183" s="173"/>
      <c r="AE183" s="148"/>
      <c r="AF183" s="151"/>
      <c r="AG183" s="172"/>
      <c r="AH183" s="285"/>
      <c r="AI183" s="173"/>
      <c r="AJ183" s="148"/>
      <c r="AK183" s="151"/>
      <c r="AL183" s="172"/>
      <c r="AM183" s="177"/>
      <c r="AN183" s="173"/>
      <c r="AO183" s="303"/>
      <c r="AP183" s="279"/>
      <c r="AQ183" s="171"/>
      <c r="AR183" s="148"/>
      <c r="AS183" s="149"/>
      <c r="AT183" s="172"/>
      <c r="AU183" s="177"/>
      <c r="AV183" s="173"/>
      <c r="AW183" s="148"/>
      <c r="AX183" s="150"/>
      <c r="AY183" s="173"/>
      <c r="AZ183" s="352"/>
    </row>
    <row r="184" spans="1:52" ht="64.5" customHeight="1">
      <c r="A184" s="346"/>
      <c r="B184" s="349"/>
      <c r="C184" s="349"/>
      <c r="D184" s="179" t="s">
        <v>2</v>
      </c>
      <c r="E184" s="147"/>
      <c r="F184" s="147">
        <f t="shared" si="364"/>
        <v>0</v>
      </c>
      <c r="G184" s="180"/>
      <c r="H184" s="168">
        <v>0</v>
      </c>
      <c r="I184" s="168">
        <v>0</v>
      </c>
      <c r="J184" s="168">
        <v>0</v>
      </c>
      <c r="K184" s="153"/>
      <c r="L184" s="153"/>
      <c r="M184" s="154"/>
      <c r="N184" s="153"/>
      <c r="O184" s="153"/>
      <c r="P184" s="181"/>
      <c r="Q184" s="153"/>
      <c r="R184" s="153"/>
      <c r="S184" s="154"/>
      <c r="T184" s="153"/>
      <c r="U184" s="153"/>
      <c r="V184" s="154"/>
      <c r="W184" s="153"/>
      <c r="X184" s="153"/>
      <c r="Y184" s="154"/>
      <c r="Z184" s="153"/>
      <c r="AA184" s="157"/>
      <c r="AB184" s="158"/>
      <c r="AC184" s="154"/>
      <c r="AD184" s="181"/>
      <c r="AE184" s="153"/>
      <c r="AF184" s="157"/>
      <c r="AG184" s="158"/>
      <c r="AH184" s="284"/>
      <c r="AI184" s="181"/>
      <c r="AJ184" s="153"/>
      <c r="AK184" s="157"/>
      <c r="AL184" s="158"/>
      <c r="AM184" s="182"/>
      <c r="AN184" s="181"/>
      <c r="AO184" s="304"/>
      <c r="AP184" s="267"/>
      <c r="AQ184" s="154"/>
      <c r="AR184" s="153"/>
      <c r="AS184" s="155"/>
      <c r="AT184" s="158"/>
      <c r="AU184" s="182"/>
      <c r="AV184" s="181"/>
      <c r="AW184" s="153"/>
      <c r="AX184" s="156"/>
      <c r="AY184" s="181"/>
      <c r="AZ184" s="352"/>
    </row>
    <row r="185" spans="1:52" ht="21.75" customHeight="1">
      <c r="A185" s="346"/>
      <c r="B185" s="349"/>
      <c r="C185" s="349"/>
      <c r="D185" s="296" t="s">
        <v>284</v>
      </c>
      <c r="E185" s="147">
        <v>8681.5</v>
      </c>
      <c r="F185" s="147">
        <f>I185+L185+O185+R185+U185+X185+AC185+AH185+AM185+AP185+AU185+AX185</f>
        <v>1400.1783399999999</v>
      </c>
      <c r="G185" s="175">
        <f>F185/E185</f>
        <v>0.16128299717790703</v>
      </c>
      <c r="H185" s="168">
        <v>0</v>
      </c>
      <c r="I185" s="168">
        <v>0</v>
      </c>
      <c r="J185" s="168">
        <v>0</v>
      </c>
      <c r="K185" s="153"/>
      <c r="L185" s="153"/>
      <c r="M185" s="154"/>
      <c r="N185" s="153"/>
      <c r="O185" s="153"/>
      <c r="P185" s="181"/>
      <c r="Q185" s="153">
        <v>135.40932000000001</v>
      </c>
      <c r="R185" s="153">
        <v>135.40932000000001</v>
      </c>
      <c r="S185" s="175">
        <f>R185/Q185</f>
        <v>1</v>
      </c>
      <c r="T185" s="153">
        <v>83.681749999999994</v>
      </c>
      <c r="U185" s="153">
        <v>83.681749999999994</v>
      </c>
      <c r="V185" s="168">
        <f>U185/T185*100</f>
        <v>100</v>
      </c>
      <c r="W185" s="153"/>
      <c r="X185" s="153"/>
      <c r="Y185" s="154"/>
      <c r="Z185" s="153">
        <v>540.71758</v>
      </c>
      <c r="AA185" s="157"/>
      <c r="AB185" s="158"/>
      <c r="AC185" s="267">
        <v>540.71758</v>
      </c>
      <c r="AD185" s="210">
        <f>AC185/Z185</f>
        <v>1</v>
      </c>
      <c r="AE185" s="153">
        <v>548.13319000000001</v>
      </c>
      <c r="AF185" s="157"/>
      <c r="AG185" s="158"/>
      <c r="AH185" s="284">
        <v>548.13319000000001</v>
      </c>
      <c r="AI185" s="181">
        <f>AH185/AE185</f>
        <v>1</v>
      </c>
      <c r="AJ185" s="153"/>
      <c r="AK185" s="157"/>
      <c r="AL185" s="158"/>
      <c r="AM185" s="182"/>
      <c r="AN185" s="181"/>
      <c r="AO185" s="305">
        <v>92.236500000000007</v>
      </c>
      <c r="AP185" s="284">
        <v>92.236500000000007</v>
      </c>
      <c r="AQ185" s="210">
        <f>AP185/AO185</f>
        <v>1</v>
      </c>
      <c r="AR185" s="153"/>
      <c r="AS185" s="157"/>
      <c r="AT185" s="158"/>
      <c r="AU185" s="182"/>
      <c r="AV185" s="181"/>
      <c r="AW185" s="153">
        <f>E185-F185</f>
        <v>7281.3216599999996</v>
      </c>
      <c r="AX185" s="156"/>
      <c r="AY185" s="159"/>
      <c r="AZ185" s="352"/>
    </row>
    <row r="186" spans="1:52" ht="87.75" customHeight="1">
      <c r="A186" s="346"/>
      <c r="B186" s="349"/>
      <c r="C186" s="349"/>
      <c r="D186" s="296" t="s">
        <v>289</v>
      </c>
      <c r="E186" s="147"/>
      <c r="F186" s="147">
        <f t="shared" ref="F186:F188" si="365">I186+L186+O186+R186+U186+X186+AA186+AF186+AK186+AP186+AS186+AX186</f>
        <v>0</v>
      </c>
      <c r="G186" s="152"/>
      <c r="H186" s="168">
        <v>0</v>
      </c>
      <c r="I186" s="168">
        <v>0</v>
      </c>
      <c r="J186" s="168">
        <v>0</v>
      </c>
      <c r="K186" s="162"/>
      <c r="L186" s="162"/>
      <c r="M186" s="161"/>
      <c r="N186" s="162"/>
      <c r="O186" s="162"/>
      <c r="P186" s="167"/>
      <c r="Q186" s="162"/>
      <c r="R186" s="162"/>
      <c r="S186" s="161"/>
      <c r="T186" s="162"/>
      <c r="U186" s="162"/>
      <c r="V186" s="161"/>
      <c r="W186" s="162"/>
      <c r="X186" s="162"/>
      <c r="Y186" s="161"/>
      <c r="Z186" s="162"/>
      <c r="AA186" s="164"/>
      <c r="AB186" s="165"/>
      <c r="AC186" s="161"/>
      <c r="AD186" s="167"/>
      <c r="AE186" s="162"/>
      <c r="AF186" s="164"/>
      <c r="AG186" s="165"/>
      <c r="AH186" s="185"/>
      <c r="AI186" s="167"/>
      <c r="AJ186" s="162"/>
      <c r="AK186" s="164"/>
      <c r="AL186" s="165"/>
      <c r="AM186" s="185"/>
      <c r="AN186" s="167"/>
      <c r="AO186" s="162"/>
      <c r="AP186" s="185"/>
      <c r="AQ186" s="167"/>
      <c r="AR186" s="162"/>
      <c r="AS186" s="166"/>
      <c r="AT186" s="165"/>
      <c r="AU186" s="185"/>
      <c r="AV186" s="167"/>
      <c r="AW186" s="153"/>
      <c r="AX186" s="163"/>
      <c r="AY186" s="167"/>
      <c r="AZ186" s="352"/>
    </row>
    <row r="187" spans="1:52" ht="21.75" customHeight="1">
      <c r="A187" s="346"/>
      <c r="B187" s="349"/>
      <c r="C187" s="349"/>
      <c r="D187" s="296" t="s">
        <v>285</v>
      </c>
      <c r="E187" s="147"/>
      <c r="F187" s="147">
        <f t="shared" si="365"/>
        <v>0</v>
      </c>
      <c r="G187" s="152"/>
      <c r="H187" s="168">
        <v>0</v>
      </c>
      <c r="I187" s="168">
        <v>0</v>
      </c>
      <c r="J187" s="168">
        <v>0</v>
      </c>
      <c r="K187" s="162"/>
      <c r="L187" s="162"/>
      <c r="M187" s="161"/>
      <c r="N187" s="162"/>
      <c r="O187" s="162"/>
      <c r="P187" s="167"/>
      <c r="Q187" s="162"/>
      <c r="R187" s="162"/>
      <c r="S187" s="161"/>
      <c r="T187" s="162"/>
      <c r="U187" s="162"/>
      <c r="V187" s="161"/>
      <c r="W187" s="162"/>
      <c r="X187" s="162"/>
      <c r="Y187" s="161"/>
      <c r="Z187" s="162"/>
      <c r="AA187" s="164"/>
      <c r="AB187" s="165"/>
      <c r="AC187" s="161"/>
      <c r="AD187" s="167"/>
      <c r="AE187" s="162"/>
      <c r="AF187" s="164"/>
      <c r="AG187" s="165"/>
      <c r="AH187" s="185"/>
      <c r="AI187" s="167"/>
      <c r="AJ187" s="162"/>
      <c r="AK187" s="164"/>
      <c r="AL187" s="165"/>
      <c r="AM187" s="185"/>
      <c r="AN187" s="167"/>
      <c r="AO187" s="162"/>
      <c r="AP187" s="185"/>
      <c r="AQ187" s="167"/>
      <c r="AR187" s="162"/>
      <c r="AS187" s="166"/>
      <c r="AT187" s="165"/>
      <c r="AU187" s="185"/>
      <c r="AV187" s="167"/>
      <c r="AW187" s="162"/>
      <c r="AX187" s="163"/>
      <c r="AY187" s="167"/>
      <c r="AZ187" s="352"/>
    </row>
    <row r="188" spans="1:52" ht="33.75" customHeight="1">
      <c r="A188" s="347"/>
      <c r="B188" s="350"/>
      <c r="C188" s="350"/>
      <c r="D188" s="169" t="s">
        <v>43</v>
      </c>
      <c r="E188" s="147"/>
      <c r="F188" s="147">
        <f t="shared" si="365"/>
        <v>0</v>
      </c>
      <c r="G188" s="170"/>
      <c r="H188" s="168">
        <v>0</v>
      </c>
      <c r="I188" s="168">
        <v>0</v>
      </c>
      <c r="J188" s="168">
        <v>0</v>
      </c>
      <c r="K188" s="148"/>
      <c r="L188" s="148"/>
      <c r="M188" s="171"/>
      <c r="N188" s="148"/>
      <c r="O188" s="148"/>
      <c r="P188" s="173"/>
      <c r="Q188" s="148"/>
      <c r="R188" s="148"/>
      <c r="S188" s="171"/>
      <c r="T188" s="148"/>
      <c r="U188" s="148"/>
      <c r="V188" s="171"/>
      <c r="W188" s="148"/>
      <c r="X188" s="148"/>
      <c r="Y188" s="171"/>
      <c r="Z188" s="148"/>
      <c r="AA188" s="151"/>
      <c r="AB188" s="172"/>
      <c r="AC188" s="171"/>
      <c r="AD188" s="173"/>
      <c r="AE188" s="148"/>
      <c r="AF188" s="151"/>
      <c r="AG188" s="172"/>
      <c r="AH188" s="177"/>
      <c r="AI188" s="173"/>
      <c r="AJ188" s="148"/>
      <c r="AK188" s="151"/>
      <c r="AL188" s="172"/>
      <c r="AM188" s="177"/>
      <c r="AN188" s="173"/>
      <c r="AO188" s="148"/>
      <c r="AP188" s="177"/>
      <c r="AQ188" s="173"/>
      <c r="AR188" s="148"/>
      <c r="AS188" s="149"/>
      <c r="AT188" s="172"/>
      <c r="AU188" s="177"/>
      <c r="AV188" s="173"/>
      <c r="AW188" s="148"/>
      <c r="AX188" s="148"/>
      <c r="AY188" s="173"/>
      <c r="AZ188" s="353"/>
    </row>
    <row r="189" spans="1:52" ht="18.75" customHeight="1">
      <c r="A189" s="345" t="s">
        <v>332</v>
      </c>
      <c r="B189" s="348" t="s">
        <v>334</v>
      </c>
      <c r="C189" s="348" t="s">
        <v>307</v>
      </c>
      <c r="D189" s="174" t="s">
        <v>41</v>
      </c>
      <c r="E189" s="147">
        <f>E190+E191+E192</f>
        <v>272.18371999999999</v>
      </c>
      <c r="F189" s="147">
        <f>I189+L189+O189+R189+U189+X189+AC189+AH189+AM189+AP189+AU189+AX189</f>
        <v>144.5531</v>
      </c>
      <c r="G189" s="175">
        <f>F189/E189</f>
        <v>0.53108650289591164</v>
      </c>
      <c r="H189" s="168">
        <f>H190+H191+H192</f>
        <v>43.790999999999997</v>
      </c>
      <c r="I189" s="168">
        <f t="shared" ref="I189:J189" si="366">I190+I191+I192</f>
        <v>43.790999999999997</v>
      </c>
      <c r="J189" s="168">
        <f t="shared" si="366"/>
        <v>100</v>
      </c>
      <c r="K189" s="168">
        <f t="shared" ref="K189:L189" si="367">K190+K191+K192+K194+K195</f>
        <v>0</v>
      </c>
      <c r="L189" s="168">
        <f t="shared" si="367"/>
        <v>0</v>
      </c>
      <c r="M189" s="168"/>
      <c r="N189" s="168">
        <f t="shared" ref="N189:O189" si="368">N190+N191+N192+N194+N195</f>
        <v>0</v>
      </c>
      <c r="O189" s="168">
        <f t="shared" si="368"/>
        <v>0</v>
      </c>
      <c r="P189" s="168"/>
      <c r="Q189" s="168">
        <f t="shared" ref="Q189:R189" si="369">Q190+Q191+Q192+Q194+Q195</f>
        <v>0</v>
      </c>
      <c r="R189" s="168">
        <f t="shared" si="369"/>
        <v>0</v>
      </c>
      <c r="S189" s="168">
        <v>0</v>
      </c>
      <c r="T189" s="168">
        <f t="shared" ref="T189:U189" si="370">T190+T191+T192+T194+T195</f>
        <v>52</v>
      </c>
      <c r="U189" s="168">
        <f t="shared" si="370"/>
        <v>52</v>
      </c>
      <c r="V189" s="168">
        <f>U189/T189*100</f>
        <v>100</v>
      </c>
      <c r="W189" s="168">
        <f t="shared" ref="W189:X189" si="371">W190+W191+W192+W194+W195</f>
        <v>0</v>
      </c>
      <c r="X189" s="168">
        <f t="shared" si="371"/>
        <v>0</v>
      </c>
      <c r="Y189" s="168"/>
      <c r="Z189" s="168">
        <f t="shared" ref="Z189:AC189" si="372">Z190+Z191+Z192+Z194+Z195</f>
        <v>0</v>
      </c>
      <c r="AA189" s="168">
        <f t="shared" si="372"/>
        <v>0</v>
      </c>
      <c r="AB189" s="168">
        <f t="shared" si="372"/>
        <v>0</v>
      </c>
      <c r="AC189" s="168">
        <f t="shared" si="372"/>
        <v>0</v>
      </c>
      <c r="AD189" s="168"/>
      <c r="AE189" s="168">
        <f t="shared" ref="AE189:AG189" si="373">AE190+AE191+AE192+AE194+AE195</f>
        <v>48.762099999999997</v>
      </c>
      <c r="AF189" s="168">
        <f t="shared" si="373"/>
        <v>0</v>
      </c>
      <c r="AG189" s="168">
        <f t="shared" si="373"/>
        <v>0</v>
      </c>
      <c r="AH189" s="219">
        <v>48.762099999999997</v>
      </c>
      <c r="AI189" s="210">
        <f>AH189/AE189</f>
        <v>1</v>
      </c>
      <c r="AJ189" s="168">
        <f t="shared" ref="AJ189:AM189" si="374">AJ190+AJ191+AJ192+AJ194+AJ195</f>
        <v>0</v>
      </c>
      <c r="AK189" s="168">
        <f t="shared" si="374"/>
        <v>0</v>
      </c>
      <c r="AL189" s="168">
        <f t="shared" si="374"/>
        <v>0</v>
      </c>
      <c r="AM189" s="168">
        <f t="shared" si="374"/>
        <v>0</v>
      </c>
      <c r="AN189" s="168"/>
      <c r="AO189" s="168">
        <f t="shared" ref="AO189:AP189" si="375">AO190+AO191+AO192+AO194+AO195</f>
        <v>0</v>
      </c>
      <c r="AP189" s="168">
        <f t="shared" si="375"/>
        <v>0</v>
      </c>
      <c r="AQ189" s="168"/>
      <c r="AR189" s="168">
        <f t="shared" ref="AR189:AU189" si="376">AR190+AR191+AR192+AR194+AR195</f>
        <v>0</v>
      </c>
      <c r="AS189" s="168">
        <f t="shared" si="376"/>
        <v>0</v>
      </c>
      <c r="AT189" s="168">
        <f t="shared" si="376"/>
        <v>0</v>
      </c>
      <c r="AU189" s="168">
        <f t="shared" si="376"/>
        <v>0</v>
      </c>
      <c r="AV189" s="168"/>
      <c r="AW189" s="168">
        <f t="shared" ref="AW189:AX189" si="377">AW190+AW191+AW192+AW194+AW195</f>
        <v>127.63061999999999</v>
      </c>
      <c r="AX189" s="168">
        <f t="shared" si="377"/>
        <v>0</v>
      </c>
      <c r="AY189" s="168">
        <f>AX189/AW189*100</f>
        <v>0</v>
      </c>
      <c r="AZ189" s="351"/>
    </row>
    <row r="190" spans="1:52" ht="31.2">
      <c r="A190" s="346"/>
      <c r="B190" s="349"/>
      <c r="C190" s="349"/>
      <c r="D190" s="176" t="s">
        <v>37</v>
      </c>
      <c r="E190" s="147">
        <f t="shared" ref="E190:E195" si="378">H190+K190+N190+Q190+T190+W190+Z190+AE190+AJ190+AO190+AR190+AW190</f>
        <v>0</v>
      </c>
      <c r="F190" s="147">
        <f t="shared" ref="F190:F192" si="379">I190+L190+O190+R190+U190+X190+AC190+AH190+AM190+AP190+AU190+AX190</f>
        <v>0</v>
      </c>
      <c r="G190" s="170"/>
      <c r="H190" s="168">
        <v>0</v>
      </c>
      <c r="I190" s="168">
        <v>0</v>
      </c>
      <c r="J190" s="168">
        <v>0</v>
      </c>
      <c r="K190" s="148"/>
      <c r="L190" s="148"/>
      <c r="M190" s="171"/>
      <c r="N190" s="148"/>
      <c r="O190" s="148"/>
      <c r="P190" s="173"/>
      <c r="Q190" s="148"/>
      <c r="R190" s="148"/>
      <c r="S190" s="171"/>
      <c r="T190" s="148"/>
      <c r="U190" s="148"/>
      <c r="V190" s="171"/>
      <c r="W190" s="148"/>
      <c r="X190" s="148"/>
      <c r="Y190" s="171"/>
      <c r="Z190" s="148"/>
      <c r="AA190" s="151"/>
      <c r="AB190" s="172"/>
      <c r="AC190" s="171"/>
      <c r="AD190" s="173"/>
      <c r="AE190" s="148"/>
      <c r="AF190" s="151"/>
      <c r="AG190" s="172"/>
      <c r="AH190" s="285"/>
      <c r="AI190" s="173"/>
      <c r="AJ190" s="148"/>
      <c r="AK190" s="151"/>
      <c r="AL190" s="172"/>
      <c r="AM190" s="177"/>
      <c r="AN190" s="173"/>
      <c r="AO190" s="178"/>
      <c r="AP190" s="148"/>
      <c r="AQ190" s="148"/>
      <c r="AR190" s="148"/>
      <c r="AS190" s="149"/>
      <c r="AT190" s="172"/>
      <c r="AU190" s="177"/>
      <c r="AV190" s="173"/>
      <c r="AW190" s="148"/>
      <c r="AX190" s="150"/>
      <c r="AY190" s="173"/>
      <c r="AZ190" s="352"/>
    </row>
    <row r="191" spans="1:52" ht="64.5" customHeight="1">
      <c r="A191" s="346"/>
      <c r="B191" s="349"/>
      <c r="C191" s="349"/>
      <c r="D191" s="179" t="s">
        <v>2</v>
      </c>
      <c r="E191" s="147">
        <f t="shared" si="378"/>
        <v>0</v>
      </c>
      <c r="F191" s="147">
        <f t="shared" si="379"/>
        <v>0</v>
      </c>
      <c r="G191" s="180"/>
      <c r="H191" s="168">
        <v>0</v>
      </c>
      <c r="I191" s="168">
        <v>0</v>
      </c>
      <c r="J191" s="168">
        <v>0</v>
      </c>
      <c r="K191" s="153"/>
      <c r="L191" s="153"/>
      <c r="M191" s="154"/>
      <c r="N191" s="153"/>
      <c r="O191" s="153"/>
      <c r="P191" s="181"/>
      <c r="Q191" s="153"/>
      <c r="R191" s="153"/>
      <c r="S191" s="154"/>
      <c r="T191" s="153"/>
      <c r="U191" s="153"/>
      <c r="V191" s="154"/>
      <c r="W191" s="153"/>
      <c r="X191" s="153"/>
      <c r="Y191" s="154"/>
      <c r="Z191" s="153"/>
      <c r="AA191" s="157"/>
      <c r="AB191" s="158"/>
      <c r="AC191" s="154"/>
      <c r="AD191" s="181"/>
      <c r="AE191" s="153"/>
      <c r="AF191" s="157"/>
      <c r="AG191" s="158"/>
      <c r="AH191" s="284"/>
      <c r="AI191" s="181"/>
      <c r="AJ191" s="153"/>
      <c r="AK191" s="157"/>
      <c r="AL191" s="158"/>
      <c r="AM191" s="182"/>
      <c r="AN191" s="181"/>
      <c r="AO191" s="160"/>
      <c r="AP191" s="154"/>
      <c r="AQ191" s="154"/>
      <c r="AR191" s="153"/>
      <c r="AS191" s="155"/>
      <c r="AT191" s="158"/>
      <c r="AU191" s="182"/>
      <c r="AV191" s="181"/>
      <c r="AW191" s="153"/>
      <c r="AX191" s="156"/>
      <c r="AY191" s="181"/>
      <c r="AZ191" s="352"/>
    </row>
    <row r="192" spans="1:52" ht="21.75" customHeight="1">
      <c r="A192" s="346"/>
      <c r="B192" s="349"/>
      <c r="C192" s="349"/>
      <c r="D192" s="296" t="s">
        <v>284</v>
      </c>
      <c r="E192" s="147">
        <f>287.42346-15.23974</f>
        <v>272.18371999999999</v>
      </c>
      <c r="F192" s="147">
        <f t="shared" si="379"/>
        <v>144.5531</v>
      </c>
      <c r="G192" s="168">
        <f>F192/E192*100</f>
        <v>53.108650289591161</v>
      </c>
      <c r="H192" s="168">
        <v>43.790999999999997</v>
      </c>
      <c r="I192" s="168">
        <v>43.790999999999997</v>
      </c>
      <c r="J192" s="168">
        <f>I192/H192*100</f>
        <v>100</v>
      </c>
      <c r="K192" s="153"/>
      <c r="L192" s="153"/>
      <c r="M192" s="154"/>
      <c r="N192" s="153">
        <v>0</v>
      </c>
      <c r="O192" s="153"/>
      <c r="P192" s="181"/>
      <c r="Q192" s="153"/>
      <c r="R192" s="153"/>
      <c r="S192" s="154"/>
      <c r="T192" s="153">
        <v>52</v>
      </c>
      <c r="U192" s="153">
        <v>52</v>
      </c>
      <c r="V192" s="168">
        <f>U192/T192*100</f>
        <v>100</v>
      </c>
      <c r="W192" s="153"/>
      <c r="X192" s="153"/>
      <c r="Y192" s="154"/>
      <c r="Z192" s="153"/>
      <c r="AA192" s="157"/>
      <c r="AB192" s="158"/>
      <c r="AC192" s="154"/>
      <c r="AD192" s="181"/>
      <c r="AE192" s="153">
        <v>48.762099999999997</v>
      </c>
      <c r="AF192" s="157"/>
      <c r="AG192" s="158"/>
      <c r="AH192" s="284">
        <v>48.762099999999997</v>
      </c>
      <c r="AI192" s="181">
        <f>AH192/AE192</f>
        <v>1</v>
      </c>
      <c r="AJ192" s="153"/>
      <c r="AK192" s="157"/>
      <c r="AL192" s="158"/>
      <c r="AM192" s="182"/>
      <c r="AN192" s="181"/>
      <c r="AO192" s="153"/>
      <c r="AP192" s="182"/>
      <c r="AQ192" s="181"/>
      <c r="AR192" s="153"/>
      <c r="AS192" s="157"/>
      <c r="AT192" s="158"/>
      <c r="AU192" s="182"/>
      <c r="AV192" s="181"/>
      <c r="AW192" s="153">
        <f>E192-I192-U192-AH192</f>
        <v>127.63061999999999</v>
      </c>
      <c r="AX192" s="156"/>
      <c r="AY192" s="159"/>
      <c r="AZ192" s="352"/>
    </row>
    <row r="193" spans="1:52" ht="87.75" customHeight="1">
      <c r="A193" s="346"/>
      <c r="B193" s="349"/>
      <c r="C193" s="349"/>
      <c r="D193" s="296" t="s">
        <v>289</v>
      </c>
      <c r="E193" s="147">
        <f t="shared" si="378"/>
        <v>0</v>
      </c>
      <c r="F193" s="147">
        <f t="shared" ref="F193:F195" si="380">I193+L193+O193+R193+U193+X193+AA193+AF193+AK193+AP193+AS193+AX193</f>
        <v>0</v>
      </c>
      <c r="G193" s="152"/>
      <c r="H193" s="168">
        <v>0</v>
      </c>
      <c r="I193" s="168">
        <v>0</v>
      </c>
      <c r="J193" s="168">
        <v>0</v>
      </c>
      <c r="K193" s="162"/>
      <c r="L193" s="162"/>
      <c r="M193" s="161"/>
      <c r="N193" s="162"/>
      <c r="O193" s="162"/>
      <c r="P193" s="167"/>
      <c r="Q193" s="162"/>
      <c r="R193" s="162"/>
      <c r="S193" s="161"/>
      <c r="T193" s="162"/>
      <c r="U193" s="162"/>
      <c r="V193" s="161"/>
      <c r="W193" s="162"/>
      <c r="X193" s="162"/>
      <c r="Y193" s="161"/>
      <c r="Z193" s="162"/>
      <c r="AA193" s="164"/>
      <c r="AB193" s="165"/>
      <c r="AC193" s="161"/>
      <c r="AD193" s="167"/>
      <c r="AE193" s="162"/>
      <c r="AF193" s="164"/>
      <c r="AG193" s="165"/>
      <c r="AH193" s="185"/>
      <c r="AI193" s="167"/>
      <c r="AJ193" s="162"/>
      <c r="AK193" s="164"/>
      <c r="AL193" s="165"/>
      <c r="AM193" s="185"/>
      <c r="AN193" s="167"/>
      <c r="AO193" s="162"/>
      <c r="AP193" s="185"/>
      <c r="AQ193" s="167"/>
      <c r="AR193" s="162"/>
      <c r="AS193" s="166"/>
      <c r="AT193" s="165"/>
      <c r="AU193" s="185"/>
      <c r="AV193" s="167"/>
      <c r="AW193" s="153"/>
      <c r="AX193" s="163"/>
      <c r="AY193" s="167"/>
      <c r="AZ193" s="352"/>
    </row>
    <row r="194" spans="1:52" ht="21.75" customHeight="1">
      <c r="A194" s="346"/>
      <c r="B194" s="349"/>
      <c r="C194" s="349"/>
      <c r="D194" s="296" t="s">
        <v>285</v>
      </c>
      <c r="E194" s="147">
        <f t="shared" si="378"/>
        <v>0</v>
      </c>
      <c r="F194" s="147">
        <f t="shared" si="380"/>
        <v>0</v>
      </c>
      <c r="G194" s="152"/>
      <c r="H194" s="168">
        <v>0</v>
      </c>
      <c r="I194" s="168">
        <v>0</v>
      </c>
      <c r="J194" s="168">
        <v>0</v>
      </c>
      <c r="K194" s="162"/>
      <c r="L194" s="162"/>
      <c r="M194" s="161"/>
      <c r="N194" s="162"/>
      <c r="O194" s="162"/>
      <c r="P194" s="167"/>
      <c r="Q194" s="162"/>
      <c r="R194" s="162"/>
      <c r="S194" s="161"/>
      <c r="T194" s="162"/>
      <c r="U194" s="162"/>
      <c r="V194" s="161"/>
      <c r="W194" s="162"/>
      <c r="X194" s="162"/>
      <c r="Y194" s="161"/>
      <c r="Z194" s="162"/>
      <c r="AA194" s="164"/>
      <c r="AB194" s="165"/>
      <c r="AC194" s="161"/>
      <c r="AD194" s="167"/>
      <c r="AE194" s="162"/>
      <c r="AF194" s="164"/>
      <c r="AG194" s="165"/>
      <c r="AH194" s="185"/>
      <c r="AI194" s="167"/>
      <c r="AJ194" s="162"/>
      <c r="AK194" s="164"/>
      <c r="AL194" s="165"/>
      <c r="AM194" s="185"/>
      <c r="AN194" s="167"/>
      <c r="AO194" s="162"/>
      <c r="AP194" s="185"/>
      <c r="AQ194" s="167"/>
      <c r="AR194" s="162"/>
      <c r="AS194" s="166"/>
      <c r="AT194" s="165"/>
      <c r="AU194" s="185"/>
      <c r="AV194" s="167"/>
      <c r="AW194" s="162"/>
      <c r="AX194" s="163"/>
      <c r="AY194" s="167"/>
      <c r="AZ194" s="352"/>
    </row>
    <row r="195" spans="1:52" ht="33.75" customHeight="1">
      <c r="A195" s="347"/>
      <c r="B195" s="350"/>
      <c r="C195" s="350"/>
      <c r="D195" s="169" t="s">
        <v>43</v>
      </c>
      <c r="E195" s="147">
        <f t="shared" si="378"/>
        <v>0</v>
      </c>
      <c r="F195" s="147">
        <f t="shared" si="380"/>
        <v>0</v>
      </c>
      <c r="G195" s="170"/>
      <c r="H195" s="168">
        <v>0</v>
      </c>
      <c r="I195" s="168">
        <v>0</v>
      </c>
      <c r="J195" s="168">
        <v>0</v>
      </c>
      <c r="K195" s="148"/>
      <c r="L195" s="148"/>
      <c r="M195" s="171"/>
      <c r="N195" s="148"/>
      <c r="O195" s="148"/>
      <c r="P195" s="173"/>
      <c r="Q195" s="148"/>
      <c r="R195" s="148"/>
      <c r="S195" s="171"/>
      <c r="T195" s="148"/>
      <c r="U195" s="148"/>
      <c r="V195" s="171"/>
      <c r="W195" s="148"/>
      <c r="X195" s="148"/>
      <c r="Y195" s="171"/>
      <c r="Z195" s="148"/>
      <c r="AA195" s="151"/>
      <c r="AB195" s="172"/>
      <c r="AC195" s="171"/>
      <c r="AD195" s="173"/>
      <c r="AE195" s="148"/>
      <c r="AF195" s="151"/>
      <c r="AG195" s="172"/>
      <c r="AH195" s="177"/>
      <c r="AI195" s="173"/>
      <c r="AJ195" s="148"/>
      <c r="AK195" s="151"/>
      <c r="AL195" s="172"/>
      <c r="AM195" s="177"/>
      <c r="AN195" s="173"/>
      <c r="AO195" s="148"/>
      <c r="AP195" s="177"/>
      <c r="AQ195" s="173"/>
      <c r="AR195" s="148"/>
      <c r="AS195" s="149"/>
      <c r="AT195" s="172"/>
      <c r="AU195" s="177"/>
      <c r="AV195" s="173"/>
      <c r="AW195" s="148"/>
      <c r="AX195" s="148"/>
      <c r="AY195" s="173"/>
      <c r="AZ195" s="353"/>
    </row>
    <row r="196" spans="1:52" ht="18.75" customHeight="1">
      <c r="A196" s="345" t="s">
        <v>332</v>
      </c>
      <c r="B196" s="348" t="s">
        <v>407</v>
      </c>
      <c r="C196" s="348" t="s">
        <v>307</v>
      </c>
      <c r="D196" s="174" t="s">
        <v>41</v>
      </c>
      <c r="E196" s="147">
        <f>E197+E198+E199</f>
        <v>939.79945999999995</v>
      </c>
      <c r="F196" s="147">
        <f t="shared" ref="F196:F259" si="381">I196+L196+O196+R196+U196+X196+AC196+AH196+AM196+AP196+AU196+AX196</f>
        <v>939.79945999999995</v>
      </c>
      <c r="G196" s="175">
        <f>F196/E196</f>
        <v>1</v>
      </c>
      <c r="H196" s="168">
        <v>0</v>
      </c>
      <c r="I196" s="168">
        <v>0</v>
      </c>
      <c r="J196" s="168">
        <v>0</v>
      </c>
      <c r="K196" s="168">
        <f t="shared" ref="K196:L196" si="382">K197+K198+K199+K201+K202</f>
        <v>0</v>
      </c>
      <c r="L196" s="168">
        <f t="shared" si="382"/>
        <v>0</v>
      </c>
      <c r="M196" s="168"/>
      <c r="N196" s="168">
        <f t="shared" ref="N196:O196" si="383">N197+N198+N199+N201+N202</f>
        <v>0</v>
      </c>
      <c r="O196" s="168">
        <f t="shared" si="383"/>
        <v>0</v>
      </c>
      <c r="P196" s="168"/>
      <c r="Q196" s="168">
        <f t="shared" ref="Q196:R196" si="384">Q197+Q198+Q199+Q201+Q202</f>
        <v>939.79945999999995</v>
      </c>
      <c r="R196" s="168">
        <f t="shared" si="384"/>
        <v>939.79945999999995</v>
      </c>
      <c r="S196" s="175">
        <f>R196/Q196</f>
        <v>1</v>
      </c>
      <c r="T196" s="168">
        <f t="shared" ref="T196:U196" si="385">T197+T198+T199+T201+T202</f>
        <v>0</v>
      </c>
      <c r="U196" s="168">
        <f t="shared" si="385"/>
        <v>0</v>
      </c>
      <c r="V196" s="168"/>
      <c r="W196" s="168">
        <f t="shared" ref="W196:X196" si="386">W197+W198+W199+W201+W202</f>
        <v>0</v>
      </c>
      <c r="X196" s="168">
        <f t="shared" si="386"/>
        <v>0</v>
      </c>
      <c r="Y196" s="168"/>
      <c r="Z196" s="168">
        <f t="shared" ref="Z196:AC196" si="387">Z197+Z198+Z199+Z201+Z202</f>
        <v>0</v>
      </c>
      <c r="AA196" s="168">
        <f t="shared" si="387"/>
        <v>0</v>
      </c>
      <c r="AB196" s="168">
        <f t="shared" si="387"/>
        <v>0</v>
      </c>
      <c r="AC196" s="168">
        <f t="shared" si="387"/>
        <v>0</v>
      </c>
      <c r="AD196" s="168"/>
      <c r="AE196" s="168">
        <f t="shared" ref="AE196:AH196" si="388">AE197+AE198+AE199+AE201+AE202</f>
        <v>0</v>
      </c>
      <c r="AF196" s="168">
        <f t="shared" si="388"/>
        <v>0</v>
      </c>
      <c r="AG196" s="168">
        <f t="shared" si="388"/>
        <v>0</v>
      </c>
      <c r="AH196" s="168">
        <f t="shared" si="388"/>
        <v>0</v>
      </c>
      <c r="AI196" s="168"/>
      <c r="AJ196" s="168">
        <f t="shared" ref="AJ196:AM196" si="389">AJ197+AJ198+AJ199+AJ201+AJ202</f>
        <v>0</v>
      </c>
      <c r="AK196" s="168">
        <f t="shared" si="389"/>
        <v>0</v>
      </c>
      <c r="AL196" s="168">
        <f t="shared" si="389"/>
        <v>0</v>
      </c>
      <c r="AM196" s="168">
        <f t="shared" si="389"/>
        <v>0</v>
      </c>
      <c r="AN196" s="168"/>
      <c r="AO196" s="168">
        <f t="shared" ref="AO196:AP196" si="390">AO197+AO198+AO199+AO201+AO202</f>
        <v>0</v>
      </c>
      <c r="AP196" s="168">
        <f t="shared" si="390"/>
        <v>0</v>
      </c>
      <c r="AQ196" s="168"/>
      <c r="AR196" s="168">
        <f t="shared" ref="AR196:AU196" si="391">AR197+AR198+AR199+AR201+AR202</f>
        <v>0</v>
      </c>
      <c r="AS196" s="168">
        <f t="shared" si="391"/>
        <v>0</v>
      </c>
      <c r="AT196" s="168">
        <f t="shared" si="391"/>
        <v>0</v>
      </c>
      <c r="AU196" s="168">
        <f t="shared" si="391"/>
        <v>0</v>
      </c>
      <c r="AV196" s="168"/>
      <c r="AW196" s="168">
        <f t="shared" ref="AW196:AX196" si="392">AW197+AW198+AW199+AW201+AW202</f>
        <v>0</v>
      </c>
      <c r="AX196" s="168">
        <f t="shared" si="392"/>
        <v>0</v>
      </c>
      <c r="AY196" s="168"/>
      <c r="AZ196" s="351"/>
    </row>
    <row r="197" spans="1:52" ht="31.2">
      <c r="A197" s="346"/>
      <c r="B197" s="349"/>
      <c r="C197" s="349"/>
      <c r="D197" s="176" t="s">
        <v>37</v>
      </c>
      <c r="E197" s="147">
        <f t="shared" ref="E197:E198" si="393">H197+K197+N197+Q197+T197+W197+Z197+AE197+AJ197+AO197+AR197+AW197</f>
        <v>0</v>
      </c>
      <c r="F197" s="147">
        <f t="shared" si="381"/>
        <v>0</v>
      </c>
      <c r="G197" s="170"/>
      <c r="H197" s="168">
        <v>0</v>
      </c>
      <c r="I197" s="168">
        <v>0</v>
      </c>
      <c r="J197" s="168">
        <v>0</v>
      </c>
      <c r="K197" s="148"/>
      <c r="L197" s="148"/>
      <c r="M197" s="171"/>
      <c r="N197" s="148"/>
      <c r="O197" s="148"/>
      <c r="P197" s="173"/>
      <c r="Q197" s="148"/>
      <c r="R197" s="148"/>
      <c r="S197" s="171"/>
      <c r="T197" s="148"/>
      <c r="U197" s="148"/>
      <c r="V197" s="171"/>
      <c r="W197" s="148"/>
      <c r="X197" s="148"/>
      <c r="Y197" s="171"/>
      <c r="Z197" s="148"/>
      <c r="AA197" s="151"/>
      <c r="AB197" s="172"/>
      <c r="AC197" s="171"/>
      <c r="AD197" s="173"/>
      <c r="AE197" s="148"/>
      <c r="AF197" s="151"/>
      <c r="AG197" s="172"/>
      <c r="AH197" s="177"/>
      <c r="AI197" s="173"/>
      <c r="AJ197" s="148"/>
      <c r="AK197" s="151"/>
      <c r="AL197" s="172"/>
      <c r="AM197" s="177"/>
      <c r="AN197" s="173"/>
      <c r="AO197" s="178"/>
      <c r="AP197" s="148"/>
      <c r="AQ197" s="148"/>
      <c r="AR197" s="148"/>
      <c r="AS197" s="149"/>
      <c r="AT197" s="172"/>
      <c r="AU197" s="177"/>
      <c r="AV197" s="173"/>
      <c r="AW197" s="148"/>
      <c r="AX197" s="150"/>
      <c r="AY197" s="173"/>
      <c r="AZ197" s="352"/>
    </row>
    <row r="198" spans="1:52" ht="64.5" customHeight="1">
      <c r="A198" s="346"/>
      <c r="B198" s="349"/>
      <c r="C198" s="349"/>
      <c r="D198" s="179" t="s">
        <v>2</v>
      </c>
      <c r="E198" s="147">
        <f t="shared" si="393"/>
        <v>0</v>
      </c>
      <c r="F198" s="147">
        <f t="shared" si="381"/>
        <v>0</v>
      </c>
      <c r="G198" s="180"/>
      <c r="H198" s="168">
        <v>0</v>
      </c>
      <c r="I198" s="168">
        <v>0</v>
      </c>
      <c r="J198" s="168">
        <v>0</v>
      </c>
      <c r="K198" s="153"/>
      <c r="L198" s="153"/>
      <c r="M198" s="154"/>
      <c r="N198" s="153"/>
      <c r="O198" s="153"/>
      <c r="P198" s="181"/>
      <c r="Q198" s="153"/>
      <c r="R198" s="153"/>
      <c r="S198" s="154"/>
      <c r="T198" s="153"/>
      <c r="U198" s="153"/>
      <c r="V198" s="154"/>
      <c r="W198" s="153"/>
      <c r="X198" s="153"/>
      <c r="Y198" s="154"/>
      <c r="Z198" s="153"/>
      <c r="AA198" s="157"/>
      <c r="AB198" s="158"/>
      <c r="AC198" s="154"/>
      <c r="AD198" s="181"/>
      <c r="AE198" s="153"/>
      <c r="AF198" s="157"/>
      <c r="AG198" s="158"/>
      <c r="AH198" s="182"/>
      <c r="AI198" s="181"/>
      <c r="AJ198" s="153"/>
      <c r="AK198" s="157"/>
      <c r="AL198" s="158"/>
      <c r="AM198" s="182"/>
      <c r="AN198" s="181"/>
      <c r="AO198" s="160"/>
      <c r="AP198" s="154"/>
      <c r="AQ198" s="154"/>
      <c r="AR198" s="153"/>
      <c r="AS198" s="155"/>
      <c r="AT198" s="158"/>
      <c r="AU198" s="182"/>
      <c r="AV198" s="181"/>
      <c r="AW198" s="153"/>
      <c r="AX198" s="156"/>
      <c r="AY198" s="181"/>
      <c r="AZ198" s="352"/>
    </row>
    <row r="199" spans="1:52" ht="21.75" customHeight="1">
      <c r="A199" s="346"/>
      <c r="B199" s="349"/>
      <c r="C199" s="349"/>
      <c r="D199" s="296" t="s">
        <v>284</v>
      </c>
      <c r="E199" s="147">
        <v>939.79945999999995</v>
      </c>
      <c r="F199" s="147">
        <f t="shared" si="381"/>
        <v>939.79945999999995</v>
      </c>
      <c r="G199" s="175">
        <f>F199/E199</f>
        <v>1</v>
      </c>
      <c r="H199" s="168">
        <v>0</v>
      </c>
      <c r="I199" s="168">
        <v>0</v>
      </c>
      <c r="J199" s="168">
        <v>0</v>
      </c>
      <c r="K199" s="153"/>
      <c r="L199" s="153"/>
      <c r="M199" s="154"/>
      <c r="N199" s="153">
        <v>0</v>
      </c>
      <c r="O199" s="153"/>
      <c r="P199" s="181"/>
      <c r="Q199" s="153">
        <v>939.79945999999995</v>
      </c>
      <c r="R199" s="153">
        <v>939.79945999999995</v>
      </c>
      <c r="S199" s="175">
        <f>R199/Q199</f>
        <v>1</v>
      </c>
      <c r="T199" s="153"/>
      <c r="U199" s="153"/>
      <c r="V199" s="154"/>
      <c r="W199" s="153"/>
      <c r="X199" s="153"/>
      <c r="Y199" s="154"/>
      <c r="Z199" s="153"/>
      <c r="AA199" s="157"/>
      <c r="AB199" s="158"/>
      <c r="AC199" s="154"/>
      <c r="AD199" s="181"/>
      <c r="AE199" s="153"/>
      <c r="AF199" s="157"/>
      <c r="AG199" s="158"/>
      <c r="AH199" s="182"/>
      <c r="AI199" s="181"/>
      <c r="AJ199" s="153"/>
      <c r="AK199" s="157"/>
      <c r="AL199" s="158"/>
      <c r="AM199" s="182"/>
      <c r="AN199" s="181"/>
      <c r="AO199" s="153"/>
      <c r="AP199" s="182"/>
      <c r="AQ199" s="181"/>
      <c r="AR199" s="153"/>
      <c r="AS199" s="157"/>
      <c r="AT199" s="158"/>
      <c r="AU199" s="182"/>
      <c r="AV199" s="181"/>
      <c r="AW199" s="153"/>
      <c r="AX199" s="156"/>
      <c r="AY199" s="159"/>
      <c r="AZ199" s="352"/>
    </row>
    <row r="200" spans="1:52" ht="87.75" customHeight="1">
      <c r="A200" s="346"/>
      <c r="B200" s="349"/>
      <c r="C200" s="349"/>
      <c r="D200" s="296" t="s">
        <v>289</v>
      </c>
      <c r="E200" s="147">
        <f t="shared" ref="E200:E202" si="394">H200+K200+N200+Q200+T200+W200+Z200+AE200+AJ200+AO200+AR200+AW200</f>
        <v>0</v>
      </c>
      <c r="F200" s="147">
        <f t="shared" si="381"/>
        <v>0</v>
      </c>
      <c r="G200" s="152"/>
      <c r="H200" s="168">
        <v>0</v>
      </c>
      <c r="I200" s="168">
        <v>0</v>
      </c>
      <c r="J200" s="168">
        <v>0</v>
      </c>
      <c r="K200" s="162"/>
      <c r="L200" s="162"/>
      <c r="M200" s="161"/>
      <c r="N200" s="162"/>
      <c r="O200" s="162"/>
      <c r="P200" s="167"/>
      <c r="Q200" s="162"/>
      <c r="R200" s="162"/>
      <c r="S200" s="161"/>
      <c r="T200" s="162"/>
      <c r="U200" s="162"/>
      <c r="V200" s="161"/>
      <c r="W200" s="162"/>
      <c r="X200" s="162"/>
      <c r="Y200" s="161"/>
      <c r="Z200" s="162"/>
      <c r="AA200" s="164"/>
      <c r="AB200" s="165"/>
      <c r="AC200" s="161"/>
      <c r="AD200" s="167"/>
      <c r="AE200" s="162"/>
      <c r="AF200" s="164"/>
      <c r="AG200" s="165"/>
      <c r="AH200" s="185"/>
      <c r="AI200" s="167"/>
      <c r="AJ200" s="162"/>
      <c r="AK200" s="164"/>
      <c r="AL200" s="165"/>
      <c r="AM200" s="185"/>
      <c r="AN200" s="167"/>
      <c r="AO200" s="162"/>
      <c r="AP200" s="185"/>
      <c r="AQ200" s="167"/>
      <c r="AR200" s="162"/>
      <c r="AS200" s="166"/>
      <c r="AT200" s="165"/>
      <c r="AU200" s="185"/>
      <c r="AV200" s="167"/>
      <c r="AW200" s="153"/>
      <c r="AX200" s="163"/>
      <c r="AY200" s="167"/>
      <c r="AZ200" s="352"/>
    </row>
    <row r="201" spans="1:52" ht="21.75" customHeight="1">
      <c r="A201" s="346"/>
      <c r="B201" s="349"/>
      <c r="C201" s="349"/>
      <c r="D201" s="296" t="s">
        <v>285</v>
      </c>
      <c r="E201" s="147">
        <f t="shared" si="394"/>
        <v>0</v>
      </c>
      <c r="F201" s="147">
        <f t="shared" si="381"/>
        <v>0</v>
      </c>
      <c r="G201" s="152"/>
      <c r="H201" s="168">
        <v>0</v>
      </c>
      <c r="I201" s="168">
        <v>0</v>
      </c>
      <c r="J201" s="168">
        <v>0</v>
      </c>
      <c r="K201" s="162"/>
      <c r="L201" s="162"/>
      <c r="M201" s="161"/>
      <c r="N201" s="162"/>
      <c r="O201" s="162"/>
      <c r="P201" s="167"/>
      <c r="Q201" s="162"/>
      <c r="R201" s="162"/>
      <c r="S201" s="161"/>
      <c r="T201" s="162"/>
      <c r="U201" s="162"/>
      <c r="V201" s="161"/>
      <c r="W201" s="162"/>
      <c r="X201" s="162"/>
      <c r="Y201" s="161"/>
      <c r="Z201" s="162"/>
      <c r="AA201" s="164"/>
      <c r="AB201" s="165"/>
      <c r="AC201" s="161"/>
      <c r="AD201" s="167"/>
      <c r="AE201" s="162"/>
      <c r="AF201" s="164"/>
      <c r="AG201" s="165"/>
      <c r="AH201" s="185"/>
      <c r="AI201" s="167"/>
      <c r="AJ201" s="162"/>
      <c r="AK201" s="164"/>
      <c r="AL201" s="165"/>
      <c r="AM201" s="185"/>
      <c r="AN201" s="167"/>
      <c r="AO201" s="162"/>
      <c r="AP201" s="185"/>
      <c r="AQ201" s="167"/>
      <c r="AR201" s="162"/>
      <c r="AS201" s="166"/>
      <c r="AT201" s="165"/>
      <c r="AU201" s="185"/>
      <c r="AV201" s="167"/>
      <c r="AW201" s="162"/>
      <c r="AX201" s="163"/>
      <c r="AY201" s="167"/>
      <c r="AZ201" s="352"/>
    </row>
    <row r="202" spans="1:52" ht="33.75" customHeight="1">
      <c r="A202" s="347"/>
      <c r="B202" s="350"/>
      <c r="C202" s="350"/>
      <c r="D202" s="169" t="s">
        <v>43</v>
      </c>
      <c r="E202" s="147">
        <f t="shared" si="394"/>
        <v>0</v>
      </c>
      <c r="F202" s="147">
        <f t="shared" si="381"/>
        <v>0</v>
      </c>
      <c r="G202" s="170"/>
      <c r="H202" s="168">
        <v>0</v>
      </c>
      <c r="I202" s="168">
        <v>0</v>
      </c>
      <c r="J202" s="168">
        <v>0</v>
      </c>
      <c r="K202" s="148"/>
      <c r="L202" s="148"/>
      <c r="M202" s="171"/>
      <c r="N202" s="148"/>
      <c r="O202" s="148"/>
      <c r="P202" s="173"/>
      <c r="Q202" s="148"/>
      <c r="R202" s="148"/>
      <c r="S202" s="171"/>
      <c r="T202" s="148"/>
      <c r="U202" s="148"/>
      <c r="V202" s="171"/>
      <c r="W202" s="148"/>
      <c r="X202" s="148"/>
      <c r="Y202" s="171"/>
      <c r="Z202" s="148"/>
      <c r="AA202" s="151"/>
      <c r="AB202" s="172"/>
      <c r="AC202" s="171"/>
      <c r="AD202" s="173"/>
      <c r="AE202" s="148"/>
      <c r="AF202" s="151"/>
      <c r="AG202" s="172"/>
      <c r="AH202" s="177"/>
      <c r="AI202" s="173"/>
      <c r="AJ202" s="148"/>
      <c r="AK202" s="151"/>
      <c r="AL202" s="172"/>
      <c r="AM202" s="177"/>
      <c r="AN202" s="173"/>
      <c r="AO202" s="148"/>
      <c r="AP202" s="177"/>
      <c r="AQ202" s="173"/>
      <c r="AR202" s="148"/>
      <c r="AS202" s="149"/>
      <c r="AT202" s="172"/>
      <c r="AU202" s="177"/>
      <c r="AV202" s="173"/>
      <c r="AW202" s="148"/>
      <c r="AX202" s="148"/>
      <c r="AY202" s="173"/>
      <c r="AZ202" s="353"/>
    </row>
    <row r="203" spans="1:52" ht="18.75" customHeight="1">
      <c r="A203" s="345" t="s">
        <v>339</v>
      </c>
      <c r="B203" s="348" t="s">
        <v>408</v>
      </c>
      <c r="C203" s="348" t="s">
        <v>307</v>
      </c>
      <c r="D203" s="174" t="s">
        <v>41</v>
      </c>
      <c r="E203" s="147">
        <f>E204+E205+E206</f>
        <v>6925.3019999999997</v>
      </c>
      <c r="F203" s="147">
        <f t="shared" si="381"/>
        <v>6479.652</v>
      </c>
      <c r="G203" s="175">
        <f>F203/E203</f>
        <v>0.93564901573967463</v>
      </c>
      <c r="H203" s="168">
        <v>0</v>
      </c>
      <c r="I203" s="168">
        <v>0</v>
      </c>
      <c r="J203" s="168">
        <v>0</v>
      </c>
      <c r="K203" s="168">
        <f t="shared" ref="K203:L203" si="395">K204+K205+K206+K208+K209</f>
        <v>0</v>
      </c>
      <c r="L203" s="168">
        <f t="shared" si="395"/>
        <v>0</v>
      </c>
      <c r="M203" s="168"/>
      <c r="N203" s="168">
        <f t="shared" ref="N203:O203" si="396">N204+N205+N206+N208+N209</f>
        <v>0</v>
      </c>
      <c r="O203" s="168">
        <f t="shared" si="396"/>
        <v>0</v>
      </c>
      <c r="P203" s="168"/>
      <c r="Q203" s="168">
        <f t="shared" ref="Q203:R203" si="397">Q204+Q205+Q206+Q208+Q209</f>
        <v>0</v>
      </c>
      <c r="R203" s="168">
        <f t="shared" si="397"/>
        <v>0</v>
      </c>
      <c r="S203" s="168">
        <v>0</v>
      </c>
      <c r="T203" s="168">
        <f t="shared" ref="T203:U203" si="398">T204+T205+T206+T208+T209</f>
        <v>0</v>
      </c>
      <c r="U203" s="168">
        <f t="shared" si="398"/>
        <v>0</v>
      </c>
      <c r="V203" s="168"/>
      <c r="W203" s="168">
        <f t="shared" ref="W203:X203" si="399">W204+W205+W206+W208+W209</f>
        <v>2347.971</v>
      </c>
      <c r="X203" s="168">
        <f t="shared" si="399"/>
        <v>2347.971</v>
      </c>
      <c r="Y203" s="168">
        <f>X203/W203*100</f>
        <v>100</v>
      </c>
      <c r="Z203" s="168">
        <f t="shared" ref="Z203:AC203" si="400">Z204+Z205+Z206+Z208+Z209</f>
        <v>1186.2560000000001</v>
      </c>
      <c r="AA203" s="168">
        <f t="shared" si="400"/>
        <v>0</v>
      </c>
      <c r="AB203" s="168">
        <f t="shared" si="400"/>
        <v>0</v>
      </c>
      <c r="AC203" s="168">
        <f t="shared" si="400"/>
        <v>1186.2560000000001</v>
      </c>
      <c r="AD203" s="210">
        <f>AC203/Z203</f>
        <v>1</v>
      </c>
      <c r="AE203" s="168">
        <f t="shared" ref="AE203:AH203" si="401">AE204+AE205+AE206+AE208+AE209</f>
        <v>0</v>
      </c>
      <c r="AF203" s="168">
        <f t="shared" si="401"/>
        <v>0</v>
      </c>
      <c r="AG203" s="168">
        <f t="shared" si="401"/>
        <v>0</v>
      </c>
      <c r="AH203" s="168">
        <f t="shared" si="401"/>
        <v>0</v>
      </c>
      <c r="AI203" s="168"/>
      <c r="AJ203" s="168">
        <f t="shared" ref="AJ203:AM203" si="402">AJ204+AJ205+AJ206+AJ208+AJ209</f>
        <v>2945.4250000000002</v>
      </c>
      <c r="AK203" s="168">
        <f t="shared" si="402"/>
        <v>0</v>
      </c>
      <c r="AL203" s="168">
        <f t="shared" si="402"/>
        <v>0</v>
      </c>
      <c r="AM203" s="219">
        <f t="shared" si="402"/>
        <v>2945.4250000000002</v>
      </c>
      <c r="AN203" s="181">
        <f>AM203/AJ203</f>
        <v>1</v>
      </c>
      <c r="AO203" s="168">
        <f t="shared" ref="AO203:AP203" si="403">AO204+AO205+AO206+AO208+AO209</f>
        <v>0</v>
      </c>
      <c r="AP203" s="168">
        <f t="shared" si="403"/>
        <v>0</v>
      </c>
      <c r="AQ203" s="168"/>
      <c r="AR203" s="168">
        <f t="shared" ref="AR203:AU203" si="404">AR204+AR205+AR206+AR208+AR209</f>
        <v>445.64999999999964</v>
      </c>
      <c r="AS203" s="168">
        <f t="shared" si="404"/>
        <v>0</v>
      </c>
      <c r="AT203" s="168">
        <f t="shared" si="404"/>
        <v>0</v>
      </c>
      <c r="AU203" s="168">
        <f t="shared" si="404"/>
        <v>0</v>
      </c>
      <c r="AV203" s="168"/>
      <c r="AW203" s="168">
        <f t="shared" ref="AW203:AX203" si="405">AW204+AW205+AW206+AW208+AW209</f>
        <v>0</v>
      </c>
      <c r="AX203" s="168">
        <f t="shared" si="405"/>
        <v>0</v>
      </c>
      <c r="AY203" s="168"/>
      <c r="AZ203" s="351"/>
    </row>
    <row r="204" spans="1:52" ht="31.2">
      <c r="A204" s="346"/>
      <c r="B204" s="349"/>
      <c r="C204" s="349"/>
      <c r="D204" s="176" t="s">
        <v>37</v>
      </c>
      <c r="E204" s="147">
        <f t="shared" ref="E204:E209" si="406">H204+K204+N204+Q204+T204+W204+Z204+AE204+AJ204+AO204+AR204+AW204</f>
        <v>0</v>
      </c>
      <c r="F204" s="147">
        <f t="shared" si="381"/>
        <v>0</v>
      </c>
      <c r="G204" s="170"/>
      <c r="H204" s="168">
        <v>0</v>
      </c>
      <c r="I204" s="168">
        <v>0</v>
      </c>
      <c r="J204" s="168">
        <v>0</v>
      </c>
      <c r="K204" s="148"/>
      <c r="L204" s="148"/>
      <c r="M204" s="171"/>
      <c r="N204" s="148"/>
      <c r="O204" s="148"/>
      <c r="P204" s="173"/>
      <c r="Q204" s="148"/>
      <c r="R204" s="148"/>
      <c r="S204" s="171"/>
      <c r="T204" s="148"/>
      <c r="U204" s="148"/>
      <c r="V204" s="171"/>
      <c r="W204" s="148"/>
      <c r="X204" s="148"/>
      <c r="Y204" s="171"/>
      <c r="Z204" s="148"/>
      <c r="AA204" s="151"/>
      <c r="AB204" s="172"/>
      <c r="AC204" s="171"/>
      <c r="AD204" s="173"/>
      <c r="AE204" s="148"/>
      <c r="AF204" s="151"/>
      <c r="AG204" s="172"/>
      <c r="AH204" s="177"/>
      <c r="AI204" s="173"/>
      <c r="AJ204" s="148"/>
      <c r="AK204" s="151"/>
      <c r="AL204" s="172"/>
      <c r="AM204" s="285"/>
      <c r="AN204" s="173"/>
      <c r="AO204" s="178"/>
      <c r="AP204" s="148"/>
      <c r="AQ204" s="148"/>
      <c r="AR204" s="148"/>
      <c r="AS204" s="149"/>
      <c r="AT204" s="172"/>
      <c r="AU204" s="177"/>
      <c r="AV204" s="173"/>
      <c r="AW204" s="148"/>
      <c r="AX204" s="150"/>
      <c r="AY204" s="173"/>
      <c r="AZ204" s="352"/>
    </row>
    <row r="205" spans="1:52" ht="64.5" customHeight="1">
      <c r="A205" s="346"/>
      <c r="B205" s="349"/>
      <c r="C205" s="349"/>
      <c r="D205" s="179" t="s">
        <v>2</v>
      </c>
      <c r="E205" s="147">
        <f t="shared" si="406"/>
        <v>0</v>
      </c>
      <c r="F205" s="147">
        <f t="shared" si="381"/>
        <v>0</v>
      </c>
      <c r="G205" s="180"/>
      <c r="H205" s="168">
        <v>0</v>
      </c>
      <c r="I205" s="168">
        <v>0</v>
      </c>
      <c r="J205" s="168">
        <v>0</v>
      </c>
      <c r="K205" s="153"/>
      <c r="L205" s="153"/>
      <c r="M205" s="154"/>
      <c r="N205" s="153"/>
      <c r="O205" s="153"/>
      <c r="P205" s="181"/>
      <c r="Q205" s="153"/>
      <c r="R205" s="153"/>
      <c r="S205" s="154"/>
      <c r="T205" s="153"/>
      <c r="U205" s="153"/>
      <c r="V205" s="154"/>
      <c r="W205" s="153"/>
      <c r="X205" s="153"/>
      <c r="Y205" s="154"/>
      <c r="Z205" s="153"/>
      <c r="AA205" s="157"/>
      <c r="AB205" s="158"/>
      <c r="AC205" s="154"/>
      <c r="AD205" s="181"/>
      <c r="AE205" s="153"/>
      <c r="AF205" s="157"/>
      <c r="AG205" s="158"/>
      <c r="AH205" s="182"/>
      <c r="AI205" s="181"/>
      <c r="AJ205" s="153"/>
      <c r="AK205" s="157"/>
      <c r="AL205" s="158"/>
      <c r="AM205" s="284"/>
      <c r="AN205" s="181"/>
      <c r="AO205" s="160"/>
      <c r="AP205" s="154"/>
      <c r="AQ205" s="154"/>
      <c r="AR205" s="153"/>
      <c r="AS205" s="155"/>
      <c r="AT205" s="158"/>
      <c r="AU205" s="182"/>
      <c r="AV205" s="181"/>
      <c r="AW205" s="153"/>
      <c r="AX205" s="156"/>
      <c r="AY205" s="181"/>
      <c r="AZ205" s="352"/>
    </row>
    <row r="206" spans="1:52" ht="21.75" customHeight="1">
      <c r="A206" s="346"/>
      <c r="B206" s="349"/>
      <c r="C206" s="349"/>
      <c r="D206" s="296" t="s">
        <v>284</v>
      </c>
      <c r="E206" s="147">
        <v>6925.3019999999997</v>
      </c>
      <c r="F206" s="147">
        <f t="shared" si="381"/>
        <v>6479.652</v>
      </c>
      <c r="G206" s="168">
        <f>F206/E206*100</f>
        <v>93.564901573967461</v>
      </c>
      <c r="H206" s="168">
        <v>0</v>
      </c>
      <c r="I206" s="168">
        <v>0</v>
      </c>
      <c r="J206" s="168">
        <v>0</v>
      </c>
      <c r="K206" s="153"/>
      <c r="L206" s="153"/>
      <c r="M206" s="154"/>
      <c r="N206" s="153"/>
      <c r="O206" s="153"/>
      <c r="P206" s="181"/>
      <c r="Q206" s="153"/>
      <c r="R206" s="153"/>
      <c r="S206" s="154"/>
      <c r="T206" s="153"/>
      <c r="U206" s="153"/>
      <c r="V206" s="154"/>
      <c r="W206" s="153">
        <v>2347.971</v>
      </c>
      <c r="X206" s="153">
        <v>2347.971</v>
      </c>
      <c r="Y206" s="168">
        <f>X206/W206*100</f>
        <v>100</v>
      </c>
      <c r="Z206" s="153">
        <v>1186.2560000000001</v>
      </c>
      <c r="AA206" s="157"/>
      <c r="AB206" s="158"/>
      <c r="AC206" s="267">
        <v>1186.2560000000001</v>
      </c>
      <c r="AD206" s="210">
        <f>AC206/Z206</f>
        <v>1</v>
      </c>
      <c r="AE206" s="153"/>
      <c r="AF206" s="157"/>
      <c r="AG206" s="158"/>
      <c r="AH206" s="182"/>
      <c r="AI206" s="181"/>
      <c r="AJ206" s="153">
        <v>2945.4250000000002</v>
      </c>
      <c r="AK206" s="157"/>
      <c r="AL206" s="158"/>
      <c r="AM206" s="284">
        <v>2945.4250000000002</v>
      </c>
      <c r="AN206" s="181">
        <f>AM206/AJ206</f>
        <v>1</v>
      </c>
      <c r="AO206" s="153"/>
      <c r="AP206" s="182"/>
      <c r="AQ206" s="181"/>
      <c r="AR206" s="153">
        <f>E206-F206</f>
        <v>445.64999999999964</v>
      </c>
      <c r="AS206" s="157"/>
      <c r="AT206" s="158"/>
      <c r="AU206" s="182"/>
      <c r="AV206" s="181"/>
      <c r="AW206" s="153"/>
      <c r="AX206" s="156"/>
      <c r="AY206" s="159"/>
      <c r="AZ206" s="352"/>
    </row>
    <row r="207" spans="1:52" ht="87.75" customHeight="1">
      <c r="A207" s="346"/>
      <c r="B207" s="349"/>
      <c r="C207" s="349"/>
      <c r="D207" s="296" t="s">
        <v>289</v>
      </c>
      <c r="E207" s="147">
        <f t="shared" si="406"/>
        <v>0</v>
      </c>
      <c r="F207" s="147">
        <f t="shared" si="381"/>
        <v>0</v>
      </c>
      <c r="G207" s="152"/>
      <c r="H207" s="168">
        <v>0</v>
      </c>
      <c r="I207" s="168">
        <v>0</v>
      </c>
      <c r="J207" s="168">
        <v>0</v>
      </c>
      <c r="K207" s="162"/>
      <c r="L207" s="162"/>
      <c r="M207" s="161"/>
      <c r="N207" s="162"/>
      <c r="O207" s="162"/>
      <c r="P207" s="167"/>
      <c r="Q207" s="162"/>
      <c r="R207" s="162"/>
      <c r="S207" s="161"/>
      <c r="T207" s="162"/>
      <c r="U207" s="162"/>
      <c r="V207" s="161"/>
      <c r="W207" s="162"/>
      <c r="X207" s="162"/>
      <c r="Y207" s="161"/>
      <c r="Z207" s="162"/>
      <c r="AA207" s="164"/>
      <c r="AB207" s="165"/>
      <c r="AC207" s="161"/>
      <c r="AD207" s="167"/>
      <c r="AE207" s="162"/>
      <c r="AF207" s="164"/>
      <c r="AG207" s="165"/>
      <c r="AH207" s="185"/>
      <c r="AI207" s="167"/>
      <c r="AJ207" s="162"/>
      <c r="AK207" s="164"/>
      <c r="AL207" s="165"/>
      <c r="AM207" s="185"/>
      <c r="AN207" s="167"/>
      <c r="AO207" s="162"/>
      <c r="AP207" s="185"/>
      <c r="AQ207" s="167"/>
      <c r="AR207" s="162"/>
      <c r="AS207" s="166"/>
      <c r="AT207" s="165"/>
      <c r="AU207" s="185"/>
      <c r="AV207" s="167"/>
      <c r="AW207" s="153"/>
      <c r="AX207" s="163"/>
      <c r="AY207" s="167"/>
      <c r="AZ207" s="352"/>
    </row>
    <row r="208" spans="1:52" ht="21.75" customHeight="1">
      <c r="A208" s="346"/>
      <c r="B208" s="349"/>
      <c r="C208" s="349"/>
      <c r="D208" s="296" t="s">
        <v>285</v>
      </c>
      <c r="E208" s="147">
        <f t="shared" si="406"/>
        <v>0</v>
      </c>
      <c r="F208" s="147">
        <f t="shared" si="381"/>
        <v>0</v>
      </c>
      <c r="G208" s="152"/>
      <c r="H208" s="168">
        <v>0</v>
      </c>
      <c r="I208" s="168">
        <v>0</v>
      </c>
      <c r="J208" s="168">
        <v>0</v>
      </c>
      <c r="K208" s="162"/>
      <c r="L208" s="162"/>
      <c r="M208" s="161"/>
      <c r="N208" s="162"/>
      <c r="O208" s="162"/>
      <c r="P208" s="167"/>
      <c r="Q208" s="162"/>
      <c r="R208" s="162"/>
      <c r="S208" s="161"/>
      <c r="T208" s="162"/>
      <c r="U208" s="162"/>
      <c r="V208" s="161"/>
      <c r="W208" s="162"/>
      <c r="X208" s="162"/>
      <c r="Y208" s="161"/>
      <c r="Z208" s="162"/>
      <c r="AA208" s="164"/>
      <c r="AB208" s="165"/>
      <c r="AC208" s="161"/>
      <c r="AD208" s="167"/>
      <c r="AE208" s="162"/>
      <c r="AF208" s="164"/>
      <c r="AG208" s="165"/>
      <c r="AH208" s="185"/>
      <c r="AI208" s="167"/>
      <c r="AJ208" s="162"/>
      <c r="AK208" s="164"/>
      <c r="AL208" s="165"/>
      <c r="AM208" s="185"/>
      <c r="AN208" s="167"/>
      <c r="AO208" s="162"/>
      <c r="AP208" s="185"/>
      <c r="AQ208" s="167"/>
      <c r="AR208" s="162"/>
      <c r="AS208" s="166"/>
      <c r="AT208" s="165"/>
      <c r="AU208" s="185"/>
      <c r="AV208" s="167"/>
      <c r="AW208" s="162"/>
      <c r="AX208" s="163"/>
      <c r="AY208" s="167"/>
      <c r="AZ208" s="352"/>
    </row>
    <row r="209" spans="1:52" ht="33.75" customHeight="1">
      <c r="A209" s="347"/>
      <c r="B209" s="350"/>
      <c r="C209" s="350"/>
      <c r="D209" s="169" t="s">
        <v>43</v>
      </c>
      <c r="E209" s="147">
        <f t="shared" si="406"/>
        <v>0</v>
      </c>
      <c r="F209" s="147">
        <f t="shared" si="381"/>
        <v>0</v>
      </c>
      <c r="G209" s="170"/>
      <c r="H209" s="168">
        <v>0</v>
      </c>
      <c r="I209" s="168">
        <v>0</v>
      </c>
      <c r="J209" s="168">
        <v>0</v>
      </c>
      <c r="K209" s="148"/>
      <c r="L209" s="148"/>
      <c r="M209" s="171"/>
      <c r="N209" s="148"/>
      <c r="O209" s="148"/>
      <c r="P209" s="268"/>
      <c r="Q209" s="148"/>
      <c r="R209" s="148"/>
      <c r="S209" s="171"/>
      <c r="T209" s="148"/>
      <c r="U209" s="148"/>
      <c r="V209" s="171"/>
      <c r="W209" s="148"/>
      <c r="X209" s="148"/>
      <c r="Y209" s="171"/>
      <c r="Z209" s="148"/>
      <c r="AA209" s="151"/>
      <c r="AB209" s="172"/>
      <c r="AC209" s="171"/>
      <c r="AD209" s="173"/>
      <c r="AE209" s="148"/>
      <c r="AF209" s="151"/>
      <c r="AG209" s="172"/>
      <c r="AH209" s="177"/>
      <c r="AI209" s="173"/>
      <c r="AJ209" s="148"/>
      <c r="AK209" s="151"/>
      <c r="AL209" s="172"/>
      <c r="AM209" s="177"/>
      <c r="AN209" s="173"/>
      <c r="AO209" s="148"/>
      <c r="AP209" s="177"/>
      <c r="AQ209" s="173"/>
      <c r="AR209" s="148"/>
      <c r="AS209" s="149"/>
      <c r="AT209" s="172"/>
      <c r="AU209" s="177"/>
      <c r="AV209" s="173"/>
      <c r="AW209" s="148"/>
      <c r="AX209" s="148"/>
      <c r="AY209" s="173"/>
      <c r="AZ209" s="353"/>
    </row>
    <row r="210" spans="1:52" ht="18.75" customHeight="1">
      <c r="A210" s="345" t="s">
        <v>340</v>
      </c>
      <c r="B210" s="348" t="s">
        <v>341</v>
      </c>
      <c r="C210" s="348" t="s">
        <v>307</v>
      </c>
      <c r="D210" s="174" t="s">
        <v>41</v>
      </c>
      <c r="E210" s="147">
        <f>E211+E212+E213</f>
        <v>3641.2176099999997</v>
      </c>
      <c r="F210" s="147">
        <f>F213</f>
        <v>832.81399999999996</v>
      </c>
      <c r="G210" s="175">
        <f>F210/E210</f>
        <v>0.22871854670613878</v>
      </c>
      <c r="H210" s="168">
        <v>0</v>
      </c>
      <c r="I210" s="168">
        <v>0</v>
      </c>
      <c r="J210" s="168">
        <v>0</v>
      </c>
      <c r="K210" s="168">
        <f t="shared" ref="K210:L210" si="407">K211+K212+K213+K215+K216</f>
        <v>0</v>
      </c>
      <c r="L210" s="168">
        <f t="shared" si="407"/>
        <v>0</v>
      </c>
      <c r="M210" s="168"/>
      <c r="N210" s="168">
        <f t="shared" ref="N210:O210" si="408">N211+N212+N213+N215+N216</f>
        <v>0</v>
      </c>
      <c r="O210" s="168">
        <f t="shared" si="408"/>
        <v>0</v>
      </c>
      <c r="P210" s="168"/>
      <c r="Q210" s="168">
        <f t="shared" ref="Q210:R210" si="409">Q211+Q212+Q213+Q215+Q216</f>
        <v>0</v>
      </c>
      <c r="R210" s="168">
        <f t="shared" si="409"/>
        <v>0</v>
      </c>
      <c r="S210" s="168">
        <v>0</v>
      </c>
      <c r="T210" s="168">
        <f t="shared" ref="T210:U210" si="410">T211+T212+T213+T215+T216</f>
        <v>0</v>
      </c>
      <c r="U210" s="168">
        <f t="shared" si="410"/>
        <v>0</v>
      </c>
      <c r="V210" s="168"/>
      <c r="W210" s="168">
        <f t="shared" ref="W210:X210" si="411">W211+W212+W213+W215+W216</f>
        <v>0</v>
      </c>
      <c r="X210" s="168">
        <f t="shared" si="411"/>
        <v>0</v>
      </c>
      <c r="Y210" s="168"/>
      <c r="Z210" s="168">
        <f t="shared" ref="Z210:AC210" si="412">Z211+Z212+Z213+Z215+Z216</f>
        <v>0</v>
      </c>
      <c r="AA210" s="168">
        <f t="shared" si="412"/>
        <v>0</v>
      </c>
      <c r="AB210" s="168">
        <f t="shared" si="412"/>
        <v>0</v>
      </c>
      <c r="AC210" s="168">
        <f t="shared" si="412"/>
        <v>0</v>
      </c>
      <c r="AD210" s="168"/>
      <c r="AE210" s="168">
        <f>AE216</f>
        <v>390.37799999999999</v>
      </c>
      <c r="AF210" s="168">
        <f t="shared" ref="AF210:AG210" si="413">AF211+AF212+AF213+AF215+AF216</f>
        <v>0</v>
      </c>
      <c r="AG210" s="168">
        <f t="shared" si="413"/>
        <v>0</v>
      </c>
      <c r="AH210" s="219">
        <f>AH216</f>
        <v>390.37799999999999</v>
      </c>
      <c r="AI210" s="210">
        <f>AH210/AE210</f>
        <v>1</v>
      </c>
      <c r="AJ210" s="168">
        <f t="shared" ref="AJ210:AM210" si="414">AJ211+AJ212+AJ213+AJ215+AJ216</f>
        <v>884.87199999999996</v>
      </c>
      <c r="AK210" s="168">
        <f t="shared" si="414"/>
        <v>0</v>
      </c>
      <c r="AL210" s="168">
        <f t="shared" si="414"/>
        <v>0</v>
      </c>
      <c r="AM210" s="219">
        <f t="shared" si="414"/>
        <v>884.87199999999996</v>
      </c>
      <c r="AN210" s="181">
        <f>AM210/AJ210</f>
        <v>1</v>
      </c>
      <c r="AO210" s="168">
        <f t="shared" ref="AO210:AP210" si="415">AO211+AO212+AO213+AO215+AO216</f>
        <v>0</v>
      </c>
      <c r="AP210" s="168">
        <f t="shared" si="415"/>
        <v>0</v>
      </c>
      <c r="AQ210" s="168"/>
      <c r="AR210" s="168">
        <f>AR213</f>
        <v>2808.4036099999998</v>
      </c>
      <c r="AS210" s="168">
        <f t="shared" ref="AS210:AU210" si="416">AS211+AS212+AS213+AS215+AS216</f>
        <v>0</v>
      </c>
      <c r="AT210" s="168">
        <f t="shared" si="416"/>
        <v>0</v>
      </c>
      <c r="AU210" s="168">
        <f t="shared" si="416"/>
        <v>0</v>
      </c>
      <c r="AV210" s="168"/>
      <c r="AW210" s="168">
        <f t="shared" ref="AW210:AX210" si="417">AW211+AW212+AW213+AW215+AW216</f>
        <v>0</v>
      </c>
      <c r="AX210" s="168">
        <f t="shared" si="417"/>
        <v>0</v>
      </c>
      <c r="AY210" s="168"/>
      <c r="AZ210" s="354"/>
    </row>
    <row r="211" spans="1:52" ht="31.2">
      <c r="A211" s="346"/>
      <c r="B211" s="349"/>
      <c r="C211" s="349"/>
      <c r="D211" s="176" t="s">
        <v>37</v>
      </c>
      <c r="E211" s="147">
        <f t="shared" ref="E211:E215" si="418">H211+K211+N211+Q211+T211+W211+Z211+AE211+AJ211+AO211+AR211+AW211</f>
        <v>0</v>
      </c>
      <c r="F211" s="147">
        <f t="shared" si="381"/>
        <v>0</v>
      </c>
      <c r="G211" s="170"/>
      <c r="H211" s="168">
        <v>0</v>
      </c>
      <c r="I211" s="168">
        <v>0</v>
      </c>
      <c r="J211" s="168">
        <v>0</v>
      </c>
      <c r="K211" s="148"/>
      <c r="L211" s="148"/>
      <c r="M211" s="171"/>
      <c r="N211" s="148"/>
      <c r="O211" s="148"/>
      <c r="P211" s="173"/>
      <c r="Q211" s="148"/>
      <c r="R211" s="148"/>
      <c r="S211" s="171"/>
      <c r="T211" s="148"/>
      <c r="U211" s="148"/>
      <c r="V211" s="171"/>
      <c r="W211" s="148"/>
      <c r="X211" s="148"/>
      <c r="Y211" s="171"/>
      <c r="Z211" s="148"/>
      <c r="AA211" s="151"/>
      <c r="AB211" s="172"/>
      <c r="AC211" s="171"/>
      <c r="AD211" s="173"/>
      <c r="AE211" s="148"/>
      <c r="AF211" s="151"/>
      <c r="AG211" s="172"/>
      <c r="AH211" s="285"/>
      <c r="AI211" s="173"/>
      <c r="AJ211" s="148"/>
      <c r="AK211" s="151"/>
      <c r="AL211" s="172"/>
      <c r="AM211" s="285"/>
      <c r="AN211" s="173"/>
      <c r="AO211" s="178"/>
      <c r="AP211" s="148"/>
      <c r="AQ211" s="148"/>
      <c r="AR211" s="148"/>
      <c r="AS211" s="149"/>
      <c r="AT211" s="172"/>
      <c r="AU211" s="177"/>
      <c r="AV211" s="173"/>
      <c r="AW211" s="148"/>
      <c r="AX211" s="150"/>
      <c r="AY211" s="173"/>
      <c r="AZ211" s="352"/>
    </row>
    <row r="212" spans="1:52" ht="64.5" customHeight="1">
      <c r="A212" s="346"/>
      <c r="B212" s="349"/>
      <c r="C212" s="349"/>
      <c r="D212" s="179" t="s">
        <v>2</v>
      </c>
      <c r="E212" s="147">
        <f t="shared" si="418"/>
        <v>0</v>
      </c>
      <c r="F212" s="147">
        <f t="shared" si="381"/>
        <v>0</v>
      </c>
      <c r="G212" s="180"/>
      <c r="H212" s="168">
        <v>0</v>
      </c>
      <c r="I212" s="168">
        <v>0</v>
      </c>
      <c r="J212" s="168">
        <v>0</v>
      </c>
      <c r="K212" s="153"/>
      <c r="L212" s="153"/>
      <c r="M212" s="154"/>
      <c r="N212" s="153"/>
      <c r="O212" s="153"/>
      <c r="P212" s="181"/>
      <c r="Q212" s="153"/>
      <c r="R212" s="153"/>
      <c r="S212" s="154"/>
      <c r="T212" s="153"/>
      <c r="U212" s="153"/>
      <c r="V212" s="154"/>
      <c r="W212" s="153"/>
      <c r="X212" s="153"/>
      <c r="Y212" s="154"/>
      <c r="Z212" s="153"/>
      <c r="AA212" s="157"/>
      <c r="AB212" s="158"/>
      <c r="AC212" s="154"/>
      <c r="AD212" s="181"/>
      <c r="AE212" s="153"/>
      <c r="AF212" s="157"/>
      <c r="AG212" s="158"/>
      <c r="AH212" s="284"/>
      <c r="AI212" s="181"/>
      <c r="AJ212" s="153"/>
      <c r="AK212" s="157"/>
      <c r="AL212" s="158"/>
      <c r="AM212" s="284"/>
      <c r="AN212" s="181"/>
      <c r="AO212" s="160"/>
      <c r="AP212" s="154"/>
      <c r="AQ212" s="154"/>
      <c r="AR212" s="153"/>
      <c r="AS212" s="155"/>
      <c r="AT212" s="158"/>
      <c r="AU212" s="182"/>
      <c r="AV212" s="181"/>
      <c r="AW212" s="153"/>
      <c r="AX212" s="156"/>
      <c r="AY212" s="181"/>
      <c r="AZ212" s="352"/>
    </row>
    <row r="213" spans="1:52" ht="21.75" customHeight="1">
      <c r="A213" s="346"/>
      <c r="B213" s="349"/>
      <c r="C213" s="349"/>
      <c r="D213" s="296" t="s">
        <v>284</v>
      </c>
      <c r="E213" s="147">
        <f>1158.71761+E216</f>
        <v>3641.2176099999997</v>
      </c>
      <c r="F213" s="147">
        <f t="shared" si="381"/>
        <v>832.81399999999996</v>
      </c>
      <c r="G213" s="175">
        <f>F213/E213</f>
        <v>0.22871854670613878</v>
      </c>
      <c r="H213" s="168">
        <v>0</v>
      </c>
      <c r="I213" s="168">
        <v>0</v>
      </c>
      <c r="J213" s="168">
        <v>0</v>
      </c>
      <c r="K213" s="153"/>
      <c r="L213" s="153"/>
      <c r="M213" s="154"/>
      <c r="N213" s="153"/>
      <c r="O213" s="153"/>
      <c r="P213" s="181"/>
      <c r="Q213" s="153"/>
      <c r="R213" s="153"/>
      <c r="S213" s="154"/>
      <c r="T213" s="153"/>
      <c r="U213" s="153"/>
      <c r="V213" s="154"/>
      <c r="W213" s="153"/>
      <c r="X213" s="153"/>
      <c r="Y213" s="154"/>
      <c r="Z213" s="153"/>
      <c r="AA213" s="157"/>
      <c r="AB213" s="158"/>
      <c r="AC213" s="154"/>
      <c r="AD213" s="181"/>
      <c r="AE213" s="153">
        <f>AE216</f>
        <v>390.37799999999999</v>
      </c>
      <c r="AF213" s="157"/>
      <c r="AG213" s="158"/>
      <c r="AH213" s="284">
        <f>AH216</f>
        <v>390.37799999999999</v>
      </c>
      <c r="AI213" s="181">
        <f>AH213/AE213</f>
        <v>1</v>
      </c>
      <c r="AJ213" s="153">
        <f>AJ216</f>
        <v>442.43599999999998</v>
      </c>
      <c r="AK213" s="157"/>
      <c r="AL213" s="158"/>
      <c r="AM213" s="284">
        <f>AM216</f>
        <v>442.43599999999998</v>
      </c>
      <c r="AN213" s="181">
        <f>AM213/AJ213</f>
        <v>1</v>
      </c>
      <c r="AO213" s="153"/>
      <c r="AP213" s="182"/>
      <c r="AQ213" s="181"/>
      <c r="AR213" s="147">
        <f>E213-F213</f>
        <v>2808.4036099999998</v>
      </c>
      <c r="AS213" s="157"/>
      <c r="AT213" s="158"/>
      <c r="AU213" s="182"/>
      <c r="AV213" s="181"/>
      <c r="AW213" s="153"/>
      <c r="AX213" s="156"/>
      <c r="AY213" s="159"/>
      <c r="AZ213" s="352"/>
    </row>
    <row r="214" spans="1:52" ht="87.75" customHeight="1">
      <c r="A214" s="346"/>
      <c r="B214" s="349"/>
      <c r="C214" s="349"/>
      <c r="D214" s="296" t="s">
        <v>289</v>
      </c>
      <c r="E214" s="147">
        <f t="shared" si="418"/>
        <v>0</v>
      </c>
      <c r="F214" s="147">
        <f t="shared" si="381"/>
        <v>0</v>
      </c>
      <c r="G214" s="152"/>
      <c r="H214" s="168">
        <v>0</v>
      </c>
      <c r="I214" s="168">
        <v>0</v>
      </c>
      <c r="J214" s="168">
        <v>0</v>
      </c>
      <c r="K214" s="162"/>
      <c r="L214" s="162"/>
      <c r="M214" s="161"/>
      <c r="N214" s="162"/>
      <c r="O214" s="162"/>
      <c r="P214" s="167"/>
      <c r="Q214" s="162"/>
      <c r="R214" s="162"/>
      <c r="S214" s="161"/>
      <c r="T214" s="162"/>
      <c r="U214" s="162"/>
      <c r="V214" s="161"/>
      <c r="W214" s="162"/>
      <c r="X214" s="162"/>
      <c r="Y214" s="161"/>
      <c r="Z214" s="162"/>
      <c r="AA214" s="164"/>
      <c r="AB214" s="165"/>
      <c r="AC214" s="161"/>
      <c r="AD214" s="167"/>
      <c r="AE214" s="162"/>
      <c r="AF214" s="164"/>
      <c r="AG214" s="165"/>
      <c r="AH214" s="185"/>
      <c r="AI214" s="167"/>
      <c r="AJ214" s="162"/>
      <c r="AK214" s="164"/>
      <c r="AL214" s="165"/>
      <c r="AM214" s="287"/>
      <c r="AN214" s="167"/>
      <c r="AO214" s="162"/>
      <c r="AP214" s="185"/>
      <c r="AQ214" s="167"/>
      <c r="AR214" s="147">
        <f t="shared" ref="AR214:AR215" si="419">AU214+AX214+BA214+BD214+BG214+BJ214+BM214+BR214+BW214+CB214+CE214+CJ214</f>
        <v>0</v>
      </c>
      <c r="AS214" s="166"/>
      <c r="AT214" s="165"/>
      <c r="AU214" s="185"/>
      <c r="AV214" s="167"/>
      <c r="AW214" s="153"/>
      <c r="AX214" s="163"/>
      <c r="AY214" s="167"/>
      <c r="AZ214" s="352"/>
    </row>
    <row r="215" spans="1:52" ht="21.75" customHeight="1">
      <c r="A215" s="346"/>
      <c r="B215" s="349"/>
      <c r="C215" s="349"/>
      <c r="D215" s="296" t="s">
        <v>285</v>
      </c>
      <c r="E215" s="147">
        <f t="shared" si="418"/>
        <v>0</v>
      </c>
      <c r="F215" s="147">
        <f t="shared" si="381"/>
        <v>0</v>
      </c>
      <c r="G215" s="152"/>
      <c r="H215" s="168">
        <v>0</v>
      </c>
      <c r="I215" s="168">
        <v>0</v>
      </c>
      <c r="J215" s="168">
        <v>0</v>
      </c>
      <c r="K215" s="162"/>
      <c r="L215" s="162"/>
      <c r="M215" s="161"/>
      <c r="N215" s="162"/>
      <c r="O215" s="162"/>
      <c r="P215" s="167"/>
      <c r="Q215" s="162"/>
      <c r="R215" s="162"/>
      <c r="S215" s="161"/>
      <c r="T215" s="162"/>
      <c r="U215" s="162"/>
      <c r="V215" s="161"/>
      <c r="W215" s="162"/>
      <c r="X215" s="162"/>
      <c r="Y215" s="161"/>
      <c r="Z215" s="162"/>
      <c r="AA215" s="164"/>
      <c r="AB215" s="165"/>
      <c r="AC215" s="161"/>
      <c r="AD215" s="167"/>
      <c r="AE215" s="162"/>
      <c r="AF215" s="164"/>
      <c r="AG215" s="165"/>
      <c r="AH215" s="185"/>
      <c r="AI215" s="181"/>
      <c r="AJ215" s="162"/>
      <c r="AK215" s="164"/>
      <c r="AL215" s="165"/>
      <c r="AM215" s="287"/>
      <c r="AN215" s="167"/>
      <c r="AO215" s="162"/>
      <c r="AP215" s="185"/>
      <c r="AQ215" s="167"/>
      <c r="AR215" s="147">
        <f t="shared" si="419"/>
        <v>0</v>
      </c>
      <c r="AS215" s="166"/>
      <c r="AT215" s="165"/>
      <c r="AU215" s="185"/>
      <c r="AV215" s="167"/>
      <c r="AW215" s="162"/>
      <c r="AX215" s="163"/>
      <c r="AY215" s="167"/>
      <c r="AZ215" s="352"/>
    </row>
    <row r="216" spans="1:52" ht="33.75" customHeight="1">
      <c r="A216" s="347"/>
      <c r="B216" s="350"/>
      <c r="C216" s="350"/>
      <c r="D216" s="169" t="s">
        <v>43</v>
      </c>
      <c r="E216" s="147">
        <v>2482.5</v>
      </c>
      <c r="F216" s="147">
        <f t="shared" si="381"/>
        <v>832.81399999999996</v>
      </c>
      <c r="G216" s="170"/>
      <c r="H216" s="168">
        <v>0</v>
      </c>
      <c r="I216" s="168">
        <v>0</v>
      </c>
      <c r="J216" s="168">
        <v>0</v>
      </c>
      <c r="K216" s="148"/>
      <c r="L216" s="148"/>
      <c r="M216" s="171"/>
      <c r="N216" s="148"/>
      <c r="O216" s="148"/>
      <c r="P216" s="173"/>
      <c r="Q216" s="148"/>
      <c r="R216" s="148"/>
      <c r="S216" s="171"/>
      <c r="T216" s="148"/>
      <c r="U216" s="148"/>
      <c r="V216" s="171"/>
      <c r="W216" s="148"/>
      <c r="X216" s="148"/>
      <c r="Y216" s="171"/>
      <c r="Z216" s="148"/>
      <c r="AA216" s="151"/>
      <c r="AB216" s="172"/>
      <c r="AC216" s="171"/>
      <c r="AD216" s="173"/>
      <c r="AE216" s="162">
        <v>390.37799999999999</v>
      </c>
      <c r="AF216" s="164"/>
      <c r="AG216" s="165"/>
      <c r="AH216" s="287">
        <v>390.37799999999999</v>
      </c>
      <c r="AI216" s="181">
        <f>AH216/AE216</f>
        <v>1</v>
      </c>
      <c r="AJ216" s="148">
        <v>442.43599999999998</v>
      </c>
      <c r="AK216" s="151"/>
      <c r="AL216" s="172"/>
      <c r="AM216" s="285">
        <v>442.43599999999998</v>
      </c>
      <c r="AN216" s="173">
        <f>AM216/AJ216</f>
        <v>1</v>
      </c>
      <c r="AO216" s="148"/>
      <c r="AP216" s="177"/>
      <c r="AQ216" s="173"/>
      <c r="AR216" s="147">
        <f>E216-F216</f>
        <v>1649.6860000000001</v>
      </c>
      <c r="AS216" s="149"/>
      <c r="AT216" s="172"/>
      <c r="AU216" s="177"/>
      <c r="AV216" s="173"/>
      <c r="AW216" s="148"/>
      <c r="AX216" s="148"/>
      <c r="AY216" s="173"/>
      <c r="AZ216" s="353"/>
    </row>
    <row r="217" spans="1:52" ht="18.75" customHeight="1">
      <c r="A217" s="345" t="s">
        <v>340</v>
      </c>
      <c r="B217" s="348" t="s">
        <v>394</v>
      </c>
      <c r="C217" s="348" t="s">
        <v>307</v>
      </c>
      <c r="D217" s="174" t="s">
        <v>41</v>
      </c>
      <c r="E217" s="147">
        <f>E218+E219+E220</f>
        <v>4518.1990400000004</v>
      </c>
      <c r="F217" s="147">
        <f t="shared" si="381"/>
        <v>4291.7104799999997</v>
      </c>
      <c r="G217" s="175">
        <f>F217/E217</f>
        <v>0.94987193835533179</v>
      </c>
      <c r="H217" s="168">
        <v>0</v>
      </c>
      <c r="I217" s="168">
        <v>0</v>
      </c>
      <c r="J217" s="168">
        <v>0</v>
      </c>
      <c r="K217" s="168">
        <f t="shared" ref="K217:L217" si="420">K218+K219+K220+K222+K223</f>
        <v>0</v>
      </c>
      <c r="L217" s="168">
        <f t="shared" si="420"/>
        <v>0</v>
      </c>
      <c r="M217" s="168">
        <v>0</v>
      </c>
      <c r="N217" s="168">
        <f>N220</f>
        <v>1671.3967</v>
      </c>
      <c r="O217" s="168">
        <f>O220</f>
        <v>1671.3967</v>
      </c>
      <c r="P217" s="168">
        <f>O217/N217*100</f>
        <v>100</v>
      </c>
      <c r="Q217" s="168">
        <f t="shared" ref="Q217:R217" si="421">Q218+Q219+Q220+Q222+Q223</f>
        <v>1357.96408</v>
      </c>
      <c r="R217" s="168">
        <f t="shared" si="421"/>
        <v>1357.96408</v>
      </c>
      <c r="S217" s="168">
        <f>R217/Q217*100</f>
        <v>100</v>
      </c>
      <c r="T217" s="168">
        <f t="shared" ref="T217:U217" si="422">T218+T219+T220+T222+T223</f>
        <v>0</v>
      </c>
      <c r="U217" s="168">
        <f t="shared" si="422"/>
        <v>0</v>
      </c>
      <c r="V217" s="168"/>
      <c r="W217" s="168">
        <f t="shared" ref="W217:X217" si="423">W218+W219+W220+W222+W223</f>
        <v>0</v>
      </c>
      <c r="X217" s="168">
        <f t="shared" si="423"/>
        <v>0</v>
      </c>
      <c r="Y217" s="168"/>
      <c r="Z217" s="168">
        <f t="shared" ref="Z217:AC217" si="424">Z218+Z219+Z220+Z222+Z223</f>
        <v>1244.4550999999999</v>
      </c>
      <c r="AA217" s="168">
        <f t="shared" si="424"/>
        <v>0</v>
      </c>
      <c r="AB217" s="168">
        <f t="shared" si="424"/>
        <v>0</v>
      </c>
      <c r="AC217" s="168">
        <f t="shared" si="424"/>
        <v>1244.4550999999999</v>
      </c>
      <c r="AD217" s="210">
        <f>AC217/Z217</f>
        <v>1</v>
      </c>
      <c r="AE217" s="168">
        <f t="shared" ref="AE217:AH217" si="425">AE218+AE219+AE220+AE222+AE223</f>
        <v>16.894600000000001</v>
      </c>
      <c r="AF217" s="168">
        <f t="shared" si="425"/>
        <v>0</v>
      </c>
      <c r="AG217" s="168">
        <f t="shared" si="425"/>
        <v>0</v>
      </c>
      <c r="AH217" s="219">
        <f t="shared" si="425"/>
        <v>16.894600000000001</v>
      </c>
      <c r="AI217" s="181">
        <f>AH217/AE217</f>
        <v>1</v>
      </c>
      <c r="AJ217" s="168">
        <f t="shared" ref="AJ217:AM217" si="426">AJ218+AJ219+AJ220+AJ222+AJ223</f>
        <v>1</v>
      </c>
      <c r="AK217" s="168">
        <f t="shared" si="426"/>
        <v>0</v>
      </c>
      <c r="AL217" s="168">
        <f t="shared" si="426"/>
        <v>0</v>
      </c>
      <c r="AM217" s="219">
        <f t="shared" si="426"/>
        <v>1</v>
      </c>
      <c r="AN217" s="181">
        <f>AM217/AJ217</f>
        <v>1</v>
      </c>
      <c r="AO217" s="168">
        <f t="shared" ref="AO217:AP217" si="427">AO218+AO219+AO220+AO222+AO223</f>
        <v>0</v>
      </c>
      <c r="AP217" s="168">
        <f t="shared" si="427"/>
        <v>0</v>
      </c>
      <c r="AQ217" s="168"/>
      <c r="AR217" s="168">
        <f t="shared" ref="AR217:AU217" si="428">AR218+AR219+AR220+AR222+AR223</f>
        <v>226.48856000000069</v>
      </c>
      <c r="AS217" s="168">
        <f t="shared" si="428"/>
        <v>0</v>
      </c>
      <c r="AT217" s="168">
        <f t="shared" si="428"/>
        <v>0</v>
      </c>
      <c r="AU217" s="168">
        <f t="shared" si="428"/>
        <v>0</v>
      </c>
      <c r="AV217" s="168"/>
      <c r="AW217" s="168">
        <f t="shared" ref="AW217:AX217" si="429">AW218+AW219+AW220+AW222+AW223</f>
        <v>0</v>
      </c>
      <c r="AX217" s="168">
        <f t="shared" si="429"/>
        <v>0</v>
      </c>
      <c r="AY217" s="168"/>
      <c r="AZ217" s="351"/>
    </row>
    <row r="218" spans="1:52" ht="31.2">
      <c r="A218" s="346"/>
      <c r="B218" s="349"/>
      <c r="C218" s="349"/>
      <c r="D218" s="176" t="s">
        <v>37</v>
      </c>
      <c r="E218" s="147">
        <f t="shared" ref="E218:E219" si="430">H218+K218+N218+Q218+T218+W218+Z218+AE218+AJ218+AO218+AR218+AW218</f>
        <v>0</v>
      </c>
      <c r="F218" s="147">
        <f t="shared" si="381"/>
        <v>0</v>
      </c>
      <c r="G218" s="170"/>
      <c r="H218" s="168">
        <v>0</v>
      </c>
      <c r="I218" s="168">
        <v>0</v>
      </c>
      <c r="J218" s="168">
        <v>0</v>
      </c>
      <c r="K218" s="148"/>
      <c r="L218" s="148"/>
      <c r="M218" s="171"/>
      <c r="N218" s="148"/>
      <c r="O218" s="148"/>
      <c r="P218" s="173"/>
      <c r="Q218" s="148"/>
      <c r="R218" s="148"/>
      <c r="S218" s="171"/>
      <c r="T218" s="148"/>
      <c r="U218" s="148"/>
      <c r="V218" s="171"/>
      <c r="W218" s="148"/>
      <c r="X218" s="148"/>
      <c r="Y218" s="171"/>
      <c r="Z218" s="148"/>
      <c r="AA218" s="151"/>
      <c r="AB218" s="172"/>
      <c r="AC218" s="171"/>
      <c r="AD218" s="173"/>
      <c r="AE218" s="148"/>
      <c r="AF218" s="151"/>
      <c r="AG218" s="172"/>
      <c r="AH218" s="285"/>
      <c r="AI218" s="173"/>
      <c r="AJ218" s="148"/>
      <c r="AK218" s="151"/>
      <c r="AL218" s="172"/>
      <c r="AM218" s="285"/>
      <c r="AN218" s="173"/>
      <c r="AO218" s="178"/>
      <c r="AP218" s="148"/>
      <c r="AQ218" s="148"/>
      <c r="AR218" s="148"/>
      <c r="AS218" s="149"/>
      <c r="AT218" s="172"/>
      <c r="AU218" s="177"/>
      <c r="AV218" s="173"/>
      <c r="AW218" s="148"/>
      <c r="AX218" s="150"/>
      <c r="AY218" s="173"/>
      <c r="AZ218" s="352"/>
    </row>
    <row r="219" spans="1:52" ht="64.5" customHeight="1">
      <c r="A219" s="346"/>
      <c r="B219" s="349"/>
      <c r="C219" s="349"/>
      <c r="D219" s="179" t="s">
        <v>2</v>
      </c>
      <c r="E219" s="147">
        <f t="shared" si="430"/>
        <v>0</v>
      </c>
      <c r="F219" s="147">
        <f t="shared" si="381"/>
        <v>0</v>
      </c>
      <c r="G219" s="180"/>
      <c r="H219" s="168">
        <v>0</v>
      </c>
      <c r="I219" s="168">
        <v>0</v>
      </c>
      <c r="J219" s="168">
        <v>0</v>
      </c>
      <c r="K219" s="153"/>
      <c r="L219" s="153"/>
      <c r="M219" s="154"/>
      <c r="N219" s="153"/>
      <c r="O219" s="153"/>
      <c r="P219" s="181"/>
      <c r="Q219" s="153"/>
      <c r="R219" s="153"/>
      <c r="S219" s="154"/>
      <c r="T219" s="153"/>
      <c r="U219" s="153"/>
      <c r="V219" s="154"/>
      <c r="W219" s="153"/>
      <c r="X219" s="153"/>
      <c r="Y219" s="154"/>
      <c r="Z219" s="153"/>
      <c r="AA219" s="157"/>
      <c r="AB219" s="158"/>
      <c r="AC219" s="154"/>
      <c r="AD219" s="181"/>
      <c r="AE219" s="153"/>
      <c r="AF219" s="157"/>
      <c r="AG219" s="158"/>
      <c r="AH219" s="284"/>
      <c r="AI219" s="181"/>
      <c r="AJ219" s="153"/>
      <c r="AK219" s="157"/>
      <c r="AL219" s="158"/>
      <c r="AM219" s="284"/>
      <c r="AN219" s="181"/>
      <c r="AO219" s="160"/>
      <c r="AP219" s="154"/>
      <c r="AQ219" s="154"/>
      <c r="AR219" s="153"/>
      <c r="AS219" s="155"/>
      <c r="AT219" s="158"/>
      <c r="AU219" s="182"/>
      <c r="AV219" s="181"/>
      <c r="AW219" s="153"/>
      <c r="AX219" s="156"/>
      <c r="AY219" s="181"/>
      <c r="AZ219" s="352"/>
    </row>
    <row r="220" spans="1:52" ht="21.75" customHeight="1">
      <c r="A220" s="346"/>
      <c r="B220" s="349"/>
      <c r="C220" s="349"/>
      <c r="D220" s="296" t="s">
        <v>284</v>
      </c>
      <c r="E220" s="147">
        <f>3035.60604+E223</f>
        <v>4518.1990400000004</v>
      </c>
      <c r="F220" s="147">
        <f t="shared" si="381"/>
        <v>4291.7104799999997</v>
      </c>
      <c r="G220" s="168">
        <f>F220/E220*100</f>
        <v>94.987193835533176</v>
      </c>
      <c r="H220" s="168">
        <v>0</v>
      </c>
      <c r="I220" s="168">
        <v>0</v>
      </c>
      <c r="J220" s="168">
        <v>0</v>
      </c>
      <c r="K220" s="153"/>
      <c r="L220" s="153"/>
      <c r="M220" s="154"/>
      <c r="N220" s="153">
        <f>188.8037+N223</f>
        <v>1671.3967</v>
      </c>
      <c r="O220" s="153">
        <f>188.8037+O223</f>
        <v>1671.3967</v>
      </c>
      <c r="P220" s="168">
        <f>O220/N220*100</f>
        <v>100</v>
      </c>
      <c r="Q220" s="153">
        <v>1357.96408</v>
      </c>
      <c r="R220" s="153">
        <v>1357.96408</v>
      </c>
      <c r="S220" s="168">
        <f>R220/Q220*100</f>
        <v>100</v>
      </c>
      <c r="T220" s="153"/>
      <c r="U220" s="153"/>
      <c r="V220" s="154"/>
      <c r="W220" s="153"/>
      <c r="X220" s="153"/>
      <c r="Y220" s="154"/>
      <c r="Z220" s="153">
        <v>1244.4550999999999</v>
      </c>
      <c r="AA220" s="157"/>
      <c r="AB220" s="158"/>
      <c r="AC220" s="288">
        <v>1244.4550999999999</v>
      </c>
      <c r="AD220" s="181">
        <f>AC220/Z220</f>
        <v>1</v>
      </c>
      <c r="AE220" s="153">
        <v>16.894600000000001</v>
      </c>
      <c r="AF220" s="157"/>
      <c r="AG220" s="158"/>
      <c r="AH220" s="284">
        <v>16.894600000000001</v>
      </c>
      <c r="AI220" s="181">
        <f>AH220/AE220</f>
        <v>1</v>
      </c>
      <c r="AJ220" s="153">
        <v>1</v>
      </c>
      <c r="AK220" s="157"/>
      <c r="AL220" s="158"/>
      <c r="AM220" s="284">
        <v>1</v>
      </c>
      <c r="AN220" s="181">
        <f>AM220/AJ220</f>
        <v>1</v>
      </c>
      <c r="AO220" s="153"/>
      <c r="AP220" s="182"/>
      <c r="AQ220" s="181"/>
      <c r="AR220" s="153">
        <f>E220-F220</f>
        <v>226.48856000000069</v>
      </c>
      <c r="AS220" s="157"/>
      <c r="AT220" s="158"/>
      <c r="AU220" s="182"/>
      <c r="AV220" s="181"/>
      <c r="AW220" s="153"/>
      <c r="AX220" s="156"/>
      <c r="AY220" s="159"/>
      <c r="AZ220" s="352"/>
    </row>
    <row r="221" spans="1:52" ht="87.75" customHeight="1">
      <c r="A221" s="346"/>
      <c r="B221" s="349"/>
      <c r="C221" s="349"/>
      <c r="D221" s="296" t="s">
        <v>289</v>
      </c>
      <c r="E221" s="147">
        <f t="shared" ref="E221:E222" si="431">H221+K221+N221+Q221+T221+W221+Z221+AE221+AJ221+AO221+AR221+AW221</f>
        <v>0</v>
      </c>
      <c r="F221" s="147">
        <f t="shared" si="381"/>
        <v>0</v>
      </c>
      <c r="G221" s="152"/>
      <c r="H221" s="168">
        <v>0</v>
      </c>
      <c r="I221" s="168">
        <v>0</v>
      </c>
      <c r="J221" s="168">
        <v>0</v>
      </c>
      <c r="K221" s="162"/>
      <c r="L221" s="162"/>
      <c r="M221" s="161"/>
      <c r="N221" s="162"/>
      <c r="O221" s="162"/>
      <c r="P221" s="167"/>
      <c r="Q221" s="162"/>
      <c r="R221" s="162"/>
      <c r="S221" s="161"/>
      <c r="T221" s="162"/>
      <c r="U221" s="162"/>
      <c r="V221" s="161"/>
      <c r="W221" s="162"/>
      <c r="X221" s="162"/>
      <c r="Y221" s="161"/>
      <c r="Z221" s="162"/>
      <c r="AA221" s="164"/>
      <c r="AB221" s="165"/>
      <c r="AC221" s="161"/>
      <c r="AD221" s="167"/>
      <c r="AE221" s="162"/>
      <c r="AF221" s="164"/>
      <c r="AG221" s="165"/>
      <c r="AH221" s="185"/>
      <c r="AI221" s="167"/>
      <c r="AJ221" s="162"/>
      <c r="AK221" s="164"/>
      <c r="AL221" s="165"/>
      <c r="AM221" s="185"/>
      <c r="AN221" s="167"/>
      <c r="AO221" s="162"/>
      <c r="AP221" s="185"/>
      <c r="AQ221" s="167"/>
      <c r="AR221" s="162"/>
      <c r="AS221" s="166"/>
      <c r="AT221" s="165"/>
      <c r="AU221" s="185"/>
      <c r="AV221" s="167"/>
      <c r="AW221" s="153"/>
      <c r="AX221" s="163"/>
      <c r="AY221" s="167"/>
      <c r="AZ221" s="352"/>
    </row>
    <row r="222" spans="1:52" ht="21.75" customHeight="1">
      <c r="A222" s="346"/>
      <c r="B222" s="349"/>
      <c r="C222" s="349"/>
      <c r="D222" s="296" t="s">
        <v>285</v>
      </c>
      <c r="E222" s="147">
        <f t="shared" si="431"/>
        <v>0</v>
      </c>
      <c r="F222" s="147">
        <f t="shared" si="381"/>
        <v>0</v>
      </c>
      <c r="G222" s="152"/>
      <c r="H222" s="168">
        <v>0</v>
      </c>
      <c r="I222" s="168">
        <v>0</v>
      </c>
      <c r="J222" s="168">
        <v>0</v>
      </c>
      <c r="K222" s="162"/>
      <c r="L222" s="162"/>
      <c r="M222" s="161"/>
      <c r="N222" s="162"/>
      <c r="O222" s="162"/>
      <c r="P222" s="167"/>
      <c r="Q222" s="162"/>
      <c r="R222" s="162"/>
      <c r="S222" s="161"/>
      <c r="T222" s="162"/>
      <c r="U222" s="162"/>
      <c r="V222" s="161"/>
      <c r="W222" s="162"/>
      <c r="X222" s="162"/>
      <c r="Y222" s="161"/>
      <c r="Z222" s="162"/>
      <c r="AA222" s="164"/>
      <c r="AB222" s="165"/>
      <c r="AC222" s="161"/>
      <c r="AD222" s="167"/>
      <c r="AE222" s="162"/>
      <c r="AF222" s="164"/>
      <c r="AG222" s="165"/>
      <c r="AH222" s="185"/>
      <c r="AI222" s="167"/>
      <c r="AJ222" s="162"/>
      <c r="AK222" s="164"/>
      <c r="AL222" s="165"/>
      <c r="AM222" s="185"/>
      <c r="AN222" s="167"/>
      <c r="AO222" s="162"/>
      <c r="AP222" s="185"/>
      <c r="AQ222" s="167"/>
      <c r="AR222" s="162"/>
      <c r="AS222" s="166"/>
      <c r="AT222" s="165"/>
      <c r="AU222" s="185"/>
      <c r="AV222" s="167"/>
      <c r="AW222" s="162"/>
      <c r="AX222" s="163"/>
      <c r="AY222" s="167"/>
      <c r="AZ222" s="352"/>
    </row>
    <row r="223" spans="1:52" ht="33.75" customHeight="1">
      <c r="A223" s="347"/>
      <c r="B223" s="350"/>
      <c r="C223" s="350"/>
      <c r="D223" s="169" t="s">
        <v>43</v>
      </c>
      <c r="E223" s="147">
        <v>1482.5930000000001</v>
      </c>
      <c r="F223" s="147">
        <f t="shared" si="381"/>
        <v>1482.5930000000001</v>
      </c>
      <c r="G223" s="168">
        <f>F223/E223*100</f>
        <v>100</v>
      </c>
      <c r="H223" s="168">
        <v>0</v>
      </c>
      <c r="I223" s="168">
        <v>0</v>
      </c>
      <c r="J223" s="168">
        <v>0</v>
      </c>
      <c r="K223" s="148"/>
      <c r="L223" s="148"/>
      <c r="M223" s="171"/>
      <c r="N223" s="148">
        <v>1482.5930000000001</v>
      </c>
      <c r="O223" s="148">
        <v>1482.5930000000001</v>
      </c>
      <c r="P223" s="168">
        <f>O223/N223*100</f>
        <v>100</v>
      </c>
      <c r="Q223" s="148"/>
      <c r="R223" s="148"/>
      <c r="S223" s="171"/>
      <c r="T223" s="148"/>
      <c r="U223" s="148"/>
      <c r="V223" s="171"/>
      <c r="W223" s="148"/>
      <c r="X223" s="148"/>
      <c r="Y223" s="171"/>
      <c r="Z223" s="148"/>
      <c r="AA223" s="151"/>
      <c r="AB223" s="172"/>
      <c r="AC223" s="171"/>
      <c r="AD223" s="173"/>
      <c r="AE223" s="148"/>
      <c r="AF223" s="151"/>
      <c r="AG223" s="172"/>
      <c r="AH223" s="177"/>
      <c r="AI223" s="173"/>
      <c r="AJ223" s="148"/>
      <c r="AK223" s="151"/>
      <c r="AL223" s="172"/>
      <c r="AM223" s="177"/>
      <c r="AN223" s="173"/>
      <c r="AO223" s="148"/>
      <c r="AP223" s="177"/>
      <c r="AQ223" s="173"/>
      <c r="AR223" s="148"/>
      <c r="AS223" s="149"/>
      <c r="AT223" s="172"/>
      <c r="AU223" s="177"/>
      <c r="AV223" s="173"/>
      <c r="AW223" s="148"/>
      <c r="AX223" s="148"/>
      <c r="AY223" s="173"/>
      <c r="AZ223" s="353"/>
    </row>
    <row r="224" spans="1:52" ht="18.75" customHeight="1">
      <c r="A224" s="345" t="s">
        <v>340</v>
      </c>
      <c r="B224" s="348" t="s">
        <v>395</v>
      </c>
      <c r="C224" s="348" t="s">
        <v>307</v>
      </c>
      <c r="D224" s="174" t="s">
        <v>41</v>
      </c>
      <c r="E224" s="147">
        <f>E225+E226+E227</f>
        <v>10671.47</v>
      </c>
      <c r="F224" s="147">
        <f t="shared" si="381"/>
        <v>65.866</v>
      </c>
      <c r="G224" s="175">
        <f>F224/E224</f>
        <v>6.1721581000555694E-3</v>
      </c>
      <c r="H224" s="168">
        <v>0</v>
      </c>
      <c r="I224" s="168">
        <v>0</v>
      </c>
      <c r="J224" s="168">
        <v>0</v>
      </c>
      <c r="K224" s="168">
        <f t="shared" ref="K224:L224" si="432">K225+K226+K227+K229+K230</f>
        <v>0</v>
      </c>
      <c r="L224" s="168">
        <f t="shared" si="432"/>
        <v>0</v>
      </c>
      <c r="M224" s="168"/>
      <c r="N224" s="168">
        <f t="shared" ref="N224:O224" si="433">N225+N226+N227+N229+N230</f>
        <v>0</v>
      </c>
      <c r="O224" s="168">
        <f t="shared" si="433"/>
        <v>0</v>
      </c>
      <c r="P224" s="168"/>
      <c r="Q224" s="168">
        <f t="shared" ref="Q224:R224" si="434">Q225+Q226+Q227+Q229+Q230</f>
        <v>65.866</v>
      </c>
      <c r="R224" s="168">
        <f t="shared" si="434"/>
        <v>65.866</v>
      </c>
      <c r="S224" s="175">
        <f>R224/Q224</f>
        <v>1</v>
      </c>
      <c r="T224" s="168">
        <f t="shared" ref="T224:U224" si="435">T225+T226+T227+T229+T230</f>
        <v>0</v>
      </c>
      <c r="U224" s="168">
        <f t="shared" si="435"/>
        <v>0</v>
      </c>
      <c r="V224" s="168"/>
      <c r="W224" s="168">
        <f t="shared" ref="W224:X224" si="436">W225+W226+W227+W229+W230</f>
        <v>0</v>
      </c>
      <c r="X224" s="168">
        <f t="shared" si="436"/>
        <v>0</v>
      </c>
      <c r="Y224" s="168"/>
      <c r="Z224" s="168">
        <f t="shared" ref="Z224:AC224" si="437">Z225+Z226+Z227+Z229+Z230</f>
        <v>0</v>
      </c>
      <c r="AA224" s="168">
        <f t="shared" si="437"/>
        <v>0</v>
      </c>
      <c r="AB224" s="168">
        <f t="shared" si="437"/>
        <v>0</v>
      </c>
      <c r="AC224" s="168">
        <f t="shared" si="437"/>
        <v>0</v>
      </c>
      <c r="AD224" s="168"/>
      <c r="AE224" s="168">
        <f t="shared" ref="AE224:AH224" si="438">AE225+AE226+AE227+AE229+AE230</f>
        <v>0</v>
      </c>
      <c r="AF224" s="168">
        <f t="shared" si="438"/>
        <v>0</v>
      </c>
      <c r="AG224" s="168">
        <f t="shared" si="438"/>
        <v>0</v>
      </c>
      <c r="AH224" s="168">
        <f t="shared" si="438"/>
        <v>0</v>
      </c>
      <c r="AI224" s="168"/>
      <c r="AJ224" s="168">
        <f t="shared" ref="AJ224:AM224" si="439">AJ225+AJ226+AJ227+AJ229+AJ230</f>
        <v>0</v>
      </c>
      <c r="AK224" s="168">
        <f t="shared" si="439"/>
        <v>0</v>
      </c>
      <c r="AL224" s="168">
        <f t="shared" si="439"/>
        <v>0</v>
      </c>
      <c r="AM224" s="168">
        <f t="shared" si="439"/>
        <v>0</v>
      </c>
      <c r="AN224" s="168"/>
      <c r="AO224" s="168">
        <f t="shared" ref="AO224:AP224" si="440">AO225+AO226+AO227+AO229+AO230</f>
        <v>0</v>
      </c>
      <c r="AP224" s="168">
        <f t="shared" si="440"/>
        <v>0</v>
      </c>
      <c r="AQ224" s="168"/>
      <c r="AR224" s="168">
        <f t="shared" ref="AR224:AU224" si="441">AR225+AR226+AR227+AR229+AR230</f>
        <v>0</v>
      </c>
      <c r="AS224" s="168">
        <f t="shared" si="441"/>
        <v>0</v>
      </c>
      <c r="AT224" s="168">
        <f t="shared" si="441"/>
        <v>0</v>
      </c>
      <c r="AU224" s="168">
        <f t="shared" si="441"/>
        <v>0</v>
      </c>
      <c r="AV224" s="168"/>
      <c r="AW224" s="168">
        <f>AW225+AW226+AW227</f>
        <v>10605.603999999999</v>
      </c>
      <c r="AX224" s="168">
        <f t="shared" ref="AX224" si="442">AX225+AX226+AX227+AX229+AX230</f>
        <v>0</v>
      </c>
      <c r="AY224" s="168">
        <f>AX224/AW224*100</f>
        <v>0</v>
      </c>
      <c r="AZ224" s="351"/>
    </row>
    <row r="225" spans="1:52" ht="31.2">
      <c r="A225" s="346"/>
      <c r="B225" s="349"/>
      <c r="C225" s="349"/>
      <c r="D225" s="176" t="s">
        <v>37</v>
      </c>
      <c r="E225" s="147">
        <f t="shared" ref="E225:E226" si="443">H225+K225+N225+Q225+T225+W225+Z225+AE225+AJ225+AO225+AR225+AW225</f>
        <v>0</v>
      </c>
      <c r="F225" s="147">
        <f t="shared" si="381"/>
        <v>0</v>
      </c>
      <c r="G225" s="170"/>
      <c r="H225" s="168">
        <v>0</v>
      </c>
      <c r="I225" s="168">
        <v>0</v>
      </c>
      <c r="J225" s="168">
        <v>0</v>
      </c>
      <c r="K225" s="148"/>
      <c r="L225" s="148"/>
      <c r="M225" s="171"/>
      <c r="N225" s="148"/>
      <c r="O225" s="148"/>
      <c r="P225" s="173"/>
      <c r="Q225" s="148"/>
      <c r="R225" s="148"/>
      <c r="S225" s="171"/>
      <c r="T225" s="148"/>
      <c r="U225" s="148"/>
      <c r="V225" s="171"/>
      <c r="W225" s="148"/>
      <c r="X225" s="148"/>
      <c r="Y225" s="171"/>
      <c r="Z225" s="148"/>
      <c r="AA225" s="151"/>
      <c r="AB225" s="172"/>
      <c r="AC225" s="171"/>
      <c r="AD225" s="173"/>
      <c r="AE225" s="148"/>
      <c r="AF225" s="151"/>
      <c r="AG225" s="172"/>
      <c r="AH225" s="177"/>
      <c r="AI225" s="173"/>
      <c r="AJ225" s="148"/>
      <c r="AK225" s="151"/>
      <c r="AL225" s="172"/>
      <c r="AM225" s="177"/>
      <c r="AN225" s="173"/>
      <c r="AO225" s="178"/>
      <c r="AP225" s="148"/>
      <c r="AQ225" s="148"/>
      <c r="AR225" s="148"/>
      <c r="AS225" s="149"/>
      <c r="AT225" s="172"/>
      <c r="AU225" s="177"/>
      <c r="AV225" s="173"/>
      <c r="AW225" s="148"/>
      <c r="AX225" s="150"/>
      <c r="AY225" s="173"/>
      <c r="AZ225" s="352"/>
    </row>
    <row r="226" spans="1:52" ht="64.5" customHeight="1">
      <c r="A226" s="346"/>
      <c r="B226" s="349"/>
      <c r="C226" s="349"/>
      <c r="D226" s="179" t="s">
        <v>2</v>
      </c>
      <c r="E226" s="147">
        <f t="shared" si="443"/>
        <v>0</v>
      </c>
      <c r="F226" s="147">
        <f t="shared" si="381"/>
        <v>0</v>
      </c>
      <c r="G226" s="180"/>
      <c r="H226" s="168">
        <v>0</v>
      </c>
      <c r="I226" s="168">
        <v>0</v>
      </c>
      <c r="J226" s="168">
        <v>0</v>
      </c>
      <c r="K226" s="153"/>
      <c r="L226" s="153"/>
      <c r="M226" s="154"/>
      <c r="N226" s="153"/>
      <c r="O226" s="153"/>
      <c r="P226" s="181"/>
      <c r="Q226" s="153"/>
      <c r="R226" s="153"/>
      <c r="S226" s="154"/>
      <c r="T226" s="153"/>
      <c r="U226" s="153"/>
      <c r="V226" s="154"/>
      <c r="W226" s="153"/>
      <c r="X226" s="153"/>
      <c r="Y226" s="154"/>
      <c r="Z226" s="153"/>
      <c r="AA226" s="157"/>
      <c r="AB226" s="158"/>
      <c r="AC226" s="154"/>
      <c r="AD226" s="181"/>
      <c r="AE226" s="153"/>
      <c r="AF226" s="157"/>
      <c r="AG226" s="158"/>
      <c r="AH226" s="182"/>
      <c r="AI226" s="181"/>
      <c r="AJ226" s="153"/>
      <c r="AK226" s="157"/>
      <c r="AL226" s="158"/>
      <c r="AM226" s="182"/>
      <c r="AN226" s="181"/>
      <c r="AO226" s="160"/>
      <c r="AP226" s="154"/>
      <c r="AQ226" s="154"/>
      <c r="AR226" s="153"/>
      <c r="AS226" s="155"/>
      <c r="AT226" s="158"/>
      <c r="AU226" s="182"/>
      <c r="AV226" s="181"/>
      <c r="AW226" s="153"/>
      <c r="AX226" s="156"/>
      <c r="AY226" s="181"/>
      <c r="AZ226" s="352"/>
    </row>
    <row r="227" spans="1:52" ht="21.75" customHeight="1">
      <c r="A227" s="346"/>
      <c r="B227" s="349"/>
      <c r="C227" s="349"/>
      <c r="D227" s="296" t="s">
        <v>284</v>
      </c>
      <c r="E227" s="147">
        <v>10671.47</v>
      </c>
      <c r="F227" s="147">
        <f t="shared" si="381"/>
        <v>65.866</v>
      </c>
      <c r="G227" s="175">
        <f>F227/E227</f>
        <v>6.1721581000555694E-3</v>
      </c>
      <c r="H227" s="168">
        <v>0</v>
      </c>
      <c r="I227" s="168">
        <v>0</v>
      </c>
      <c r="J227" s="168">
        <v>0</v>
      </c>
      <c r="K227" s="153"/>
      <c r="L227" s="153"/>
      <c r="M227" s="154"/>
      <c r="N227" s="153"/>
      <c r="O227" s="153"/>
      <c r="P227" s="181"/>
      <c r="Q227" s="153">
        <v>65.866</v>
      </c>
      <c r="R227" s="153">
        <v>65.866</v>
      </c>
      <c r="S227" s="175">
        <f>R227/Q227</f>
        <v>1</v>
      </c>
      <c r="T227" s="153"/>
      <c r="U227" s="153"/>
      <c r="V227" s="154"/>
      <c r="W227" s="153"/>
      <c r="X227" s="153"/>
      <c r="Y227" s="154"/>
      <c r="Z227" s="153"/>
      <c r="AA227" s="157"/>
      <c r="AB227" s="158"/>
      <c r="AC227" s="154"/>
      <c r="AD227" s="181"/>
      <c r="AE227" s="153"/>
      <c r="AF227" s="157"/>
      <c r="AG227" s="158"/>
      <c r="AH227" s="182"/>
      <c r="AI227" s="181"/>
      <c r="AJ227" s="153"/>
      <c r="AK227" s="157"/>
      <c r="AL227" s="158"/>
      <c r="AM227" s="182"/>
      <c r="AN227" s="181"/>
      <c r="AO227" s="153"/>
      <c r="AP227" s="182"/>
      <c r="AQ227" s="181"/>
      <c r="AR227" s="153"/>
      <c r="AS227" s="157"/>
      <c r="AT227" s="158"/>
      <c r="AU227" s="182"/>
      <c r="AV227" s="181"/>
      <c r="AW227" s="153">
        <f>E227-F227</f>
        <v>10605.603999999999</v>
      </c>
      <c r="AX227" s="156"/>
      <c r="AY227" s="159"/>
      <c r="AZ227" s="352"/>
    </row>
    <row r="228" spans="1:52" ht="87.75" customHeight="1">
      <c r="A228" s="346"/>
      <c r="B228" s="349"/>
      <c r="C228" s="349"/>
      <c r="D228" s="296" t="s">
        <v>289</v>
      </c>
      <c r="E228" s="147">
        <f t="shared" ref="E228:E229" si="444">H228+K228+N228+Q228+T228+W228+Z228+AE228+AJ228+AO228+AR228+AW228</f>
        <v>0</v>
      </c>
      <c r="F228" s="147">
        <f t="shared" si="381"/>
        <v>0</v>
      </c>
      <c r="G228" s="152"/>
      <c r="H228" s="168">
        <v>0</v>
      </c>
      <c r="I228" s="168">
        <v>0</v>
      </c>
      <c r="J228" s="168">
        <v>0</v>
      </c>
      <c r="K228" s="162"/>
      <c r="L228" s="162"/>
      <c r="M228" s="161"/>
      <c r="N228" s="162"/>
      <c r="O228" s="162"/>
      <c r="P228" s="167"/>
      <c r="Q228" s="162"/>
      <c r="R228" s="162"/>
      <c r="S228" s="161"/>
      <c r="T228" s="162"/>
      <c r="U228" s="162"/>
      <c r="V228" s="161"/>
      <c r="W228" s="162"/>
      <c r="X228" s="162"/>
      <c r="Y228" s="161"/>
      <c r="Z228" s="162"/>
      <c r="AA228" s="164"/>
      <c r="AB228" s="165"/>
      <c r="AC228" s="161"/>
      <c r="AD228" s="167"/>
      <c r="AE228" s="162"/>
      <c r="AF228" s="164"/>
      <c r="AG228" s="165"/>
      <c r="AH228" s="185"/>
      <c r="AI228" s="167"/>
      <c r="AJ228" s="162"/>
      <c r="AK228" s="164"/>
      <c r="AL228" s="165"/>
      <c r="AM228" s="185"/>
      <c r="AN228" s="167"/>
      <c r="AO228" s="162"/>
      <c r="AP228" s="185"/>
      <c r="AQ228" s="167"/>
      <c r="AR228" s="162"/>
      <c r="AS228" s="166"/>
      <c r="AT228" s="165"/>
      <c r="AU228" s="185"/>
      <c r="AV228" s="167"/>
      <c r="AW228" s="153"/>
      <c r="AX228" s="163"/>
      <c r="AY228" s="167"/>
      <c r="AZ228" s="352"/>
    </row>
    <row r="229" spans="1:52" ht="21.75" customHeight="1">
      <c r="A229" s="346"/>
      <c r="B229" s="349"/>
      <c r="C229" s="349"/>
      <c r="D229" s="296" t="s">
        <v>285</v>
      </c>
      <c r="E229" s="147">
        <f t="shared" si="444"/>
        <v>0</v>
      </c>
      <c r="F229" s="147">
        <f t="shared" si="381"/>
        <v>0</v>
      </c>
      <c r="G229" s="152"/>
      <c r="H229" s="168">
        <v>0</v>
      </c>
      <c r="I229" s="168">
        <v>0</v>
      </c>
      <c r="J229" s="168">
        <v>0</v>
      </c>
      <c r="K229" s="162"/>
      <c r="L229" s="162"/>
      <c r="M229" s="161"/>
      <c r="N229" s="162"/>
      <c r="O229" s="162"/>
      <c r="P229" s="167"/>
      <c r="Q229" s="162"/>
      <c r="R229" s="162"/>
      <c r="S229" s="161"/>
      <c r="T229" s="162"/>
      <c r="U229" s="162"/>
      <c r="V229" s="161"/>
      <c r="W229" s="162"/>
      <c r="X229" s="162"/>
      <c r="Y229" s="161"/>
      <c r="Z229" s="162"/>
      <c r="AA229" s="164"/>
      <c r="AB229" s="165"/>
      <c r="AC229" s="161"/>
      <c r="AD229" s="167"/>
      <c r="AE229" s="162"/>
      <c r="AF229" s="164"/>
      <c r="AG229" s="165"/>
      <c r="AH229" s="185"/>
      <c r="AI229" s="167"/>
      <c r="AJ229" s="162"/>
      <c r="AK229" s="164"/>
      <c r="AL229" s="165"/>
      <c r="AM229" s="185"/>
      <c r="AN229" s="167"/>
      <c r="AO229" s="162"/>
      <c r="AP229" s="185"/>
      <c r="AQ229" s="167"/>
      <c r="AR229" s="162"/>
      <c r="AS229" s="166"/>
      <c r="AT229" s="165"/>
      <c r="AU229" s="185"/>
      <c r="AV229" s="167"/>
      <c r="AW229" s="162"/>
      <c r="AX229" s="163"/>
      <c r="AY229" s="167"/>
      <c r="AZ229" s="352"/>
    </row>
    <row r="230" spans="1:52" ht="33.75" customHeight="1">
      <c r="A230" s="347"/>
      <c r="B230" s="350"/>
      <c r="C230" s="350"/>
      <c r="D230" s="169" t="s">
        <v>43</v>
      </c>
      <c r="E230" s="147">
        <v>0</v>
      </c>
      <c r="F230" s="147">
        <f t="shared" si="381"/>
        <v>0</v>
      </c>
      <c r="G230" s="170"/>
      <c r="H230" s="168">
        <v>0</v>
      </c>
      <c r="I230" s="168">
        <v>0</v>
      </c>
      <c r="J230" s="168">
        <v>0</v>
      </c>
      <c r="K230" s="148"/>
      <c r="L230" s="148"/>
      <c r="M230" s="171"/>
      <c r="N230" s="148"/>
      <c r="O230" s="148"/>
      <c r="P230" s="173"/>
      <c r="Q230" s="148"/>
      <c r="R230" s="148"/>
      <c r="S230" s="171"/>
      <c r="T230" s="148"/>
      <c r="U230" s="148"/>
      <c r="V230" s="171"/>
      <c r="W230" s="148"/>
      <c r="X230" s="148"/>
      <c r="Y230" s="171"/>
      <c r="Z230" s="148"/>
      <c r="AA230" s="151"/>
      <c r="AB230" s="172"/>
      <c r="AC230" s="171"/>
      <c r="AD230" s="173"/>
      <c r="AE230" s="148"/>
      <c r="AF230" s="151"/>
      <c r="AG230" s="172"/>
      <c r="AH230" s="177"/>
      <c r="AI230" s="173"/>
      <c r="AJ230" s="148"/>
      <c r="AK230" s="151"/>
      <c r="AL230" s="172"/>
      <c r="AM230" s="177"/>
      <c r="AN230" s="173"/>
      <c r="AO230" s="148"/>
      <c r="AP230" s="177"/>
      <c r="AQ230" s="173"/>
      <c r="AR230" s="148"/>
      <c r="AS230" s="149"/>
      <c r="AT230" s="172"/>
      <c r="AU230" s="177"/>
      <c r="AV230" s="173"/>
      <c r="AW230" s="148"/>
      <c r="AX230" s="148"/>
      <c r="AY230" s="173"/>
      <c r="AZ230" s="353"/>
    </row>
    <row r="231" spans="1:52" ht="18.75" customHeight="1">
      <c r="A231" s="345" t="s">
        <v>340</v>
      </c>
      <c r="B231" s="348" t="s">
        <v>396</v>
      </c>
      <c r="C231" s="348" t="s">
        <v>307</v>
      </c>
      <c r="D231" s="174" t="s">
        <v>41</v>
      </c>
      <c r="E231" s="147">
        <f>E232+E233+E234</f>
        <v>297.41039999999998</v>
      </c>
      <c r="F231" s="147">
        <f t="shared" si="381"/>
        <v>297.41039999999998</v>
      </c>
      <c r="G231" s="175">
        <f>F231/E231</f>
        <v>1</v>
      </c>
      <c r="H231" s="168">
        <v>0</v>
      </c>
      <c r="I231" s="168">
        <v>0</v>
      </c>
      <c r="J231" s="168">
        <v>0</v>
      </c>
      <c r="K231" s="168">
        <f t="shared" ref="K231:L231" si="445">K232+K233+K234+K236+K237</f>
        <v>0</v>
      </c>
      <c r="L231" s="168">
        <f t="shared" si="445"/>
        <v>0</v>
      </c>
      <c r="M231" s="168"/>
      <c r="N231" s="168">
        <f t="shared" ref="N231:O231" si="446">N232+N233+N234+N236+N237</f>
        <v>297.4101</v>
      </c>
      <c r="O231" s="168">
        <f t="shared" si="446"/>
        <v>297.41039999999998</v>
      </c>
      <c r="P231" s="168">
        <f>O231/N231*100</f>
        <v>100.00010087081776</v>
      </c>
      <c r="Q231" s="168">
        <f t="shared" ref="Q231:R231" si="447">Q232+Q233+Q234+Q236+Q237</f>
        <v>0</v>
      </c>
      <c r="R231" s="168">
        <f t="shared" si="447"/>
        <v>0</v>
      </c>
      <c r="S231" s="168">
        <v>0</v>
      </c>
      <c r="T231" s="168">
        <f t="shared" ref="T231:U231" si="448">T232+T233+T234+T236+T237</f>
        <v>0</v>
      </c>
      <c r="U231" s="168">
        <f t="shared" si="448"/>
        <v>0</v>
      </c>
      <c r="V231" s="168"/>
      <c r="W231" s="168">
        <f t="shared" ref="W231:X231" si="449">W232+W233+W234+W236+W237</f>
        <v>0</v>
      </c>
      <c r="X231" s="168">
        <f t="shared" si="449"/>
        <v>0</v>
      </c>
      <c r="Y231" s="168"/>
      <c r="Z231" s="168">
        <f t="shared" ref="Z231:AC231" si="450">Z232+Z233+Z234+Z236+Z237</f>
        <v>0</v>
      </c>
      <c r="AA231" s="168">
        <f t="shared" si="450"/>
        <v>0</v>
      </c>
      <c r="AB231" s="168">
        <f t="shared" si="450"/>
        <v>0</v>
      </c>
      <c r="AC231" s="168">
        <f t="shared" si="450"/>
        <v>0</v>
      </c>
      <c r="AD231" s="168"/>
      <c r="AE231" s="168">
        <f t="shared" ref="AE231:AH231" si="451">AE232+AE233+AE234+AE236+AE237</f>
        <v>0</v>
      </c>
      <c r="AF231" s="168">
        <f t="shared" si="451"/>
        <v>0</v>
      </c>
      <c r="AG231" s="168">
        <f t="shared" si="451"/>
        <v>0</v>
      </c>
      <c r="AH231" s="168">
        <f t="shared" si="451"/>
        <v>0</v>
      </c>
      <c r="AI231" s="168"/>
      <c r="AJ231" s="168">
        <f t="shared" ref="AJ231:AM231" si="452">AJ232+AJ233+AJ234+AJ236+AJ237</f>
        <v>0</v>
      </c>
      <c r="AK231" s="168">
        <f t="shared" si="452"/>
        <v>0</v>
      </c>
      <c r="AL231" s="168">
        <f t="shared" si="452"/>
        <v>0</v>
      </c>
      <c r="AM231" s="168">
        <f t="shared" si="452"/>
        <v>0</v>
      </c>
      <c r="AN231" s="168"/>
      <c r="AO231" s="168">
        <f t="shared" ref="AO231:AP231" si="453">AO232+AO233+AO234+AO236+AO237</f>
        <v>0</v>
      </c>
      <c r="AP231" s="168">
        <f t="shared" si="453"/>
        <v>0</v>
      </c>
      <c r="AQ231" s="168"/>
      <c r="AR231" s="168">
        <f t="shared" ref="AR231:AU231" si="454">AR232+AR233+AR234+AR236+AR237</f>
        <v>0</v>
      </c>
      <c r="AS231" s="168">
        <f t="shared" si="454"/>
        <v>0</v>
      </c>
      <c r="AT231" s="168">
        <f t="shared" si="454"/>
        <v>0</v>
      </c>
      <c r="AU231" s="168">
        <f t="shared" si="454"/>
        <v>0</v>
      </c>
      <c r="AV231" s="168"/>
      <c r="AW231" s="168">
        <f t="shared" ref="AW231:AX231" si="455">AW232+AW233+AW234+AW236+AW237</f>
        <v>0</v>
      </c>
      <c r="AX231" s="168">
        <f t="shared" si="455"/>
        <v>0</v>
      </c>
      <c r="AY231" s="168"/>
      <c r="AZ231" s="351"/>
    </row>
    <row r="232" spans="1:52" ht="31.2">
      <c r="A232" s="346"/>
      <c r="B232" s="349"/>
      <c r="C232" s="349"/>
      <c r="D232" s="176" t="s">
        <v>37</v>
      </c>
      <c r="E232" s="147">
        <f t="shared" ref="E232:E233" si="456">H232+K232+N232+Q232+T232+W232+Z232+AE232+AJ232+AO232+AR232+AW232</f>
        <v>0</v>
      </c>
      <c r="F232" s="147">
        <f t="shared" si="381"/>
        <v>0</v>
      </c>
      <c r="G232" s="170"/>
      <c r="H232" s="168">
        <v>0</v>
      </c>
      <c r="I232" s="168">
        <v>0</v>
      </c>
      <c r="J232" s="168">
        <v>0</v>
      </c>
      <c r="K232" s="148"/>
      <c r="L232" s="148"/>
      <c r="M232" s="171"/>
      <c r="N232" s="148"/>
      <c r="O232" s="148"/>
      <c r="P232" s="173"/>
      <c r="Q232" s="148"/>
      <c r="R232" s="148"/>
      <c r="S232" s="171"/>
      <c r="T232" s="148"/>
      <c r="U232" s="148"/>
      <c r="V232" s="171"/>
      <c r="W232" s="148"/>
      <c r="X232" s="148"/>
      <c r="Y232" s="171"/>
      <c r="Z232" s="148"/>
      <c r="AA232" s="151"/>
      <c r="AB232" s="172"/>
      <c r="AC232" s="171"/>
      <c r="AD232" s="173"/>
      <c r="AE232" s="148"/>
      <c r="AF232" s="151"/>
      <c r="AG232" s="172"/>
      <c r="AH232" s="177"/>
      <c r="AI232" s="173"/>
      <c r="AJ232" s="148"/>
      <c r="AK232" s="151"/>
      <c r="AL232" s="172"/>
      <c r="AM232" s="177"/>
      <c r="AN232" s="173"/>
      <c r="AO232" s="178"/>
      <c r="AP232" s="148"/>
      <c r="AQ232" s="148"/>
      <c r="AR232" s="148"/>
      <c r="AS232" s="149"/>
      <c r="AT232" s="172"/>
      <c r="AU232" s="177"/>
      <c r="AV232" s="173"/>
      <c r="AW232" s="148"/>
      <c r="AX232" s="150"/>
      <c r="AY232" s="173"/>
      <c r="AZ232" s="352"/>
    </row>
    <row r="233" spans="1:52" ht="64.5" customHeight="1">
      <c r="A233" s="346"/>
      <c r="B233" s="349"/>
      <c r="C233" s="349"/>
      <c r="D233" s="179" t="s">
        <v>2</v>
      </c>
      <c r="E233" s="147">
        <f t="shared" si="456"/>
        <v>0</v>
      </c>
      <c r="F233" s="147">
        <f t="shared" si="381"/>
        <v>0</v>
      </c>
      <c r="G233" s="180"/>
      <c r="H233" s="168">
        <v>0</v>
      </c>
      <c r="I233" s="168">
        <v>0</v>
      </c>
      <c r="J233" s="168">
        <v>0</v>
      </c>
      <c r="K233" s="153"/>
      <c r="L233" s="153"/>
      <c r="M233" s="154"/>
      <c r="N233" s="153"/>
      <c r="O233" s="153"/>
      <c r="P233" s="181"/>
      <c r="Q233" s="153"/>
      <c r="R233" s="153"/>
      <c r="S233" s="154"/>
      <c r="T233" s="153"/>
      <c r="U233" s="153"/>
      <c r="V233" s="154"/>
      <c r="W233" s="153"/>
      <c r="X233" s="153"/>
      <c r="Y233" s="154"/>
      <c r="Z233" s="153"/>
      <c r="AA233" s="157"/>
      <c r="AB233" s="158"/>
      <c r="AC233" s="154"/>
      <c r="AD233" s="181"/>
      <c r="AE233" s="153"/>
      <c r="AF233" s="157"/>
      <c r="AG233" s="158"/>
      <c r="AH233" s="182"/>
      <c r="AI233" s="181"/>
      <c r="AJ233" s="153"/>
      <c r="AK233" s="157"/>
      <c r="AL233" s="158"/>
      <c r="AM233" s="182"/>
      <c r="AN233" s="181"/>
      <c r="AO233" s="160"/>
      <c r="AP233" s="154"/>
      <c r="AQ233" s="154"/>
      <c r="AR233" s="153"/>
      <c r="AS233" s="155"/>
      <c r="AT233" s="158"/>
      <c r="AU233" s="182"/>
      <c r="AV233" s="181"/>
      <c r="AW233" s="153"/>
      <c r="AX233" s="156"/>
      <c r="AY233" s="181"/>
      <c r="AZ233" s="352"/>
    </row>
    <row r="234" spans="1:52" ht="21.75" customHeight="1">
      <c r="A234" s="346"/>
      <c r="B234" s="349"/>
      <c r="C234" s="349"/>
      <c r="D234" s="296" t="s">
        <v>284</v>
      </c>
      <c r="E234" s="147">
        <v>297.41039999999998</v>
      </c>
      <c r="F234" s="147">
        <f t="shared" si="381"/>
        <v>297.41039999999998</v>
      </c>
      <c r="G234" s="168">
        <f>F234/E234*100</f>
        <v>100</v>
      </c>
      <c r="H234" s="168">
        <v>0</v>
      </c>
      <c r="I234" s="168">
        <v>0</v>
      </c>
      <c r="J234" s="168">
        <v>0</v>
      </c>
      <c r="K234" s="153"/>
      <c r="L234" s="153"/>
      <c r="M234" s="154"/>
      <c r="N234" s="153">
        <v>297.4101</v>
      </c>
      <c r="O234" s="153">
        <v>297.41039999999998</v>
      </c>
      <c r="P234" s="168">
        <f>O234/N234*100</f>
        <v>100.00010087081776</v>
      </c>
      <c r="Q234" s="153"/>
      <c r="R234" s="153"/>
      <c r="S234" s="154"/>
      <c r="T234" s="153"/>
      <c r="U234" s="153"/>
      <c r="V234" s="154"/>
      <c r="W234" s="153"/>
      <c r="X234" s="153"/>
      <c r="Y234" s="154"/>
      <c r="Z234" s="153"/>
      <c r="AA234" s="157"/>
      <c r="AB234" s="158"/>
      <c r="AC234" s="154"/>
      <c r="AD234" s="181"/>
      <c r="AE234" s="153"/>
      <c r="AF234" s="157"/>
      <c r="AG234" s="158"/>
      <c r="AH234" s="182"/>
      <c r="AI234" s="181"/>
      <c r="AJ234" s="153"/>
      <c r="AK234" s="157"/>
      <c r="AL234" s="158"/>
      <c r="AM234" s="182"/>
      <c r="AN234" s="181"/>
      <c r="AO234" s="153"/>
      <c r="AP234" s="182"/>
      <c r="AQ234" s="181"/>
      <c r="AR234" s="153"/>
      <c r="AS234" s="157"/>
      <c r="AT234" s="158"/>
      <c r="AU234" s="182"/>
      <c r="AV234" s="181"/>
      <c r="AW234" s="153"/>
      <c r="AX234" s="156"/>
      <c r="AY234" s="159"/>
      <c r="AZ234" s="352"/>
    </row>
    <row r="235" spans="1:52" ht="87.75" customHeight="1">
      <c r="A235" s="346"/>
      <c r="B235" s="349"/>
      <c r="C235" s="349"/>
      <c r="D235" s="296" t="s">
        <v>289</v>
      </c>
      <c r="E235" s="147">
        <f t="shared" ref="E235:E236" si="457">H235+K235+N235+Q235+T235+W235+Z235+AE235+AJ235+AO235+AR235+AW235</f>
        <v>0</v>
      </c>
      <c r="F235" s="147">
        <f t="shared" si="381"/>
        <v>0</v>
      </c>
      <c r="G235" s="152"/>
      <c r="H235" s="168">
        <v>0</v>
      </c>
      <c r="I235" s="168">
        <v>0</v>
      </c>
      <c r="J235" s="168">
        <v>0</v>
      </c>
      <c r="K235" s="162"/>
      <c r="L235" s="162"/>
      <c r="M235" s="161"/>
      <c r="N235" s="162"/>
      <c r="O235" s="162"/>
      <c r="P235" s="167"/>
      <c r="Q235" s="162"/>
      <c r="R235" s="162"/>
      <c r="S235" s="161"/>
      <c r="T235" s="162"/>
      <c r="U235" s="162"/>
      <c r="V235" s="161"/>
      <c r="W235" s="162"/>
      <c r="X235" s="162"/>
      <c r="Y235" s="161"/>
      <c r="Z235" s="162"/>
      <c r="AA235" s="164"/>
      <c r="AB235" s="165"/>
      <c r="AC235" s="161"/>
      <c r="AD235" s="167"/>
      <c r="AE235" s="162"/>
      <c r="AF235" s="164"/>
      <c r="AG235" s="165"/>
      <c r="AH235" s="185"/>
      <c r="AI235" s="167"/>
      <c r="AJ235" s="162"/>
      <c r="AK235" s="164"/>
      <c r="AL235" s="165"/>
      <c r="AM235" s="185"/>
      <c r="AN235" s="167"/>
      <c r="AO235" s="162"/>
      <c r="AP235" s="185"/>
      <c r="AQ235" s="167"/>
      <c r="AR235" s="162"/>
      <c r="AS235" s="166"/>
      <c r="AT235" s="165"/>
      <c r="AU235" s="185"/>
      <c r="AV235" s="167"/>
      <c r="AW235" s="153"/>
      <c r="AX235" s="163"/>
      <c r="AY235" s="167"/>
      <c r="AZ235" s="352"/>
    </row>
    <row r="236" spans="1:52" ht="21.75" customHeight="1">
      <c r="A236" s="346"/>
      <c r="B236" s="349"/>
      <c r="C236" s="349"/>
      <c r="D236" s="296" t="s">
        <v>285</v>
      </c>
      <c r="E236" s="147">
        <f t="shared" si="457"/>
        <v>0</v>
      </c>
      <c r="F236" s="147">
        <f t="shared" si="381"/>
        <v>0</v>
      </c>
      <c r="G236" s="152"/>
      <c r="H236" s="168">
        <v>0</v>
      </c>
      <c r="I236" s="168">
        <v>0</v>
      </c>
      <c r="J236" s="168">
        <v>0</v>
      </c>
      <c r="K236" s="162"/>
      <c r="L236" s="162"/>
      <c r="M236" s="161"/>
      <c r="N236" s="162"/>
      <c r="O236" s="162"/>
      <c r="P236" s="167"/>
      <c r="Q236" s="162"/>
      <c r="R236" s="162"/>
      <c r="S236" s="161"/>
      <c r="T236" s="162"/>
      <c r="U236" s="162"/>
      <c r="V236" s="161"/>
      <c r="W236" s="162"/>
      <c r="X236" s="162"/>
      <c r="Y236" s="161"/>
      <c r="Z236" s="162"/>
      <c r="AA236" s="164"/>
      <c r="AB236" s="165"/>
      <c r="AC236" s="161"/>
      <c r="AD236" s="167"/>
      <c r="AE236" s="162"/>
      <c r="AF236" s="164"/>
      <c r="AG236" s="165"/>
      <c r="AH236" s="185"/>
      <c r="AI236" s="167"/>
      <c r="AJ236" s="162"/>
      <c r="AK236" s="164"/>
      <c r="AL236" s="165"/>
      <c r="AM236" s="185"/>
      <c r="AN236" s="167"/>
      <c r="AO236" s="162"/>
      <c r="AP236" s="185"/>
      <c r="AQ236" s="167"/>
      <c r="AR236" s="162"/>
      <c r="AS236" s="166"/>
      <c r="AT236" s="165"/>
      <c r="AU236" s="185"/>
      <c r="AV236" s="167"/>
      <c r="AW236" s="162"/>
      <c r="AX236" s="163"/>
      <c r="AY236" s="167"/>
      <c r="AZ236" s="352"/>
    </row>
    <row r="237" spans="1:52" ht="33.75" customHeight="1">
      <c r="A237" s="347"/>
      <c r="B237" s="350"/>
      <c r="C237" s="350"/>
      <c r="D237" s="169" t="s">
        <v>43</v>
      </c>
      <c r="E237" s="147">
        <v>0</v>
      </c>
      <c r="F237" s="147">
        <f t="shared" si="381"/>
        <v>0</v>
      </c>
      <c r="G237" s="170"/>
      <c r="H237" s="168">
        <v>0</v>
      </c>
      <c r="I237" s="168">
        <v>0</v>
      </c>
      <c r="J237" s="168">
        <v>0</v>
      </c>
      <c r="K237" s="148"/>
      <c r="L237" s="148"/>
      <c r="M237" s="171"/>
      <c r="N237" s="148"/>
      <c r="O237" s="148"/>
      <c r="P237" s="173"/>
      <c r="Q237" s="148"/>
      <c r="R237" s="148"/>
      <c r="S237" s="171"/>
      <c r="T237" s="148"/>
      <c r="U237" s="148"/>
      <c r="V237" s="171"/>
      <c r="W237" s="148"/>
      <c r="X237" s="148"/>
      <c r="Y237" s="171"/>
      <c r="Z237" s="148"/>
      <c r="AA237" s="151"/>
      <c r="AB237" s="172"/>
      <c r="AC237" s="171"/>
      <c r="AD237" s="173"/>
      <c r="AE237" s="148"/>
      <c r="AF237" s="151"/>
      <c r="AG237" s="172"/>
      <c r="AH237" s="177"/>
      <c r="AI237" s="173"/>
      <c r="AJ237" s="148"/>
      <c r="AK237" s="151"/>
      <c r="AL237" s="172"/>
      <c r="AM237" s="177"/>
      <c r="AN237" s="173"/>
      <c r="AO237" s="148"/>
      <c r="AP237" s="177"/>
      <c r="AQ237" s="173"/>
      <c r="AR237" s="148"/>
      <c r="AS237" s="149"/>
      <c r="AT237" s="172"/>
      <c r="AU237" s="177"/>
      <c r="AV237" s="173"/>
      <c r="AW237" s="148"/>
      <c r="AX237" s="148"/>
      <c r="AY237" s="173"/>
      <c r="AZ237" s="353"/>
    </row>
    <row r="238" spans="1:52" ht="18.75" customHeight="1">
      <c r="A238" s="345" t="s">
        <v>340</v>
      </c>
      <c r="B238" s="348" t="s">
        <v>397</v>
      </c>
      <c r="C238" s="348" t="s">
        <v>307</v>
      </c>
      <c r="D238" s="174" t="s">
        <v>41</v>
      </c>
      <c r="E238" s="147">
        <f>E239+E240+E241</f>
        <v>161.90700000000001</v>
      </c>
      <c r="F238" s="147">
        <f t="shared" si="381"/>
        <v>0</v>
      </c>
      <c r="G238" s="175">
        <f>F238/E238</f>
        <v>0</v>
      </c>
      <c r="H238" s="168">
        <v>0</v>
      </c>
      <c r="I238" s="168">
        <v>0</v>
      </c>
      <c r="J238" s="168">
        <v>0</v>
      </c>
      <c r="K238" s="168">
        <f t="shared" ref="K238:L238" si="458">K239+K240+K241+K243+K244</f>
        <v>0</v>
      </c>
      <c r="L238" s="168">
        <f t="shared" si="458"/>
        <v>0</v>
      </c>
      <c r="M238" s="168"/>
      <c r="N238" s="168">
        <f t="shared" ref="N238:O238" si="459">N239+N240+N241+N243+N244</f>
        <v>0</v>
      </c>
      <c r="O238" s="168">
        <f t="shared" si="459"/>
        <v>0</v>
      </c>
      <c r="P238" s="168"/>
      <c r="Q238" s="168">
        <f t="shared" ref="Q238:R238" si="460">Q239+Q240+Q241+Q243+Q244</f>
        <v>0</v>
      </c>
      <c r="R238" s="168">
        <f t="shared" si="460"/>
        <v>0</v>
      </c>
      <c r="S238" s="168">
        <v>0</v>
      </c>
      <c r="T238" s="168">
        <f t="shared" ref="T238:U238" si="461">T239+T240+T241+T243+T244</f>
        <v>0</v>
      </c>
      <c r="U238" s="168">
        <f t="shared" si="461"/>
        <v>0</v>
      </c>
      <c r="V238" s="168"/>
      <c r="W238" s="168">
        <f t="shared" ref="W238:X238" si="462">W239+W240+W241+W243+W244</f>
        <v>0</v>
      </c>
      <c r="X238" s="168">
        <f t="shared" si="462"/>
        <v>0</v>
      </c>
      <c r="Y238" s="168"/>
      <c r="Z238" s="168">
        <f t="shared" ref="Z238:AC238" si="463">Z239+Z240+Z241+Z243+Z244</f>
        <v>0</v>
      </c>
      <c r="AA238" s="168">
        <f t="shared" si="463"/>
        <v>0</v>
      </c>
      <c r="AB238" s="168">
        <f t="shared" si="463"/>
        <v>0</v>
      </c>
      <c r="AC238" s="168">
        <f t="shared" si="463"/>
        <v>0</v>
      </c>
      <c r="AD238" s="168"/>
      <c r="AE238" s="168">
        <f t="shared" ref="AE238:AH238" si="464">AE239+AE240+AE241+AE243+AE244</f>
        <v>0</v>
      </c>
      <c r="AF238" s="168">
        <f t="shared" si="464"/>
        <v>0</v>
      </c>
      <c r="AG238" s="168">
        <f t="shared" si="464"/>
        <v>0</v>
      </c>
      <c r="AH238" s="168">
        <f t="shared" si="464"/>
        <v>0</v>
      </c>
      <c r="AI238" s="168"/>
      <c r="AJ238" s="168">
        <f t="shared" ref="AJ238:AM238" si="465">AJ239+AJ240+AJ241+AJ243+AJ244</f>
        <v>0</v>
      </c>
      <c r="AK238" s="168">
        <f t="shared" si="465"/>
        <v>0</v>
      </c>
      <c r="AL238" s="168">
        <f t="shared" si="465"/>
        <v>0</v>
      </c>
      <c r="AM238" s="168">
        <f t="shared" si="465"/>
        <v>0</v>
      </c>
      <c r="AN238" s="168"/>
      <c r="AO238" s="168">
        <f t="shared" ref="AO238:AP238" si="466">AO239+AO240+AO241+AO243+AO244</f>
        <v>0</v>
      </c>
      <c r="AP238" s="168">
        <f t="shared" si="466"/>
        <v>0</v>
      </c>
      <c r="AQ238" s="168"/>
      <c r="AR238" s="168">
        <f t="shared" ref="AR238:AU238" si="467">AR239+AR240+AR241+AR243+AR244</f>
        <v>0</v>
      </c>
      <c r="AS238" s="168">
        <f t="shared" si="467"/>
        <v>0</v>
      </c>
      <c r="AT238" s="168">
        <f t="shared" si="467"/>
        <v>0</v>
      </c>
      <c r="AU238" s="168">
        <f t="shared" si="467"/>
        <v>0</v>
      </c>
      <c r="AV238" s="168"/>
      <c r="AW238" s="168">
        <f t="shared" ref="AW238:AX238" si="468">AW239+AW240+AW241+AW243+AW244</f>
        <v>161.90700000000001</v>
      </c>
      <c r="AX238" s="168">
        <f t="shared" si="468"/>
        <v>0</v>
      </c>
      <c r="AY238" s="168">
        <f>AX238/AW238*100</f>
        <v>0</v>
      </c>
      <c r="AZ238" s="351"/>
    </row>
    <row r="239" spans="1:52" ht="31.2">
      <c r="A239" s="346"/>
      <c r="B239" s="349"/>
      <c r="C239" s="349"/>
      <c r="D239" s="176" t="s">
        <v>37</v>
      </c>
      <c r="E239" s="147">
        <f t="shared" ref="E239:E240" si="469">H239+K239+N239+Q239+T239+W239+Z239+AE239+AJ239+AO239+AR239+AW239</f>
        <v>0</v>
      </c>
      <c r="F239" s="147">
        <f t="shared" si="381"/>
        <v>0</v>
      </c>
      <c r="G239" s="170"/>
      <c r="H239" s="168">
        <v>0</v>
      </c>
      <c r="I239" s="168">
        <v>0</v>
      </c>
      <c r="J239" s="168">
        <v>0</v>
      </c>
      <c r="K239" s="148"/>
      <c r="L239" s="148"/>
      <c r="M239" s="171"/>
      <c r="N239" s="148"/>
      <c r="O239" s="148"/>
      <c r="P239" s="173"/>
      <c r="Q239" s="148"/>
      <c r="R239" s="148"/>
      <c r="S239" s="171"/>
      <c r="T239" s="148"/>
      <c r="U239" s="148"/>
      <c r="V239" s="171"/>
      <c r="W239" s="148"/>
      <c r="X239" s="148"/>
      <c r="Y239" s="171"/>
      <c r="Z239" s="148"/>
      <c r="AA239" s="151"/>
      <c r="AB239" s="172"/>
      <c r="AC239" s="171"/>
      <c r="AD239" s="173"/>
      <c r="AE239" s="148"/>
      <c r="AF239" s="151"/>
      <c r="AG239" s="172"/>
      <c r="AH239" s="177"/>
      <c r="AI239" s="173"/>
      <c r="AJ239" s="148"/>
      <c r="AK239" s="151"/>
      <c r="AL239" s="172"/>
      <c r="AM239" s="177"/>
      <c r="AN239" s="173"/>
      <c r="AO239" s="178"/>
      <c r="AP239" s="148"/>
      <c r="AQ239" s="148"/>
      <c r="AR239" s="148"/>
      <c r="AS239" s="149"/>
      <c r="AT239" s="172"/>
      <c r="AU239" s="177"/>
      <c r="AV239" s="173"/>
      <c r="AW239" s="148"/>
      <c r="AX239" s="150"/>
      <c r="AY239" s="173"/>
      <c r="AZ239" s="352"/>
    </row>
    <row r="240" spans="1:52" ht="64.5" customHeight="1">
      <c r="A240" s="346"/>
      <c r="B240" s="349"/>
      <c r="C240" s="349"/>
      <c r="D240" s="179" t="s">
        <v>2</v>
      </c>
      <c r="E240" s="147">
        <f t="shared" si="469"/>
        <v>0</v>
      </c>
      <c r="F240" s="147">
        <f t="shared" si="381"/>
        <v>0</v>
      </c>
      <c r="G240" s="180"/>
      <c r="H240" s="168">
        <v>0</v>
      </c>
      <c r="I240" s="168">
        <v>0</v>
      </c>
      <c r="J240" s="168">
        <v>0</v>
      </c>
      <c r="K240" s="153"/>
      <c r="L240" s="153"/>
      <c r="M240" s="154"/>
      <c r="N240" s="153"/>
      <c r="O240" s="153"/>
      <c r="P240" s="181"/>
      <c r="Q240" s="153"/>
      <c r="R240" s="153"/>
      <c r="S240" s="154"/>
      <c r="T240" s="153"/>
      <c r="U240" s="153"/>
      <c r="V240" s="154"/>
      <c r="W240" s="153"/>
      <c r="X240" s="153"/>
      <c r="Y240" s="154"/>
      <c r="Z240" s="153"/>
      <c r="AA240" s="157"/>
      <c r="AB240" s="158"/>
      <c r="AC240" s="154"/>
      <c r="AD240" s="181"/>
      <c r="AE240" s="153"/>
      <c r="AF240" s="157"/>
      <c r="AG240" s="158"/>
      <c r="AH240" s="182"/>
      <c r="AI240" s="181"/>
      <c r="AJ240" s="153"/>
      <c r="AK240" s="157"/>
      <c r="AL240" s="158"/>
      <c r="AM240" s="182"/>
      <c r="AN240" s="181"/>
      <c r="AO240" s="160"/>
      <c r="AP240" s="154"/>
      <c r="AQ240" s="154"/>
      <c r="AR240" s="153"/>
      <c r="AS240" s="155"/>
      <c r="AT240" s="158"/>
      <c r="AU240" s="182"/>
      <c r="AV240" s="181"/>
      <c r="AW240" s="153"/>
      <c r="AX240" s="156"/>
      <c r="AY240" s="181"/>
      <c r="AZ240" s="352"/>
    </row>
    <row r="241" spans="1:52" ht="21.75" customHeight="1">
      <c r="A241" s="346"/>
      <c r="B241" s="349"/>
      <c r="C241" s="349"/>
      <c r="D241" s="296" t="s">
        <v>284</v>
      </c>
      <c r="E241" s="147">
        <v>161.90700000000001</v>
      </c>
      <c r="F241" s="147">
        <f t="shared" si="381"/>
        <v>0</v>
      </c>
      <c r="G241" s="180"/>
      <c r="H241" s="168">
        <v>0</v>
      </c>
      <c r="I241" s="168">
        <v>0</v>
      </c>
      <c r="J241" s="168">
        <v>0</v>
      </c>
      <c r="K241" s="153"/>
      <c r="L241" s="153"/>
      <c r="M241" s="154"/>
      <c r="N241" s="153"/>
      <c r="O241" s="153"/>
      <c r="P241" s="181"/>
      <c r="Q241" s="153"/>
      <c r="R241" s="153"/>
      <c r="S241" s="154"/>
      <c r="T241" s="153"/>
      <c r="U241" s="153"/>
      <c r="V241" s="154"/>
      <c r="W241" s="153"/>
      <c r="X241" s="153"/>
      <c r="Y241" s="154"/>
      <c r="Z241" s="153"/>
      <c r="AA241" s="157"/>
      <c r="AB241" s="158"/>
      <c r="AC241" s="154"/>
      <c r="AD241" s="181"/>
      <c r="AE241" s="153"/>
      <c r="AF241" s="157"/>
      <c r="AG241" s="158"/>
      <c r="AH241" s="182"/>
      <c r="AI241" s="181"/>
      <c r="AJ241" s="153"/>
      <c r="AK241" s="157"/>
      <c r="AL241" s="158"/>
      <c r="AM241" s="182"/>
      <c r="AN241" s="181"/>
      <c r="AO241" s="153"/>
      <c r="AP241" s="182"/>
      <c r="AQ241" s="181"/>
      <c r="AR241" s="153"/>
      <c r="AS241" s="157"/>
      <c r="AT241" s="158"/>
      <c r="AU241" s="182"/>
      <c r="AV241" s="181"/>
      <c r="AW241" s="147">
        <v>161.90700000000001</v>
      </c>
      <c r="AX241" s="156"/>
      <c r="AY241" s="159"/>
      <c r="AZ241" s="352"/>
    </row>
    <row r="242" spans="1:52" ht="87.75" customHeight="1">
      <c r="A242" s="346"/>
      <c r="B242" s="349"/>
      <c r="C242" s="349"/>
      <c r="D242" s="296" t="s">
        <v>289</v>
      </c>
      <c r="E242" s="147">
        <f t="shared" ref="E242:E243" si="470">H242+K242+N242+Q242+T242+W242+Z242+AE242+AJ242+AO242+AR242+AW242</f>
        <v>0</v>
      </c>
      <c r="F242" s="147">
        <f t="shared" si="381"/>
        <v>0</v>
      </c>
      <c r="G242" s="152"/>
      <c r="H242" s="168">
        <v>0</v>
      </c>
      <c r="I242" s="168">
        <v>0</v>
      </c>
      <c r="J242" s="168">
        <v>0</v>
      </c>
      <c r="K242" s="162"/>
      <c r="L242" s="162"/>
      <c r="M242" s="161"/>
      <c r="N242" s="162"/>
      <c r="O242" s="162"/>
      <c r="P242" s="167"/>
      <c r="Q242" s="162"/>
      <c r="R242" s="162"/>
      <c r="S242" s="161"/>
      <c r="T242" s="162"/>
      <c r="U242" s="162"/>
      <c r="V242" s="161"/>
      <c r="W242" s="162"/>
      <c r="X242" s="162"/>
      <c r="Y242" s="161"/>
      <c r="Z242" s="162"/>
      <c r="AA242" s="164"/>
      <c r="AB242" s="165"/>
      <c r="AC242" s="161"/>
      <c r="AD242" s="167"/>
      <c r="AE242" s="162"/>
      <c r="AF242" s="164"/>
      <c r="AG242" s="165"/>
      <c r="AH242" s="185"/>
      <c r="AI242" s="167"/>
      <c r="AJ242" s="162"/>
      <c r="AK242" s="164"/>
      <c r="AL242" s="165"/>
      <c r="AM242" s="185"/>
      <c r="AN242" s="167"/>
      <c r="AO242" s="162"/>
      <c r="AP242" s="185"/>
      <c r="AQ242" s="167"/>
      <c r="AR242" s="162"/>
      <c r="AS242" s="166"/>
      <c r="AT242" s="165"/>
      <c r="AU242" s="185"/>
      <c r="AV242" s="167"/>
      <c r="AW242" s="153"/>
      <c r="AX242" s="163"/>
      <c r="AY242" s="167"/>
      <c r="AZ242" s="352"/>
    </row>
    <row r="243" spans="1:52" ht="21.75" customHeight="1">
      <c r="A243" s="346"/>
      <c r="B243" s="349"/>
      <c r="C243" s="349"/>
      <c r="D243" s="296" t="s">
        <v>285</v>
      </c>
      <c r="E243" s="147">
        <f t="shared" si="470"/>
        <v>0</v>
      </c>
      <c r="F243" s="147">
        <f t="shared" si="381"/>
        <v>0</v>
      </c>
      <c r="G243" s="152"/>
      <c r="H243" s="168">
        <v>0</v>
      </c>
      <c r="I243" s="168">
        <v>0</v>
      </c>
      <c r="J243" s="168">
        <v>0</v>
      </c>
      <c r="K243" s="162"/>
      <c r="L243" s="162"/>
      <c r="M243" s="161"/>
      <c r="N243" s="162"/>
      <c r="O243" s="162"/>
      <c r="P243" s="167"/>
      <c r="Q243" s="162"/>
      <c r="R243" s="162"/>
      <c r="S243" s="161"/>
      <c r="T243" s="162"/>
      <c r="U243" s="162"/>
      <c r="V243" s="161"/>
      <c r="W243" s="162"/>
      <c r="X243" s="162"/>
      <c r="Y243" s="161"/>
      <c r="Z243" s="162"/>
      <c r="AA243" s="164"/>
      <c r="AB243" s="165"/>
      <c r="AC243" s="161"/>
      <c r="AD243" s="167"/>
      <c r="AE243" s="162"/>
      <c r="AF243" s="164"/>
      <c r="AG243" s="165"/>
      <c r="AH243" s="185"/>
      <c r="AI243" s="167"/>
      <c r="AJ243" s="162"/>
      <c r="AK243" s="164"/>
      <c r="AL243" s="165"/>
      <c r="AM243" s="185"/>
      <c r="AN243" s="167"/>
      <c r="AO243" s="162"/>
      <c r="AP243" s="185"/>
      <c r="AQ243" s="167"/>
      <c r="AR243" s="162"/>
      <c r="AS243" s="166"/>
      <c r="AT243" s="165"/>
      <c r="AU243" s="185"/>
      <c r="AV243" s="167"/>
      <c r="AW243" s="162"/>
      <c r="AX243" s="163"/>
      <c r="AY243" s="167"/>
      <c r="AZ243" s="352"/>
    </row>
    <row r="244" spans="1:52" ht="33.75" customHeight="1">
      <c r="A244" s="347"/>
      <c r="B244" s="350"/>
      <c r="C244" s="350"/>
      <c r="D244" s="169" t="s">
        <v>43</v>
      </c>
      <c r="E244" s="147">
        <v>0</v>
      </c>
      <c r="F244" s="147">
        <f t="shared" si="381"/>
        <v>0</v>
      </c>
      <c r="G244" s="170"/>
      <c r="H244" s="168">
        <v>0</v>
      </c>
      <c r="I244" s="168">
        <v>0</v>
      </c>
      <c r="J244" s="168">
        <v>0</v>
      </c>
      <c r="K244" s="148"/>
      <c r="L244" s="148"/>
      <c r="M244" s="171"/>
      <c r="N244" s="148"/>
      <c r="O244" s="148"/>
      <c r="P244" s="173"/>
      <c r="Q244" s="148"/>
      <c r="R244" s="148"/>
      <c r="S244" s="171"/>
      <c r="T244" s="148"/>
      <c r="U244" s="148"/>
      <c r="V244" s="171"/>
      <c r="W244" s="148"/>
      <c r="X244" s="148"/>
      <c r="Y244" s="171"/>
      <c r="Z244" s="148"/>
      <c r="AA244" s="151"/>
      <c r="AB244" s="172"/>
      <c r="AC244" s="171"/>
      <c r="AD244" s="173"/>
      <c r="AE244" s="148"/>
      <c r="AF244" s="151"/>
      <c r="AG244" s="172"/>
      <c r="AH244" s="177"/>
      <c r="AI244" s="173"/>
      <c r="AJ244" s="148"/>
      <c r="AK244" s="151"/>
      <c r="AL244" s="172"/>
      <c r="AM244" s="177"/>
      <c r="AN244" s="173"/>
      <c r="AO244" s="148"/>
      <c r="AP244" s="177"/>
      <c r="AQ244" s="173"/>
      <c r="AR244" s="148"/>
      <c r="AS244" s="149"/>
      <c r="AT244" s="172"/>
      <c r="AU244" s="177"/>
      <c r="AV244" s="173"/>
      <c r="AW244" s="148"/>
      <c r="AX244" s="148"/>
      <c r="AY244" s="173"/>
      <c r="AZ244" s="353"/>
    </row>
    <row r="245" spans="1:52" ht="18.75" customHeight="1">
      <c r="A245" s="345" t="s">
        <v>340</v>
      </c>
      <c r="B245" s="348" t="s">
        <v>398</v>
      </c>
      <c r="C245" s="348" t="s">
        <v>307</v>
      </c>
      <c r="D245" s="174" t="s">
        <v>41</v>
      </c>
      <c r="E245" s="147">
        <f>E246+E247+E248</f>
        <v>11543.352000000001</v>
      </c>
      <c r="F245" s="147">
        <f t="shared" si="381"/>
        <v>195.10512</v>
      </c>
      <c r="G245" s="175">
        <f>F245/E245</f>
        <v>1.6901946678919606E-2</v>
      </c>
      <c r="H245" s="168">
        <v>0</v>
      </c>
      <c r="I245" s="168">
        <v>0</v>
      </c>
      <c r="J245" s="168">
        <v>0</v>
      </c>
      <c r="K245" s="168">
        <f t="shared" ref="K245:L245" si="471">K246+K247+K248+K250+K251</f>
        <v>0</v>
      </c>
      <c r="L245" s="168">
        <f t="shared" si="471"/>
        <v>0</v>
      </c>
      <c r="M245" s="168"/>
      <c r="N245" s="168">
        <f t="shared" ref="N245:O245" si="472">N246+N247+N248+N250+N251</f>
        <v>0</v>
      </c>
      <c r="O245" s="168">
        <f t="shared" si="472"/>
        <v>0</v>
      </c>
      <c r="P245" s="168"/>
      <c r="Q245" s="168">
        <f t="shared" ref="Q245:R245" si="473">Q246+Q247+Q248+Q250+Q251</f>
        <v>0</v>
      </c>
      <c r="R245" s="168">
        <f t="shared" si="473"/>
        <v>0</v>
      </c>
      <c r="S245" s="168">
        <v>0</v>
      </c>
      <c r="T245" s="168">
        <f t="shared" ref="T245:U245" si="474">T246+T247+T248+T250+T251</f>
        <v>195.10512</v>
      </c>
      <c r="U245" s="168">
        <f t="shared" si="474"/>
        <v>195.10512</v>
      </c>
      <c r="V245" s="168">
        <f>U245/T245*100</f>
        <v>100</v>
      </c>
      <c r="W245" s="168">
        <f t="shared" ref="W245:X245" si="475">W246+W247+W248+W250+W251</f>
        <v>0</v>
      </c>
      <c r="X245" s="168">
        <f t="shared" si="475"/>
        <v>0</v>
      </c>
      <c r="Y245" s="168"/>
      <c r="Z245" s="168">
        <f t="shared" ref="Z245:AC245" si="476">Z246+Z247+Z248+Z250+Z251</f>
        <v>0</v>
      </c>
      <c r="AA245" s="168">
        <f t="shared" si="476"/>
        <v>0</v>
      </c>
      <c r="AB245" s="168">
        <f t="shared" si="476"/>
        <v>0</v>
      </c>
      <c r="AC245" s="168">
        <f t="shared" si="476"/>
        <v>0</v>
      </c>
      <c r="AD245" s="168"/>
      <c r="AE245" s="168">
        <f t="shared" ref="AE245:AH245" si="477">AE246+AE247+AE248+AE250+AE251</f>
        <v>0</v>
      </c>
      <c r="AF245" s="168">
        <f t="shared" si="477"/>
        <v>0</v>
      </c>
      <c r="AG245" s="168">
        <f t="shared" si="477"/>
        <v>0</v>
      </c>
      <c r="AH245" s="168">
        <f t="shared" si="477"/>
        <v>0</v>
      </c>
      <c r="AI245" s="168"/>
      <c r="AJ245" s="168">
        <f t="shared" ref="AJ245:AM245" si="478">AJ246+AJ247+AJ248+AJ250+AJ251</f>
        <v>0</v>
      </c>
      <c r="AK245" s="168">
        <f t="shared" si="478"/>
        <v>0</v>
      </c>
      <c r="AL245" s="168">
        <f t="shared" si="478"/>
        <v>0</v>
      </c>
      <c r="AM245" s="168">
        <f t="shared" si="478"/>
        <v>0</v>
      </c>
      <c r="AN245" s="168"/>
      <c r="AO245" s="168">
        <f t="shared" ref="AO245:AP245" si="479">AO246+AO247+AO248+AO250+AO251</f>
        <v>0</v>
      </c>
      <c r="AP245" s="168">
        <f t="shared" si="479"/>
        <v>0</v>
      </c>
      <c r="AQ245" s="168"/>
      <c r="AR245" s="168">
        <f t="shared" ref="AR245:AU245" si="480">AR246+AR247+AR248+AR250+AR251</f>
        <v>0</v>
      </c>
      <c r="AS245" s="168">
        <f t="shared" si="480"/>
        <v>0</v>
      </c>
      <c r="AT245" s="168">
        <f t="shared" si="480"/>
        <v>0</v>
      </c>
      <c r="AU245" s="168">
        <f t="shared" si="480"/>
        <v>0</v>
      </c>
      <c r="AV245" s="168"/>
      <c r="AW245" s="168">
        <f t="shared" ref="AW245:AX245" si="481">AW246+AW247+AW248+AW250+AW251</f>
        <v>11348.246880000001</v>
      </c>
      <c r="AX245" s="168">
        <f t="shared" si="481"/>
        <v>0</v>
      </c>
      <c r="AY245" s="168">
        <f>AX245/AW245*100</f>
        <v>0</v>
      </c>
      <c r="AZ245" s="351"/>
    </row>
    <row r="246" spans="1:52" ht="31.2">
      <c r="A246" s="346"/>
      <c r="B246" s="349"/>
      <c r="C246" s="349"/>
      <c r="D246" s="176" t="s">
        <v>37</v>
      </c>
      <c r="E246" s="147">
        <f t="shared" ref="E246:E247" si="482">H246+K246+N246+Q246+T246+W246+Z246+AE246+AJ246+AO246+AR246+AW246</f>
        <v>0</v>
      </c>
      <c r="F246" s="147">
        <f t="shared" si="381"/>
        <v>0</v>
      </c>
      <c r="G246" s="170"/>
      <c r="H246" s="168">
        <v>0</v>
      </c>
      <c r="I246" s="168">
        <v>0</v>
      </c>
      <c r="J246" s="168">
        <v>0</v>
      </c>
      <c r="K246" s="148"/>
      <c r="L246" s="148"/>
      <c r="M246" s="171"/>
      <c r="N246" s="148"/>
      <c r="O246" s="148"/>
      <c r="P246" s="173"/>
      <c r="Q246" s="148"/>
      <c r="R246" s="148"/>
      <c r="S246" s="171"/>
      <c r="T246" s="148"/>
      <c r="U246" s="148"/>
      <c r="V246" s="171"/>
      <c r="W246" s="148"/>
      <c r="X246" s="148"/>
      <c r="Y246" s="171"/>
      <c r="Z246" s="148"/>
      <c r="AA246" s="151"/>
      <c r="AB246" s="172"/>
      <c r="AC246" s="171"/>
      <c r="AD246" s="173"/>
      <c r="AE246" s="148"/>
      <c r="AF246" s="151"/>
      <c r="AG246" s="172"/>
      <c r="AH246" s="177"/>
      <c r="AI246" s="173"/>
      <c r="AJ246" s="148"/>
      <c r="AK246" s="151"/>
      <c r="AL246" s="172"/>
      <c r="AM246" s="177"/>
      <c r="AN246" s="173"/>
      <c r="AO246" s="178"/>
      <c r="AP246" s="148"/>
      <c r="AQ246" s="148"/>
      <c r="AR246" s="148"/>
      <c r="AS246" s="149"/>
      <c r="AT246" s="172"/>
      <c r="AU246" s="177"/>
      <c r="AV246" s="173"/>
      <c r="AW246" s="148"/>
      <c r="AX246" s="150"/>
      <c r="AY246" s="173"/>
      <c r="AZ246" s="352"/>
    </row>
    <row r="247" spans="1:52" ht="64.5" customHeight="1">
      <c r="A247" s="346"/>
      <c r="B247" s="349"/>
      <c r="C247" s="349"/>
      <c r="D247" s="179" t="s">
        <v>2</v>
      </c>
      <c r="E247" s="147">
        <f t="shared" si="482"/>
        <v>0</v>
      </c>
      <c r="F247" s="147">
        <f t="shared" si="381"/>
        <v>0</v>
      </c>
      <c r="G247" s="180"/>
      <c r="H247" s="168">
        <v>0</v>
      </c>
      <c r="I247" s="168">
        <v>0</v>
      </c>
      <c r="J247" s="168">
        <v>0</v>
      </c>
      <c r="K247" s="153"/>
      <c r="L247" s="153"/>
      <c r="M247" s="154"/>
      <c r="N247" s="153"/>
      <c r="O247" s="153"/>
      <c r="P247" s="181"/>
      <c r="Q247" s="153"/>
      <c r="R247" s="153"/>
      <c r="S247" s="154"/>
      <c r="T247" s="153"/>
      <c r="U247" s="153"/>
      <c r="V247" s="154"/>
      <c r="W247" s="153"/>
      <c r="X247" s="153"/>
      <c r="Y247" s="154"/>
      <c r="Z247" s="153"/>
      <c r="AA247" s="157"/>
      <c r="AB247" s="158"/>
      <c r="AC247" s="154"/>
      <c r="AD247" s="181"/>
      <c r="AE247" s="153"/>
      <c r="AF247" s="157"/>
      <c r="AG247" s="158"/>
      <c r="AH247" s="182"/>
      <c r="AI247" s="181"/>
      <c r="AJ247" s="153"/>
      <c r="AK247" s="157"/>
      <c r="AL247" s="158"/>
      <c r="AM247" s="182"/>
      <c r="AN247" s="181"/>
      <c r="AO247" s="160"/>
      <c r="AP247" s="154"/>
      <c r="AQ247" s="154"/>
      <c r="AR247" s="153"/>
      <c r="AS247" s="155"/>
      <c r="AT247" s="158"/>
      <c r="AU247" s="182"/>
      <c r="AV247" s="181"/>
      <c r="AW247" s="153"/>
      <c r="AX247" s="156"/>
      <c r="AY247" s="181"/>
      <c r="AZ247" s="352"/>
    </row>
    <row r="248" spans="1:52" ht="21.75" customHeight="1">
      <c r="A248" s="346"/>
      <c r="B248" s="349"/>
      <c r="C248" s="349"/>
      <c r="D248" s="296" t="s">
        <v>284</v>
      </c>
      <c r="E248" s="147">
        <v>11543.352000000001</v>
      </c>
      <c r="F248" s="147">
        <f t="shared" si="381"/>
        <v>195.10512</v>
      </c>
      <c r="G248" s="168">
        <f>F248/E248*100</f>
        <v>1.6901946678919606</v>
      </c>
      <c r="H248" s="168">
        <v>0</v>
      </c>
      <c r="I248" s="168">
        <v>0</v>
      </c>
      <c r="J248" s="168">
        <v>0</v>
      </c>
      <c r="K248" s="153"/>
      <c r="L248" s="153"/>
      <c r="M248" s="154"/>
      <c r="N248" s="153"/>
      <c r="O248" s="153"/>
      <c r="P248" s="181"/>
      <c r="Q248" s="153"/>
      <c r="R248" s="153"/>
      <c r="S248" s="154"/>
      <c r="T248" s="153">
        <v>195.10512</v>
      </c>
      <c r="U248" s="153">
        <v>195.10512</v>
      </c>
      <c r="V248" s="168">
        <f>U248/T248*100</f>
        <v>100</v>
      </c>
      <c r="W248" s="153"/>
      <c r="X248" s="153"/>
      <c r="Y248" s="154"/>
      <c r="Z248" s="153"/>
      <c r="AA248" s="157"/>
      <c r="AB248" s="158"/>
      <c r="AC248" s="154"/>
      <c r="AD248" s="181"/>
      <c r="AE248" s="153"/>
      <c r="AF248" s="157"/>
      <c r="AG248" s="158"/>
      <c r="AH248" s="182"/>
      <c r="AI248" s="181"/>
      <c r="AJ248" s="153"/>
      <c r="AK248" s="157"/>
      <c r="AL248" s="158"/>
      <c r="AM248" s="182"/>
      <c r="AN248" s="181"/>
      <c r="AO248" s="153"/>
      <c r="AP248" s="182"/>
      <c r="AQ248" s="181"/>
      <c r="AR248" s="153"/>
      <c r="AS248" s="157"/>
      <c r="AT248" s="158"/>
      <c r="AU248" s="182"/>
      <c r="AV248" s="181"/>
      <c r="AW248" s="153">
        <v>11348.246880000001</v>
      </c>
      <c r="AX248" s="156"/>
      <c r="AY248" s="159"/>
      <c r="AZ248" s="352"/>
    </row>
    <row r="249" spans="1:52" ht="87.75" customHeight="1">
      <c r="A249" s="346"/>
      <c r="B249" s="349"/>
      <c r="C249" s="349"/>
      <c r="D249" s="296" t="s">
        <v>289</v>
      </c>
      <c r="E249" s="147">
        <f t="shared" ref="E249:E250" si="483">H249+K249+N249+Q249+T249+W249+Z249+AE249+AJ249+AO249+AR249+AW249</f>
        <v>0</v>
      </c>
      <c r="F249" s="147">
        <f t="shared" si="381"/>
        <v>0</v>
      </c>
      <c r="G249" s="152"/>
      <c r="H249" s="168">
        <v>0</v>
      </c>
      <c r="I249" s="168">
        <v>0</v>
      </c>
      <c r="J249" s="168">
        <v>0</v>
      </c>
      <c r="K249" s="162"/>
      <c r="L249" s="162"/>
      <c r="M249" s="161"/>
      <c r="N249" s="162"/>
      <c r="O249" s="162"/>
      <c r="P249" s="167"/>
      <c r="Q249" s="162"/>
      <c r="R249" s="162"/>
      <c r="S249" s="161"/>
      <c r="T249" s="162"/>
      <c r="U249" s="162"/>
      <c r="V249" s="161"/>
      <c r="W249" s="162"/>
      <c r="X249" s="162"/>
      <c r="Y249" s="161"/>
      <c r="Z249" s="162"/>
      <c r="AA249" s="164"/>
      <c r="AB249" s="165"/>
      <c r="AC249" s="161"/>
      <c r="AD249" s="167"/>
      <c r="AE249" s="162"/>
      <c r="AF249" s="164"/>
      <c r="AG249" s="165"/>
      <c r="AH249" s="185"/>
      <c r="AI249" s="167"/>
      <c r="AJ249" s="162"/>
      <c r="AK249" s="164"/>
      <c r="AL249" s="165"/>
      <c r="AM249" s="185"/>
      <c r="AN249" s="167"/>
      <c r="AO249" s="162"/>
      <c r="AP249" s="185"/>
      <c r="AQ249" s="167"/>
      <c r="AR249" s="162"/>
      <c r="AS249" s="166"/>
      <c r="AT249" s="165"/>
      <c r="AU249" s="185"/>
      <c r="AV249" s="167"/>
      <c r="AW249" s="153"/>
      <c r="AX249" s="163"/>
      <c r="AY249" s="167"/>
      <c r="AZ249" s="352"/>
    </row>
    <row r="250" spans="1:52" ht="21.75" customHeight="1">
      <c r="A250" s="346"/>
      <c r="B250" s="349"/>
      <c r="C250" s="349"/>
      <c r="D250" s="296" t="s">
        <v>285</v>
      </c>
      <c r="E250" s="147">
        <f t="shared" si="483"/>
        <v>0</v>
      </c>
      <c r="F250" s="147">
        <f t="shared" si="381"/>
        <v>0</v>
      </c>
      <c r="G250" s="152"/>
      <c r="H250" s="168">
        <v>0</v>
      </c>
      <c r="I250" s="168">
        <v>0</v>
      </c>
      <c r="J250" s="168">
        <v>0</v>
      </c>
      <c r="K250" s="162"/>
      <c r="L250" s="162"/>
      <c r="M250" s="161"/>
      <c r="N250" s="162"/>
      <c r="O250" s="162"/>
      <c r="P250" s="167"/>
      <c r="Q250" s="162"/>
      <c r="R250" s="162"/>
      <c r="S250" s="161"/>
      <c r="T250" s="162"/>
      <c r="U250" s="162"/>
      <c r="V250" s="161"/>
      <c r="W250" s="162"/>
      <c r="X250" s="162"/>
      <c r="Y250" s="161"/>
      <c r="Z250" s="162"/>
      <c r="AA250" s="164"/>
      <c r="AB250" s="165"/>
      <c r="AC250" s="161"/>
      <c r="AD250" s="167"/>
      <c r="AE250" s="162"/>
      <c r="AF250" s="164"/>
      <c r="AG250" s="165"/>
      <c r="AH250" s="185"/>
      <c r="AI250" s="167"/>
      <c r="AJ250" s="162"/>
      <c r="AK250" s="164"/>
      <c r="AL250" s="165"/>
      <c r="AM250" s="185"/>
      <c r="AN250" s="167"/>
      <c r="AO250" s="162"/>
      <c r="AP250" s="185"/>
      <c r="AQ250" s="167"/>
      <c r="AR250" s="162"/>
      <c r="AS250" s="166"/>
      <c r="AT250" s="165"/>
      <c r="AU250" s="185"/>
      <c r="AV250" s="167"/>
      <c r="AW250" s="162"/>
      <c r="AX250" s="163"/>
      <c r="AY250" s="167"/>
      <c r="AZ250" s="352"/>
    </row>
    <row r="251" spans="1:52" ht="33.75" customHeight="1">
      <c r="A251" s="347"/>
      <c r="B251" s="350"/>
      <c r="C251" s="350"/>
      <c r="D251" s="169" t="s">
        <v>43</v>
      </c>
      <c r="E251" s="147">
        <v>0</v>
      </c>
      <c r="F251" s="147">
        <f t="shared" si="381"/>
        <v>0</v>
      </c>
      <c r="G251" s="170"/>
      <c r="H251" s="168">
        <v>0</v>
      </c>
      <c r="I251" s="168">
        <v>0</v>
      </c>
      <c r="J251" s="168">
        <v>0</v>
      </c>
      <c r="K251" s="148"/>
      <c r="L251" s="148"/>
      <c r="M251" s="171"/>
      <c r="N251" s="148"/>
      <c r="O251" s="148"/>
      <c r="P251" s="173"/>
      <c r="Q251" s="148"/>
      <c r="R251" s="148"/>
      <c r="S251" s="171"/>
      <c r="T251" s="148"/>
      <c r="U251" s="148"/>
      <c r="V251" s="171"/>
      <c r="W251" s="148"/>
      <c r="X251" s="148"/>
      <c r="Y251" s="171"/>
      <c r="Z251" s="148"/>
      <c r="AA251" s="151"/>
      <c r="AB251" s="172"/>
      <c r="AC251" s="171"/>
      <c r="AD251" s="173"/>
      <c r="AE251" s="148"/>
      <c r="AF251" s="151"/>
      <c r="AG251" s="172"/>
      <c r="AH251" s="177"/>
      <c r="AI251" s="173"/>
      <c r="AJ251" s="148"/>
      <c r="AK251" s="151"/>
      <c r="AL251" s="172"/>
      <c r="AM251" s="177"/>
      <c r="AN251" s="173"/>
      <c r="AO251" s="148"/>
      <c r="AP251" s="177"/>
      <c r="AQ251" s="173"/>
      <c r="AR251" s="148"/>
      <c r="AS251" s="149"/>
      <c r="AT251" s="172"/>
      <c r="AU251" s="177"/>
      <c r="AV251" s="173"/>
      <c r="AW251" s="148"/>
      <c r="AX251" s="148"/>
      <c r="AY251" s="173"/>
      <c r="AZ251" s="353"/>
    </row>
    <row r="252" spans="1:52" ht="18.75" customHeight="1">
      <c r="A252" s="345" t="s">
        <v>340</v>
      </c>
      <c r="B252" s="348" t="s">
        <v>399</v>
      </c>
      <c r="C252" s="348" t="s">
        <v>307</v>
      </c>
      <c r="D252" s="174" t="s">
        <v>41</v>
      </c>
      <c r="E252" s="147">
        <f>E253+E254+E255</f>
        <v>57.472999999999999</v>
      </c>
      <c r="F252" s="147">
        <f t="shared" si="381"/>
        <v>57.472999999999999</v>
      </c>
      <c r="G252" s="175">
        <f>F252/E252</f>
        <v>1</v>
      </c>
      <c r="H252" s="168">
        <v>0</v>
      </c>
      <c r="I252" s="168">
        <v>0</v>
      </c>
      <c r="J252" s="168">
        <v>0</v>
      </c>
      <c r="K252" s="168">
        <f t="shared" ref="K252:L252" si="484">K253+K254+K255+K257+K258</f>
        <v>0</v>
      </c>
      <c r="L252" s="168">
        <f t="shared" si="484"/>
        <v>0</v>
      </c>
      <c r="M252" s="168"/>
      <c r="N252" s="168">
        <f t="shared" ref="N252:O252" si="485">N253+N254+N255+N257+N258</f>
        <v>0</v>
      </c>
      <c r="O252" s="168">
        <f t="shared" si="485"/>
        <v>0</v>
      </c>
      <c r="P252" s="168"/>
      <c r="Q252" s="168">
        <f t="shared" ref="Q252:R252" si="486">Q253+Q254+Q255+Q257+Q258</f>
        <v>0</v>
      </c>
      <c r="R252" s="168">
        <f t="shared" si="486"/>
        <v>0</v>
      </c>
      <c r="S252" s="168">
        <v>0</v>
      </c>
      <c r="T252" s="168">
        <f t="shared" ref="T252:U252" si="487">T253+T254+T255+T257+T258</f>
        <v>0</v>
      </c>
      <c r="U252" s="168">
        <f t="shared" si="487"/>
        <v>0</v>
      </c>
      <c r="V252" s="168"/>
      <c r="W252" s="168">
        <f t="shared" ref="W252:X252" si="488">W253+W254+W255+W257+W258</f>
        <v>0</v>
      </c>
      <c r="X252" s="168">
        <f t="shared" si="488"/>
        <v>0</v>
      </c>
      <c r="Y252" s="168"/>
      <c r="Z252" s="168">
        <f t="shared" ref="Z252:AC252" si="489">Z253+Z254+Z255+Z257+Z258</f>
        <v>0</v>
      </c>
      <c r="AA252" s="168">
        <f t="shared" si="489"/>
        <v>0</v>
      </c>
      <c r="AB252" s="168">
        <f t="shared" si="489"/>
        <v>0</v>
      </c>
      <c r="AC252" s="168">
        <f t="shared" si="489"/>
        <v>0</v>
      </c>
      <c r="AD252" s="168"/>
      <c r="AE252" s="219">
        <f t="shared" ref="AE252:AH252" si="490">AE253+AE254+AE255+AE257+AE258</f>
        <v>57.472999999999999</v>
      </c>
      <c r="AF252" s="219">
        <f t="shared" si="490"/>
        <v>0</v>
      </c>
      <c r="AG252" s="219">
        <f t="shared" si="490"/>
        <v>0</v>
      </c>
      <c r="AH252" s="219">
        <f t="shared" si="490"/>
        <v>57.472999999999999</v>
      </c>
      <c r="AI252" s="181">
        <f>AH252/AE252</f>
        <v>1</v>
      </c>
      <c r="AJ252" s="168"/>
      <c r="AK252" s="168">
        <f t="shared" ref="AK252:AM252" si="491">AK253+AK254+AK255+AK257+AK258</f>
        <v>0</v>
      </c>
      <c r="AL252" s="168">
        <f t="shared" si="491"/>
        <v>0</v>
      </c>
      <c r="AM252" s="168">
        <f t="shared" si="491"/>
        <v>0</v>
      </c>
      <c r="AN252" s="168"/>
      <c r="AO252" s="168">
        <f t="shared" ref="AO252:AP252" si="492">AO253+AO254+AO255+AO257+AO258</f>
        <v>0</v>
      </c>
      <c r="AP252" s="168">
        <f t="shared" si="492"/>
        <v>0</v>
      </c>
      <c r="AQ252" s="168"/>
      <c r="AR252" s="168">
        <f t="shared" ref="AR252:AU252" si="493">AR253+AR254+AR255+AR257+AR258</f>
        <v>0</v>
      </c>
      <c r="AS252" s="168">
        <f t="shared" si="493"/>
        <v>0</v>
      </c>
      <c r="AT252" s="168">
        <f t="shared" si="493"/>
        <v>0</v>
      </c>
      <c r="AU252" s="168">
        <f t="shared" si="493"/>
        <v>0</v>
      </c>
      <c r="AV252" s="168"/>
      <c r="AW252" s="168"/>
      <c r="AX252" s="168">
        <f t="shared" ref="AX252" si="494">AX253+AX254+AX255+AX257+AX258</f>
        <v>0</v>
      </c>
      <c r="AY252" s="168"/>
      <c r="AZ252" s="351"/>
    </row>
    <row r="253" spans="1:52" ht="31.2">
      <c r="A253" s="346"/>
      <c r="B253" s="349"/>
      <c r="C253" s="349"/>
      <c r="D253" s="176" t="s">
        <v>37</v>
      </c>
      <c r="E253" s="147">
        <f t="shared" ref="E253:E254" si="495">H253+K253+N253+Q253+T253+W253+Z253+AE253+AJ253+AO253+AR253+AW253</f>
        <v>0</v>
      </c>
      <c r="F253" s="147">
        <f t="shared" si="381"/>
        <v>0</v>
      </c>
      <c r="G253" s="170"/>
      <c r="H253" s="168">
        <v>0</v>
      </c>
      <c r="I253" s="168">
        <v>0</v>
      </c>
      <c r="J253" s="168">
        <v>0</v>
      </c>
      <c r="K253" s="148"/>
      <c r="L253" s="148"/>
      <c r="M253" s="171"/>
      <c r="N253" s="148"/>
      <c r="O253" s="148"/>
      <c r="P253" s="173"/>
      <c r="Q253" s="148"/>
      <c r="R253" s="148"/>
      <c r="S253" s="171"/>
      <c r="T253" s="148"/>
      <c r="U253" s="148"/>
      <c r="V253" s="171"/>
      <c r="W253" s="148"/>
      <c r="X253" s="148"/>
      <c r="Y253" s="171"/>
      <c r="Z253" s="148"/>
      <c r="AA253" s="151"/>
      <c r="AB253" s="172"/>
      <c r="AC253" s="171"/>
      <c r="AD253" s="173"/>
      <c r="AE253" s="279"/>
      <c r="AF253" s="289"/>
      <c r="AG253" s="290"/>
      <c r="AH253" s="285"/>
      <c r="AI253" s="173"/>
      <c r="AJ253" s="148"/>
      <c r="AK253" s="151"/>
      <c r="AL253" s="172"/>
      <c r="AM253" s="177"/>
      <c r="AN253" s="173"/>
      <c r="AO253" s="178"/>
      <c r="AP253" s="148"/>
      <c r="AQ253" s="148"/>
      <c r="AR253" s="148"/>
      <c r="AS253" s="149"/>
      <c r="AT253" s="172"/>
      <c r="AU253" s="177"/>
      <c r="AV253" s="173"/>
      <c r="AW253" s="148"/>
      <c r="AX253" s="150"/>
      <c r="AY253" s="173"/>
      <c r="AZ253" s="352"/>
    </row>
    <row r="254" spans="1:52" ht="64.5" customHeight="1">
      <c r="A254" s="346"/>
      <c r="B254" s="349"/>
      <c r="C254" s="349"/>
      <c r="D254" s="179" t="s">
        <v>2</v>
      </c>
      <c r="E254" s="147">
        <f t="shared" si="495"/>
        <v>0</v>
      </c>
      <c r="F254" s="147">
        <f t="shared" si="381"/>
        <v>0</v>
      </c>
      <c r="G254" s="180"/>
      <c r="H254" s="168">
        <v>0</v>
      </c>
      <c r="I254" s="168">
        <v>0</v>
      </c>
      <c r="J254" s="168">
        <v>0</v>
      </c>
      <c r="K254" s="153"/>
      <c r="L254" s="153"/>
      <c r="M254" s="154"/>
      <c r="N254" s="153"/>
      <c r="O254" s="153"/>
      <c r="P254" s="181"/>
      <c r="Q254" s="153"/>
      <c r="R254" s="153"/>
      <c r="S254" s="154"/>
      <c r="T254" s="153"/>
      <c r="U254" s="153"/>
      <c r="V254" s="154"/>
      <c r="W254" s="153"/>
      <c r="X254" s="153"/>
      <c r="Y254" s="154"/>
      <c r="Z254" s="153"/>
      <c r="AA254" s="157"/>
      <c r="AB254" s="158"/>
      <c r="AC254" s="154"/>
      <c r="AD254" s="181"/>
      <c r="AE254" s="267"/>
      <c r="AF254" s="291"/>
      <c r="AG254" s="292"/>
      <c r="AH254" s="284"/>
      <c r="AI254" s="181"/>
      <c r="AJ254" s="153"/>
      <c r="AK254" s="157"/>
      <c r="AL254" s="158"/>
      <c r="AM254" s="182"/>
      <c r="AN254" s="181"/>
      <c r="AO254" s="160"/>
      <c r="AP254" s="154"/>
      <c r="AQ254" s="154"/>
      <c r="AR254" s="153"/>
      <c r="AS254" s="155"/>
      <c r="AT254" s="158"/>
      <c r="AU254" s="182"/>
      <c r="AV254" s="181"/>
      <c r="AW254" s="153"/>
      <c r="AX254" s="156"/>
      <c r="AY254" s="181"/>
      <c r="AZ254" s="352"/>
    </row>
    <row r="255" spans="1:52" ht="21.75" customHeight="1">
      <c r="A255" s="346"/>
      <c r="B255" s="349"/>
      <c r="C255" s="349"/>
      <c r="D255" s="296" t="s">
        <v>284</v>
      </c>
      <c r="E255" s="147">
        <v>57.472999999999999</v>
      </c>
      <c r="F255" s="147">
        <f t="shared" si="381"/>
        <v>57.472999999999999</v>
      </c>
      <c r="G255" s="181">
        <f>F255/E255</f>
        <v>1</v>
      </c>
      <c r="H255" s="168">
        <v>0</v>
      </c>
      <c r="I255" s="168">
        <v>0</v>
      </c>
      <c r="J255" s="168">
        <v>0</v>
      </c>
      <c r="K255" s="153"/>
      <c r="L255" s="153"/>
      <c r="M255" s="154"/>
      <c r="N255" s="153"/>
      <c r="O255" s="153"/>
      <c r="P255" s="181"/>
      <c r="Q255" s="153"/>
      <c r="R255" s="153"/>
      <c r="S255" s="154"/>
      <c r="T255" s="153"/>
      <c r="U255" s="153"/>
      <c r="V255" s="154"/>
      <c r="W255" s="153"/>
      <c r="X255" s="153"/>
      <c r="Y255" s="154"/>
      <c r="Z255" s="153"/>
      <c r="AA255" s="157"/>
      <c r="AB255" s="158"/>
      <c r="AC255" s="154"/>
      <c r="AD255" s="181"/>
      <c r="AE255" s="267">
        <v>57.472999999999999</v>
      </c>
      <c r="AF255" s="291"/>
      <c r="AG255" s="292"/>
      <c r="AH255" s="284">
        <v>57.472999999999999</v>
      </c>
      <c r="AI255" s="181">
        <f>AH255/AE255</f>
        <v>1</v>
      </c>
      <c r="AJ255" s="153"/>
      <c r="AK255" s="157"/>
      <c r="AL255" s="158"/>
      <c r="AM255" s="182"/>
      <c r="AN255" s="181"/>
      <c r="AO255" s="153"/>
      <c r="AP255" s="182"/>
      <c r="AQ255" s="181"/>
      <c r="AR255" s="153"/>
      <c r="AS255" s="157"/>
      <c r="AT255" s="158"/>
      <c r="AU255" s="182"/>
      <c r="AV255" s="181"/>
      <c r="AW255" s="153"/>
      <c r="AX255" s="156"/>
      <c r="AY255" s="159"/>
      <c r="AZ255" s="352"/>
    </row>
    <row r="256" spans="1:52" ht="87.75" customHeight="1">
      <c r="A256" s="346"/>
      <c r="B256" s="349"/>
      <c r="C256" s="349"/>
      <c r="D256" s="296" t="s">
        <v>289</v>
      </c>
      <c r="E256" s="147">
        <f t="shared" ref="E256:E257" si="496">H256+K256+N256+Q256+T256+W256+Z256+AE256+AJ256+AO256+AR256+AW256</f>
        <v>0</v>
      </c>
      <c r="F256" s="147">
        <f t="shared" si="381"/>
        <v>0</v>
      </c>
      <c r="G256" s="152"/>
      <c r="H256" s="168">
        <v>0</v>
      </c>
      <c r="I256" s="168">
        <v>0</v>
      </c>
      <c r="J256" s="168">
        <v>0</v>
      </c>
      <c r="K256" s="162"/>
      <c r="L256" s="162"/>
      <c r="M256" s="161"/>
      <c r="N256" s="162"/>
      <c r="O256" s="162"/>
      <c r="P256" s="167"/>
      <c r="Q256" s="162"/>
      <c r="R256" s="162"/>
      <c r="S256" s="161"/>
      <c r="T256" s="162"/>
      <c r="U256" s="162"/>
      <c r="V256" s="161"/>
      <c r="W256" s="162"/>
      <c r="X256" s="162"/>
      <c r="Y256" s="161"/>
      <c r="Z256" s="162"/>
      <c r="AA256" s="164"/>
      <c r="AB256" s="165"/>
      <c r="AC256" s="161"/>
      <c r="AD256" s="167"/>
      <c r="AE256" s="282"/>
      <c r="AF256" s="293"/>
      <c r="AG256" s="294"/>
      <c r="AH256" s="287"/>
      <c r="AI256" s="167"/>
      <c r="AJ256" s="162"/>
      <c r="AK256" s="164"/>
      <c r="AL256" s="165"/>
      <c r="AM256" s="185"/>
      <c r="AN256" s="167"/>
      <c r="AO256" s="162"/>
      <c r="AP256" s="185"/>
      <c r="AQ256" s="167"/>
      <c r="AR256" s="162"/>
      <c r="AS256" s="166"/>
      <c r="AT256" s="165"/>
      <c r="AU256" s="185"/>
      <c r="AV256" s="167"/>
      <c r="AW256" s="153"/>
      <c r="AX256" s="163"/>
      <c r="AY256" s="167"/>
      <c r="AZ256" s="352"/>
    </row>
    <row r="257" spans="1:52" ht="21.75" customHeight="1">
      <c r="A257" s="346"/>
      <c r="B257" s="349"/>
      <c r="C257" s="349"/>
      <c r="D257" s="296" t="s">
        <v>285</v>
      </c>
      <c r="E257" s="147">
        <f t="shared" si="496"/>
        <v>0</v>
      </c>
      <c r="F257" s="147">
        <f t="shared" si="381"/>
        <v>0</v>
      </c>
      <c r="G257" s="152"/>
      <c r="H257" s="168">
        <v>0</v>
      </c>
      <c r="I257" s="168">
        <v>0</v>
      </c>
      <c r="J257" s="168">
        <v>0</v>
      </c>
      <c r="K257" s="162"/>
      <c r="L257" s="162"/>
      <c r="M257" s="161"/>
      <c r="N257" s="162"/>
      <c r="O257" s="162"/>
      <c r="P257" s="167"/>
      <c r="Q257" s="162"/>
      <c r="R257" s="162"/>
      <c r="S257" s="161"/>
      <c r="T257" s="162"/>
      <c r="U257" s="162"/>
      <c r="V257" s="161"/>
      <c r="W257" s="162"/>
      <c r="X257" s="162"/>
      <c r="Y257" s="161"/>
      <c r="Z257" s="162"/>
      <c r="AA257" s="164"/>
      <c r="AB257" s="165"/>
      <c r="AC257" s="161"/>
      <c r="AD257" s="167"/>
      <c r="AE257" s="282"/>
      <c r="AF257" s="293"/>
      <c r="AG257" s="294"/>
      <c r="AH257" s="287"/>
      <c r="AI257" s="167"/>
      <c r="AJ257" s="162"/>
      <c r="AK257" s="164"/>
      <c r="AL257" s="165"/>
      <c r="AM257" s="185"/>
      <c r="AN257" s="167"/>
      <c r="AO257" s="162"/>
      <c r="AP257" s="185"/>
      <c r="AQ257" s="167"/>
      <c r="AR257" s="162"/>
      <c r="AS257" s="166"/>
      <c r="AT257" s="165"/>
      <c r="AU257" s="185"/>
      <c r="AV257" s="167"/>
      <c r="AW257" s="162"/>
      <c r="AX257" s="163"/>
      <c r="AY257" s="167"/>
      <c r="AZ257" s="352"/>
    </row>
    <row r="258" spans="1:52" ht="33.75" customHeight="1">
      <c r="A258" s="347"/>
      <c r="B258" s="350"/>
      <c r="C258" s="350"/>
      <c r="D258" s="169" t="s">
        <v>43</v>
      </c>
      <c r="E258" s="147">
        <v>0</v>
      </c>
      <c r="F258" s="147">
        <f t="shared" si="381"/>
        <v>0</v>
      </c>
      <c r="G258" s="170"/>
      <c r="H258" s="168">
        <v>0</v>
      </c>
      <c r="I258" s="168">
        <v>0</v>
      </c>
      <c r="J258" s="168">
        <v>0</v>
      </c>
      <c r="K258" s="148"/>
      <c r="L258" s="148"/>
      <c r="M258" s="171"/>
      <c r="N258" s="148"/>
      <c r="O258" s="148"/>
      <c r="P258" s="173"/>
      <c r="Q258" s="148"/>
      <c r="R258" s="148"/>
      <c r="S258" s="171"/>
      <c r="T258" s="148"/>
      <c r="U258" s="148"/>
      <c r="V258" s="171"/>
      <c r="W258" s="148"/>
      <c r="X258" s="148"/>
      <c r="Y258" s="171"/>
      <c r="Z258" s="148"/>
      <c r="AA258" s="151"/>
      <c r="AB258" s="172"/>
      <c r="AC258" s="171"/>
      <c r="AD258" s="173"/>
      <c r="AE258" s="279"/>
      <c r="AF258" s="289"/>
      <c r="AG258" s="290"/>
      <c r="AH258" s="285"/>
      <c r="AI258" s="173"/>
      <c r="AJ258" s="148"/>
      <c r="AK258" s="151"/>
      <c r="AL258" s="172"/>
      <c r="AM258" s="177"/>
      <c r="AN258" s="173"/>
      <c r="AO258" s="148"/>
      <c r="AP258" s="177"/>
      <c r="AQ258" s="173"/>
      <c r="AR258" s="148"/>
      <c r="AS258" s="149"/>
      <c r="AT258" s="172"/>
      <c r="AU258" s="177"/>
      <c r="AV258" s="173"/>
      <c r="AW258" s="148"/>
      <c r="AX258" s="148"/>
      <c r="AY258" s="173"/>
      <c r="AZ258" s="353"/>
    </row>
    <row r="259" spans="1:52" ht="18.75" customHeight="1">
      <c r="A259" s="345" t="s">
        <v>340</v>
      </c>
      <c r="B259" s="348" t="s">
        <v>400</v>
      </c>
      <c r="C259" s="348" t="s">
        <v>307</v>
      </c>
      <c r="D259" s="174" t="s">
        <v>41</v>
      </c>
      <c r="E259" s="147">
        <f>E260+E261+E262</f>
        <v>4478.73477</v>
      </c>
      <c r="F259" s="147">
        <f t="shared" si="381"/>
        <v>175.08620999999999</v>
      </c>
      <c r="G259" s="175">
        <f>F259/E259</f>
        <v>3.909278378634598E-2</v>
      </c>
      <c r="H259" s="168">
        <v>0</v>
      </c>
      <c r="I259" s="168">
        <v>0</v>
      </c>
      <c r="J259" s="168">
        <v>0</v>
      </c>
      <c r="K259" s="168">
        <f t="shared" ref="K259:L259" si="497">K260+K261+K262+K264+K265</f>
        <v>0</v>
      </c>
      <c r="L259" s="168">
        <f t="shared" si="497"/>
        <v>0</v>
      </c>
      <c r="M259" s="168"/>
      <c r="N259" s="168">
        <f t="shared" ref="N259:O259" si="498">N260+N261+N262+N264+N265</f>
        <v>175.08620999999999</v>
      </c>
      <c r="O259" s="168">
        <f t="shared" si="498"/>
        <v>175.08620999999999</v>
      </c>
      <c r="P259" s="168">
        <f>O259/N259*100</f>
        <v>100</v>
      </c>
      <c r="Q259" s="168">
        <f t="shared" ref="Q259:R259" si="499">Q260+Q261+Q262+Q264+Q265</f>
        <v>0</v>
      </c>
      <c r="R259" s="168">
        <f t="shared" si="499"/>
        <v>0</v>
      </c>
      <c r="S259" s="168">
        <v>0</v>
      </c>
      <c r="T259" s="168">
        <f t="shared" ref="T259:U259" si="500">T260+T261+T262+T264+T265</f>
        <v>0</v>
      </c>
      <c r="U259" s="168">
        <f t="shared" si="500"/>
        <v>0</v>
      </c>
      <c r="V259" s="168"/>
      <c r="W259" s="168">
        <f t="shared" ref="W259:X259" si="501">W260+W261+W262+W264+W265</f>
        <v>0</v>
      </c>
      <c r="X259" s="168">
        <f t="shared" si="501"/>
        <v>0</v>
      </c>
      <c r="Y259" s="168"/>
      <c r="Z259" s="168">
        <f t="shared" ref="Z259:AC259" si="502">Z260+Z261+Z262+Z264+Z265</f>
        <v>0</v>
      </c>
      <c r="AA259" s="168">
        <f t="shared" si="502"/>
        <v>0</v>
      </c>
      <c r="AB259" s="168">
        <f t="shared" si="502"/>
        <v>0</v>
      </c>
      <c r="AC259" s="168">
        <f t="shared" si="502"/>
        <v>0</v>
      </c>
      <c r="AD259" s="168"/>
      <c r="AE259" s="168">
        <f t="shared" ref="AE259:AH259" si="503">AE260+AE261+AE262+AE264+AE265</f>
        <v>0</v>
      </c>
      <c r="AF259" s="168">
        <f t="shared" si="503"/>
        <v>0</v>
      </c>
      <c r="AG259" s="168">
        <f t="shared" si="503"/>
        <v>0</v>
      </c>
      <c r="AH259" s="168">
        <f t="shared" si="503"/>
        <v>0</v>
      </c>
      <c r="AI259" s="168"/>
      <c r="AJ259" s="168">
        <f t="shared" ref="AJ259:AM259" si="504">AJ260+AJ261+AJ262+AJ264+AJ265</f>
        <v>0</v>
      </c>
      <c r="AK259" s="168">
        <f t="shared" si="504"/>
        <v>0</v>
      </c>
      <c r="AL259" s="168">
        <f t="shared" si="504"/>
        <v>0</v>
      </c>
      <c r="AM259" s="168">
        <f t="shared" si="504"/>
        <v>0</v>
      </c>
      <c r="AN259" s="168"/>
      <c r="AO259" s="168">
        <f t="shared" ref="AO259:AP259" si="505">AO260+AO261+AO262+AO264+AO265</f>
        <v>0</v>
      </c>
      <c r="AP259" s="168">
        <f t="shared" si="505"/>
        <v>0</v>
      </c>
      <c r="AQ259" s="168"/>
      <c r="AR259" s="168">
        <f t="shared" ref="AR259:AU259" si="506">AR260+AR261+AR262+AR264+AR265</f>
        <v>0</v>
      </c>
      <c r="AS259" s="168">
        <f t="shared" si="506"/>
        <v>0</v>
      </c>
      <c r="AT259" s="168">
        <f t="shared" si="506"/>
        <v>0</v>
      </c>
      <c r="AU259" s="168">
        <f t="shared" si="506"/>
        <v>0</v>
      </c>
      <c r="AV259" s="168"/>
      <c r="AW259" s="168">
        <f t="shared" ref="AW259:AX259" si="507">AW260+AW261+AW262+AW264+AW265</f>
        <v>4303.6485599999996</v>
      </c>
      <c r="AX259" s="168">
        <f t="shared" si="507"/>
        <v>0</v>
      </c>
      <c r="AY259" s="168">
        <f>AX259/AW259*100</f>
        <v>0</v>
      </c>
      <c r="AZ259" s="351"/>
    </row>
    <row r="260" spans="1:52" ht="31.2">
      <c r="A260" s="346"/>
      <c r="B260" s="349"/>
      <c r="C260" s="349"/>
      <c r="D260" s="176" t="s">
        <v>37</v>
      </c>
      <c r="E260" s="147">
        <f t="shared" ref="E260:E261" si="508">H260+K260+N260+Q260+T260+W260+Z260+AE260+AJ260+AO260+AR260+AW260</f>
        <v>0</v>
      </c>
      <c r="F260" s="147">
        <f t="shared" ref="F260:F323" si="509">I260+L260+O260+R260+U260+X260+AC260+AH260+AM260+AP260+AU260+AX260</f>
        <v>0</v>
      </c>
      <c r="G260" s="170"/>
      <c r="H260" s="168">
        <v>0</v>
      </c>
      <c r="I260" s="168">
        <v>0</v>
      </c>
      <c r="J260" s="168">
        <v>0</v>
      </c>
      <c r="K260" s="148"/>
      <c r="L260" s="148"/>
      <c r="M260" s="171"/>
      <c r="N260" s="148"/>
      <c r="O260" s="148"/>
      <c r="P260" s="173"/>
      <c r="Q260" s="148"/>
      <c r="R260" s="148"/>
      <c r="S260" s="171"/>
      <c r="T260" s="148"/>
      <c r="U260" s="148"/>
      <c r="V260" s="171"/>
      <c r="W260" s="148"/>
      <c r="X260" s="148"/>
      <c r="Y260" s="171"/>
      <c r="Z260" s="148"/>
      <c r="AA260" s="151"/>
      <c r="AB260" s="172"/>
      <c r="AC260" s="171"/>
      <c r="AD260" s="173"/>
      <c r="AE260" s="148"/>
      <c r="AF260" s="151"/>
      <c r="AG260" s="172"/>
      <c r="AH260" s="177"/>
      <c r="AI260" s="173"/>
      <c r="AJ260" s="148"/>
      <c r="AK260" s="151"/>
      <c r="AL260" s="172"/>
      <c r="AM260" s="177"/>
      <c r="AN260" s="173"/>
      <c r="AO260" s="178"/>
      <c r="AP260" s="148"/>
      <c r="AQ260" s="148"/>
      <c r="AR260" s="148"/>
      <c r="AS260" s="149"/>
      <c r="AT260" s="172"/>
      <c r="AU260" s="177"/>
      <c r="AV260" s="173"/>
      <c r="AW260" s="148"/>
      <c r="AX260" s="150"/>
      <c r="AY260" s="173"/>
      <c r="AZ260" s="352"/>
    </row>
    <row r="261" spans="1:52" ht="64.5" customHeight="1">
      <c r="A261" s="346"/>
      <c r="B261" s="349"/>
      <c r="C261" s="349"/>
      <c r="D261" s="179" t="s">
        <v>2</v>
      </c>
      <c r="E261" s="147">
        <f t="shared" si="508"/>
        <v>0</v>
      </c>
      <c r="F261" s="147">
        <f t="shared" si="509"/>
        <v>0</v>
      </c>
      <c r="G261" s="180"/>
      <c r="H261" s="168">
        <v>0</v>
      </c>
      <c r="I261" s="168">
        <v>0</v>
      </c>
      <c r="J261" s="168">
        <v>0</v>
      </c>
      <c r="K261" s="153"/>
      <c r="L261" s="153"/>
      <c r="M261" s="154"/>
      <c r="N261" s="153"/>
      <c r="O261" s="153"/>
      <c r="P261" s="181"/>
      <c r="Q261" s="153"/>
      <c r="R261" s="153"/>
      <c r="S261" s="154"/>
      <c r="T261" s="153"/>
      <c r="U261" s="153"/>
      <c r="V261" s="154"/>
      <c r="W261" s="153"/>
      <c r="X261" s="153"/>
      <c r="Y261" s="154"/>
      <c r="Z261" s="153"/>
      <c r="AA261" s="157"/>
      <c r="AB261" s="158"/>
      <c r="AC261" s="154"/>
      <c r="AD261" s="181"/>
      <c r="AE261" s="153"/>
      <c r="AF261" s="157"/>
      <c r="AG261" s="158"/>
      <c r="AH261" s="182"/>
      <c r="AI261" s="181"/>
      <c r="AJ261" s="153"/>
      <c r="AK261" s="157"/>
      <c r="AL261" s="158"/>
      <c r="AM261" s="182"/>
      <c r="AN261" s="181"/>
      <c r="AO261" s="160"/>
      <c r="AP261" s="154"/>
      <c r="AQ261" s="154"/>
      <c r="AR261" s="153"/>
      <c r="AS261" s="155"/>
      <c r="AT261" s="158"/>
      <c r="AU261" s="182"/>
      <c r="AV261" s="181"/>
      <c r="AW261" s="153"/>
      <c r="AX261" s="156"/>
      <c r="AY261" s="181"/>
      <c r="AZ261" s="352"/>
    </row>
    <row r="262" spans="1:52" ht="21.75" customHeight="1">
      <c r="A262" s="346"/>
      <c r="B262" s="349"/>
      <c r="C262" s="349"/>
      <c r="D262" s="296" t="s">
        <v>284</v>
      </c>
      <c r="E262" s="147">
        <v>4478.73477</v>
      </c>
      <c r="F262" s="147">
        <f t="shared" si="509"/>
        <v>175.08620999999999</v>
      </c>
      <c r="G262" s="180"/>
      <c r="H262" s="168">
        <v>0</v>
      </c>
      <c r="I262" s="168">
        <v>0</v>
      </c>
      <c r="J262" s="168">
        <v>0</v>
      </c>
      <c r="K262" s="153"/>
      <c r="L262" s="153"/>
      <c r="M262" s="154"/>
      <c r="N262" s="153">
        <v>175.08620999999999</v>
      </c>
      <c r="O262" s="153">
        <v>175.08620999999999</v>
      </c>
      <c r="P262" s="168">
        <f>O262/N262*100</f>
        <v>100</v>
      </c>
      <c r="Q262" s="153"/>
      <c r="R262" s="153"/>
      <c r="S262" s="154"/>
      <c r="T262" s="153"/>
      <c r="U262" s="153"/>
      <c r="V262" s="154"/>
      <c r="W262" s="153"/>
      <c r="X262" s="153"/>
      <c r="Y262" s="154"/>
      <c r="Z262" s="153"/>
      <c r="AA262" s="157"/>
      <c r="AB262" s="158"/>
      <c r="AC262" s="154"/>
      <c r="AD262" s="181"/>
      <c r="AE262" s="153"/>
      <c r="AF262" s="157"/>
      <c r="AG262" s="158"/>
      <c r="AH262" s="182"/>
      <c r="AI262" s="181"/>
      <c r="AJ262" s="153"/>
      <c r="AK262" s="157"/>
      <c r="AL262" s="158"/>
      <c r="AM262" s="182"/>
      <c r="AN262" s="181"/>
      <c r="AO262" s="153"/>
      <c r="AP262" s="182"/>
      <c r="AQ262" s="181"/>
      <c r="AR262" s="153"/>
      <c r="AS262" s="157"/>
      <c r="AT262" s="158"/>
      <c r="AU262" s="182"/>
      <c r="AV262" s="181"/>
      <c r="AW262" s="153">
        <v>4303.6485599999996</v>
      </c>
      <c r="AX262" s="156"/>
      <c r="AY262" s="159"/>
      <c r="AZ262" s="352"/>
    </row>
    <row r="263" spans="1:52" ht="87.75" customHeight="1">
      <c r="A263" s="346"/>
      <c r="B263" s="349"/>
      <c r="C263" s="349"/>
      <c r="D263" s="296" t="s">
        <v>289</v>
      </c>
      <c r="E263" s="147">
        <f t="shared" ref="E263:E264" si="510">H263+K263+N263+Q263+T263+W263+Z263+AE263+AJ263+AO263+AR263+AW263</f>
        <v>0</v>
      </c>
      <c r="F263" s="147">
        <f t="shared" si="509"/>
        <v>0</v>
      </c>
      <c r="G263" s="152"/>
      <c r="H263" s="168">
        <v>0</v>
      </c>
      <c r="I263" s="168">
        <v>0</v>
      </c>
      <c r="J263" s="168">
        <v>0</v>
      </c>
      <c r="K263" s="162"/>
      <c r="L263" s="162"/>
      <c r="M263" s="161"/>
      <c r="N263" s="162"/>
      <c r="O263" s="162"/>
      <c r="P263" s="167"/>
      <c r="Q263" s="162"/>
      <c r="R263" s="162"/>
      <c r="S263" s="161"/>
      <c r="T263" s="162"/>
      <c r="U263" s="162"/>
      <c r="V263" s="161"/>
      <c r="W263" s="162"/>
      <c r="X263" s="162"/>
      <c r="Y263" s="161"/>
      <c r="Z263" s="162"/>
      <c r="AA263" s="164"/>
      <c r="AB263" s="165"/>
      <c r="AC263" s="161"/>
      <c r="AD263" s="167"/>
      <c r="AE263" s="162"/>
      <c r="AF263" s="164"/>
      <c r="AG263" s="165"/>
      <c r="AH263" s="185"/>
      <c r="AI263" s="167"/>
      <c r="AJ263" s="162"/>
      <c r="AK263" s="164"/>
      <c r="AL263" s="165"/>
      <c r="AM263" s="185"/>
      <c r="AN263" s="167"/>
      <c r="AO263" s="162"/>
      <c r="AP263" s="185"/>
      <c r="AQ263" s="167"/>
      <c r="AR263" s="162"/>
      <c r="AS263" s="166"/>
      <c r="AT263" s="165"/>
      <c r="AU263" s="185"/>
      <c r="AV263" s="167"/>
      <c r="AW263" s="153"/>
      <c r="AX263" s="163"/>
      <c r="AY263" s="167"/>
      <c r="AZ263" s="352"/>
    </row>
    <row r="264" spans="1:52" ht="21.75" customHeight="1">
      <c r="A264" s="346"/>
      <c r="B264" s="349"/>
      <c r="C264" s="349"/>
      <c r="D264" s="296" t="s">
        <v>285</v>
      </c>
      <c r="E264" s="147">
        <f t="shared" si="510"/>
        <v>0</v>
      </c>
      <c r="F264" s="147">
        <f t="shared" si="509"/>
        <v>0</v>
      </c>
      <c r="G264" s="152"/>
      <c r="H264" s="168">
        <v>0</v>
      </c>
      <c r="I264" s="168">
        <v>0</v>
      </c>
      <c r="J264" s="168">
        <v>0</v>
      </c>
      <c r="K264" s="162"/>
      <c r="L264" s="162"/>
      <c r="M264" s="161"/>
      <c r="N264" s="162"/>
      <c r="O264" s="162"/>
      <c r="P264" s="167"/>
      <c r="Q264" s="162"/>
      <c r="R264" s="162"/>
      <c r="S264" s="161"/>
      <c r="T264" s="162"/>
      <c r="U264" s="162"/>
      <c r="V264" s="161"/>
      <c r="W264" s="162"/>
      <c r="X264" s="162"/>
      <c r="Y264" s="161"/>
      <c r="Z264" s="162"/>
      <c r="AA264" s="164"/>
      <c r="AB264" s="165"/>
      <c r="AC264" s="161"/>
      <c r="AD264" s="167"/>
      <c r="AE264" s="162"/>
      <c r="AF264" s="164"/>
      <c r="AG264" s="165"/>
      <c r="AH264" s="185"/>
      <c r="AI264" s="167"/>
      <c r="AJ264" s="162"/>
      <c r="AK264" s="164"/>
      <c r="AL264" s="165"/>
      <c r="AM264" s="185"/>
      <c r="AN264" s="167"/>
      <c r="AO264" s="162"/>
      <c r="AP264" s="185"/>
      <c r="AQ264" s="167"/>
      <c r="AR264" s="162"/>
      <c r="AS264" s="166"/>
      <c r="AT264" s="165"/>
      <c r="AU264" s="185"/>
      <c r="AV264" s="167"/>
      <c r="AW264" s="162"/>
      <c r="AX264" s="163"/>
      <c r="AY264" s="167"/>
      <c r="AZ264" s="352"/>
    </row>
    <row r="265" spans="1:52" ht="33.75" customHeight="1">
      <c r="A265" s="347"/>
      <c r="B265" s="350"/>
      <c r="C265" s="350"/>
      <c r="D265" s="169" t="s">
        <v>43</v>
      </c>
      <c r="E265" s="147">
        <v>0</v>
      </c>
      <c r="F265" s="147">
        <f t="shared" si="509"/>
        <v>0</v>
      </c>
      <c r="G265" s="170"/>
      <c r="H265" s="168">
        <v>0</v>
      </c>
      <c r="I265" s="168">
        <v>0</v>
      </c>
      <c r="J265" s="168">
        <v>0</v>
      </c>
      <c r="K265" s="148"/>
      <c r="L265" s="148"/>
      <c r="M265" s="171"/>
      <c r="N265" s="148"/>
      <c r="O265" s="148"/>
      <c r="P265" s="173"/>
      <c r="Q265" s="148"/>
      <c r="R265" s="148"/>
      <c r="S265" s="171"/>
      <c r="T265" s="148"/>
      <c r="U265" s="148"/>
      <c r="V265" s="171"/>
      <c r="W265" s="148"/>
      <c r="X265" s="148"/>
      <c r="Y265" s="171"/>
      <c r="Z265" s="148"/>
      <c r="AA265" s="151"/>
      <c r="AB265" s="172"/>
      <c r="AC265" s="171"/>
      <c r="AD265" s="173"/>
      <c r="AE265" s="148"/>
      <c r="AF265" s="151"/>
      <c r="AG265" s="172"/>
      <c r="AH265" s="177"/>
      <c r="AI265" s="173"/>
      <c r="AJ265" s="148"/>
      <c r="AK265" s="151"/>
      <c r="AL265" s="172"/>
      <c r="AM265" s="177"/>
      <c r="AN265" s="173"/>
      <c r="AO265" s="148"/>
      <c r="AP265" s="177"/>
      <c r="AQ265" s="173"/>
      <c r="AR265" s="148"/>
      <c r="AS265" s="149"/>
      <c r="AT265" s="172"/>
      <c r="AU265" s="177"/>
      <c r="AV265" s="173"/>
      <c r="AW265" s="148"/>
      <c r="AX265" s="148"/>
      <c r="AY265" s="173"/>
      <c r="AZ265" s="353"/>
    </row>
    <row r="266" spans="1:52" ht="18.75" customHeight="1">
      <c r="A266" s="345" t="s">
        <v>342</v>
      </c>
      <c r="B266" s="348" t="s">
        <v>401</v>
      </c>
      <c r="C266" s="348" t="s">
        <v>307</v>
      </c>
      <c r="D266" s="174" t="s">
        <v>41</v>
      </c>
      <c r="E266" s="147">
        <f>E267+E268+E269</f>
        <v>3061.5812000000001</v>
      </c>
      <c r="F266" s="147">
        <f t="shared" si="509"/>
        <v>0</v>
      </c>
      <c r="G266" s="175">
        <f>F266/E266</f>
        <v>0</v>
      </c>
      <c r="H266" s="168">
        <v>0</v>
      </c>
      <c r="I266" s="168">
        <v>0</v>
      </c>
      <c r="J266" s="168">
        <v>0</v>
      </c>
      <c r="K266" s="168">
        <f t="shared" ref="K266:L266" si="511">K267+K268+K269+K271+K272</f>
        <v>0</v>
      </c>
      <c r="L266" s="168">
        <f t="shared" si="511"/>
        <v>0</v>
      </c>
      <c r="M266" s="168"/>
      <c r="N266" s="168">
        <f t="shared" ref="N266:O266" si="512">N267+N268+N269+N271+N272</f>
        <v>0</v>
      </c>
      <c r="O266" s="168">
        <f t="shared" si="512"/>
        <v>0</v>
      </c>
      <c r="P266" s="168"/>
      <c r="Q266" s="168">
        <f t="shared" ref="Q266:R266" si="513">Q267+Q268+Q269+Q271+Q272</f>
        <v>0</v>
      </c>
      <c r="R266" s="168">
        <f t="shared" si="513"/>
        <v>0</v>
      </c>
      <c r="S266" s="168"/>
      <c r="T266" s="168"/>
      <c r="U266" s="168">
        <f t="shared" ref="U266" si="514">U267+U268+U269+U271+U272</f>
        <v>0</v>
      </c>
      <c r="V266" s="168"/>
      <c r="W266" s="168">
        <f t="shared" ref="W266:X266" si="515">W267+W268+W269+W271+W272</f>
        <v>0</v>
      </c>
      <c r="X266" s="168">
        <f t="shared" si="515"/>
        <v>0</v>
      </c>
      <c r="Y266" s="168"/>
      <c r="Z266" s="168">
        <f t="shared" ref="Z266:AC266" si="516">Z267+Z268+Z269+Z271+Z272</f>
        <v>0</v>
      </c>
      <c r="AA266" s="168">
        <f t="shared" si="516"/>
        <v>0</v>
      </c>
      <c r="AB266" s="168">
        <f t="shared" si="516"/>
        <v>0</v>
      </c>
      <c r="AC266" s="168">
        <f t="shared" si="516"/>
        <v>0</v>
      </c>
      <c r="AD266" s="168"/>
      <c r="AE266" s="168">
        <f t="shared" ref="AE266:AH266" si="517">AE267+AE268+AE269+AE271+AE272</f>
        <v>0</v>
      </c>
      <c r="AF266" s="168">
        <f t="shared" si="517"/>
        <v>0</v>
      </c>
      <c r="AG266" s="168">
        <f t="shared" si="517"/>
        <v>0</v>
      </c>
      <c r="AH266" s="168">
        <f t="shared" si="517"/>
        <v>0</v>
      </c>
      <c r="AI266" s="168"/>
      <c r="AJ266" s="168">
        <f t="shared" ref="AJ266:AM266" si="518">AJ267+AJ268+AJ269+AJ271+AJ272</f>
        <v>0</v>
      </c>
      <c r="AK266" s="168">
        <f t="shared" si="518"/>
        <v>0</v>
      </c>
      <c r="AL266" s="168">
        <f t="shared" si="518"/>
        <v>0</v>
      </c>
      <c r="AM266" s="168">
        <f t="shared" si="518"/>
        <v>0</v>
      </c>
      <c r="AN266" s="168"/>
      <c r="AO266" s="168">
        <f t="shared" ref="AO266:AP266" si="519">AO267+AO268+AO269+AO271+AO272</f>
        <v>0</v>
      </c>
      <c r="AP266" s="168">
        <f t="shared" si="519"/>
        <v>0</v>
      </c>
      <c r="AQ266" s="168"/>
      <c r="AR266" s="168">
        <f t="shared" ref="AR266:AU266" si="520">AR267+AR268+AR269+AR271+AR272</f>
        <v>0</v>
      </c>
      <c r="AS266" s="168">
        <f t="shared" si="520"/>
        <v>0</v>
      </c>
      <c r="AT266" s="168">
        <f t="shared" si="520"/>
        <v>0</v>
      </c>
      <c r="AU266" s="168">
        <f t="shared" si="520"/>
        <v>0</v>
      </c>
      <c r="AV266" s="168"/>
      <c r="AW266" s="168">
        <f t="shared" ref="AW266:AX266" si="521">AW267+AW268+AW269+AW271+AW272</f>
        <v>3061.5812000000001</v>
      </c>
      <c r="AX266" s="168">
        <f t="shared" si="521"/>
        <v>0</v>
      </c>
      <c r="AY266" s="168">
        <f>AX266/AW266*100</f>
        <v>0</v>
      </c>
      <c r="AZ266" s="351"/>
    </row>
    <row r="267" spans="1:52" ht="31.2">
      <c r="A267" s="346"/>
      <c r="B267" s="349"/>
      <c r="C267" s="349"/>
      <c r="D267" s="176" t="s">
        <v>37</v>
      </c>
      <c r="E267" s="147">
        <f t="shared" ref="E267:E272" si="522">H267+K267+N267+Q267+T267+W267+Z267+AE267+AJ267+AO267+AR267+AW267</f>
        <v>0</v>
      </c>
      <c r="F267" s="147">
        <f t="shared" si="509"/>
        <v>0</v>
      </c>
      <c r="G267" s="170"/>
      <c r="H267" s="168">
        <v>0</v>
      </c>
      <c r="I267" s="168">
        <v>0</v>
      </c>
      <c r="J267" s="168">
        <v>0</v>
      </c>
      <c r="K267" s="148"/>
      <c r="L267" s="148"/>
      <c r="M267" s="171"/>
      <c r="N267" s="148"/>
      <c r="O267" s="148"/>
      <c r="P267" s="173"/>
      <c r="Q267" s="148"/>
      <c r="R267" s="148"/>
      <c r="S267" s="171"/>
      <c r="T267" s="148"/>
      <c r="U267" s="148"/>
      <c r="V267" s="171"/>
      <c r="W267" s="148"/>
      <c r="X267" s="148"/>
      <c r="Y267" s="171"/>
      <c r="Z267" s="148"/>
      <c r="AA267" s="151"/>
      <c r="AB267" s="172"/>
      <c r="AC267" s="171"/>
      <c r="AD267" s="173"/>
      <c r="AE267" s="148"/>
      <c r="AF267" s="151"/>
      <c r="AG267" s="172"/>
      <c r="AH267" s="177"/>
      <c r="AI267" s="173"/>
      <c r="AJ267" s="148"/>
      <c r="AK267" s="151"/>
      <c r="AL267" s="172"/>
      <c r="AM267" s="177"/>
      <c r="AN267" s="173"/>
      <c r="AO267" s="178"/>
      <c r="AP267" s="148"/>
      <c r="AQ267" s="148"/>
      <c r="AR267" s="148"/>
      <c r="AS267" s="149"/>
      <c r="AT267" s="172"/>
      <c r="AU267" s="177"/>
      <c r="AV267" s="173"/>
      <c r="AW267" s="148"/>
      <c r="AX267" s="150"/>
      <c r="AY267" s="173"/>
      <c r="AZ267" s="352"/>
    </row>
    <row r="268" spans="1:52" ht="64.5" customHeight="1">
      <c r="A268" s="346"/>
      <c r="B268" s="349"/>
      <c r="C268" s="349"/>
      <c r="D268" s="179" t="s">
        <v>2</v>
      </c>
      <c r="E268" s="147">
        <f t="shared" si="522"/>
        <v>0</v>
      </c>
      <c r="F268" s="147">
        <f t="shared" si="509"/>
        <v>0</v>
      </c>
      <c r="G268" s="180"/>
      <c r="H268" s="168">
        <v>0</v>
      </c>
      <c r="I268" s="168">
        <v>0</v>
      </c>
      <c r="J268" s="168">
        <v>0</v>
      </c>
      <c r="K268" s="153"/>
      <c r="L268" s="153"/>
      <c r="M268" s="154"/>
      <c r="N268" s="153"/>
      <c r="O268" s="153"/>
      <c r="P268" s="181"/>
      <c r="Q268" s="153"/>
      <c r="R268" s="153"/>
      <c r="S268" s="154"/>
      <c r="T268" s="153"/>
      <c r="U268" s="153"/>
      <c r="V268" s="154"/>
      <c r="W268" s="153"/>
      <c r="X268" s="153"/>
      <c r="Y268" s="154"/>
      <c r="Z268" s="153"/>
      <c r="AA268" s="157"/>
      <c r="AB268" s="158"/>
      <c r="AC268" s="154"/>
      <c r="AD268" s="181"/>
      <c r="AE268" s="153"/>
      <c r="AF268" s="157"/>
      <c r="AG268" s="158"/>
      <c r="AH268" s="182"/>
      <c r="AI268" s="181"/>
      <c r="AJ268" s="153"/>
      <c r="AK268" s="157"/>
      <c r="AL268" s="158"/>
      <c r="AM268" s="182"/>
      <c r="AN268" s="181"/>
      <c r="AO268" s="160"/>
      <c r="AP268" s="154"/>
      <c r="AQ268" s="154"/>
      <c r="AR268" s="153"/>
      <c r="AS268" s="155"/>
      <c r="AT268" s="158"/>
      <c r="AU268" s="182"/>
      <c r="AV268" s="181"/>
      <c r="AW268" s="153"/>
      <c r="AX268" s="156"/>
      <c r="AY268" s="181"/>
      <c r="AZ268" s="352"/>
    </row>
    <row r="269" spans="1:52" ht="21.75" customHeight="1">
      <c r="A269" s="346"/>
      <c r="B269" s="349"/>
      <c r="C269" s="349"/>
      <c r="D269" s="296" t="s">
        <v>284</v>
      </c>
      <c r="E269" s="147">
        <v>3061.5812000000001</v>
      </c>
      <c r="F269" s="147">
        <f t="shared" si="509"/>
        <v>0</v>
      </c>
      <c r="G269" s="180"/>
      <c r="H269" s="168">
        <v>0</v>
      </c>
      <c r="I269" s="168">
        <v>0</v>
      </c>
      <c r="J269" s="168">
        <v>0</v>
      </c>
      <c r="K269" s="153"/>
      <c r="L269" s="153"/>
      <c r="M269" s="154"/>
      <c r="N269" s="153"/>
      <c r="O269" s="153"/>
      <c r="P269" s="181"/>
      <c r="Q269" s="153"/>
      <c r="R269" s="153"/>
      <c r="S269" s="154"/>
      <c r="T269" s="153"/>
      <c r="U269" s="153"/>
      <c r="V269" s="154"/>
      <c r="W269" s="153"/>
      <c r="X269" s="153"/>
      <c r="Y269" s="154"/>
      <c r="Z269" s="153"/>
      <c r="AA269" s="157"/>
      <c r="AB269" s="158"/>
      <c r="AC269" s="154"/>
      <c r="AD269" s="181"/>
      <c r="AE269" s="153"/>
      <c r="AF269" s="157"/>
      <c r="AG269" s="158"/>
      <c r="AH269" s="182"/>
      <c r="AI269" s="181"/>
      <c r="AJ269" s="153"/>
      <c r="AK269" s="157"/>
      <c r="AL269" s="158"/>
      <c r="AM269" s="182"/>
      <c r="AN269" s="181"/>
      <c r="AO269" s="153"/>
      <c r="AP269" s="182"/>
      <c r="AQ269" s="181"/>
      <c r="AR269" s="153"/>
      <c r="AS269" s="157"/>
      <c r="AT269" s="158"/>
      <c r="AU269" s="182"/>
      <c r="AV269" s="181"/>
      <c r="AW269" s="147">
        <f>E269</f>
        <v>3061.5812000000001</v>
      </c>
      <c r="AX269" s="156"/>
      <c r="AY269" s="159"/>
      <c r="AZ269" s="352"/>
    </row>
    <row r="270" spans="1:52" ht="87.75" customHeight="1">
      <c r="A270" s="346"/>
      <c r="B270" s="349"/>
      <c r="C270" s="349"/>
      <c r="D270" s="296" t="s">
        <v>289</v>
      </c>
      <c r="E270" s="147">
        <f t="shared" si="522"/>
        <v>0</v>
      </c>
      <c r="F270" s="147">
        <f t="shared" si="509"/>
        <v>0</v>
      </c>
      <c r="G270" s="152"/>
      <c r="H270" s="168">
        <v>0</v>
      </c>
      <c r="I270" s="168">
        <v>0</v>
      </c>
      <c r="J270" s="168">
        <v>0</v>
      </c>
      <c r="K270" s="162"/>
      <c r="L270" s="162"/>
      <c r="M270" s="161"/>
      <c r="N270" s="162"/>
      <c r="O270" s="162"/>
      <c r="P270" s="167"/>
      <c r="Q270" s="162"/>
      <c r="R270" s="162"/>
      <c r="S270" s="161"/>
      <c r="T270" s="162"/>
      <c r="U270" s="162"/>
      <c r="V270" s="161"/>
      <c r="W270" s="162"/>
      <c r="X270" s="162"/>
      <c r="Y270" s="161"/>
      <c r="Z270" s="162"/>
      <c r="AA270" s="164"/>
      <c r="AB270" s="165"/>
      <c r="AC270" s="161"/>
      <c r="AD270" s="167"/>
      <c r="AE270" s="162"/>
      <c r="AF270" s="164"/>
      <c r="AG270" s="165"/>
      <c r="AH270" s="185"/>
      <c r="AI270" s="167"/>
      <c r="AJ270" s="162"/>
      <c r="AK270" s="164"/>
      <c r="AL270" s="165"/>
      <c r="AM270" s="185"/>
      <c r="AN270" s="167"/>
      <c r="AO270" s="162"/>
      <c r="AP270" s="185"/>
      <c r="AQ270" s="167"/>
      <c r="AR270" s="162"/>
      <c r="AS270" s="166"/>
      <c r="AT270" s="165"/>
      <c r="AU270" s="185"/>
      <c r="AV270" s="167"/>
      <c r="AW270" s="153"/>
      <c r="AX270" s="163"/>
      <c r="AY270" s="167"/>
      <c r="AZ270" s="352"/>
    </row>
    <row r="271" spans="1:52" ht="21.75" customHeight="1">
      <c r="A271" s="346"/>
      <c r="B271" s="349"/>
      <c r="C271" s="349"/>
      <c r="D271" s="296" t="s">
        <v>285</v>
      </c>
      <c r="E271" s="147">
        <f t="shared" si="522"/>
        <v>0</v>
      </c>
      <c r="F271" s="147">
        <f t="shared" si="509"/>
        <v>0</v>
      </c>
      <c r="G271" s="152"/>
      <c r="H271" s="168">
        <v>0</v>
      </c>
      <c r="I271" s="168">
        <v>0</v>
      </c>
      <c r="J271" s="168">
        <v>0</v>
      </c>
      <c r="K271" s="162"/>
      <c r="L271" s="162"/>
      <c r="M271" s="161"/>
      <c r="N271" s="162"/>
      <c r="O271" s="162"/>
      <c r="P271" s="167"/>
      <c r="Q271" s="162"/>
      <c r="R271" s="162"/>
      <c r="S271" s="161"/>
      <c r="T271" s="162"/>
      <c r="U271" s="162"/>
      <c r="V271" s="161"/>
      <c r="W271" s="162"/>
      <c r="X271" s="162"/>
      <c r="Y271" s="161"/>
      <c r="Z271" s="162"/>
      <c r="AA271" s="164"/>
      <c r="AB271" s="165"/>
      <c r="AC271" s="161"/>
      <c r="AD271" s="167"/>
      <c r="AE271" s="162"/>
      <c r="AF271" s="164"/>
      <c r="AG271" s="165"/>
      <c r="AH271" s="185"/>
      <c r="AI271" s="167"/>
      <c r="AJ271" s="162"/>
      <c r="AK271" s="164"/>
      <c r="AL271" s="165"/>
      <c r="AM271" s="185"/>
      <c r="AN271" s="167"/>
      <c r="AO271" s="162"/>
      <c r="AP271" s="185"/>
      <c r="AQ271" s="167"/>
      <c r="AR271" s="162"/>
      <c r="AS271" s="166"/>
      <c r="AT271" s="165"/>
      <c r="AU271" s="185"/>
      <c r="AV271" s="167"/>
      <c r="AW271" s="162"/>
      <c r="AX271" s="163"/>
      <c r="AY271" s="167"/>
      <c r="AZ271" s="352"/>
    </row>
    <row r="272" spans="1:52" ht="33.75" customHeight="1">
      <c r="A272" s="347"/>
      <c r="B272" s="350"/>
      <c r="C272" s="350"/>
      <c r="D272" s="169" t="s">
        <v>43</v>
      </c>
      <c r="E272" s="147">
        <f t="shared" si="522"/>
        <v>0</v>
      </c>
      <c r="F272" s="147">
        <f t="shared" si="509"/>
        <v>0</v>
      </c>
      <c r="G272" s="170"/>
      <c r="H272" s="168">
        <v>0</v>
      </c>
      <c r="I272" s="168">
        <v>0</v>
      </c>
      <c r="J272" s="168">
        <v>0</v>
      </c>
      <c r="K272" s="148"/>
      <c r="L272" s="148"/>
      <c r="M272" s="171"/>
      <c r="N272" s="148"/>
      <c r="O272" s="148"/>
      <c r="P272" s="173"/>
      <c r="Q272" s="148"/>
      <c r="R272" s="148"/>
      <c r="S272" s="171"/>
      <c r="T272" s="148"/>
      <c r="U272" s="148"/>
      <c r="V272" s="171"/>
      <c r="W272" s="148"/>
      <c r="X272" s="148"/>
      <c r="Y272" s="171"/>
      <c r="Z272" s="148"/>
      <c r="AA272" s="151"/>
      <c r="AB272" s="172"/>
      <c r="AC272" s="171"/>
      <c r="AD272" s="173"/>
      <c r="AE272" s="148"/>
      <c r="AF272" s="151"/>
      <c r="AG272" s="172"/>
      <c r="AH272" s="177"/>
      <c r="AI272" s="173"/>
      <c r="AJ272" s="148"/>
      <c r="AK272" s="151"/>
      <c r="AL272" s="172"/>
      <c r="AM272" s="177"/>
      <c r="AN272" s="173"/>
      <c r="AO272" s="148"/>
      <c r="AP272" s="177"/>
      <c r="AQ272" s="173"/>
      <c r="AR272" s="148"/>
      <c r="AS272" s="149"/>
      <c r="AT272" s="172"/>
      <c r="AU272" s="177"/>
      <c r="AV272" s="173"/>
      <c r="AW272" s="148"/>
      <c r="AX272" s="148"/>
      <c r="AY272" s="173"/>
      <c r="AZ272" s="353"/>
    </row>
    <row r="273" spans="1:52" ht="18.75" customHeight="1">
      <c r="A273" s="345" t="s">
        <v>342</v>
      </c>
      <c r="B273" s="348" t="s">
        <v>402</v>
      </c>
      <c r="C273" s="348" t="s">
        <v>307</v>
      </c>
      <c r="D273" s="174" t="s">
        <v>41</v>
      </c>
      <c r="E273" s="147">
        <f>E274+E275+E276</f>
        <v>98</v>
      </c>
      <c r="F273" s="147">
        <f t="shared" si="509"/>
        <v>0</v>
      </c>
      <c r="G273" s="175">
        <f>F273/E273</f>
        <v>0</v>
      </c>
      <c r="H273" s="168">
        <v>0</v>
      </c>
      <c r="I273" s="168">
        <v>0</v>
      </c>
      <c r="J273" s="168">
        <v>0</v>
      </c>
      <c r="K273" s="168">
        <f t="shared" ref="K273:L273" si="523">K274+K275+K276+K278+K279</f>
        <v>0</v>
      </c>
      <c r="L273" s="168">
        <f t="shared" si="523"/>
        <v>0</v>
      </c>
      <c r="M273" s="168"/>
      <c r="N273" s="168">
        <f t="shared" ref="N273:O273" si="524">N274+N275+N276+N278+N279</f>
        <v>0</v>
      </c>
      <c r="O273" s="168">
        <f t="shared" si="524"/>
        <v>0</v>
      </c>
      <c r="P273" s="168"/>
      <c r="Q273" s="168">
        <f t="shared" ref="Q273:R273" si="525">Q274+Q275+Q276+Q278+Q279</f>
        <v>0</v>
      </c>
      <c r="R273" s="168">
        <f t="shared" si="525"/>
        <v>0</v>
      </c>
      <c r="S273" s="168"/>
      <c r="T273" s="168"/>
      <c r="U273" s="168">
        <f t="shared" ref="U273" si="526">U274+U275+U276+U278+U279</f>
        <v>0</v>
      </c>
      <c r="V273" s="168"/>
      <c r="W273" s="168">
        <f t="shared" ref="W273:X273" si="527">W274+W275+W276+W278+W279</f>
        <v>0</v>
      </c>
      <c r="X273" s="168">
        <f t="shared" si="527"/>
        <v>0</v>
      </c>
      <c r="Y273" s="168"/>
      <c r="Z273" s="168">
        <f t="shared" ref="Z273:AC273" si="528">Z274+Z275+Z276+Z278+Z279</f>
        <v>0</v>
      </c>
      <c r="AA273" s="168">
        <f t="shared" si="528"/>
        <v>0</v>
      </c>
      <c r="AB273" s="168">
        <f t="shared" si="528"/>
        <v>0</v>
      </c>
      <c r="AC273" s="168">
        <f t="shared" si="528"/>
        <v>0</v>
      </c>
      <c r="AD273" s="168"/>
      <c r="AE273" s="168">
        <f t="shared" ref="AE273:AH273" si="529">AE274+AE275+AE276+AE278+AE279</f>
        <v>0</v>
      </c>
      <c r="AF273" s="168">
        <f t="shared" si="529"/>
        <v>0</v>
      </c>
      <c r="AG273" s="168">
        <f t="shared" si="529"/>
        <v>0</v>
      </c>
      <c r="AH273" s="168">
        <f t="shared" si="529"/>
        <v>0</v>
      </c>
      <c r="AI273" s="168"/>
      <c r="AJ273" s="168">
        <f t="shared" ref="AJ273:AM273" si="530">AJ274+AJ275+AJ276+AJ278+AJ279</f>
        <v>0</v>
      </c>
      <c r="AK273" s="168">
        <f t="shared" si="530"/>
        <v>0</v>
      </c>
      <c r="AL273" s="168">
        <f t="shared" si="530"/>
        <v>0</v>
      </c>
      <c r="AM273" s="168">
        <f t="shared" si="530"/>
        <v>0</v>
      </c>
      <c r="AN273" s="168"/>
      <c r="AO273" s="168">
        <f t="shared" ref="AO273:AP273" si="531">AO274+AO275+AO276+AO278+AO279</f>
        <v>0</v>
      </c>
      <c r="AP273" s="168">
        <f t="shared" si="531"/>
        <v>0</v>
      </c>
      <c r="AQ273" s="168"/>
      <c r="AR273" s="168">
        <f t="shared" ref="AR273:AU273" si="532">AR274+AR275+AR276+AR278+AR279</f>
        <v>0</v>
      </c>
      <c r="AS273" s="168">
        <f t="shared" si="532"/>
        <v>0</v>
      </c>
      <c r="AT273" s="168">
        <f t="shared" si="532"/>
        <v>0</v>
      </c>
      <c r="AU273" s="168">
        <f t="shared" si="532"/>
        <v>0</v>
      </c>
      <c r="AV273" s="168"/>
      <c r="AW273" s="168">
        <f t="shared" ref="AW273:AX273" si="533">AW274+AW275+AW276+AW278+AW279</f>
        <v>98</v>
      </c>
      <c r="AX273" s="168">
        <f t="shared" si="533"/>
        <v>0</v>
      </c>
      <c r="AY273" s="168">
        <f>AX273/AW273*100</f>
        <v>0</v>
      </c>
      <c r="AZ273" s="351"/>
    </row>
    <row r="274" spans="1:52" ht="31.2">
      <c r="A274" s="346"/>
      <c r="B274" s="349"/>
      <c r="C274" s="349"/>
      <c r="D274" s="176" t="s">
        <v>37</v>
      </c>
      <c r="E274" s="147">
        <f t="shared" ref="E274:E275" si="534">H274+K274+N274+Q274+T274+W274+Z274+AE274+AJ274+AO274+AR274+AW274</f>
        <v>0</v>
      </c>
      <c r="F274" s="147">
        <f t="shared" si="509"/>
        <v>0</v>
      </c>
      <c r="G274" s="170"/>
      <c r="H274" s="168">
        <v>0</v>
      </c>
      <c r="I274" s="168">
        <v>0</v>
      </c>
      <c r="J274" s="168">
        <v>0</v>
      </c>
      <c r="K274" s="148"/>
      <c r="L274" s="148"/>
      <c r="M274" s="171"/>
      <c r="N274" s="148"/>
      <c r="O274" s="148"/>
      <c r="P274" s="173"/>
      <c r="Q274" s="148"/>
      <c r="R274" s="148"/>
      <c r="S274" s="171"/>
      <c r="T274" s="148"/>
      <c r="U274" s="148"/>
      <c r="V274" s="171"/>
      <c r="W274" s="148"/>
      <c r="X274" s="148"/>
      <c r="Y274" s="171"/>
      <c r="Z274" s="148"/>
      <c r="AA274" s="151"/>
      <c r="AB274" s="172"/>
      <c r="AC274" s="171"/>
      <c r="AD274" s="173"/>
      <c r="AE274" s="148"/>
      <c r="AF274" s="151"/>
      <c r="AG274" s="172"/>
      <c r="AH274" s="177"/>
      <c r="AI274" s="173"/>
      <c r="AJ274" s="148"/>
      <c r="AK274" s="151"/>
      <c r="AL274" s="172"/>
      <c r="AM274" s="177"/>
      <c r="AN274" s="173"/>
      <c r="AO274" s="178"/>
      <c r="AP274" s="148"/>
      <c r="AQ274" s="148"/>
      <c r="AR274" s="148"/>
      <c r="AS274" s="149"/>
      <c r="AT274" s="172"/>
      <c r="AU274" s="177"/>
      <c r="AV274" s="173"/>
      <c r="AW274" s="148"/>
      <c r="AX274" s="150"/>
      <c r="AY274" s="173"/>
      <c r="AZ274" s="352"/>
    </row>
    <row r="275" spans="1:52" ht="64.5" customHeight="1">
      <c r="A275" s="346"/>
      <c r="B275" s="349"/>
      <c r="C275" s="349"/>
      <c r="D275" s="179" t="s">
        <v>2</v>
      </c>
      <c r="E275" s="147">
        <f t="shared" si="534"/>
        <v>0</v>
      </c>
      <c r="F275" s="147">
        <f t="shared" si="509"/>
        <v>0</v>
      </c>
      <c r="G275" s="180"/>
      <c r="H275" s="168">
        <v>0</v>
      </c>
      <c r="I275" s="168">
        <v>0</v>
      </c>
      <c r="J275" s="168">
        <v>0</v>
      </c>
      <c r="K275" s="153"/>
      <c r="L275" s="153"/>
      <c r="M275" s="154"/>
      <c r="N275" s="153"/>
      <c r="O275" s="153"/>
      <c r="P275" s="181"/>
      <c r="Q275" s="153"/>
      <c r="R275" s="153"/>
      <c r="S275" s="154"/>
      <c r="T275" s="153"/>
      <c r="U275" s="153"/>
      <c r="V275" s="154"/>
      <c r="W275" s="153"/>
      <c r="X275" s="153"/>
      <c r="Y275" s="154"/>
      <c r="Z275" s="153"/>
      <c r="AA275" s="157"/>
      <c r="AB275" s="158"/>
      <c r="AC275" s="154"/>
      <c r="AD275" s="181"/>
      <c r="AE275" s="153"/>
      <c r="AF275" s="157"/>
      <c r="AG275" s="158"/>
      <c r="AH275" s="182"/>
      <c r="AI275" s="181"/>
      <c r="AJ275" s="153"/>
      <c r="AK275" s="157"/>
      <c r="AL275" s="158"/>
      <c r="AM275" s="182"/>
      <c r="AN275" s="181"/>
      <c r="AO275" s="160"/>
      <c r="AP275" s="154"/>
      <c r="AQ275" s="154"/>
      <c r="AR275" s="153"/>
      <c r="AS275" s="155"/>
      <c r="AT275" s="158"/>
      <c r="AU275" s="182"/>
      <c r="AV275" s="181"/>
      <c r="AW275" s="153"/>
      <c r="AX275" s="156"/>
      <c r="AY275" s="181"/>
      <c r="AZ275" s="352"/>
    </row>
    <row r="276" spans="1:52" ht="21.75" customHeight="1">
      <c r="A276" s="346"/>
      <c r="B276" s="349"/>
      <c r="C276" s="349"/>
      <c r="D276" s="296" t="s">
        <v>284</v>
      </c>
      <c r="E276" s="147">
        <v>98</v>
      </c>
      <c r="F276" s="147">
        <f t="shared" si="509"/>
        <v>0</v>
      </c>
      <c r="G276" s="180"/>
      <c r="H276" s="168">
        <v>0</v>
      </c>
      <c r="I276" s="168">
        <v>0</v>
      </c>
      <c r="J276" s="168">
        <v>0</v>
      </c>
      <c r="K276" s="153"/>
      <c r="L276" s="153"/>
      <c r="M276" s="154"/>
      <c r="N276" s="153"/>
      <c r="O276" s="153"/>
      <c r="P276" s="181"/>
      <c r="Q276" s="153"/>
      <c r="R276" s="153"/>
      <c r="S276" s="154"/>
      <c r="T276" s="153"/>
      <c r="U276" s="153"/>
      <c r="V276" s="154"/>
      <c r="W276" s="153"/>
      <c r="X276" s="153"/>
      <c r="Y276" s="154"/>
      <c r="Z276" s="153"/>
      <c r="AA276" s="157"/>
      <c r="AB276" s="158"/>
      <c r="AC276" s="154"/>
      <c r="AD276" s="181"/>
      <c r="AE276" s="153"/>
      <c r="AF276" s="157"/>
      <c r="AG276" s="158"/>
      <c r="AH276" s="182"/>
      <c r="AI276" s="181"/>
      <c r="AJ276" s="153"/>
      <c r="AK276" s="157"/>
      <c r="AL276" s="158"/>
      <c r="AM276" s="182"/>
      <c r="AN276" s="181"/>
      <c r="AO276" s="153"/>
      <c r="AP276" s="182"/>
      <c r="AQ276" s="181"/>
      <c r="AR276" s="153"/>
      <c r="AS276" s="157"/>
      <c r="AT276" s="158"/>
      <c r="AU276" s="182"/>
      <c r="AV276" s="181"/>
      <c r="AW276" s="153">
        <v>98</v>
      </c>
      <c r="AX276" s="156"/>
      <c r="AY276" s="159"/>
      <c r="AZ276" s="352"/>
    </row>
    <row r="277" spans="1:52" ht="87.75" customHeight="1">
      <c r="A277" s="346"/>
      <c r="B277" s="349"/>
      <c r="C277" s="349"/>
      <c r="D277" s="296" t="s">
        <v>289</v>
      </c>
      <c r="E277" s="147">
        <f t="shared" ref="E277:E279" si="535">H277+K277+N277+Q277+T277+W277+Z277+AE277+AJ277+AO277+AR277+AW277</f>
        <v>0</v>
      </c>
      <c r="F277" s="147">
        <f t="shared" si="509"/>
        <v>0</v>
      </c>
      <c r="G277" s="152"/>
      <c r="H277" s="168">
        <v>0</v>
      </c>
      <c r="I277" s="168">
        <v>0</v>
      </c>
      <c r="J277" s="168">
        <v>0</v>
      </c>
      <c r="K277" s="162"/>
      <c r="L277" s="162"/>
      <c r="M277" s="161"/>
      <c r="N277" s="162"/>
      <c r="O277" s="162"/>
      <c r="P277" s="167"/>
      <c r="Q277" s="162"/>
      <c r="R277" s="162"/>
      <c r="S277" s="161"/>
      <c r="T277" s="162"/>
      <c r="U277" s="162"/>
      <c r="V277" s="161"/>
      <c r="W277" s="162"/>
      <c r="X277" s="162"/>
      <c r="Y277" s="161"/>
      <c r="Z277" s="162"/>
      <c r="AA277" s="164"/>
      <c r="AB277" s="165"/>
      <c r="AC277" s="161"/>
      <c r="AD277" s="167"/>
      <c r="AE277" s="162"/>
      <c r="AF277" s="164"/>
      <c r="AG277" s="165"/>
      <c r="AH277" s="185"/>
      <c r="AI277" s="167"/>
      <c r="AJ277" s="162"/>
      <c r="AK277" s="164"/>
      <c r="AL277" s="165"/>
      <c r="AM277" s="185"/>
      <c r="AN277" s="167"/>
      <c r="AO277" s="162"/>
      <c r="AP277" s="185"/>
      <c r="AQ277" s="167"/>
      <c r="AR277" s="162"/>
      <c r="AS277" s="166"/>
      <c r="AT277" s="165"/>
      <c r="AU277" s="185"/>
      <c r="AV277" s="167"/>
      <c r="AW277" s="153"/>
      <c r="AX277" s="163"/>
      <c r="AY277" s="167"/>
      <c r="AZ277" s="352"/>
    </row>
    <row r="278" spans="1:52" ht="21.75" customHeight="1">
      <c r="A278" s="346"/>
      <c r="B278" s="349"/>
      <c r="C278" s="349"/>
      <c r="D278" s="296" t="s">
        <v>285</v>
      </c>
      <c r="E278" s="147">
        <f t="shared" si="535"/>
        <v>0</v>
      </c>
      <c r="F278" s="147">
        <f t="shared" si="509"/>
        <v>0</v>
      </c>
      <c r="G278" s="152"/>
      <c r="H278" s="168">
        <v>0</v>
      </c>
      <c r="I278" s="168">
        <v>0</v>
      </c>
      <c r="J278" s="168">
        <v>0</v>
      </c>
      <c r="K278" s="162"/>
      <c r="L278" s="162"/>
      <c r="M278" s="161"/>
      <c r="N278" s="162"/>
      <c r="O278" s="162"/>
      <c r="P278" s="167"/>
      <c r="Q278" s="162"/>
      <c r="R278" s="162"/>
      <c r="S278" s="161"/>
      <c r="T278" s="162"/>
      <c r="U278" s="162"/>
      <c r="V278" s="161"/>
      <c r="W278" s="162"/>
      <c r="X278" s="162"/>
      <c r="Y278" s="161"/>
      <c r="Z278" s="162"/>
      <c r="AA278" s="164"/>
      <c r="AB278" s="165"/>
      <c r="AC278" s="161"/>
      <c r="AD278" s="167"/>
      <c r="AE278" s="162"/>
      <c r="AF278" s="164"/>
      <c r="AG278" s="165"/>
      <c r="AH278" s="185"/>
      <c r="AI278" s="167"/>
      <c r="AJ278" s="162"/>
      <c r="AK278" s="164"/>
      <c r="AL278" s="165"/>
      <c r="AM278" s="185"/>
      <c r="AN278" s="167"/>
      <c r="AO278" s="162"/>
      <c r="AP278" s="185"/>
      <c r="AQ278" s="167"/>
      <c r="AR278" s="162"/>
      <c r="AS278" s="166"/>
      <c r="AT278" s="165"/>
      <c r="AU278" s="185"/>
      <c r="AV278" s="167"/>
      <c r="AW278" s="162"/>
      <c r="AX278" s="163"/>
      <c r="AY278" s="167"/>
      <c r="AZ278" s="352"/>
    </row>
    <row r="279" spans="1:52" ht="33.75" customHeight="1">
      <c r="A279" s="347"/>
      <c r="B279" s="350"/>
      <c r="C279" s="350"/>
      <c r="D279" s="169" t="s">
        <v>43</v>
      </c>
      <c r="E279" s="147">
        <f t="shared" si="535"/>
        <v>0</v>
      </c>
      <c r="F279" s="147">
        <f t="shared" si="509"/>
        <v>0</v>
      </c>
      <c r="G279" s="170"/>
      <c r="H279" s="168">
        <v>0</v>
      </c>
      <c r="I279" s="168">
        <v>0</v>
      </c>
      <c r="J279" s="168">
        <v>0</v>
      </c>
      <c r="K279" s="148"/>
      <c r="L279" s="148"/>
      <c r="M279" s="171"/>
      <c r="N279" s="148"/>
      <c r="O279" s="148"/>
      <c r="P279" s="173"/>
      <c r="Q279" s="148"/>
      <c r="R279" s="148"/>
      <c r="S279" s="171"/>
      <c r="T279" s="148"/>
      <c r="U279" s="148"/>
      <c r="V279" s="171"/>
      <c r="W279" s="148"/>
      <c r="X279" s="148"/>
      <c r="Y279" s="171"/>
      <c r="Z279" s="148"/>
      <c r="AA279" s="151"/>
      <c r="AB279" s="172"/>
      <c r="AC279" s="171"/>
      <c r="AD279" s="173"/>
      <c r="AE279" s="148"/>
      <c r="AF279" s="151"/>
      <c r="AG279" s="172"/>
      <c r="AH279" s="177"/>
      <c r="AI279" s="173"/>
      <c r="AJ279" s="148"/>
      <c r="AK279" s="151"/>
      <c r="AL279" s="172"/>
      <c r="AM279" s="177"/>
      <c r="AN279" s="173"/>
      <c r="AO279" s="148"/>
      <c r="AP279" s="177"/>
      <c r="AQ279" s="173"/>
      <c r="AR279" s="148"/>
      <c r="AS279" s="149"/>
      <c r="AT279" s="172"/>
      <c r="AU279" s="177"/>
      <c r="AV279" s="173"/>
      <c r="AW279" s="148"/>
      <c r="AX279" s="148"/>
      <c r="AY279" s="173"/>
      <c r="AZ279" s="353"/>
    </row>
    <row r="280" spans="1:52" ht="18.75" customHeight="1">
      <c r="A280" s="345" t="s">
        <v>342</v>
      </c>
      <c r="B280" s="348" t="s">
        <v>405</v>
      </c>
      <c r="C280" s="348" t="s">
        <v>307</v>
      </c>
      <c r="D280" s="174" t="s">
        <v>41</v>
      </c>
      <c r="E280" s="147">
        <f>E281+E282+E283</f>
        <v>4374.4358300000004</v>
      </c>
      <c r="F280" s="147">
        <f t="shared" si="509"/>
        <v>4221.9367500000008</v>
      </c>
      <c r="G280" s="175">
        <f>F280/E280</f>
        <v>0.96513857193785846</v>
      </c>
      <c r="H280" s="168">
        <v>0</v>
      </c>
      <c r="I280" s="168">
        <v>0</v>
      </c>
      <c r="J280" s="168">
        <v>0</v>
      </c>
      <c r="K280" s="168">
        <f t="shared" ref="K280:L280" si="536">K281+K282+K283+K285+K286</f>
        <v>4132.7910000000002</v>
      </c>
      <c r="L280" s="168">
        <f t="shared" si="536"/>
        <v>4132.7910000000002</v>
      </c>
      <c r="M280" s="168">
        <f>L280/K280*100</f>
        <v>100</v>
      </c>
      <c r="N280" s="168">
        <f t="shared" ref="N280:O280" si="537">N281+N282+N283+N285+N286</f>
        <v>0</v>
      </c>
      <c r="O280" s="168">
        <f t="shared" si="537"/>
        <v>0</v>
      </c>
      <c r="P280" s="168"/>
      <c r="Q280" s="168">
        <f t="shared" ref="Q280:R280" si="538">Q281+Q282+Q283+Q285+Q286</f>
        <v>0</v>
      </c>
      <c r="R280" s="168">
        <f t="shared" si="538"/>
        <v>0</v>
      </c>
      <c r="S280" s="168"/>
      <c r="T280" s="168"/>
      <c r="U280" s="168">
        <f t="shared" ref="U280" si="539">U281+U282+U283+U285+U286</f>
        <v>0</v>
      </c>
      <c r="V280" s="168"/>
      <c r="W280" s="168">
        <f t="shared" ref="W280:X280" si="540">W281+W282+W283+W285+W286</f>
        <v>47.500920000000001</v>
      </c>
      <c r="X280" s="168">
        <f t="shared" si="540"/>
        <v>47.500920000000001</v>
      </c>
      <c r="Y280" s="168">
        <f>X280/W280*100</f>
        <v>100</v>
      </c>
      <c r="Z280" s="168">
        <f t="shared" ref="Z280:AC280" si="541">Z281+Z282+Z283+Z285+Z286</f>
        <v>41.644829999999999</v>
      </c>
      <c r="AA280" s="168">
        <f t="shared" si="541"/>
        <v>0</v>
      </c>
      <c r="AB280" s="168">
        <f t="shared" si="541"/>
        <v>0</v>
      </c>
      <c r="AC280" s="219">
        <f t="shared" si="541"/>
        <v>41.644829999999999</v>
      </c>
      <c r="AD280" s="168">
        <f>AC280/Z280*100</f>
        <v>100</v>
      </c>
      <c r="AE280" s="168">
        <f t="shared" ref="AE280:AH280" si="542">AE281+AE282+AE283+AE285+AE286</f>
        <v>0</v>
      </c>
      <c r="AF280" s="168">
        <f t="shared" si="542"/>
        <v>0</v>
      </c>
      <c r="AG280" s="168">
        <f t="shared" si="542"/>
        <v>0</v>
      </c>
      <c r="AH280" s="168">
        <f t="shared" si="542"/>
        <v>0</v>
      </c>
      <c r="AI280" s="168"/>
      <c r="AJ280" s="168">
        <f t="shared" ref="AJ280:AM280" si="543">AJ281+AJ282+AJ283+AJ285+AJ286</f>
        <v>0</v>
      </c>
      <c r="AK280" s="168">
        <f t="shared" si="543"/>
        <v>0</v>
      </c>
      <c r="AL280" s="168">
        <f t="shared" si="543"/>
        <v>0</v>
      </c>
      <c r="AM280" s="168">
        <f t="shared" si="543"/>
        <v>0</v>
      </c>
      <c r="AN280" s="168"/>
      <c r="AO280" s="168">
        <f t="shared" ref="AO280:AP280" si="544">AO281+AO282+AO283+AO285+AO286</f>
        <v>0</v>
      </c>
      <c r="AP280" s="168">
        <f t="shared" si="544"/>
        <v>0</v>
      </c>
      <c r="AQ280" s="168"/>
      <c r="AR280" s="168">
        <f t="shared" ref="AR280:AU280" si="545">AR281+AR282+AR283+AR285+AR286</f>
        <v>0</v>
      </c>
      <c r="AS280" s="168">
        <f t="shared" si="545"/>
        <v>0</v>
      </c>
      <c r="AT280" s="168">
        <f t="shared" si="545"/>
        <v>0</v>
      </c>
      <c r="AU280" s="168">
        <f t="shared" si="545"/>
        <v>0</v>
      </c>
      <c r="AV280" s="168"/>
      <c r="AW280" s="168">
        <f t="shared" ref="AW280:AX280" si="546">AW281+AW282+AW283+AW285+AW286</f>
        <v>152.49908000000016</v>
      </c>
      <c r="AX280" s="168">
        <f t="shared" si="546"/>
        <v>0</v>
      </c>
      <c r="AY280" s="168">
        <f>AX280/AW280*100</f>
        <v>0</v>
      </c>
      <c r="AZ280" s="351"/>
    </row>
    <row r="281" spans="1:52" ht="31.2">
      <c r="A281" s="346"/>
      <c r="B281" s="349"/>
      <c r="C281" s="349"/>
      <c r="D281" s="176" t="s">
        <v>37</v>
      </c>
      <c r="E281" s="147">
        <f t="shared" ref="E281:E282" si="547">H281+K281+N281+Q281+T281+W281+Z281+AE281+AJ281+AO281+AR281+AW281</f>
        <v>0</v>
      </c>
      <c r="F281" s="147">
        <f t="shared" si="509"/>
        <v>0</v>
      </c>
      <c r="G281" s="170"/>
      <c r="H281" s="168">
        <v>0</v>
      </c>
      <c r="I281" s="168">
        <v>0</v>
      </c>
      <c r="J281" s="168">
        <v>0</v>
      </c>
      <c r="K281" s="148"/>
      <c r="L281" s="148"/>
      <c r="M281" s="171"/>
      <c r="N281" s="148"/>
      <c r="O281" s="148"/>
      <c r="P281" s="173"/>
      <c r="Q281" s="148"/>
      <c r="R281" s="148"/>
      <c r="S281" s="171"/>
      <c r="T281" s="148"/>
      <c r="U281" s="148"/>
      <c r="V281" s="171"/>
      <c r="W281" s="148"/>
      <c r="X281" s="148"/>
      <c r="Y281" s="171"/>
      <c r="Z281" s="148"/>
      <c r="AA281" s="151"/>
      <c r="AB281" s="172"/>
      <c r="AC281" s="171"/>
      <c r="AD281" s="173"/>
      <c r="AE281" s="148"/>
      <c r="AF281" s="151"/>
      <c r="AG281" s="172"/>
      <c r="AH281" s="177"/>
      <c r="AI281" s="173"/>
      <c r="AJ281" s="148"/>
      <c r="AK281" s="151"/>
      <c r="AL281" s="172"/>
      <c r="AM281" s="177"/>
      <c r="AN281" s="173"/>
      <c r="AO281" s="178"/>
      <c r="AP281" s="148"/>
      <c r="AQ281" s="148"/>
      <c r="AR281" s="148"/>
      <c r="AS281" s="149"/>
      <c r="AT281" s="172"/>
      <c r="AU281" s="177"/>
      <c r="AV281" s="173"/>
      <c r="AW281" s="148"/>
      <c r="AX281" s="150"/>
      <c r="AY281" s="173"/>
      <c r="AZ281" s="352"/>
    </row>
    <row r="282" spans="1:52" ht="64.5" customHeight="1">
      <c r="A282" s="346"/>
      <c r="B282" s="349"/>
      <c r="C282" s="349"/>
      <c r="D282" s="179" t="s">
        <v>2</v>
      </c>
      <c r="E282" s="147">
        <f t="shared" si="547"/>
        <v>0</v>
      </c>
      <c r="F282" s="147">
        <f t="shared" si="509"/>
        <v>0</v>
      </c>
      <c r="G282" s="180"/>
      <c r="H282" s="168">
        <v>0</v>
      </c>
      <c r="I282" s="168">
        <v>0</v>
      </c>
      <c r="J282" s="168">
        <v>0</v>
      </c>
      <c r="K282" s="153"/>
      <c r="L282" s="153"/>
      <c r="M282" s="154"/>
      <c r="N282" s="153"/>
      <c r="O282" s="153"/>
      <c r="P282" s="181"/>
      <c r="Q282" s="153"/>
      <c r="R282" s="153"/>
      <c r="S282" s="154"/>
      <c r="T282" s="153"/>
      <c r="U282" s="153"/>
      <c r="V282" s="154"/>
      <c r="W282" s="153"/>
      <c r="X282" s="153"/>
      <c r="Y282" s="154"/>
      <c r="Z282" s="153"/>
      <c r="AA282" s="157"/>
      <c r="AB282" s="158"/>
      <c r="AC282" s="154"/>
      <c r="AD282" s="181"/>
      <c r="AE282" s="153"/>
      <c r="AF282" s="157"/>
      <c r="AG282" s="158"/>
      <c r="AH282" s="182"/>
      <c r="AI282" s="181"/>
      <c r="AJ282" s="153"/>
      <c r="AK282" s="157"/>
      <c r="AL282" s="158"/>
      <c r="AM282" s="182"/>
      <c r="AN282" s="181"/>
      <c r="AO282" s="160"/>
      <c r="AP282" s="154"/>
      <c r="AQ282" s="154"/>
      <c r="AR282" s="153"/>
      <c r="AS282" s="155"/>
      <c r="AT282" s="158"/>
      <c r="AU282" s="182"/>
      <c r="AV282" s="181"/>
      <c r="AW282" s="153"/>
      <c r="AX282" s="156"/>
      <c r="AY282" s="181"/>
      <c r="AZ282" s="352"/>
    </row>
    <row r="283" spans="1:52" ht="21.75" customHeight="1">
      <c r="A283" s="346"/>
      <c r="B283" s="349"/>
      <c r="C283" s="349"/>
      <c r="D283" s="296" t="s">
        <v>284</v>
      </c>
      <c r="E283" s="147">
        <v>4374.4358300000004</v>
      </c>
      <c r="F283" s="147">
        <f t="shared" si="509"/>
        <v>4221.9367500000008</v>
      </c>
      <c r="G283" s="168">
        <f>F283/E283*100</f>
        <v>96.513857193785839</v>
      </c>
      <c r="H283" s="168">
        <v>0</v>
      </c>
      <c r="I283" s="168">
        <v>0</v>
      </c>
      <c r="J283" s="168">
        <v>0</v>
      </c>
      <c r="K283" s="153">
        <v>4132.7910000000002</v>
      </c>
      <c r="L283" s="153">
        <v>4132.7910000000002</v>
      </c>
      <c r="M283" s="168">
        <f>L283/K283*100</f>
        <v>100</v>
      </c>
      <c r="N283" s="153"/>
      <c r="O283" s="153"/>
      <c r="P283" s="181"/>
      <c r="Q283" s="153"/>
      <c r="R283" s="153"/>
      <c r="S283" s="154"/>
      <c r="T283" s="153"/>
      <c r="U283" s="153"/>
      <c r="V283" s="154"/>
      <c r="W283" s="153">
        <v>47.500920000000001</v>
      </c>
      <c r="X283" s="153">
        <v>47.500920000000001</v>
      </c>
      <c r="Y283" s="168">
        <f>X283/W283*100</f>
        <v>100</v>
      </c>
      <c r="Z283" s="153">
        <v>41.644829999999999</v>
      </c>
      <c r="AA283" s="157"/>
      <c r="AB283" s="158"/>
      <c r="AC283" s="267">
        <v>41.644829999999999</v>
      </c>
      <c r="AD283" s="168">
        <f>AC283/Z283*100</f>
        <v>100</v>
      </c>
      <c r="AE283" s="153"/>
      <c r="AF283" s="157"/>
      <c r="AG283" s="158"/>
      <c r="AH283" s="182"/>
      <c r="AI283" s="181"/>
      <c r="AJ283" s="153"/>
      <c r="AK283" s="157"/>
      <c r="AL283" s="158"/>
      <c r="AM283" s="182"/>
      <c r="AN283" s="181"/>
      <c r="AO283" s="153"/>
      <c r="AP283" s="182"/>
      <c r="AQ283" s="181"/>
      <c r="AR283" s="153"/>
      <c r="AS283" s="157"/>
      <c r="AT283" s="158"/>
      <c r="AU283" s="182"/>
      <c r="AV283" s="181"/>
      <c r="AW283" s="153">
        <f>E283-L283-X283-AC283</f>
        <v>152.49908000000016</v>
      </c>
      <c r="AX283" s="156"/>
      <c r="AY283" s="159"/>
      <c r="AZ283" s="352"/>
    </row>
    <row r="284" spans="1:52" ht="87.75" customHeight="1">
      <c r="A284" s="346"/>
      <c r="B284" s="349"/>
      <c r="C284" s="349"/>
      <c r="D284" s="296" t="s">
        <v>289</v>
      </c>
      <c r="E284" s="147">
        <f t="shared" ref="E284:E286" si="548">H284+K284+N284+Q284+T284+W284+Z284+AE284+AJ284+AO284+AR284+AW284</f>
        <v>0</v>
      </c>
      <c r="F284" s="147">
        <f t="shared" si="509"/>
        <v>0</v>
      </c>
      <c r="G284" s="152"/>
      <c r="H284" s="168">
        <v>0</v>
      </c>
      <c r="I284" s="168">
        <v>0</v>
      </c>
      <c r="J284" s="168">
        <v>0</v>
      </c>
      <c r="K284" s="162"/>
      <c r="L284" s="162"/>
      <c r="M284" s="161"/>
      <c r="N284" s="162"/>
      <c r="O284" s="162"/>
      <c r="P284" s="167"/>
      <c r="Q284" s="162"/>
      <c r="R284" s="162"/>
      <c r="S284" s="161"/>
      <c r="T284" s="162"/>
      <c r="U284" s="162"/>
      <c r="V284" s="161"/>
      <c r="W284" s="162"/>
      <c r="X284" s="162"/>
      <c r="Y284" s="161"/>
      <c r="Z284" s="162"/>
      <c r="AA284" s="164"/>
      <c r="AB284" s="165"/>
      <c r="AC284" s="161"/>
      <c r="AD284" s="167"/>
      <c r="AE284" s="162"/>
      <c r="AF284" s="164"/>
      <c r="AG284" s="165"/>
      <c r="AH284" s="185"/>
      <c r="AI284" s="167"/>
      <c r="AJ284" s="162"/>
      <c r="AK284" s="164"/>
      <c r="AL284" s="165"/>
      <c r="AM284" s="185"/>
      <c r="AN284" s="167"/>
      <c r="AO284" s="162"/>
      <c r="AP284" s="185"/>
      <c r="AQ284" s="167"/>
      <c r="AR284" s="162"/>
      <c r="AS284" s="166"/>
      <c r="AT284" s="165"/>
      <c r="AU284" s="185"/>
      <c r="AV284" s="167"/>
      <c r="AW284" s="153"/>
      <c r="AX284" s="163"/>
      <c r="AY284" s="167"/>
      <c r="AZ284" s="352"/>
    </row>
    <row r="285" spans="1:52" ht="21.75" customHeight="1">
      <c r="A285" s="346"/>
      <c r="B285" s="349"/>
      <c r="C285" s="349"/>
      <c r="D285" s="296" t="s">
        <v>285</v>
      </c>
      <c r="E285" s="147">
        <f t="shared" si="548"/>
        <v>0</v>
      </c>
      <c r="F285" s="147">
        <f t="shared" si="509"/>
        <v>0</v>
      </c>
      <c r="G285" s="152"/>
      <c r="H285" s="168">
        <v>0</v>
      </c>
      <c r="I285" s="168">
        <v>0</v>
      </c>
      <c r="J285" s="168">
        <v>0</v>
      </c>
      <c r="K285" s="162"/>
      <c r="L285" s="162"/>
      <c r="M285" s="161"/>
      <c r="N285" s="162"/>
      <c r="O285" s="162"/>
      <c r="P285" s="167"/>
      <c r="Q285" s="162"/>
      <c r="R285" s="162"/>
      <c r="S285" s="161"/>
      <c r="T285" s="162"/>
      <c r="U285" s="162"/>
      <c r="V285" s="161"/>
      <c r="W285" s="162"/>
      <c r="X285" s="162"/>
      <c r="Y285" s="161"/>
      <c r="Z285" s="162"/>
      <c r="AA285" s="164"/>
      <c r="AB285" s="165"/>
      <c r="AC285" s="161"/>
      <c r="AD285" s="167"/>
      <c r="AE285" s="162"/>
      <c r="AF285" s="164"/>
      <c r="AG285" s="165"/>
      <c r="AH285" s="185"/>
      <c r="AI285" s="167"/>
      <c r="AJ285" s="162"/>
      <c r="AK285" s="164"/>
      <c r="AL285" s="165"/>
      <c r="AM285" s="185"/>
      <c r="AN285" s="167"/>
      <c r="AO285" s="162"/>
      <c r="AP285" s="185"/>
      <c r="AQ285" s="167"/>
      <c r="AR285" s="162"/>
      <c r="AS285" s="166"/>
      <c r="AT285" s="165"/>
      <c r="AU285" s="185"/>
      <c r="AV285" s="167"/>
      <c r="AW285" s="162"/>
      <c r="AX285" s="163"/>
      <c r="AY285" s="167"/>
      <c r="AZ285" s="352"/>
    </row>
    <row r="286" spans="1:52" ht="33.75" customHeight="1">
      <c r="A286" s="347"/>
      <c r="B286" s="350"/>
      <c r="C286" s="350"/>
      <c r="D286" s="169" t="s">
        <v>43</v>
      </c>
      <c r="E286" s="147">
        <f t="shared" si="548"/>
        <v>0</v>
      </c>
      <c r="F286" s="147">
        <f t="shared" si="509"/>
        <v>0</v>
      </c>
      <c r="G286" s="170"/>
      <c r="H286" s="168">
        <v>0</v>
      </c>
      <c r="I286" s="168">
        <v>0</v>
      </c>
      <c r="J286" s="168">
        <v>0</v>
      </c>
      <c r="K286" s="148"/>
      <c r="L286" s="148"/>
      <c r="M286" s="171"/>
      <c r="N286" s="148"/>
      <c r="O286" s="148"/>
      <c r="P286" s="173"/>
      <c r="Q286" s="148"/>
      <c r="R286" s="148"/>
      <c r="S286" s="171"/>
      <c r="T286" s="148"/>
      <c r="U286" s="148"/>
      <c r="V286" s="171"/>
      <c r="W286" s="148"/>
      <c r="X286" s="148"/>
      <c r="Y286" s="171"/>
      <c r="Z286" s="148"/>
      <c r="AA286" s="151"/>
      <c r="AB286" s="172"/>
      <c r="AC286" s="171"/>
      <c r="AD286" s="173"/>
      <c r="AE286" s="148"/>
      <c r="AF286" s="151"/>
      <c r="AG286" s="172"/>
      <c r="AH286" s="177"/>
      <c r="AI286" s="173"/>
      <c r="AJ286" s="148"/>
      <c r="AK286" s="151"/>
      <c r="AL286" s="172"/>
      <c r="AM286" s="177"/>
      <c r="AN286" s="173"/>
      <c r="AO286" s="148"/>
      <c r="AP286" s="177"/>
      <c r="AQ286" s="173"/>
      <c r="AR286" s="148"/>
      <c r="AS286" s="149"/>
      <c r="AT286" s="172"/>
      <c r="AU286" s="177"/>
      <c r="AV286" s="173"/>
      <c r="AW286" s="148"/>
      <c r="AX286" s="148"/>
      <c r="AY286" s="173"/>
      <c r="AZ286" s="353"/>
    </row>
    <row r="287" spans="1:52" ht="18.75" customHeight="1">
      <c r="A287" s="345" t="s">
        <v>342</v>
      </c>
      <c r="B287" s="348" t="s">
        <v>406</v>
      </c>
      <c r="C287" s="348" t="s">
        <v>307</v>
      </c>
      <c r="D287" s="174" t="s">
        <v>41</v>
      </c>
      <c r="E287" s="147">
        <f>E288+E289+E290</f>
        <v>1313.6</v>
      </c>
      <c r="F287" s="147">
        <f t="shared" si="509"/>
        <v>1313.6</v>
      </c>
      <c r="G287" s="175">
        <f>F287/E287</f>
        <v>1</v>
      </c>
      <c r="H287" s="168">
        <v>0</v>
      </c>
      <c r="I287" s="168">
        <v>0</v>
      </c>
      <c r="J287" s="168">
        <v>0</v>
      </c>
      <c r="K287" s="168">
        <f t="shared" ref="K287:L287" si="549">K288+K289+K290+K292+K293</f>
        <v>0</v>
      </c>
      <c r="L287" s="168">
        <f t="shared" si="549"/>
        <v>0</v>
      </c>
      <c r="M287" s="168"/>
      <c r="N287" s="168"/>
      <c r="O287" s="168">
        <f t="shared" ref="O287" si="550">O288+O289+O290+O292+O293</f>
        <v>0</v>
      </c>
      <c r="P287" s="168"/>
      <c r="Q287" s="168">
        <f t="shared" ref="Q287:R287" si="551">Q288+Q289+Q290+Q292+Q293</f>
        <v>0</v>
      </c>
      <c r="R287" s="168">
        <f t="shared" si="551"/>
        <v>0</v>
      </c>
      <c r="S287" s="168"/>
      <c r="T287" s="168"/>
      <c r="U287" s="168">
        <f t="shared" ref="U287" si="552">U288+U289+U290+U292+U293</f>
        <v>0</v>
      </c>
      <c r="V287" s="168"/>
      <c r="W287" s="168">
        <f t="shared" ref="W287:X287" si="553">W288+W289+W290+W292+W293</f>
        <v>0</v>
      </c>
      <c r="X287" s="168">
        <f t="shared" si="553"/>
        <v>0</v>
      </c>
      <c r="Y287" s="168"/>
      <c r="Z287" s="168">
        <f t="shared" ref="Z287:AC287" si="554">Z288+Z289+Z290+Z292+Z293</f>
        <v>610.31899999999996</v>
      </c>
      <c r="AA287" s="168">
        <f t="shared" si="554"/>
        <v>0</v>
      </c>
      <c r="AB287" s="168">
        <f t="shared" si="554"/>
        <v>0</v>
      </c>
      <c r="AC287" s="168">
        <f t="shared" si="554"/>
        <v>610.31899999999996</v>
      </c>
      <c r="AD287" s="168">
        <f>AC287/Z287*100</f>
        <v>100</v>
      </c>
      <c r="AE287" s="168">
        <f t="shared" ref="AE287:AH287" si="555">AE288+AE289+AE290+AE292+AE293</f>
        <v>703.28099999999995</v>
      </c>
      <c r="AF287" s="168">
        <f t="shared" si="555"/>
        <v>0</v>
      </c>
      <c r="AG287" s="168">
        <f t="shared" si="555"/>
        <v>0</v>
      </c>
      <c r="AH287" s="219">
        <f t="shared" si="555"/>
        <v>703.28099999999995</v>
      </c>
      <c r="AI287" s="210">
        <f>AH287/AE287</f>
        <v>1</v>
      </c>
      <c r="AJ287" s="168"/>
      <c r="AK287" s="168">
        <f t="shared" ref="AK287:AM287" si="556">AK288+AK289+AK290+AK292+AK293</f>
        <v>0</v>
      </c>
      <c r="AL287" s="168">
        <f t="shared" si="556"/>
        <v>0</v>
      </c>
      <c r="AM287" s="168">
        <f t="shared" si="556"/>
        <v>0</v>
      </c>
      <c r="AN287" s="168"/>
      <c r="AO287" s="168">
        <f t="shared" ref="AO287:AP287" si="557">AO288+AO289+AO290+AO292+AO293</f>
        <v>0</v>
      </c>
      <c r="AP287" s="168">
        <f t="shared" si="557"/>
        <v>0</v>
      </c>
      <c r="AQ287" s="168"/>
      <c r="AR287" s="168">
        <f t="shared" ref="AR287:AU287" si="558">AR288+AR289+AR290+AR292+AR293</f>
        <v>0</v>
      </c>
      <c r="AS287" s="168">
        <f t="shared" si="558"/>
        <v>0</v>
      </c>
      <c r="AT287" s="168">
        <f t="shared" si="558"/>
        <v>0</v>
      </c>
      <c r="AU287" s="168">
        <f t="shared" si="558"/>
        <v>0</v>
      </c>
      <c r="AV287" s="168"/>
      <c r="AW287" s="168">
        <f t="shared" ref="AW287:AX287" si="559">AW288+AW289+AW290+AW292+AW293</f>
        <v>0</v>
      </c>
      <c r="AX287" s="168">
        <f t="shared" si="559"/>
        <v>0</v>
      </c>
      <c r="AY287" s="168"/>
      <c r="AZ287" s="351"/>
    </row>
    <row r="288" spans="1:52" ht="31.2">
      <c r="A288" s="346"/>
      <c r="B288" s="349"/>
      <c r="C288" s="349"/>
      <c r="D288" s="176" t="s">
        <v>37</v>
      </c>
      <c r="E288" s="147">
        <f t="shared" ref="E288:E289" si="560">H288+K288+N288+Q288+T288+W288+Z288+AE288+AJ288+AO288+AR288+AW288</f>
        <v>0</v>
      </c>
      <c r="F288" s="147">
        <f t="shared" si="509"/>
        <v>0</v>
      </c>
      <c r="G288" s="170"/>
      <c r="H288" s="168">
        <v>0</v>
      </c>
      <c r="I288" s="168">
        <v>0</v>
      </c>
      <c r="J288" s="168">
        <v>0</v>
      </c>
      <c r="K288" s="148"/>
      <c r="L288" s="148"/>
      <c r="M288" s="171"/>
      <c r="N288" s="148"/>
      <c r="O288" s="148"/>
      <c r="P288" s="173"/>
      <c r="Q288" s="148"/>
      <c r="R288" s="148"/>
      <c r="S288" s="171"/>
      <c r="T288" s="148"/>
      <c r="U288" s="148"/>
      <c r="V288" s="171"/>
      <c r="W288" s="148"/>
      <c r="X288" s="148"/>
      <c r="Y288" s="171"/>
      <c r="Z288" s="148"/>
      <c r="AA288" s="151"/>
      <c r="AB288" s="172"/>
      <c r="AC288" s="171"/>
      <c r="AD288" s="173"/>
      <c r="AE288" s="148"/>
      <c r="AF288" s="151"/>
      <c r="AG288" s="172"/>
      <c r="AH288" s="285"/>
      <c r="AI288" s="173"/>
      <c r="AJ288" s="148"/>
      <c r="AK288" s="151"/>
      <c r="AL288" s="172"/>
      <c r="AM288" s="177"/>
      <c r="AN288" s="173"/>
      <c r="AO288" s="178"/>
      <c r="AP288" s="148"/>
      <c r="AQ288" s="148"/>
      <c r="AR288" s="148"/>
      <c r="AS288" s="149"/>
      <c r="AT288" s="172"/>
      <c r="AU288" s="177"/>
      <c r="AV288" s="173"/>
      <c r="AW288" s="148"/>
      <c r="AX288" s="150"/>
      <c r="AY288" s="173"/>
      <c r="AZ288" s="352"/>
    </row>
    <row r="289" spans="1:52" ht="64.5" customHeight="1">
      <c r="A289" s="346"/>
      <c r="B289" s="349"/>
      <c r="C289" s="349"/>
      <c r="D289" s="179" t="s">
        <v>2</v>
      </c>
      <c r="E289" s="147">
        <f t="shared" si="560"/>
        <v>0</v>
      </c>
      <c r="F289" s="147">
        <f t="shared" si="509"/>
        <v>0</v>
      </c>
      <c r="G289" s="180"/>
      <c r="H289" s="168">
        <v>0</v>
      </c>
      <c r="I289" s="168">
        <v>0</v>
      </c>
      <c r="J289" s="168">
        <v>0</v>
      </c>
      <c r="K289" s="153"/>
      <c r="L289" s="153"/>
      <c r="M289" s="154"/>
      <c r="N289" s="153"/>
      <c r="O289" s="153"/>
      <c r="P289" s="181"/>
      <c r="Q289" s="153"/>
      <c r="R289" s="153"/>
      <c r="S289" s="154"/>
      <c r="T289" s="153"/>
      <c r="U289" s="153"/>
      <c r="V289" s="154"/>
      <c r="W289" s="153"/>
      <c r="X289" s="153"/>
      <c r="Y289" s="154"/>
      <c r="Z289" s="153"/>
      <c r="AA289" s="157"/>
      <c r="AB289" s="158"/>
      <c r="AC289" s="154"/>
      <c r="AD289" s="181"/>
      <c r="AE289" s="153"/>
      <c r="AF289" s="157"/>
      <c r="AG289" s="158"/>
      <c r="AH289" s="284"/>
      <c r="AI289" s="181"/>
      <c r="AJ289" s="153"/>
      <c r="AK289" s="157"/>
      <c r="AL289" s="158"/>
      <c r="AM289" s="182"/>
      <c r="AN289" s="181"/>
      <c r="AO289" s="160"/>
      <c r="AP289" s="154"/>
      <c r="AQ289" s="154"/>
      <c r="AR289" s="153"/>
      <c r="AS289" s="155"/>
      <c r="AT289" s="158"/>
      <c r="AU289" s="182"/>
      <c r="AV289" s="181"/>
      <c r="AW289" s="153"/>
      <c r="AX289" s="156"/>
      <c r="AY289" s="181"/>
      <c r="AZ289" s="352"/>
    </row>
    <row r="290" spans="1:52" ht="21.75" customHeight="1">
      <c r="A290" s="346"/>
      <c r="B290" s="349"/>
      <c r="C290" s="349"/>
      <c r="D290" s="296" t="s">
        <v>284</v>
      </c>
      <c r="E290" s="147">
        <v>1313.6</v>
      </c>
      <c r="F290" s="147">
        <f t="shared" si="509"/>
        <v>1313.6</v>
      </c>
      <c r="G290" s="175">
        <f>F290/E290</f>
        <v>1</v>
      </c>
      <c r="H290" s="168">
        <v>0</v>
      </c>
      <c r="I290" s="168">
        <v>0</v>
      </c>
      <c r="J290" s="168">
        <v>0</v>
      </c>
      <c r="K290" s="153"/>
      <c r="L290" s="153"/>
      <c r="M290" s="154"/>
      <c r="N290" s="153"/>
      <c r="O290" s="153"/>
      <c r="P290" s="181"/>
      <c r="Q290" s="153"/>
      <c r="R290" s="153"/>
      <c r="S290" s="154"/>
      <c r="T290" s="153"/>
      <c r="U290" s="153"/>
      <c r="V290" s="154"/>
      <c r="W290" s="153"/>
      <c r="X290" s="153"/>
      <c r="Y290" s="154"/>
      <c r="Z290" s="153">
        <v>610.31899999999996</v>
      </c>
      <c r="AA290" s="157"/>
      <c r="AB290" s="158"/>
      <c r="AC290" s="267">
        <v>610.31899999999996</v>
      </c>
      <c r="AD290" s="168">
        <f>AC290/Z290*100</f>
        <v>100</v>
      </c>
      <c r="AE290" s="153">
        <v>703.28099999999995</v>
      </c>
      <c r="AF290" s="157"/>
      <c r="AG290" s="158"/>
      <c r="AH290" s="284">
        <v>703.28099999999995</v>
      </c>
      <c r="AI290" s="181">
        <f>AH290/AE290</f>
        <v>1</v>
      </c>
      <c r="AJ290" s="153"/>
      <c r="AK290" s="157"/>
      <c r="AL290" s="158"/>
      <c r="AM290" s="182"/>
      <c r="AN290" s="181"/>
      <c r="AO290" s="153"/>
      <c r="AP290" s="182"/>
      <c r="AQ290" s="181"/>
      <c r="AR290" s="153"/>
      <c r="AS290" s="157"/>
      <c r="AT290" s="158"/>
      <c r="AU290" s="182"/>
      <c r="AV290" s="181"/>
      <c r="AW290" s="153"/>
      <c r="AX290" s="156"/>
      <c r="AY290" s="159"/>
      <c r="AZ290" s="352"/>
    </row>
    <row r="291" spans="1:52" ht="87.75" customHeight="1">
      <c r="A291" s="346"/>
      <c r="B291" s="349"/>
      <c r="C291" s="349"/>
      <c r="D291" s="296" t="s">
        <v>289</v>
      </c>
      <c r="E291" s="147">
        <f t="shared" ref="E291:E293" si="561">H291+K291+N291+Q291+T291+W291+Z291+AE291+AJ291+AO291+AR291+AW291</f>
        <v>0</v>
      </c>
      <c r="F291" s="147">
        <f t="shared" si="509"/>
        <v>0</v>
      </c>
      <c r="G291" s="152"/>
      <c r="H291" s="168">
        <v>0</v>
      </c>
      <c r="I291" s="168">
        <v>0</v>
      </c>
      <c r="J291" s="168">
        <v>0</v>
      </c>
      <c r="K291" s="162"/>
      <c r="L291" s="162"/>
      <c r="M291" s="161"/>
      <c r="N291" s="162"/>
      <c r="O291" s="162"/>
      <c r="P291" s="167"/>
      <c r="Q291" s="162"/>
      <c r="R291" s="162"/>
      <c r="S291" s="161"/>
      <c r="T291" s="162"/>
      <c r="U291" s="162"/>
      <c r="V291" s="161"/>
      <c r="W291" s="162"/>
      <c r="X291" s="162"/>
      <c r="Y291" s="161"/>
      <c r="Z291" s="162"/>
      <c r="AA291" s="164"/>
      <c r="AB291" s="165"/>
      <c r="AC291" s="161"/>
      <c r="AD291" s="167"/>
      <c r="AE291" s="162"/>
      <c r="AF291" s="164"/>
      <c r="AG291" s="165"/>
      <c r="AH291" s="185"/>
      <c r="AI291" s="167"/>
      <c r="AJ291" s="162"/>
      <c r="AK291" s="164"/>
      <c r="AL291" s="165"/>
      <c r="AM291" s="185"/>
      <c r="AN291" s="167"/>
      <c r="AO291" s="162"/>
      <c r="AP291" s="185"/>
      <c r="AQ291" s="167"/>
      <c r="AR291" s="162"/>
      <c r="AS291" s="166"/>
      <c r="AT291" s="165"/>
      <c r="AU291" s="185"/>
      <c r="AV291" s="167"/>
      <c r="AW291" s="153"/>
      <c r="AX291" s="163"/>
      <c r="AY291" s="167"/>
      <c r="AZ291" s="352"/>
    </row>
    <row r="292" spans="1:52" ht="21.75" customHeight="1">
      <c r="A292" s="346"/>
      <c r="B292" s="349"/>
      <c r="C292" s="349"/>
      <c r="D292" s="296" t="s">
        <v>285</v>
      </c>
      <c r="E292" s="147">
        <f t="shared" si="561"/>
        <v>0</v>
      </c>
      <c r="F292" s="147">
        <f t="shared" si="509"/>
        <v>0</v>
      </c>
      <c r="G292" s="152"/>
      <c r="H292" s="168">
        <v>0</v>
      </c>
      <c r="I292" s="168">
        <v>0</v>
      </c>
      <c r="J292" s="168">
        <v>0</v>
      </c>
      <c r="K292" s="162"/>
      <c r="L292" s="162"/>
      <c r="M292" s="161"/>
      <c r="N292" s="162"/>
      <c r="O292" s="162"/>
      <c r="P292" s="167"/>
      <c r="Q292" s="162"/>
      <c r="R292" s="162"/>
      <c r="S292" s="161"/>
      <c r="T292" s="162"/>
      <c r="U292" s="162"/>
      <c r="V292" s="161"/>
      <c r="W292" s="162"/>
      <c r="X292" s="162"/>
      <c r="Y292" s="161"/>
      <c r="Z292" s="162"/>
      <c r="AA292" s="164"/>
      <c r="AB292" s="165"/>
      <c r="AC292" s="161"/>
      <c r="AD292" s="167"/>
      <c r="AE292" s="162"/>
      <c r="AF292" s="164"/>
      <c r="AG292" s="165"/>
      <c r="AH292" s="185"/>
      <c r="AI292" s="167"/>
      <c r="AJ292" s="162"/>
      <c r="AK292" s="164"/>
      <c r="AL292" s="165"/>
      <c r="AM292" s="185"/>
      <c r="AN292" s="167"/>
      <c r="AO292" s="162"/>
      <c r="AP292" s="185"/>
      <c r="AQ292" s="167"/>
      <c r="AR292" s="162"/>
      <c r="AS292" s="166"/>
      <c r="AT292" s="165"/>
      <c r="AU292" s="185"/>
      <c r="AV292" s="167"/>
      <c r="AW292" s="162"/>
      <c r="AX292" s="163"/>
      <c r="AY292" s="167"/>
      <c r="AZ292" s="352"/>
    </row>
    <row r="293" spans="1:52" ht="33.75" customHeight="1">
      <c r="A293" s="347"/>
      <c r="B293" s="350"/>
      <c r="C293" s="350"/>
      <c r="D293" s="169" t="s">
        <v>43</v>
      </c>
      <c r="E293" s="147">
        <f t="shared" si="561"/>
        <v>0</v>
      </c>
      <c r="F293" s="147">
        <f t="shared" si="509"/>
        <v>0</v>
      </c>
      <c r="G293" s="170"/>
      <c r="H293" s="168">
        <v>0</v>
      </c>
      <c r="I293" s="168">
        <v>0</v>
      </c>
      <c r="J293" s="168">
        <v>0</v>
      </c>
      <c r="K293" s="148"/>
      <c r="L293" s="148"/>
      <c r="M293" s="171"/>
      <c r="N293" s="148"/>
      <c r="O293" s="148"/>
      <c r="P293" s="173"/>
      <c r="Q293" s="148"/>
      <c r="R293" s="148"/>
      <c r="S293" s="171"/>
      <c r="T293" s="148"/>
      <c r="U293" s="148"/>
      <c r="V293" s="171"/>
      <c r="W293" s="148"/>
      <c r="X293" s="148"/>
      <c r="Y293" s="171"/>
      <c r="Z293" s="148"/>
      <c r="AA293" s="151"/>
      <c r="AB293" s="172"/>
      <c r="AC293" s="171"/>
      <c r="AD293" s="173"/>
      <c r="AE293" s="148"/>
      <c r="AF293" s="151"/>
      <c r="AG293" s="172"/>
      <c r="AH293" s="177"/>
      <c r="AI293" s="173"/>
      <c r="AJ293" s="148"/>
      <c r="AK293" s="151"/>
      <c r="AL293" s="172"/>
      <c r="AM293" s="177"/>
      <c r="AN293" s="173"/>
      <c r="AO293" s="148"/>
      <c r="AP293" s="177"/>
      <c r="AQ293" s="173"/>
      <c r="AR293" s="148"/>
      <c r="AS293" s="149"/>
      <c r="AT293" s="172"/>
      <c r="AU293" s="177"/>
      <c r="AV293" s="173"/>
      <c r="AW293" s="148"/>
      <c r="AX293" s="148"/>
      <c r="AY293" s="173"/>
      <c r="AZ293" s="353"/>
    </row>
    <row r="294" spans="1:52" ht="18.75" customHeight="1">
      <c r="A294" s="345" t="s">
        <v>343</v>
      </c>
      <c r="B294" s="348" t="s">
        <v>409</v>
      </c>
      <c r="C294" s="348" t="s">
        <v>307</v>
      </c>
      <c r="D294" s="174" t="s">
        <v>41</v>
      </c>
      <c r="E294" s="147">
        <f>E295+E296+E297</f>
        <v>8546.43</v>
      </c>
      <c r="F294" s="147">
        <f t="shared" si="509"/>
        <v>3036.9161000000004</v>
      </c>
      <c r="G294" s="175">
        <f>F294/E294</f>
        <v>0.35534323688370467</v>
      </c>
      <c r="H294" s="168">
        <v>0</v>
      </c>
      <c r="I294" s="168">
        <v>0</v>
      </c>
      <c r="J294" s="168">
        <v>0</v>
      </c>
      <c r="K294" s="168">
        <f t="shared" ref="K294:L294" si="562">K295+K296+K297+K299+K300</f>
        <v>0</v>
      </c>
      <c r="L294" s="168">
        <f t="shared" si="562"/>
        <v>0</v>
      </c>
      <c r="M294" s="168"/>
      <c r="N294" s="168">
        <f t="shared" ref="N294:O294" si="563">N295+N296+N297+N299+N300</f>
        <v>175.53833</v>
      </c>
      <c r="O294" s="168">
        <f t="shared" si="563"/>
        <v>175.53833</v>
      </c>
      <c r="P294" s="168">
        <f>O294/N294*100</f>
        <v>100</v>
      </c>
      <c r="Q294" s="168">
        <f t="shared" ref="Q294:R294" si="564">Q295+Q296+Q297+Q299+Q300</f>
        <v>0</v>
      </c>
      <c r="R294" s="168">
        <f t="shared" si="564"/>
        <v>0</v>
      </c>
      <c r="S294" s="168"/>
      <c r="T294" s="168">
        <f t="shared" ref="T294:U294" si="565">T295+T296+T297+T299+T300</f>
        <v>372.21436</v>
      </c>
      <c r="U294" s="168">
        <f t="shared" si="565"/>
        <v>372.21436</v>
      </c>
      <c r="V294" s="168">
        <f>U294/T294*100</f>
        <v>100</v>
      </c>
      <c r="W294" s="168">
        <f t="shared" ref="W294:X294" si="566">W295+W296+W297+W299+W300</f>
        <v>373.31281999999999</v>
      </c>
      <c r="X294" s="168">
        <f t="shared" si="566"/>
        <v>373.31281999999999</v>
      </c>
      <c r="Y294" s="168">
        <f>X294/W294*100</f>
        <v>100</v>
      </c>
      <c r="Z294" s="168">
        <f t="shared" ref="Z294:AC294" si="567">Z295+Z296+Z297+Z299+Z300</f>
        <v>342.44296000000003</v>
      </c>
      <c r="AA294" s="168">
        <f t="shared" si="567"/>
        <v>0</v>
      </c>
      <c r="AB294" s="168">
        <f t="shared" si="567"/>
        <v>0</v>
      </c>
      <c r="AC294" s="168">
        <f t="shared" si="567"/>
        <v>342.44296000000003</v>
      </c>
      <c r="AD294" s="181">
        <f>AC294/Z294</f>
        <v>1</v>
      </c>
      <c r="AE294" s="168">
        <f t="shared" ref="AE294:AH294" si="568">AE295+AE296+AE297+AE299+AE300</f>
        <v>689.09704999999997</v>
      </c>
      <c r="AF294" s="168">
        <f t="shared" si="568"/>
        <v>0</v>
      </c>
      <c r="AG294" s="168">
        <f t="shared" si="568"/>
        <v>0</v>
      </c>
      <c r="AH294" s="219">
        <f t="shared" si="568"/>
        <v>689.09704999999997</v>
      </c>
      <c r="AI294" s="181">
        <f>AH294/AE294</f>
        <v>1</v>
      </c>
      <c r="AJ294" s="168">
        <f t="shared" ref="AJ294:AM294" si="569">AJ295+AJ296+AJ297+AJ299+AJ300</f>
        <v>0</v>
      </c>
      <c r="AK294" s="168">
        <f t="shared" si="569"/>
        <v>0</v>
      </c>
      <c r="AL294" s="168">
        <f t="shared" si="569"/>
        <v>0</v>
      </c>
      <c r="AM294" s="168">
        <f t="shared" si="569"/>
        <v>0</v>
      </c>
      <c r="AN294" s="168"/>
      <c r="AO294" s="168">
        <f t="shared" ref="AO294:AP294" si="570">AO295+AO296+AO297+AO299+AO300</f>
        <v>1084.3105800000001</v>
      </c>
      <c r="AP294" s="219">
        <f t="shared" si="570"/>
        <v>1084.3105800000001</v>
      </c>
      <c r="AQ294" s="168"/>
      <c r="AR294" s="168">
        <f t="shared" ref="AR294:AU294" si="571">AR295+AR296+AR297+AR299+AR300</f>
        <v>0</v>
      </c>
      <c r="AS294" s="168">
        <f t="shared" si="571"/>
        <v>0</v>
      </c>
      <c r="AT294" s="168">
        <f t="shared" si="571"/>
        <v>0</v>
      </c>
      <c r="AU294" s="168">
        <f t="shared" si="571"/>
        <v>0</v>
      </c>
      <c r="AV294" s="168"/>
      <c r="AW294" s="168">
        <f t="shared" ref="AW294:AX294" si="572">AW295+AW296+AW297+AW299+AW300</f>
        <v>5509.5138999999999</v>
      </c>
      <c r="AX294" s="168">
        <f t="shared" si="572"/>
        <v>0</v>
      </c>
      <c r="AY294" s="168">
        <f>AX294/AW294*100</f>
        <v>0</v>
      </c>
      <c r="AZ294" s="351"/>
    </row>
    <row r="295" spans="1:52" ht="31.2">
      <c r="A295" s="346"/>
      <c r="B295" s="349"/>
      <c r="C295" s="349"/>
      <c r="D295" s="176" t="s">
        <v>37</v>
      </c>
      <c r="E295" s="147">
        <f t="shared" ref="E295:E300" si="573">H295+K295+N295+Q295+T295+W295+Z295+AE295+AJ295+AO295+AR295+AW295</f>
        <v>0</v>
      </c>
      <c r="F295" s="147">
        <f t="shared" si="509"/>
        <v>0</v>
      </c>
      <c r="G295" s="170"/>
      <c r="H295" s="168">
        <v>0</v>
      </c>
      <c r="I295" s="168">
        <v>0</v>
      </c>
      <c r="J295" s="168">
        <v>0</v>
      </c>
      <c r="K295" s="148"/>
      <c r="L295" s="148"/>
      <c r="M295" s="171"/>
      <c r="N295" s="148"/>
      <c r="O295" s="148"/>
      <c r="P295" s="173"/>
      <c r="Q295" s="148"/>
      <c r="R295" s="148"/>
      <c r="S295" s="171"/>
      <c r="T295" s="148"/>
      <c r="U295" s="148"/>
      <c r="V295" s="171"/>
      <c r="W295" s="148"/>
      <c r="X295" s="148"/>
      <c r="Y295" s="171"/>
      <c r="Z295" s="148"/>
      <c r="AA295" s="151"/>
      <c r="AB295" s="172"/>
      <c r="AC295" s="171"/>
      <c r="AD295" s="173"/>
      <c r="AE295" s="148"/>
      <c r="AF295" s="151"/>
      <c r="AG295" s="172"/>
      <c r="AH295" s="285"/>
      <c r="AI295" s="173"/>
      <c r="AJ295" s="148"/>
      <c r="AK295" s="151"/>
      <c r="AL295" s="172"/>
      <c r="AM295" s="177"/>
      <c r="AN295" s="173"/>
      <c r="AO295" s="178"/>
      <c r="AP295" s="279"/>
      <c r="AQ295" s="148"/>
      <c r="AR295" s="148"/>
      <c r="AS295" s="149"/>
      <c r="AT295" s="172"/>
      <c r="AU295" s="177"/>
      <c r="AV295" s="173"/>
      <c r="AW295" s="148"/>
      <c r="AX295" s="150"/>
      <c r="AY295" s="173"/>
      <c r="AZ295" s="352"/>
    </row>
    <row r="296" spans="1:52" ht="64.5" customHeight="1">
      <c r="A296" s="346"/>
      <c r="B296" s="349"/>
      <c r="C296" s="349"/>
      <c r="D296" s="179" t="s">
        <v>2</v>
      </c>
      <c r="E296" s="147">
        <f t="shared" si="573"/>
        <v>0</v>
      </c>
      <c r="F296" s="147">
        <f t="shared" si="509"/>
        <v>0</v>
      </c>
      <c r="G296" s="180"/>
      <c r="H296" s="168">
        <v>0</v>
      </c>
      <c r="I296" s="168">
        <v>0</v>
      </c>
      <c r="J296" s="168">
        <v>0</v>
      </c>
      <c r="K296" s="153"/>
      <c r="L296" s="153"/>
      <c r="M296" s="154"/>
      <c r="N296" s="153"/>
      <c r="O296" s="153"/>
      <c r="P296" s="181"/>
      <c r="Q296" s="153"/>
      <c r="R296" s="153"/>
      <c r="S296" s="154"/>
      <c r="T296" s="153"/>
      <c r="U296" s="153"/>
      <c r="V296" s="154"/>
      <c r="W296" s="153"/>
      <c r="X296" s="153"/>
      <c r="Y296" s="154"/>
      <c r="Z296" s="153"/>
      <c r="AA296" s="157"/>
      <c r="AB296" s="158"/>
      <c r="AC296" s="154"/>
      <c r="AD296" s="181"/>
      <c r="AE296" s="153"/>
      <c r="AF296" s="157"/>
      <c r="AG296" s="158"/>
      <c r="AH296" s="284"/>
      <c r="AI296" s="181"/>
      <c r="AJ296" s="153"/>
      <c r="AK296" s="157"/>
      <c r="AL296" s="158"/>
      <c r="AM296" s="182"/>
      <c r="AN296" s="181"/>
      <c r="AO296" s="160"/>
      <c r="AP296" s="267"/>
      <c r="AQ296" s="154"/>
      <c r="AR296" s="153"/>
      <c r="AS296" s="155"/>
      <c r="AT296" s="158"/>
      <c r="AU296" s="182"/>
      <c r="AV296" s="181"/>
      <c r="AW296" s="153"/>
      <c r="AX296" s="156"/>
      <c r="AY296" s="181"/>
      <c r="AZ296" s="352"/>
    </row>
    <row r="297" spans="1:52" ht="21.75" customHeight="1">
      <c r="A297" s="346"/>
      <c r="B297" s="349"/>
      <c r="C297" s="349"/>
      <c r="D297" s="296" t="s">
        <v>284</v>
      </c>
      <c r="E297" s="147">
        <v>8546.43</v>
      </c>
      <c r="F297" s="147">
        <f t="shared" si="509"/>
        <v>3036.9161000000004</v>
      </c>
      <c r="G297" s="168">
        <f>F297/E297*100</f>
        <v>35.534323688370471</v>
      </c>
      <c r="H297" s="168">
        <v>0</v>
      </c>
      <c r="I297" s="168">
        <v>0</v>
      </c>
      <c r="J297" s="168">
        <v>0</v>
      </c>
      <c r="K297" s="153">
        <v>0</v>
      </c>
      <c r="L297" s="153">
        <v>0</v>
      </c>
      <c r="M297" s="168"/>
      <c r="N297" s="153">
        <v>175.53833</v>
      </c>
      <c r="O297" s="153">
        <v>175.53833</v>
      </c>
      <c r="P297" s="168">
        <f>O297/N297*100</f>
        <v>100</v>
      </c>
      <c r="Q297" s="153"/>
      <c r="R297" s="153"/>
      <c r="S297" s="154"/>
      <c r="T297" s="153">
        <v>372.21436</v>
      </c>
      <c r="U297" s="153">
        <v>372.21436</v>
      </c>
      <c r="V297" s="210">
        <f>U297/T297</f>
        <v>1</v>
      </c>
      <c r="W297" s="153">
        <v>373.31281999999999</v>
      </c>
      <c r="X297" s="153">
        <v>373.31281999999999</v>
      </c>
      <c r="Y297" s="168">
        <f>X297/W297*100</f>
        <v>100</v>
      </c>
      <c r="Z297" s="153">
        <v>342.44296000000003</v>
      </c>
      <c r="AA297" s="157"/>
      <c r="AB297" s="158"/>
      <c r="AC297" s="267">
        <v>342.44296000000003</v>
      </c>
      <c r="AD297" s="181">
        <f>AC297/Z297</f>
        <v>1</v>
      </c>
      <c r="AE297" s="153">
        <v>689.09704999999997</v>
      </c>
      <c r="AF297" s="157"/>
      <c r="AG297" s="158"/>
      <c r="AH297" s="284">
        <v>689.09704999999997</v>
      </c>
      <c r="AI297" s="181">
        <f>AH297/AE297</f>
        <v>1</v>
      </c>
      <c r="AJ297" s="153"/>
      <c r="AK297" s="157"/>
      <c r="AL297" s="158"/>
      <c r="AM297" s="182"/>
      <c r="AN297" s="181"/>
      <c r="AO297" s="153">
        <v>1084.3105800000001</v>
      </c>
      <c r="AP297" s="284">
        <f>AO297</f>
        <v>1084.3105800000001</v>
      </c>
      <c r="AQ297" s="181"/>
      <c r="AR297" s="153"/>
      <c r="AS297" s="157"/>
      <c r="AT297" s="158"/>
      <c r="AU297" s="182"/>
      <c r="AV297" s="181"/>
      <c r="AW297" s="153">
        <f>E297-F297</f>
        <v>5509.5138999999999</v>
      </c>
      <c r="AX297" s="156"/>
      <c r="AY297" s="159"/>
      <c r="AZ297" s="352"/>
    </row>
    <row r="298" spans="1:52" ht="87.75" customHeight="1">
      <c r="A298" s="346"/>
      <c r="B298" s="349"/>
      <c r="C298" s="349"/>
      <c r="D298" s="296" t="s">
        <v>289</v>
      </c>
      <c r="E298" s="147">
        <f t="shared" si="573"/>
        <v>0</v>
      </c>
      <c r="F298" s="147">
        <f t="shared" si="509"/>
        <v>0</v>
      </c>
      <c r="G298" s="152"/>
      <c r="H298" s="168">
        <v>0</v>
      </c>
      <c r="I298" s="168">
        <v>0</v>
      </c>
      <c r="J298" s="168">
        <v>0</v>
      </c>
      <c r="K298" s="162"/>
      <c r="L298" s="162"/>
      <c r="M298" s="161"/>
      <c r="N298" s="162"/>
      <c r="O298" s="162"/>
      <c r="P298" s="167"/>
      <c r="Q298" s="162"/>
      <c r="R298" s="162"/>
      <c r="S298" s="161"/>
      <c r="T298" s="162"/>
      <c r="U298" s="162"/>
      <c r="V298" s="161"/>
      <c r="W298" s="162"/>
      <c r="X298" s="162"/>
      <c r="Y298" s="161"/>
      <c r="Z298" s="162"/>
      <c r="AA298" s="164"/>
      <c r="AB298" s="165"/>
      <c r="AC298" s="161"/>
      <c r="AD298" s="167"/>
      <c r="AE298" s="162"/>
      <c r="AF298" s="164"/>
      <c r="AG298" s="165"/>
      <c r="AH298" s="185"/>
      <c r="AI298" s="167"/>
      <c r="AJ298" s="162"/>
      <c r="AK298" s="164"/>
      <c r="AL298" s="165"/>
      <c r="AM298" s="185"/>
      <c r="AN298" s="167"/>
      <c r="AO298" s="162"/>
      <c r="AP298" s="185"/>
      <c r="AQ298" s="167"/>
      <c r="AR298" s="162"/>
      <c r="AS298" s="166"/>
      <c r="AT298" s="165"/>
      <c r="AU298" s="185"/>
      <c r="AV298" s="167"/>
      <c r="AW298" s="153"/>
      <c r="AX298" s="163"/>
      <c r="AY298" s="167"/>
      <c r="AZ298" s="352"/>
    </row>
    <row r="299" spans="1:52" ht="21.75" customHeight="1">
      <c r="A299" s="346"/>
      <c r="B299" s="349"/>
      <c r="C299" s="349"/>
      <c r="D299" s="296" t="s">
        <v>285</v>
      </c>
      <c r="E299" s="147">
        <f t="shared" si="573"/>
        <v>0</v>
      </c>
      <c r="F299" s="147">
        <f t="shared" si="509"/>
        <v>0</v>
      </c>
      <c r="G299" s="152"/>
      <c r="H299" s="168">
        <v>0</v>
      </c>
      <c r="I299" s="168">
        <v>0</v>
      </c>
      <c r="J299" s="168">
        <v>0</v>
      </c>
      <c r="K299" s="162"/>
      <c r="L299" s="162"/>
      <c r="M299" s="161"/>
      <c r="N299" s="162"/>
      <c r="O299" s="162"/>
      <c r="P299" s="167"/>
      <c r="Q299" s="162"/>
      <c r="R299" s="162"/>
      <c r="S299" s="161"/>
      <c r="T299" s="162"/>
      <c r="U299" s="162"/>
      <c r="V299" s="161"/>
      <c r="W299" s="162"/>
      <c r="X299" s="162"/>
      <c r="Y299" s="161"/>
      <c r="Z299" s="162"/>
      <c r="AA299" s="164"/>
      <c r="AB299" s="165"/>
      <c r="AC299" s="161"/>
      <c r="AD299" s="167"/>
      <c r="AE299" s="162"/>
      <c r="AF299" s="164"/>
      <c r="AG299" s="165"/>
      <c r="AH299" s="185"/>
      <c r="AI299" s="167"/>
      <c r="AJ299" s="162"/>
      <c r="AK299" s="164"/>
      <c r="AL299" s="165"/>
      <c r="AM299" s="185"/>
      <c r="AN299" s="167"/>
      <c r="AO299" s="162"/>
      <c r="AP299" s="185"/>
      <c r="AQ299" s="167"/>
      <c r="AR299" s="162"/>
      <c r="AS299" s="166"/>
      <c r="AT299" s="165"/>
      <c r="AU299" s="185"/>
      <c r="AV299" s="167"/>
      <c r="AW299" s="162"/>
      <c r="AX299" s="163"/>
      <c r="AY299" s="167"/>
      <c r="AZ299" s="352"/>
    </row>
    <row r="300" spans="1:52" ht="33.75" customHeight="1">
      <c r="A300" s="347"/>
      <c r="B300" s="350"/>
      <c r="C300" s="350"/>
      <c r="D300" s="169" t="s">
        <v>43</v>
      </c>
      <c r="E300" s="147">
        <f t="shared" si="573"/>
        <v>0</v>
      </c>
      <c r="F300" s="147">
        <f t="shared" si="509"/>
        <v>0</v>
      </c>
      <c r="G300" s="170"/>
      <c r="H300" s="168">
        <v>0</v>
      </c>
      <c r="I300" s="168">
        <v>0</v>
      </c>
      <c r="J300" s="168">
        <v>0</v>
      </c>
      <c r="K300" s="148"/>
      <c r="L300" s="148"/>
      <c r="M300" s="171"/>
      <c r="N300" s="148"/>
      <c r="O300" s="148"/>
      <c r="P300" s="173"/>
      <c r="Q300" s="148"/>
      <c r="R300" s="148"/>
      <c r="S300" s="171"/>
      <c r="T300" s="148"/>
      <c r="U300" s="148"/>
      <c r="V300" s="171"/>
      <c r="W300" s="148"/>
      <c r="X300" s="148"/>
      <c r="Y300" s="171"/>
      <c r="Z300" s="148"/>
      <c r="AA300" s="151"/>
      <c r="AB300" s="172"/>
      <c r="AC300" s="171"/>
      <c r="AD300" s="173"/>
      <c r="AE300" s="148"/>
      <c r="AF300" s="151"/>
      <c r="AG300" s="172"/>
      <c r="AH300" s="177"/>
      <c r="AI300" s="173"/>
      <c r="AJ300" s="148"/>
      <c r="AK300" s="151"/>
      <c r="AL300" s="172"/>
      <c r="AM300" s="177"/>
      <c r="AN300" s="173"/>
      <c r="AO300" s="148"/>
      <c r="AP300" s="177"/>
      <c r="AQ300" s="173"/>
      <c r="AR300" s="148"/>
      <c r="AS300" s="149"/>
      <c r="AT300" s="172"/>
      <c r="AU300" s="177"/>
      <c r="AV300" s="173"/>
      <c r="AW300" s="148"/>
      <c r="AX300" s="148"/>
      <c r="AY300" s="173"/>
      <c r="AZ300" s="353"/>
    </row>
    <row r="301" spans="1:52" ht="18.75" customHeight="1">
      <c r="A301" s="345" t="s">
        <v>345</v>
      </c>
      <c r="B301" s="348" t="s">
        <v>410</v>
      </c>
      <c r="C301" s="348" t="s">
        <v>307</v>
      </c>
      <c r="D301" s="174" t="s">
        <v>41</v>
      </c>
      <c r="E301" s="147">
        <f>E302+E303+E304</f>
        <v>269.2</v>
      </c>
      <c r="F301" s="147">
        <f t="shared" si="509"/>
        <v>0</v>
      </c>
      <c r="G301" s="175">
        <f>F301/E301</f>
        <v>0</v>
      </c>
      <c r="H301" s="168">
        <v>0</v>
      </c>
      <c r="I301" s="168">
        <v>0</v>
      </c>
      <c r="J301" s="168">
        <v>0</v>
      </c>
      <c r="K301" s="168">
        <f t="shared" ref="K301:L301" si="574">K302+K303+K304+K306+K307</f>
        <v>0</v>
      </c>
      <c r="L301" s="168">
        <f t="shared" si="574"/>
        <v>0</v>
      </c>
      <c r="M301" s="168"/>
      <c r="N301" s="168"/>
      <c r="O301" s="168">
        <f t="shared" ref="O301" si="575">O302+O303+O304+O306+O307</f>
        <v>0</v>
      </c>
      <c r="P301" s="168"/>
      <c r="Q301" s="168">
        <f t="shared" ref="Q301:R301" si="576">Q302+Q303+Q304+Q306+Q307</f>
        <v>0</v>
      </c>
      <c r="R301" s="168">
        <f t="shared" si="576"/>
        <v>0</v>
      </c>
      <c r="S301" s="168"/>
      <c r="T301" s="168"/>
      <c r="U301" s="168">
        <f t="shared" ref="U301" si="577">U302+U303+U304+U306+U307</f>
        <v>0</v>
      </c>
      <c r="V301" s="168"/>
      <c r="W301" s="168">
        <f t="shared" ref="W301:X301" si="578">W302+W303+W304+W306+W307</f>
        <v>0</v>
      </c>
      <c r="X301" s="168">
        <f t="shared" si="578"/>
        <v>0</v>
      </c>
      <c r="Y301" s="168"/>
      <c r="Z301" s="168">
        <f t="shared" ref="Z301:AC301" si="579">Z302+Z303+Z304+Z306+Z307</f>
        <v>0</v>
      </c>
      <c r="AA301" s="168">
        <f t="shared" si="579"/>
        <v>0</v>
      </c>
      <c r="AB301" s="168">
        <f t="shared" si="579"/>
        <v>0</v>
      </c>
      <c r="AC301" s="168">
        <f t="shared" si="579"/>
        <v>0</v>
      </c>
      <c r="AD301" s="168"/>
      <c r="AE301" s="168">
        <f t="shared" ref="AE301:AH301" si="580">AE302+AE303+AE304+AE306+AE307</f>
        <v>0</v>
      </c>
      <c r="AF301" s="168">
        <f t="shared" si="580"/>
        <v>0</v>
      </c>
      <c r="AG301" s="168">
        <f t="shared" si="580"/>
        <v>0</v>
      </c>
      <c r="AH301" s="168">
        <f t="shared" si="580"/>
        <v>0</v>
      </c>
      <c r="AI301" s="168"/>
      <c r="AJ301" s="168">
        <f t="shared" ref="AJ301:AM301" si="581">AJ302+AJ303+AJ304+AJ306+AJ307</f>
        <v>0</v>
      </c>
      <c r="AK301" s="168">
        <f t="shared" si="581"/>
        <v>0</v>
      </c>
      <c r="AL301" s="168">
        <f t="shared" si="581"/>
        <v>0</v>
      </c>
      <c r="AM301" s="168">
        <f t="shared" si="581"/>
        <v>0</v>
      </c>
      <c r="AN301" s="168"/>
      <c r="AO301" s="168">
        <f t="shared" ref="AO301:AP301" si="582">AO302+AO303+AO304+AO306+AO307</f>
        <v>0</v>
      </c>
      <c r="AP301" s="168">
        <f t="shared" si="582"/>
        <v>0</v>
      </c>
      <c r="AQ301" s="168"/>
      <c r="AR301" s="168">
        <f t="shared" ref="AR301:AU301" si="583">AR302+AR303+AR304+AR306+AR307</f>
        <v>0</v>
      </c>
      <c r="AS301" s="168">
        <f t="shared" si="583"/>
        <v>0</v>
      </c>
      <c r="AT301" s="168">
        <f t="shared" si="583"/>
        <v>0</v>
      </c>
      <c r="AU301" s="168">
        <f t="shared" si="583"/>
        <v>0</v>
      </c>
      <c r="AV301" s="168"/>
      <c r="AW301" s="168">
        <f t="shared" ref="AW301:AX301" si="584">AW302+AW303+AW304+AW306+AW307</f>
        <v>269.2</v>
      </c>
      <c r="AX301" s="168">
        <f t="shared" si="584"/>
        <v>0</v>
      </c>
      <c r="AY301" s="168">
        <f>AX301/AW301*100</f>
        <v>0</v>
      </c>
      <c r="AZ301" s="351"/>
    </row>
    <row r="302" spans="1:52" ht="31.2">
      <c r="A302" s="346"/>
      <c r="B302" s="349"/>
      <c r="C302" s="349"/>
      <c r="D302" s="176" t="s">
        <v>37</v>
      </c>
      <c r="E302" s="147">
        <f t="shared" ref="E302:E314" si="585">H302+K302+N302+Q302+T302+W302+Z302+AE302+AJ302+AO302+AR302+AW302</f>
        <v>0</v>
      </c>
      <c r="F302" s="147">
        <f t="shared" si="509"/>
        <v>0</v>
      </c>
      <c r="G302" s="170"/>
      <c r="H302" s="168">
        <v>0</v>
      </c>
      <c r="I302" s="168">
        <v>0</v>
      </c>
      <c r="J302" s="168">
        <v>0</v>
      </c>
      <c r="K302" s="148"/>
      <c r="L302" s="148"/>
      <c r="M302" s="171"/>
      <c r="N302" s="148"/>
      <c r="O302" s="148"/>
      <c r="P302" s="173"/>
      <c r="Q302" s="148"/>
      <c r="R302" s="148"/>
      <c r="S302" s="171"/>
      <c r="T302" s="148"/>
      <c r="U302" s="148"/>
      <c r="V302" s="171"/>
      <c r="W302" s="148"/>
      <c r="X302" s="148"/>
      <c r="Y302" s="171"/>
      <c r="Z302" s="148"/>
      <c r="AA302" s="151"/>
      <c r="AB302" s="172"/>
      <c r="AC302" s="171"/>
      <c r="AD302" s="173"/>
      <c r="AE302" s="148"/>
      <c r="AF302" s="151"/>
      <c r="AG302" s="172"/>
      <c r="AH302" s="177"/>
      <c r="AI302" s="173"/>
      <c r="AJ302" s="148"/>
      <c r="AK302" s="151"/>
      <c r="AL302" s="172"/>
      <c r="AM302" s="177"/>
      <c r="AN302" s="173"/>
      <c r="AO302" s="178"/>
      <c r="AP302" s="148"/>
      <c r="AQ302" s="148"/>
      <c r="AR302" s="148"/>
      <c r="AS302" s="149"/>
      <c r="AT302" s="172"/>
      <c r="AU302" s="177"/>
      <c r="AV302" s="173"/>
      <c r="AW302" s="148"/>
      <c r="AX302" s="150"/>
      <c r="AY302" s="173"/>
      <c r="AZ302" s="352"/>
    </row>
    <row r="303" spans="1:52" ht="64.5" customHeight="1">
      <c r="A303" s="346"/>
      <c r="B303" s="349"/>
      <c r="C303" s="349"/>
      <c r="D303" s="179" t="s">
        <v>2</v>
      </c>
      <c r="E303" s="147">
        <f t="shared" si="585"/>
        <v>0</v>
      </c>
      <c r="F303" s="147">
        <f t="shared" si="509"/>
        <v>0</v>
      </c>
      <c r="G303" s="180"/>
      <c r="H303" s="168">
        <v>0</v>
      </c>
      <c r="I303" s="168">
        <v>0</v>
      </c>
      <c r="J303" s="168">
        <v>0</v>
      </c>
      <c r="K303" s="153"/>
      <c r="L303" s="153"/>
      <c r="M303" s="154"/>
      <c r="N303" s="153"/>
      <c r="O303" s="153"/>
      <c r="P303" s="181"/>
      <c r="Q303" s="153"/>
      <c r="R303" s="153"/>
      <c r="S303" s="154"/>
      <c r="T303" s="153"/>
      <c r="U303" s="153"/>
      <c r="V303" s="154"/>
      <c r="W303" s="153"/>
      <c r="X303" s="153"/>
      <c r="Y303" s="154"/>
      <c r="Z303" s="153"/>
      <c r="AA303" s="157"/>
      <c r="AB303" s="158"/>
      <c r="AC303" s="154"/>
      <c r="AD303" s="181"/>
      <c r="AE303" s="153"/>
      <c r="AF303" s="157"/>
      <c r="AG303" s="158"/>
      <c r="AH303" s="182"/>
      <c r="AI303" s="181"/>
      <c r="AJ303" s="153"/>
      <c r="AK303" s="157"/>
      <c r="AL303" s="158"/>
      <c r="AM303" s="182"/>
      <c r="AN303" s="181"/>
      <c r="AO303" s="160"/>
      <c r="AP303" s="154"/>
      <c r="AQ303" s="154"/>
      <c r="AR303" s="153"/>
      <c r="AS303" s="155"/>
      <c r="AT303" s="158"/>
      <c r="AU303" s="182"/>
      <c r="AV303" s="181"/>
      <c r="AW303" s="153"/>
      <c r="AX303" s="156"/>
      <c r="AY303" s="181"/>
      <c r="AZ303" s="352"/>
    </row>
    <row r="304" spans="1:52" ht="21.75" customHeight="1">
      <c r="A304" s="346"/>
      <c r="B304" s="349"/>
      <c r="C304" s="349"/>
      <c r="D304" s="296" t="s">
        <v>284</v>
      </c>
      <c r="E304" s="147">
        <v>269.2</v>
      </c>
      <c r="F304" s="147">
        <f t="shared" si="509"/>
        <v>0</v>
      </c>
      <c r="G304" s="180"/>
      <c r="H304" s="168">
        <v>0</v>
      </c>
      <c r="I304" s="168">
        <v>0</v>
      </c>
      <c r="J304" s="168">
        <v>0</v>
      </c>
      <c r="K304" s="153"/>
      <c r="L304" s="153"/>
      <c r="M304" s="154"/>
      <c r="N304" s="153"/>
      <c r="O304" s="153"/>
      <c r="P304" s="181"/>
      <c r="Q304" s="153"/>
      <c r="R304" s="153"/>
      <c r="S304" s="154"/>
      <c r="T304" s="153"/>
      <c r="U304" s="153"/>
      <c r="V304" s="154"/>
      <c r="W304" s="153"/>
      <c r="X304" s="153"/>
      <c r="Y304" s="154"/>
      <c r="Z304" s="153"/>
      <c r="AA304" s="157"/>
      <c r="AB304" s="158"/>
      <c r="AC304" s="154"/>
      <c r="AD304" s="181"/>
      <c r="AE304" s="153"/>
      <c r="AF304" s="157"/>
      <c r="AG304" s="158"/>
      <c r="AH304" s="182"/>
      <c r="AI304" s="181"/>
      <c r="AJ304" s="153"/>
      <c r="AK304" s="157"/>
      <c r="AL304" s="158"/>
      <c r="AM304" s="182"/>
      <c r="AN304" s="181"/>
      <c r="AO304" s="153"/>
      <c r="AP304" s="182"/>
      <c r="AQ304" s="181"/>
      <c r="AR304" s="153"/>
      <c r="AS304" s="157"/>
      <c r="AT304" s="158"/>
      <c r="AU304" s="182"/>
      <c r="AV304" s="181"/>
      <c r="AW304" s="147">
        <v>269.2</v>
      </c>
      <c r="AX304" s="156"/>
      <c r="AY304" s="159"/>
      <c r="AZ304" s="352"/>
    </row>
    <row r="305" spans="1:52" ht="87.75" customHeight="1">
      <c r="A305" s="346"/>
      <c r="B305" s="349"/>
      <c r="C305" s="349"/>
      <c r="D305" s="296" t="s">
        <v>289</v>
      </c>
      <c r="E305" s="147"/>
      <c r="F305" s="147">
        <f t="shared" si="509"/>
        <v>0</v>
      </c>
      <c r="G305" s="152"/>
      <c r="H305" s="168">
        <v>0</v>
      </c>
      <c r="I305" s="168">
        <v>0</v>
      </c>
      <c r="J305" s="168">
        <v>0</v>
      </c>
      <c r="K305" s="162"/>
      <c r="L305" s="162"/>
      <c r="M305" s="161"/>
      <c r="N305" s="153"/>
      <c r="O305" s="153"/>
      <c r="P305" s="181"/>
      <c r="Q305" s="153"/>
      <c r="R305" s="153"/>
      <c r="S305" s="154"/>
      <c r="T305" s="153"/>
      <c r="U305" s="162"/>
      <c r="V305" s="161"/>
      <c r="W305" s="162"/>
      <c r="X305" s="162"/>
      <c r="Y305" s="161"/>
      <c r="Z305" s="162"/>
      <c r="AA305" s="164"/>
      <c r="AB305" s="165"/>
      <c r="AC305" s="161"/>
      <c r="AD305" s="167"/>
      <c r="AE305" s="162"/>
      <c r="AF305" s="164"/>
      <c r="AG305" s="165"/>
      <c r="AH305" s="185"/>
      <c r="AI305" s="167"/>
      <c r="AJ305" s="162"/>
      <c r="AK305" s="164"/>
      <c r="AL305" s="165"/>
      <c r="AM305" s="185"/>
      <c r="AN305" s="167"/>
      <c r="AO305" s="162"/>
      <c r="AP305" s="185"/>
      <c r="AQ305" s="167"/>
      <c r="AR305" s="162"/>
      <c r="AS305" s="166"/>
      <c r="AT305" s="165"/>
      <c r="AU305" s="185"/>
      <c r="AV305" s="167"/>
      <c r="AW305" s="153"/>
      <c r="AX305" s="163"/>
      <c r="AY305" s="167"/>
      <c r="AZ305" s="352"/>
    </row>
    <row r="306" spans="1:52" ht="21.75" customHeight="1">
      <c r="A306" s="346"/>
      <c r="B306" s="349"/>
      <c r="C306" s="349"/>
      <c r="D306" s="296" t="s">
        <v>285</v>
      </c>
      <c r="E306" s="147">
        <f t="shared" si="585"/>
        <v>0</v>
      </c>
      <c r="F306" s="147">
        <f t="shared" si="509"/>
        <v>0</v>
      </c>
      <c r="G306" s="152"/>
      <c r="H306" s="168">
        <v>0</v>
      </c>
      <c r="I306" s="168">
        <v>0</v>
      </c>
      <c r="J306" s="168">
        <v>0</v>
      </c>
      <c r="K306" s="162"/>
      <c r="L306" s="162"/>
      <c r="M306" s="161"/>
      <c r="N306" s="162"/>
      <c r="O306" s="162"/>
      <c r="P306" s="167"/>
      <c r="Q306" s="162"/>
      <c r="R306" s="162"/>
      <c r="S306" s="161"/>
      <c r="T306" s="162"/>
      <c r="U306" s="162"/>
      <c r="V306" s="161"/>
      <c r="W306" s="162"/>
      <c r="X306" s="162"/>
      <c r="Y306" s="161"/>
      <c r="Z306" s="162"/>
      <c r="AA306" s="164"/>
      <c r="AB306" s="165"/>
      <c r="AC306" s="161"/>
      <c r="AD306" s="167"/>
      <c r="AE306" s="162"/>
      <c r="AF306" s="164"/>
      <c r="AG306" s="165"/>
      <c r="AH306" s="185"/>
      <c r="AI306" s="167"/>
      <c r="AJ306" s="162"/>
      <c r="AK306" s="164"/>
      <c r="AL306" s="165"/>
      <c r="AM306" s="185"/>
      <c r="AN306" s="167"/>
      <c r="AO306" s="162"/>
      <c r="AP306" s="185"/>
      <c r="AQ306" s="167"/>
      <c r="AR306" s="162"/>
      <c r="AS306" s="166"/>
      <c r="AT306" s="165"/>
      <c r="AU306" s="185"/>
      <c r="AV306" s="167"/>
      <c r="AW306" s="162"/>
      <c r="AX306" s="163"/>
      <c r="AY306" s="167"/>
      <c r="AZ306" s="352"/>
    </row>
    <row r="307" spans="1:52" ht="33.75" customHeight="1">
      <c r="A307" s="347"/>
      <c r="B307" s="350"/>
      <c r="C307" s="350"/>
      <c r="D307" s="169" t="s">
        <v>43</v>
      </c>
      <c r="E307" s="147">
        <f t="shared" si="585"/>
        <v>0</v>
      </c>
      <c r="F307" s="147">
        <f t="shared" si="509"/>
        <v>0</v>
      </c>
      <c r="G307" s="170"/>
      <c r="H307" s="168">
        <v>0</v>
      </c>
      <c r="I307" s="168">
        <v>0</v>
      </c>
      <c r="J307" s="168">
        <v>0</v>
      </c>
      <c r="K307" s="148"/>
      <c r="L307" s="148"/>
      <c r="M307" s="171"/>
      <c r="N307" s="148"/>
      <c r="O307" s="148"/>
      <c r="P307" s="173"/>
      <c r="Q307" s="148"/>
      <c r="R307" s="148"/>
      <c r="S307" s="171"/>
      <c r="T307" s="148"/>
      <c r="U307" s="148"/>
      <c r="V307" s="171"/>
      <c r="W307" s="148"/>
      <c r="X307" s="148"/>
      <c r="Y307" s="171"/>
      <c r="Z307" s="148"/>
      <c r="AA307" s="151"/>
      <c r="AB307" s="172"/>
      <c r="AC307" s="171"/>
      <c r="AD307" s="173"/>
      <c r="AE307" s="148"/>
      <c r="AF307" s="151"/>
      <c r="AG307" s="172"/>
      <c r="AH307" s="177"/>
      <c r="AI307" s="173"/>
      <c r="AJ307" s="148"/>
      <c r="AK307" s="151"/>
      <c r="AL307" s="172"/>
      <c r="AM307" s="177"/>
      <c r="AN307" s="173"/>
      <c r="AO307" s="148"/>
      <c r="AP307" s="177"/>
      <c r="AQ307" s="173"/>
      <c r="AR307" s="148"/>
      <c r="AS307" s="149"/>
      <c r="AT307" s="172"/>
      <c r="AU307" s="177"/>
      <c r="AV307" s="173"/>
      <c r="AW307" s="148"/>
      <c r="AX307" s="148"/>
      <c r="AY307" s="173"/>
      <c r="AZ307" s="353"/>
    </row>
    <row r="308" spans="1:52" ht="18.75" customHeight="1">
      <c r="A308" s="345" t="s">
        <v>346</v>
      </c>
      <c r="B308" s="348" t="s">
        <v>411</v>
      </c>
      <c r="C308" s="348" t="s">
        <v>307</v>
      </c>
      <c r="D308" s="174" t="s">
        <v>41</v>
      </c>
      <c r="E308" s="147">
        <f>E309+E310+E311</f>
        <v>99.94</v>
      </c>
      <c r="F308" s="147">
        <f t="shared" si="509"/>
        <v>0</v>
      </c>
      <c r="G308" s="175">
        <f>F308/E308</f>
        <v>0</v>
      </c>
      <c r="H308" s="168">
        <v>0</v>
      </c>
      <c r="I308" s="168">
        <v>0</v>
      </c>
      <c r="J308" s="168">
        <v>0</v>
      </c>
      <c r="K308" s="168">
        <f t="shared" ref="K308:L308" si="586">K309+K310+K311+K313+K314</f>
        <v>0</v>
      </c>
      <c r="L308" s="168">
        <f t="shared" si="586"/>
        <v>0</v>
      </c>
      <c r="M308" s="168"/>
      <c r="N308" s="168"/>
      <c r="O308" s="168"/>
      <c r="P308" s="168"/>
      <c r="Q308" s="168">
        <f t="shared" ref="Q308:R308" si="587">Q309+Q310+Q311+Q313+Q314</f>
        <v>0</v>
      </c>
      <c r="R308" s="168">
        <f t="shared" si="587"/>
        <v>0</v>
      </c>
      <c r="S308" s="168"/>
      <c r="T308" s="168"/>
      <c r="U308" s="168">
        <f t="shared" ref="U308" si="588">U309+U310+U311+U313+U314</f>
        <v>0</v>
      </c>
      <c r="V308" s="168"/>
      <c r="W308" s="168">
        <f t="shared" ref="W308:X308" si="589">W309+W310+W311+W313+W314</f>
        <v>0</v>
      </c>
      <c r="X308" s="168">
        <f t="shared" si="589"/>
        <v>0</v>
      </c>
      <c r="Y308" s="168"/>
      <c r="Z308" s="168">
        <f t="shared" ref="Z308:AC308" si="590">Z309+Z310+Z311+Z313+Z314</f>
        <v>0</v>
      </c>
      <c r="AA308" s="168">
        <f t="shared" si="590"/>
        <v>0</v>
      </c>
      <c r="AB308" s="168">
        <f t="shared" si="590"/>
        <v>0</v>
      </c>
      <c r="AC308" s="168">
        <f t="shared" si="590"/>
        <v>0</v>
      </c>
      <c r="AD308" s="168"/>
      <c r="AE308" s="168">
        <f t="shared" ref="AE308:AH308" si="591">AE309+AE310+AE311+AE313+AE314</f>
        <v>0</v>
      </c>
      <c r="AF308" s="168">
        <f t="shared" si="591"/>
        <v>0</v>
      </c>
      <c r="AG308" s="168">
        <f t="shared" si="591"/>
        <v>0</v>
      </c>
      <c r="AH308" s="168">
        <f t="shared" si="591"/>
        <v>0</v>
      </c>
      <c r="AI308" s="168"/>
      <c r="AJ308" s="168">
        <f t="shared" ref="AJ308:AM308" si="592">AJ309+AJ310+AJ311+AJ313+AJ314</f>
        <v>0</v>
      </c>
      <c r="AK308" s="168">
        <f t="shared" si="592"/>
        <v>0</v>
      </c>
      <c r="AL308" s="168">
        <f t="shared" si="592"/>
        <v>0</v>
      </c>
      <c r="AM308" s="168">
        <f t="shared" si="592"/>
        <v>0</v>
      </c>
      <c r="AN308" s="168"/>
      <c r="AO308" s="168">
        <f t="shared" ref="AO308:AP308" si="593">AO309+AO310+AO311+AO313+AO314</f>
        <v>0</v>
      </c>
      <c r="AP308" s="168">
        <f t="shared" si="593"/>
        <v>0</v>
      </c>
      <c r="AQ308" s="168"/>
      <c r="AR308" s="168">
        <f t="shared" ref="AR308:AU308" si="594">AR309+AR310+AR311+AR313+AR314</f>
        <v>0</v>
      </c>
      <c r="AS308" s="168">
        <f t="shared" si="594"/>
        <v>0</v>
      </c>
      <c r="AT308" s="168">
        <f t="shared" si="594"/>
        <v>0</v>
      </c>
      <c r="AU308" s="168">
        <f t="shared" si="594"/>
        <v>0</v>
      </c>
      <c r="AV308" s="168"/>
      <c r="AW308" s="168">
        <f t="shared" ref="AW308:AX308" si="595">AW309+AW310+AW311+AW313+AW314</f>
        <v>99.94</v>
      </c>
      <c r="AX308" s="168">
        <f t="shared" si="595"/>
        <v>0</v>
      </c>
      <c r="AY308" s="168">
        <f>AX308/AW308*100</f>
        <v>0</v>
      </c>
      <c r="AZ308" s="351"/>
    </row>
    <row r="309" spans="1:52" ht="31.2">
      <c r="A309" s="346"/>
      <c r="B309" s="349"/>
      <c r="C309" s="349"/>
      <c r="D309" s="176" t="s">
        <v>37</v>
      </c>
      <c r="E309" s="147">
        <f t="shared" si="585"/>
        <v>0</v>
      </c>
      <c r="F309" s="147">
        <f t="shared" si="509"/>
        <v>0</v>
      </c>
      <c r="G309" s="170"/>
      <c r="H309" s="168">
        <v>0</v>
      </c>
      <c r="I309" s="168">
        <v>0</v>
      </c>
      <c r="J309" s="168">
        <v>0</v>
      </c>
      <c r="K309" s="148"/>
      <c r="L309" s="148"/>
      <c r="M309" s="171"/>
      <c r="N309" s="148"/>
      <c r="O309" s="148"/>
      <c r="P309" s="173"/>
      <c r="Q309" s="148"/>
      <c r="R309" s="148"/>
      <c r="S309" s="171"/>
      <c r="T309" s="148"/>
      <c r="U309" s="148"/>
      <c r="V309" s="171"/>
      <c r="W309" s="148"/>
      <c r="X309" s="148"/>
      <c r="Y309" s="171"/>
      <c r="Z309" s="148"/>
      <c r="AA309" s="151"/>
      <c r="AB309" s="172"/>
      <c r="AC309" s="171"/>
      <c r="AD309" s="173"/>
      <c r="AE309" s="148"/>
      <c r="AF309" s="151"/>
      <c r="AG309" s="172"/>
      <c r="AH309" s="177"/>
      <c r="AI309" s="173"/>
      <c r="AJ309" s="148"/>
      <c r="AK309" s="151"/>
      <c r="AL309" s="172"/>
      <c r="AM309" s="177"/>
      <c r="AN309" s="173"/>
      <c r="AO309" s="178"/>
      <c r="AP309" s="148"/>
      <c r="AQ309" s="148"/>
      <c r="AR309" s="148"/>
      <c r="AS309" s="149"/>
      <c r="AT309" s="172"/>
      <c r="AU309" s="177"/>
      <c r="AV309" s="173"/>
      <c r="AW309" s="148"/>
      <c r="AX309" s="150"/>
      <c r="AY309" s="173"/>
      <c r="AZ309" s="352"/>
    </row>
    <row r="310" spans="1:52" ht="64.5" customHeight="1">
      <c r="A310" s="346"/>
      <c r="B310" s="349"/>
      <c r="C310" s="349"/>
      <c r="D310" s="179" t="s">
        <v>2</v>
      </c>
      <c r="E310" s="147">
        <f t="shared" si="585"/>
        <v>0</v>
      </c>
      <c r="F310" s="147">
        <f t="shared" si="509"/>
        <v>0</v>
      </c>
      <c r="G310" s="180"/>
      <c r="H310" s="168">
        <v>0</v>
      </c>
      <c r="I310" s="168">
        <v>0</v>
      </c>
      <c r="J310" s="168">
        <v>0</v>
      </c>
      <c r="K310" s="153"/>
      <c r="L310" s="153"/>
      <c r="M310" s="154"/>
      <c r="N310" s="153"/>
      <c r="O310" s="153"/>
      <c r="P310" s="181"/>
      <c r="Q310" s="153"/>
      <c r="R310" s="153"/>
      <c r="S310" s="154"/>
      <c r="T310" s="153"/>
      <c r="U310" s="153"/>
      <c r="V310" s="154"/>
      <c r="W310" s="153"/>
      <c r="X310" s="153"/>
      <c r="Y310" s="154"/>
      <c r="Z310" s="153"/>
      <c r="AA310" s="157"/>
      <c r="AB310" s="158"/>
      <c r="AC310" s="154"/>
      <c r="AD310" s="181"/>
      <c r="AE310" s="153"/>
      <c r="AF310" s="157"/>
      <c r="AG310" s="158"/>
      <c r="AH310" s="182"/>
      <c r="AI310" s="181"/>
      <c r="AJ310" s="153"/>
      <c r="AK310" s="157"/>
      <c r="AL310" s="158"/>
      <c r="AM310" s="182"/>
      <c r="AN310" s="181"/>
      <c r="AO310" s="160"/>
      <c r="AP310" s="154"/>
      <c r="AQ310" s="154"/>
      <c r="AR310" s="153"/>
      <c r="AS310" s="155"/>
      <c r="AT310" s="158"/>
      <c r="AU310" s="182"/>
      <c r="AV310" s="181"/>
      <c r="AW310" s="153"/>
      <c r="AX310" s="156"/>
      <c r="AY310" s="181"/>
      <c r="AZ310" s="352"/>
    </row>
    <row r="311" spans="1:52" ht="21.75" customHeight="1">
      <c r="A311" s="346"/>
      <c r="B311" s="349"/>
      <c r="C311" s="349"/>
      <c r="D311" s="296" t="s">
        <v>284</v>
      </c>
      <c r="E311" s="147">
        <v>99.94</v>
      </c>
      <c r="F311" s="147">
        <f t="shared" si="509"/>
        <v>0</v>
      </c>
      <c r="G311" s="180"/>
      <c r="H311" s="168">
        <v>0</v>
      </c>
      <c r="I311" s="168">
        <v>0</v>
      </c>
      <c r="J311" s="168">
        <v>0</v>
      </c>
      <c r="K311" s="153"/>
      <c r="L311" s="153"/>
      <c r="M311" s="154"/>
      <c r="N311" s="153"/>
      <c r="O311" s="153"/>
      <c r="P311" s="181"/>
      <c r="Q311" s="153"/>
      <c r="R311" s="153"/>
      <c r="S311" s="154"/>
      <c r="T311" s="153"/>
      <c r="U311" s="153"/>
      <c r="V311" s="154"/>
      <c r="W311" s="153"/>
      <c r="X311" s="153"/>
      <c r="Y311" s="154"/>
      <c r="Z311" s="153"/>
      <c r="AA311" s="157"/>
      <c r="AB311" s="158"/>
      <c r="AC311" s="154"/>
      <c r="AD311" s="181"/>
      <c r="AE311" s="153"/>
      <c r="AF311" s="157"/>
      <c r="AG311" s="158"/>
      <c r="AH311" s="182"/>
      <c r="AI311" s="181"/>
      <c r="AJ311" s="153"/>
      <c r="AK311" s="157"/>
      <c r="AL311" s="158"/>
      <c r="AM311" s="182"/>
      <c r="AN311" s="181"/>
      <c r="AO311" s="153"/>
      <c r="AP311" s="182"/>
      <c r="AQ311" s="181"/>
      <c r="AR311" s="153"/>
      <c r="AS311" s="157"/>
      <c r="AT311" s="158"/>
      <c r="AU311" s="182"/>
      <c r="AV311" s="181"/>
      <c r="AW311" s="147">
        <v>99.94</v>
      </c>
      <c r="AX311" s="156"/>
      <c r="AY311" s="159"/>
      <c r="AZ311" s="352"/>
    </row>
    <row r="312" spans="1:52" ht="87.75" customHeight="1">
      <c r="A312" s="346"/>
      <c r="B312" s="349"/>
      <c r="C312" s="349"/>
      <c r="D312" s="296" t="s">
        <v>289</v>
      </c>
      <c r="E312" s="147"/>
      <c r="F312" s="147">
        <f t="shared" si="509"/>
        <v>0</v>
      </c>
      <c r="G312" s="152"/>
      <c r="H312" s="168">
        <v>0</v>
      </c>
      <c r="I312" s="168">
        <v>0</v>
      </c>
      <c r="J312" s="168">
        <v>0</v>
      </c>
      <c r="K312" s="162"/>
      <c r="L312" s="162"/>
      <c r="M312" s="161"/>
      <c r="N312" s="153"/>
      <c r="O312" s="153"/>
      <c r="P312" s="167"/>
      <c r="Q312" s="162"/>
      <c r="R312" s="162"/>
      <c r="S312" s="161"/>
      <c r="T312" s="162"/>
      <c r="U312" s="162"/>
      <c r="V312" s="161"/>
      <c r="W312" s="162"/>
      <c r="X312" s="162"/>
      <c r="Y312" s="161"/>
      <c r="Z312" s="162"/>
      <c r="AA312" s="164"/>
      <c r="AB312" s="165"/>
      <c r="AC312" s="161"/>
      <c r="AD312" s="167"/>
      <c r="AE312" s="162"/>
      <c r="AF312" s="164"/>
      <c r="AG312" s="165"/>
      <c r="AH312" s="185"/>
      <c r="AI312" s="167"/>
      <c r="AJ312" s="162"/>
      <c r="AK312" s="164"/>
      <c r="AL312" s="165"/>
      <c r="AM312" s="185"/>
      <c r="AN312" s="167"/>
      <c r="AO312" s="162"/>
      <c r="AP312" s="185"/>
      <c r="AQ312" s="167"/>
      <c r="AR312" s="162"/>
      <c r="AS312" s="166"/>
      <c r="AT312" s="165"/>
      <c r="AU312" s="185"/>
      <c r="AV312" s="167"/>
      <c r="AW312" s="153"/>
      <c r="AX312" s="163"/>
      <c r="AY312" s="167"/>
      <c r="AZ312" s="352"/>
    </row>
    <row r="313" spans="1:52" ht="21.75" customHeight="1">
      <c r="A313" s="346"/>
      <c r="B313" s="349"/>
      <c r="C313" s="349"/>
      <c r="D313" s="296" t="s">
        <v>285</v>
      </c>
      <c r="E313" s="147">
        <f t="shared" si="585"/>
        <v>0</v>
      </c>
      <c r="F313" s="147">
        <f t="shared" si="509"/>
        <v>0</v>
      </c>
      <c r="G313" s="152"/>
      <c r="H313" s="168">
        <v>0</v>
      </c>
      <c r="I313" s="168">
        <v>0</v>
      </c>
      <c r="J313" s="168">
        <v>0</v>
      </c>
      <c r="K313" s="162"/>
      <c r="L313" s="162"/>
      <c r="M313" s="161"/>
      <c r="N313" s="162"/>
      <c r="O313" s="162"/>
      <c r="P313" s="167"/>
      <c r="Q313" s="162"/>
      <c r="R313" s="162"/>
      <c r="S313" s="161"/>
      <c r="T313" s="162"/>
      <c r="U313" s="162"/>
      <c r="V313" s="161"/>
      <c r="W313" s="162"/>
      <c r="X313" s="162"/>
      <c r="Y313" s="161"/>
      <c r="Z313" s="162"/>
      <c r="AA313" s="164"/>
      <c r="AB313" s="165"/>
      <c r="AC313" s="161"/>
      <c r="AD313" s="167"/>
      <c r="AE313" s="162"/>
      <c r="AF313" s="164"/>
      <c r="AG313" s="165"/>
      <c r="AH313" s="185"/>
      <c r="AI313" s="167"/>
      <c r="AJ313" s="162"/>
      <c r="AK313" s="164"/>
      <c r="AL313" s="165"/>
      <c r="AM313" s="185"/>
      <c r="AN313" s="167"/>
      <c r="AO313" s="162"/>
      <c r="AP313" s="185"/>
      <c r="AQ313" s="167"/>
      <c r="AR313" s="162"/>
      <c r="AS313" s="166"/>
      <c r="AT313" s="165"/>
      <c r="AU313" s="185"/>
      <c r="AV313" s="167"/>
      <c r="AW313" s="162"/>
      <c r="AX313" s="163"/>
      <c r="AY313" s="167"/>
      <c r="AZ313" s="352"/>
    </row>
    <row r="314" spans="1:52" ht="33.75" customHeight="1">
      <c r="A314" s="347"/>
      <c r="B314" s="350"/>
      <c r="C314" s="350"/>
      <c r="D314" s="169" t="s">
        <v>43</v>
      </c>
      <c r="E314" s="147">
        <f t="shared" si="585"/>
        <v>0</v>
      </c>
      <c r="F314" s="147">
        <f t="shared" si="509"/>
        <v>0</v>
      </c>
      <c r="G314" s="170"/>
      <c r="H314" s="168">
        <v>0</v>
      </c>
      <c r="I314" s="168">
        <v>0</v>
      </c>
      <c r="J314" s="168">
        <v>0</v>
      </c>
      <c r="K314" s="148"/>
      <c r="L314" s="148"/>
      <c r="M314" s="171"/>
      <c r="N314" s="148"/>
      <c r="O314" s="148"/>
      <c r="P314" s="173"/>
      <c r="Q314" s="148"/>
      <c r="R314" s="148"/>
      <c r="S314" s="171"/>
      <c r="T314" s="148"/>
      <c r="U314" s="148"/>
      <c r="V314" s="171"/>
      <c r="W314" s="148"/>
      <c r="X314" s="148"/>
      <c r="Y314" s="171"/>
      <c r="Z314" s="148"/>
      <c r="AA314" s="151"/>
      <c r="AB314" s="172"/>
      <c r="AC314" s="171"/>
      <c r="AD314" s="173"/>
      <c r="AE314" s="148"/>
      <c r="AF314" s="151"/>
      <c r="AG314" s="172"/>
      <c r="AH314" s="177"/>
      <c r="AI314" s="173"/>
      <c r="AJ314" s="148"/>
      <c r="AK314" s="151"/>
      <c r="AL314" s="172"/>
      <c r="AM314" s="177"/>
      <c r="AN314" s="173"/>
      <c r="AO314" s="148"/>
      <c r="AP314" s="177"/>
      <c r="AQ314" s="173"/>
      <c r="AR314" s="148"/>
      <c r="AS314" s="149"/>
      <c r="AT314" s="172"/>
      <c r="AU314" s="177"/>
      <c r="AV314" s="173"/>
      <c r="AW314" s="148"/>
      <c r="AX314" s="148"/>
      <c r="AY314" s="173"/>
      <c r="AZ314" s="353"/>
    </row>
    <row r="315" spans="1:52" ht="18.75" customHeight="1">
      <c r="A315" s="345" t="s">
        <v>346</v>
      </c>
      <c r="B315" s="348" t="s">
        <v>412</v>
      </c>
      <c r="C315" s="348" t="s">
        <v>307</v>
      </c>
      <c r="D315" s="174" t="s">
        <v>41</v>
      </c>
      <c r="E315" s="147">
        <f>E316+E317+E318</f>
        <v>3621.9</v>
      </c>
      <c r="F315" s="147">
        <f t="shared" si="509"/>
        <v>3621.9</v>
      </c>
      <c r="G315" s="175">
        <f>F315/E315</f>
        <v>1</v>
      </c>
      <c r="H315" s="168">
        <v>0</v>
      </c>
      <c r="I315" s="168">
        <v>0</v>
      </c>
      <c r="J315" s="168">
        <v>0</v>
      </c>
      <c r="K315" s="168">
        <f t="shared" ref="K315:L315" si="596">K316+K317+K318+K320+K321</f>
        <v>277.24200000000002</v>
      </c>
      <c r="L315" s="168">
        <f t="shared" si="596"/>
        <v>277.24200000000002</v>
      </c>
      <c r="M315" s="168">
        <f>L315/K315*100</f>
        <v>100</v>
      </c>
      <c r="N315" s="168">
        <f>N316+N317+N318</f>
        <v>1491.796</v>
      </c>
      <c r="O315" s="168">
        <f>O316+O317+O318</f>
        <v>1491.796</v>
      </c>
      <c r="P315" s="168">
        <f>O315/N315*100</f>
        <v>100</v>
      </c>
      <c r="Q315" s="168">
        <f t="shared" ref="Q315:R315" si="597">Q316+Q317+Q318+Q320+Q321</f>
        <v>1182.848</v>
      </c>
      <c r="R315" s="168">
        <f t="shared" si="597"/>
        <v>1182.848</v>
      </c>
      <c r="S315" s="168">
        <f>R315/Q315*100</f>
        <v>100</v>
      </c>
      <c r="T315" s="168"/>
      <c r="U315" s="168">
        <f t="shared" ref="U315" si="598">U316+U317+U318+U320+U321</f>
        <v>0</v>
      </c>
      <c r="V315" s="168"/>
      <c r="W315" s="168">
        <f t="shared" ref="W315:X315" si="599">W316+W317+W318+W320+W321</f>
        <v>670.01400000000001</v>
      </c>
      <c r="X315" s="168">
        <f t="shared" si="599"/>
        <v>670.01400000000001</v>
      </c>
      <c r="Y315" s="168">
        <f>X315/W315*100</f>
        <v>100</v>
      </c>
      <c r="Z315" s="168">
        <f t="shared" ref="Z315:AC315" si="600">Z316+Z317+Z318+Z320+Z321</f>
        <v>0</v>
      </c>
      <c r="AA315" s="168">
        <f t="shared" si="600"/>
        <v>0</v>
      </c>
      <c r="AB315" s="168">
        <f t="shared" si="600"/>
        <v>0</v>
      </c>
      <c r="AC315" s="168">
        <f t="shared" si="600"/>
        <v>0</v>
      </c>
      <c r="AD315" s="168"/>
      <c r="AE315" s="168">
        <f t="shared" ref="AE315:AH315" si="601">AE316+AE317+AE318+AE320+AE321</f>
        <v>0</v>
      </c>
      <c r="AF315" s="168">
        <f t="shared" si="601"/>
        <v>0</v>
      </c>
      <c r="AG315" s="168">
        <f t="shared" si="601"/>
        <v>0</v>
      </c>
      <c r="AH315" s="168">
        <f t="shared" si="601"/>
        <v>0</v>
      </c>
      <c r="AI315" s="168"/>
      <c r="AJ315" s="168">
        <f t="shared" ref="AJ315:AM315" si="602">AJ316+AJ317+AJ318+AJ320+AJ321</f>
        <v>0</v>
      </c>
      <c r="AK315" s="168">
        <f t="shared" si="602"/>
        <v>0</v>
      </c>
      <c r="AL315" s="168">
        <f t="shared" si="602"/>
        <v>0</v>
      </c>
      <c r="AM315" s="168">
        <f t="shared" si="602"/>
        <v>0</v>
      </c>
      <c r="AN315" s="168"/>
      <c r="AO315" s="168">
        <f t="shared" ref="AO315:AP315" si="603">AO316+AO317+AO318+AO320+AO321</f>
        <v>0</v>
      </c>
      <c r="AP315" s="168">
        <f t="shared" si="603"/>
        <v>0</v>
      </c>
      <c r="AQ315" s="168"/>
      <c r="AR315" s="168">
        <f t="shared" ref="AR315:AU315" si="604">AR316+AR317+AR318+AR320+AR321</f>
        <v>0</v>
      </c>
      <c r="AS315" s="168">
        <f t="shared" si="604"/>
        <v>0</v>
      </c>
      <c r="AT315" s="168">
        <f t="shared" si="604"/>
        <v>0</v>
      </c>
      <c r="AU315" s="168">
        <f t="shared" si="604"/>
        <v>0</v>
      </c>
      <c r="AV315" s="168"/>
      <c r="AW315" s="168">
        <f t="shared" ref="AW315:AX315" si="605">AW316+AW317+AW318+AW320+AW321</f>
        <v>0</v>
      </c>
      <c r="AX315" s="168">
        <f t="shared" si="605"/>
        <v>0</v>
      </c>
      <c r="AY315" s="168"/>
      <c r="AZ315" s="351"/>
    </row>
    <row r="316" spans="1:52" ht="31.2">
      <c r="A316" s="346"/>
      <c r="B316" s="349"/>
      <c r="C316" s="349"/>
      <c r="D316" s="176" t="s">
        <v>37</v>
      </c>
      <c r="E316" s="147">
        <f t="shared" ref="E316:E317" si="606">H316+K316+N316+Q316+T316+W316+Z316+AE316+AJ316+AO316+AR316+AW316</f>
        <v>0</v>
      </c>
      <c r="F316" s="147">
        <f t="shared" si="509"/>
        <v>0</v>
      </c>
      <c r="G316" s="170"/>
      <c r="H316" s="168">
        <v>0</v>
      </c>
      <c r="I316" s="168">
        <v>0</v>
      </c>
      <c r="J316" s="168">
        <v>0</v>
      </c>
      <c r="K316" s="148"/>
      <c r="L316" s="148"/>
      <c r="M316" s="171"/>
      <c r="N316" s="148"/>
      <c r="O316" s="148"/>
      <c r="P316" s="173"/>
      <c r="Q316" s="148"/>
      <c r="R316" s="148"/>
      <c r="S316" s="171"/>
      <c r="T316" s="148"/>
      <c r="U316" s="148"/>
      <c r="V316" s="171"/>
      <c r="W316" s="148"/>
      <c r="X316" s="148"/>
      <c r="Y316" s="171"/>
      <c r="Z316" s="148"/>
      <c r="AA316" s="151"/>
      <c r="AB316" s="172"/>
      <c r="AC316" s="171"/>
      <c r="AD316" s="173"/>
      <c r="AE316" s="148"/>
      <c r="AF316" s="151"/>
      <c r="AG316" s="172"/>
      <c r="AH316" s="177"/>
      <c r="AI316" s="173"/>
      <c r="AJ316" s="148"/>
      <c r="AK316" s="151"/>
      <c r="AL316" s="172"/>
      <c r="AM316" s="177"/>
      <c r="AN316" s="173"/>
      <c r="AO316" s="178"/>
      <c r="AP316" s="148"/>
      <c r="AQ316" s="148"/>
      <c r="AR316" s="148"/>
      <c r="AS316" s="149"/>
      <c r="AT316" s="172"/>
      <c r="AU316" s="177"/>
      <c r="AV316" s="173"/>
      <c r="AW316" s="148"/>
      <c r="AX316" s="150"/>
      <c r="AY316" s="173"/>
      <c r="AZ316" s="352"/>
    </row>
    <row r="317" spans="1:52" ht="64.5" customHeight="1">
      <c r="A317" s="346"/>
      <c r="B317" s="349"/>
      <c r="C317" s="349"/>
      <c r="D317" s="179" t="s">
        <v>2</v>
      </c>
      <c r="E317" s="147">
        <f t="shared" si="606"/>
        <v>0</v>
      </c>
      <c r="F317" s="147">
        <f t="shared" si="509"/>
        <v>0</v>
      </c>
      <c r="G317" s="180"/>
      <c r="H317" s="168">
        <v>0</v>
      </c>
      <c r="I317" s="168">
        <v>0</v>
      </c>
      <c r="J317" s="168">
        <v>0</v>
      </c>
      <c r="K317" s="153"/>
      <c r="L317" s="153"/>
      <c r="M317" s="154"/>
      <c r="N317" s="153"/>
      <c r="O317" s="153"/>
      <c r="P317" s="181"/>
      <c r="Q317" s="153"/>
      <c r="R317" s="153"/>
      <c r="S317" s="154"/>
      <c r="T317" s="153"/>
      <c r="U317" s="153"/>
      <c r="V317" s="154"/>
      <c r="W317" s="153"/>
      <c r="X317" s="153"/>
      <c r="Y317" s="154"/>
      <c r="Z317" s="153"/>
      <c r="AA317" s="157"/>
      <c r="AB317" s="158"/>
      <c r="AC317" s="154"/>
      <c r="AD317" s="181"/>
      <c r="AE317" s="153"/>
      <c r="AF317" s="157"/>
      <c r="AG317" s="158"/>
      <c r="AH317" s="182"/>
      <c r="AI317" s="181"/>
      <c r="AJ317" s="153"/>
      <c r="AK317" s="157"/>
      <c r="AL317" s="158"/>
      <c r="AM317" s="182"/>
      <c r="AN317" s="181"/>
      <c r="AO317" s="160"/>
      <c r="AP317" s="154"/>
      <c r="AQ317" s="154"/>
      <c r="AR317" s="153"/>
      <c r="AS317" s="155"/>
      <c r="AT317" s="158"/>
      <c r="AU317" s="182"/>
      <c r="AV317" s="181"/>
      <c r="AW317" s="153"/>
      <c r="AX317" s="156"/>
      <c r="AY317" s="181"/>
      <c r="AZ317" s="352"/>
    </row>
    <row r="318" spans="1:52" ht="21.75" customHeight="1">
      <c r="A318" s="346"/>
      <c r="B318" s="349"/>
      <c r="C318" s="349"/>
      <c r="D318" s="296" t="s">
        <v>284</v>
      </c>
      <c r="E318" s="147">
        <v>3621.9</v>
      </c>
      <c r="F318" s="147">
        <f t="shared" si="509"/>
        <v>3621.9</v>
      </c>
      <c r="G318" s="168">
        <f>F318/E318*100</f>
        <v>100</v>
      </c>
      <c r="H318" s="168">
        <v>0</v>
      </c>
      <c r="I318" s="168">
        <v>0</v>
      </c>
      <c r="J318" s="168">
        <v>0</v>
      </c>
      <c r="K318" s="153">
        <v>277.24200000000002</v>
      </c>
      <c r="L318" s="153">
        <v>277.24200000000002</v>
      </c>
      <c r="M318" s="168">
        <f>L318/K318*100</f>
        <v>100</v>
      </c>
      <c r="N318" s="153">
        <v>1491.796</v>
      </c>
      <c r="O318" s="153">
        <v>1491.796</v>
      </c>
      <c r="P318" s="168">
        <f>O318/N318*100</f>
        <v>100</v>
      </c>
      <c r="Q318" s="153">
        <v>1182.848</v>
      </c>
      <c r="R318" s="153">
        <v>1182.848</v>
      </c>
      <c r="S318" s="168">
        <f>R318/Q318*100</f>
        <v>100</v>
      </c>
      <c r="T318" s="153"/>
      <c r="U318" s="153"/>
      <c r="V318" s="154"/>
      <c r="W318" s="153">
        <v>670.01400000000001</v>
      </c>
      <c r="X318" s="153">
        <v>670.01400000000001</v>
      </c>
      <c r="Y318" s="168">
        <f>X318/W318*100</f>
        <v>100</v>
      </c>
      <c r="Z318" s="153"/>
      <c r="AA318" s="157"/>
      <c r="AB318" s="158"/>
      <c r="AC318" s="154"/>
      <c r="AD318" s="181"/>
      <c r="AE318" s="153"/>
      <c r="AF318" s="157"/>
      <c r="AG318" s="158"/>
      <c r="AH318" s="182"/>
      <c r="AI318" s="181"/>
      <c r="AJ318" s="153"/>
      <c r="AK318" s="157"/>
      <c r="AL318" s="158"/>
      <c r="AM318" s="182"/>
      <c r="AN318" s="181"/>
      <c r="AO318" s="153"/>
      <c r="AP318" s="182"/>
      <c r="AQ318" s="181"/>
      <c r="AR318" s="153"/>
      <c r="AS318" s="157"/>
      <c r="AT318" s="158"/>
      <c r="AU318" s="182"/>
      <c r="AV318" s="181"/>
      <c r="AW318" s="153"/>
      <c r="AX318" s="156"/>
      <c r="AY318" s="159"/>
      <c r="AZ318" s="352"/>
    </row>
    <row r="319" spans="1:52" ht="87.75" customHeight="1">
      <c r="A319" s="346"/>
      <c r="B319" s="349"/>
      <c r="C319" s="349"/>
      <c r="D319" s="296" t="s">
        <v>289</v>
      </c>
      <c r="E319" s="147"/>
      <c r="F319" s="147">
        <f t="shared" si="509"/>
        <v>0</v>
      </c>
      <c r="G319" s="152"/>
      <c r="H319" s="168">
        <v>0</v>
      </c>
      <c r="I319" s="168">
        <v>0</v>
      </c>
      <c r="J319" s="168">
        <v>0</v>
      </c>
      <c r="K319" s="162"/>
      <c r="L319" s="162"/>
      <c r="M319" s="161"/>
      <c r="N319" s="153"/>
      <c r="O319" s="153"/>
      <c r="P319" s="167"/>
      <c r="Q319" s="162"/>
      <c r="R319" s="162"/>
      <c r="S319" s="161"/>
      <c r="T319" s="162"/>
      <c r="U319" s="162"/>
      <c r="V319" s="161"/>
      <c r="W319" s="162"/>
      <c r="X319" s="162"/>
      <c r="Y319" s="161"/>
      <c r="Z319" s="162"/>
      <c r="AA319" s="164"/>
      <c r="AB319" s="165"/>
      <c r="AC319" s="161"/>
      <c r="AD319" s="167"/>
      <c r="AE319" s="162"/>
      <c r="AF319" s="164"/>
      <c r="AG319" s="165"/>
      <c r="AH319" s="185"/>
      <c r="AI319" s="167"/>
      <c r="AJ319" s="162"/>
      <c r="AK319" s="164"/>
      <c r="AL319" s="165"/>
      <c r="AM319" s="185"/>
      <c r="AN319" s="167"/>
      <c r="AO319" s="162"/>
      <c r="AP319" s="185"/>
      <c r="AQ319" s="167"/>
      <c r="AR319" s="162"/>
      <c r="AS319" s="166"/>
      <c r="AT319" s="165"/>
      <c r="AU319" s="185"/>
      <c r="AV319" s="167"/>
      <c r="AW319" s="153"/>
      <c r="AX319" s="163"/>
      <c r="AY319" s="167"/>
      <c r="AZ319" s="352"/>
    </row>
    <row r="320" spans="1:52" ht="21.75" customHeight="1">
      <c r="A320" s="346"/>
      <c r="B320" s="349"/>
      <c r="C320" s="349"/>
      <c r="D320" s="296" t="s">
        <v>285</v>
      </c>
      <c r="E320" s="147">
        <f t="shared" ref="E320:E321" si="607">H320+K320+N320+Q320+T320+W320+Z320+AE320+AJ320+AO320+AR320+AW320</f>
        <v>0</v>
      </c>
      <c r="F320" s="147">
        <f t="shared" si="509"/>
        <v>0</v>
      </c>
      <c r="G320" s="152"/>
      <c r="H320" s="168">
        <v>0</v>
      </c>
      <c r="I320" s="168">
        <v>0</v>
      </c>
      <c r="J320" s="168">
        <v>0</v>
      </c>
      <c r="K320" s="162"/>
      <c r="L320" s="162"/>
      <c r="M320" s="161"/>
      <c r="N320" s="162"/>
      <c r="O320" s="162"/>
      <c r="P320" s="167"/>
      <c r="Q320" s="162"/>
      <c r="R320" s="162"/>
      <c r="S320" s="161"/>
      <c r="T320" s="162"/>
      <c r="U320" s="162"/>
      <c r="V320" s="161"/>
      <c r="W320" s="162"/>
      <c r="X320" s="162"/>
      <c r="Y320" s="161"/>
      <c r="Z320" s="162"/>
      <c r="AA320" s="164"/>
      <c r="AB320" s="165"/>
      <c r="AC320" s="161"/>
      <c r="AD320" s="167"/>
      <c r="AE320" s="162"/>
      <c r="AF320" s="164"/>
      <c r="AG320" s="165"/>
      <c r="AH320" s="185"/>
      <c r="AI320" s="167"/>
      <c r="AJ320" s="162"/>
      <c r="AK320" s="164"/>
      <c r="AL320" s="165"/>
      <c r="AM320" s="185"/>
      <c r="AN320" s="167"/>
      <c r="AO320" s="162"/>
      <c r="AP320" s="185"/>
      <c r="AQ320" s="167"/>
      <c r="AR320" s="162"/>
      <c r="AS320" s="166"/>
      <c r="AT320" s="165"/>
      <c r="AU320" s="185"/>
      <c r="AV320" s="167"/>
      <c r="AW320" s="162"/>
      <c r="AX320" s="163"/>
      <c r="AY320" s="167"/>
      <c r="AZ320" s="352"/>
    </row>
    <row r="321" spans="1:52" ht="33.75" customHeight="1">
      <c r="A321" s="347"/>
      <c r="B321" s="350"/>
      <c r="C321" s="350"/>
      <c r="D321" s="169" t="s">
        <v>43</v>
      </c>
      <c r="E321" s="147">
        <f t="shared" si="607"/>
        <v>0</v>
      </c>
      <c r="F321" s="147">
        <f t="shared" si="509"/>
        <v>0</v>
      </c>
      <c r="G321" s="170"/>
      <c r="H321" s="168">
        <v>0</v>
      </c>
      <c r="I321" s="168">
        <v>0</v>
      </c>
      <c r="J321" s="168">
        <v>0</v>
      </c>
      <c r="K321" s="148"/>
      <c r="L321" s="148"/>
      <c r="M321" s="171"/>
      <c r="N321" s="148"/>
      <c r="O321" s="148"/>
      <c r="P321" s="173"/>
      <c r="Q321" s="148"/>
      <c r="R321" s="148"/>
      <c r="S321" s="171"/>
      <c r="T321" s="148"/>
      <c r="U321" s="148"/>
      <c r="V321" s="171"/>
      <c r="W321" s="148"/>
      <c r="X321" s="148"/>
      <c r="Y321" s="171"/>
      <c r="Z321" s="148"/>
      <c r="AA321" s="151"/>
      <c r="AB321" s="172"/>
      <c r="AC321" s="171"/>
      <c r="AD321" s="173"/>
      <c r="AE321" s="148"/>
      <c r="AF321" s="151"/>
      <c r="AG321" s="172"/>
      <c r="AH321" s="177"/>
      <c r="AI321" s="173"/>
      <c r="AJ321" s="148"/>
      <c r="AK321" s="151"/>
      <c r="AL321" s="172"/>
      <c r="AM321" s="177"/>
      <c r="AN321" s="173"/>
      <c r="AO321" s="148"/>
      <c r="AP321" s="177"/>
      <c r="AQ321" s="173"/>
      <c r="AR321" s="148"/>
      <c r="AS321" s="149"/>
      <c r="AT321" s="172"/>
      <c r="AU321" s="177"/>
      <c r="AV321" s="173"/>
      <c r="AW321" s="148"/>
      <c r="AX321" s="148"/>
      <c r="AY321" s="173"/>
      <c r="AZ321" s="353"/>
    </row>
    <row r="322" spans="1:52" ht="18.75" customHeight="1">
      <c r="A322" s="345" t="s">
        <v>347</v>
      </c>
      <c r="B322" s="348" t="s">
        <v>403</v>
      </c>
      <c r="C322" s="348" t="s">
        <v>307</v>
      </c>
      <c r="D322" s="174" t="s">
        <v>41</v>
      </c>
      <c r="E322" s="147">
        <f>E323+E324+E325</f>
        <v>8278.3596799999996</v>
      </c>
      <c r="F322" s="147">
        <f t="shared" si="509"/>
        <v>74.900000000000006</v>
      </c>
      <c r="G322" s="175">
        <f>F322/E322</f>
        <v>9.047686123248997E-3</v>
      </c>
      <c r="H322" s="168">
        <v>0</v>
      </c>
      <c r="I322" s="168">
        <v>0</v>
      </c>
      <c r="J322" s="168">
        <v>0</v>
      </c>
      <c r="K322" s="168">
        <f t="shared" ref="K322:L322" si="608">K323+K324+K325+K327+K328</f>
        <v>0</v>
      </c>
      <c r="L322" s="168">
        <f t="shared" si="608"/>
        <v>0</v>
      </c>
      <c r="M322" s="168"/>
      <c r="N322" s="168"/>
      <c r="O322" s="168"/>
      <c r="P322" s="168"/>
      <c r="Q322" s="168">
        <f t="shared" ref="Q322:R322" si="609">Q323+Q324+Q325+Q327+Q328</f>
        <v>0</v>
      </c>
      <c r="R322" s="168">
        <f t="shared" si="609"/>
        <v>0</v>
      </c>
      <c r="S322" s="168">
        <v>0</v>
      </c>
      <c r="T322" s="168">
        <f t="shared" ref="T322:U322" si="610">T323+T324+T325+T327+T328</f>
        <v>0</v>
      </c>
      <c r="U322" s="168">
        <f t="shared" si="610"/>
        <v>0</v>
      </c>
      <c r="V322" s="168"/>
      <c r="W322" s="168">
        <f t="shared" ref="W322:X322" si="611">W323+W324+W325+W327+W328</f>
        <v>0</v>
      </c>
      <c r="X322" s="168">
        <f t="shared" si="611"/>
        <v>0</v>
      </c>
      <c r="Y322" s="168"/>
      <c r="Z322" s="168">
        <f t="shared" ref="Z322:AC322" si="612">Z323+Z324+Z325+Z327+Z328</f>
        <v>0</v>
      </c>
      <c r="AA322" s="168">
        <f t="shared" si="612"/>
        <v>0</v>
      </c>
      <c r="AB322" s="168">
        <f t="shared" si="612"/>
        <v>0</v>
      </c>
      <c r="AC322" s="168">
        <f t="shared" si="612"/>
        <v>0</v>
      </c>
      <c r="AD322" s="168"/>
      <c r="AE322" s="168">
        <f t="shared" ref="AE322:AH322" si="613">AE323+AE324+AE325+AE327+AE328</f>
        <v>0</v>
      </c>
      <c r="AF322" s="168">
        <f t="shared" si="613"/>
        <v>0</v>
      </c>
      <c r="AG322" s="168">
        <f t="shared" si="613"/>
        <v>0</v>
      </c>
      <c r="AH322" s="168">
        <f t="shared" si="613"/>
        <v>0</v>
      </c>
      <c r="AI322" s="168"/>
      <c r="AJ322" s="168">
        <f t="shared" ref="AJ322:AM322" si="614">AJ323+AJ324+AJ325+AJ327+AJ328</f>
        <v>74.900000000000006</v>
      </c>
      <c r="AK322" s="168">
        <f t="shared" si="614"/>
        <v>0</v>
      </c>
      <c r="AL322" s="168">
        <f t="shared" si="614"/>
        <v>0</v>
      </c>
      <c r="AM322" s="219">
        <f t="shared" si="614"/>
        <v>74.900000000000006</v>
      </c>
      <c r="AN322" s="181">
        <f>AM322/AJ322</f>
        <v>1</v>
      </c>
      <c r="AO322" s="168">
        <f t="shared" ref="AO322:AP322" si="615">AO323+AO324+AO325+AO327+AO328</f>
        <v>0</v>
      </c>
      <c r="AP322" s="168">
        <f t="shared" si="615"/>
        <v>0</v>
      </c>
      <c r="AQ322" s="168"/>
      <c r="AR322" s="168">
        <f t="shared" ref="AR322:AU322" si="616">AR323+AR324+AR325+AR327+AR328</f>
        <v>0</v>
      </c>
      <c r="AS322" s="168">
        <f t="shared" si="616"/>
        <v>0</v>
      </c>
      <c r="AT322" s="168">
        <f t="shared" si="616"/>
        <v>0</v>
      </c>
      <c r="AU322" s="168">
        <f t="shared" si="616"/>
        <v>0</v>
      </c>
      <c r="AV322" s="168"/>
      <c r="AW322" s="168">
        <f t="shared" ref="AW322:AX322" si="617">AW323+AW324+AW325+AW327+AW328</f>
        <v>8203.4596799999999</v>
      </c>
      <c r="AX322" s="168">
        <f t="shared" si="617"/>
        <v>0</v>
      </c>
      <c r="AY322" s="168">
        <f>AX322/AW322*100</f>
        <v>0</v>
      </c>
      <c r="AZ322" s="351"/>
    </row>
    <row r="323" spans="1:52" ht="31.2">
      <c r="A323" s="346"/>
      <c r="B323" s="349"/>
      <c r="C323" s="349"/>
      <c r="D323" s="176" t="s">
        <v>37</v>
      </c>
      <c r="E323" s="147">
        <f t="shared" ref="E323:E328" si="618">H323+K323+N323+Q323+T323+W323+Z323+AE323+AJ323+AO323+AR323+AW323</f>
        <v>0</v>
      </c>
      <c r="F323" s="147">
        <f t="shared" si="509"/>
        <v>0</v>
      </c>
      <c r="G323" s="170"/>
      <c r="H323" s="168">
        <v>0</v>
      </c>
      <c r="I323" s="168">
        <v>0</v>
      </c>
      <c r="J323" s="168">
        <v>0</v>
      </c>
      <c r="K323" s="148"/>
      <c r="L323" s="148"/>
      <c r="M323" s="171"/>
      <c r="N323" s="148"/>
      <c r="O323" s="148"/>
      <c r="P323" s="173"/>
      <c r="Q323" s="148"/>
      <c r="R323" s="148"/>
      <c r="S323" s="171"/>
      <c r="T323" s="148"/>
      <c r="U323" s="148"/>
      <c r="V323" s="171"/>
      <c r="W323" s="148"/>
      <c r="X323" s="148"/>
      <c r="Y323" s="171"/>
      <c r="Z323" s="148"/>
      <c r="AA323" s="151"/>
      <c r="AB323" s="172"/>
      <c r="AC323" s="171"/>
      <c r="AD323" s="173"/>
      <c r="AE323" s="148"/>
      <c r="AF323" s="151"/>
      <c r="AG323" s="172"/>
      <c r="AH323" s="177"/>
      <c r="AI323" s="173"/>
      <c r="AJ323" s="148"/>
      <c r="AK323" s="151"/>
      <c r="AL323" s="172"/>
      <c r="AM323" s="285"/>
      <c r="AN323" s="173"/>
      <c r="AO323" s="178"/>
      <c r="AP323" s="148"/>
      <c r="AQ323" s="148"/>
      <c r="AR323" s="148"/>
      <c r="AS323" s="149"/>
      <c r="AT323" s="172"/>
      <c r="AU323" s="177"/>
      <c r="AV323" s="173"/>
      <c r="AW323" s="148"/>
      <c r="AX323" s="150"/>
      <c r="AY323" s="173"/>
      <c r="AZ323" s="352"/>
    </row>
    <row r="324" spans="1:52" ht="64.5" customHeight="1">
      <c r="A324" s="346"/>
      <c r="B324" s="349"/>
      <c r="C324" s="349"/>
      <c r="D324" s="179" t="s">
        <v>2</v>
      </c>
      <c r="E324" s="147">
        <f t="shared" si="618"/>
        <v>0</v>
      </c>
      <c r="F324" s="147">
        <f t="shared" ref="F324:F349" si="619">I324+L324+O324+R324+U324+X324+AC324+AH324+AM324+AP324+AU324+AX324</f>
        <v>0</v>
      </c>
      <c r="G324" s="180"/>
      <c r="H324" s="168">
        <v>0</v>
      </c>
      <c r="I324" s="168">
        <v>0</v>
      </c>
      <c r="J324" s="168">
        <v>0</v>
      </c>
      <c r="K324" s="153"/>
      <c r="L324" s="153"/>
      <c r="M324" s="154"/>
      <c r="N324" s="153"/>
      <c r="O324" s="153"/>
      <c r="P324" s="181"/>
      <c r="Q324" s="153"/>
      <c r="R324" s="153"/>
      <c r="S324" s="154"/>
      <c r="T324" s="153"/>
      <c r="U324" s="153"/>
      <c r="V324" s="154"/>
      <c r="W324" s="153"/>
      <c r="X324" s="153"/>
      <c r="Y324" s="154"/>
      <c r="Z324" s="153"/>
      <c r="AA324" s="157"/>
      <c r="AB324" s="158"/>
      <c r="AC324" s="154"/>
      <c r="AD324" s="181"/>
      <c r="AE324" s="153"/>
      <c r="AF324" s="157"/>
      <c r="AG324" s="158"/>
      <c r="AH324" s="182"/>
      <c r="AI324" s="181"/>
      <c r="AJ324" s="153"/>
      <c r="AK324" s="157"/>
      <c r="AL324" s="158"/>
      <c r="AM324" s="284"/>
      <c r="AN324" s="181"/>
      <c r="AO324" s="160"/>
      <c r="AP324" s="154"/>
      <c r="AQ324" s="154"/>
      <c r="AR324" s="153"/>
      <c r="AS324" s="155"/>
      <c r="AT324" s="158"/>
      <c r="AU324" s="182"/>
      <c r="AV324" s="181"/>
      <c r="AW324" s="153"/>
      <c r="AX324" s="156"/>
      <c r="AY324" s="181"/>
      <c r="AZ324" s="352"/>
    </row>
    <row r="325" spans="1:52" ht="21.75" customHeight="1">
      <c r="A325" s="346"/>
      <c r="B325" s="349"/>
      <c r="C325" s="349"/>
      <c r="D325" s="296" t="s">
        <v>284</v>
      </c>
      <c r="E325" s="147">
        <v>8278.3596799999996</v>
      </c>
      <c r="F325" s="147">
        <f t="shared" si="619"/>
        <v>74.900000000000006</v>
      </c>
      <c r="G325" s="180"/>
      <c r="H325" s="168">
        <v>0</v>
      </c>
      <c r="I325" s="168">
        <v>0</v>
      </c>
      <c r="J325" s="168">
        <v>0</v>
      </c>
      <c r="K325" s="153">
        <v>0</v>
      </c>
      <c r="L325" s="153">
        <v>0</v>
      </c>
      <c r="M325" s="154"/>
      <c r="N325" s="153"/>
      <c r="O325" s="153"/>
      <c r="P325" s="181"/>
      <c r="Q325" s="153"/>
      <c r="R325" s="153"/>
      <c r="S325" s="154"/>
      <c r="T325" s="153"/>
      <c r="U325" s="153"/>
      <c r="V325" s="154"/>
      <c r="W325" s="153"/>
      <c r="X325" s="153"/>
      <c r="Y325" s="154"/>
      <c r="Z325" s="153"/>
      <c r="AA325" s="157"/>
      <c r="AB325" s="158"/>
      <c r="AC325" s="154"/>
      <c r="AD325" s="181"/>
      <c r="AE325" s="153"/>
      <c r="AF325" s="157"/>
      <c r="AG325" s="158"/>
      <c r="AH325" s="182"/>
      <c r="AI325" s="181"/>
      <c r="AJ325" s="153">
        <v>74.900000000000006</v>
      </c>
      <c r="AK325" s="157"/>
      <c r="AL325" s="158"/>
      <c r="AM325" s="284">
        <v>74.900000000000006</v>
      </c>
      <c r="AN325" s="181">
        <f>AM325/AJ325</f>
        <v>1</v>
      </c>
      <c r="AO325" s="153"/>
      <c r="AP325" s="182"/>
      <c r="AQ325" s="181"/>
      <c r="AR325" s="153"/>
      <c r="AS325" s="157"/>
      <c r="AT325" s="158"/>
      <c r="AU325" s="182"/>
      <c r="AV325" s="181"/>
      <c r="AW325" s="147">
        <f>E325-AM325</f>
        <v>8203.4596799999999</v>
      </c>
      <c r="AX325" s="156"/>
      <c r="AY325" s="159"/>
      <c r="AZ325" s="352"/>
    </row>
    <row r="326" spans="1:52" ht="87.75" customHeight="1">
      <c r="A326" s="346"/>
      <c r="B326" s="349"/>
      <c r="C326" s="349"/>
      <c r="D326" s="296" t="s">
        <v>289</v>
      </c>
      <c r="E326" s="147">
        <f t="shared" si="618"/>
        <v>0</v>
      </c>
      <c r="F326" s="147">
        <f t="shared" si="619"/>
        <v>0</v>
      </c>
      <c r="G326" s="152"/>
      <c r="H326" s="168">
        <v>0</v>
      </c>
      <c r="I326" s="168">
        <v>0</v>
      </c>
      <c r="J326" s="168">
        <v>0</v>
      </c>
      <c r="K326" s="162"/>
      <c r="L326" s="162"/>
      <c r="M326" s="161"/>
      <c r="N326" s="162"/>
      <c r="O326" s="162"/>
      <c r="P326" s="167"/>
      <c r="Q326" s="162"/>
      <c r="R326" s="162"/>
      <c r="S326" s="161"/>
      <c r="T326" s="162"/>
      <c r="U326" s="162"/>
      <c r="V326" s="161"/>
      <c r="W326" s="162"/>
      <c r="X326" s="162"/>
      <c r="Y326" s="161"/>
      <c r="Z326" s="162"/>
      <c r="AA326" s="164"/>
      <c r="AB326" s="165"/>
      <c r="AC326" s="161"/>
      <c r="AD326" s="167"/>
      <c r="AE326" s="162"/>
      <c r="AF326" s="164"/>
      <c r="AG326" s="165"/>
      <c r="AH326" s="185"/>
      <c r="AI326" s="167"/>
      <c r="AJ326" s="162"/>
      <c r="AK326" s="164"/>
      <c r="AL326" s="165"/>
      <c r="AM326" s="185"/>
      <c r="AN326" s="167"/>
      <c r="AO326" s="162"/>
      <c r="AP326" s="185"/>
      <c r="AQ326" s="167"/>
      <c r="AR326" s="162"/>
      <c r="AS326" s="166"/>
      <c r="AT326" s="165"/>
      <c r="AU326" s="185"/>
      <c r="AV326" s="167"/>
      <c r="AW326" s="153"/>
      <c r="AX326" s="163"/>
      <c r="AY326" s="167"/>
      <c r="AZ326" s="352"/>
    </row>
    <row r="327" spans="1:52" ht="21.75" customHeight="1">
      <c r="A327" s="346"/>
      <c r="B327" s="349"/>
      <c r="C327" s="349"/>
      <c r="D327" s="296" t="s">
        <v>285</v>
      </c>
      <c r="E327" s="147">
        <f t="shared" si="618"/>
        <v>0</v>
      </c>
      <c r="F327" s="147">
        <f t="shared" si="619"/>
        <v>0</v>
      </c>
      <c r="G327" s="152"/>
      <c r="H327" s="168">
        <v>0</v>
      </c>
      <c r="I327" s="168">
        <v>0</v>
      </c>
      <c r="J327" s="168">
        <v>0</v>
      </c>
      <c r="K327" s="162"/>
      <c r="L327" s="162"/>
      <c r="M327" s="161"/>
      <c r="N327" s="162"/>
      <c r="O327" s="162"/>
      <c r="P327" s="167"/>
      <c r="Q327" s="162"/>
      <c r="R327" s="162"/>
      <c r="S327" s="161"/>
      <c r="T327" s="162"/>
      <c r="U327" s="162"/>
      <c r="V327" s="161"/>
      <c r="W327" s="162"/>
      <c r="X327" s="162"/>
      <c r="Y327" s="161"/>
      <c r="Z327" s="162"/>
      <c r="AA327" s="164"/>
      <c r="AB327" s="165"/>
      <c r="AC327" s="161"/>
      <c r="AD327" s="167"/>
      <c r="AE327" s="162"/>
      <c r="AF327" s="164"/>
      <c r="AG327" s="165"/>
      <c r="AH327" s="185"/>
      <c r="AI327" s="167"/>
      <c r="AJ327" s="162"/>
      <c r="AK327" s="164"/>
      <c r="AL327" s="165"/>
      <c r="AM327" s="185"/>
      <c r="AN327" s="167"/>
      <c r="AO327" s="162"/>
      <c r="AP327" s="185"/>
      <c r="AQ327" s="167"/>
      <c r="AR327" s="162"/>
      <c r="AS327" s="166"/>
      <c r="AT327" s="165"/>
      <c r="AU327" s="185"/>
      <c r="AV327" s="167"/>
      <c r="AW327" s="162"/>
      <c r="AX327" s="163"/>
      <c r="AY327" s="167"/>
      <c r="AZ327" s="352"/>
    </row>
    <row r="328" spans="1:52" ht="33.75" customHeight="1">
      <c r="A328" s="347"/>
      <c r="B328" s="350"/>
      <c r="C328" s="350"/>
      <c r="D328" s="169" t="s">
        <v>43</v>
      </c>
      <c r="E328" s="147">
        <f t="shared" si="618"/>
        <v>0</v>
      </c>
      <c r="F328" s="147">
        <f t="shared" si="619"/>
        <v>0</v>
      </c>
      <c r="G328" s="170"/>
      <c r="H328" s="168">
        <v>0</v>
      </c>
      <c r="I328" s="168">
        <v>0</v>
      </c>
      <c r="J328" s="168">
        <v>0</v>
      </c>
      <c r="K328" s="148"/>
      <c r="L328" s="148"/>
      <c r="M328" s="171"/>
      <c r="N328" s="148"/>
      <c r="O328" s="148"/>
      <c r="P328" s="173"/>
      <c r="Q328" s="148"/>
      <c r="R328" s="148"/>
      <c r="S328" s="171"/>
      <c r="T328" s="148"/>
      <c r="U328" s="148"/>
      <c r="V328" s="171"/>
      <c r="W328" s="148"/>
      <c r="X328" s="148"/>
      <c r="Y328" s="171"/>
      <c r="Z328" s="148"/>
      <c r="AA328" s="151"/>
      <c r="AB328" s="172"/>
      <c r="AC328" s="171"/>
      <c r="AD328" s="173"/>
      <c r="AE328" s="148"/>
      <c r="AF328" s="151"/>
      <c r="AG328" s="172"/>
      <c r="AH328" s="177"/>
      <c r="AI328" s="173"/>
      <c r="AJ328" s="148"/>
      <c r="AK328" s="151"/>
      <c r="AL328" s="172"/>
      <c r="AM328" s="177"/>
      <c r="AN328" s="173"/>
      <c r="AO328" s="148"/>
      <c r="AP328" s="177"/>
      <c r="AQ328" s="173"/>
      <c r="AR328" s="148"/>
      <c r="AS328" s="149"/>
      <c r="AT328" s="172"/>
      <c r="AU328" s="177"/>
      <c r="AV328" s="173"/>
      <c r="AW328" s="148"/>
      <c r="AX328" s="148"/>
      <c r="AY328" s="173"/>
      <c r="AZ328" s="353"/>
    </row>
    <row r="329" spans="1:52" ht="18.75" customHeight="1">
      <c r="A329" s="345" t="s">
        <v>347</v>
      </c>
      <c r="B329" s="348" t="s">
        <v>404</v>
      </c>
      <c r="C329" s="348" t="s">
        <v>307</v>
      </c>
      <c r="D329" s="174" t="s">
        <v>41</v>
      </c>
      <c r="E329" s="147">
        <f>E330+E331+E332</f>
        <v>3580.0875000000001</v>
      </c>
      <c r="F329" s="147">
        <f t="shared" si="619"/>
        <v>3492.9265</v>
      </c>
      <c r="G329" s="175">
        <f>F329/E329</f>
        <v>0.97565394700548513</v>
      </c>
      <c r="H329" s="168">
        <v>0</v>
      </c>
      <c r="I329" s="168">
        <v>0</v>
      </c>
      <c r="J329" s="168">
        <v>0</v>
      </c>
      <c r="K329" s="168">
        <f t="shared" ref="K329:L329" si="620">K330+K331+K332+K334+K335</f>
        <v>0</v>
      </c>
      <c r="L329" s="168">
        <f t="shared" si="620"/>
        <v>0</v>
      </c>
      <c r="M329" s="168"/>
      <c r="N329" s="168"/>
      <c r="O329" s="168"/>
      <c r="P329" s="168"/>
      <c r="Q329" s="168">
        <f t="shared" ref="Q329:R329" si="621">Q330+Q331+Q332+Q334+Q335</f>
        <v>1104.587</v>
      </c>
      <c r="R329" s="168">
        <f t="shared" si="621"/>
        <v>1104.587</v>
      </c>
      <c r="S329" s="168">
        <f>R329/Q329*100</f>
        <v>100</v>
      </c>
      <c r="T329" s="168">
        <f t="shared" ref="T329:U329" si="622">T330+T331+T332+T334+T335</f>
        <v>0</v>
      </c>
      <c r="U329" s="168">
        <f t="shared" si="622"/>
        <v>0</v>
      </c>
      <c r="V329" s="168"/>
      <c r="W329" s="168">
        <f t="shared" ref="W329:X329" si="623">W330+W331+W332+W334+W335</f>
        <v>0</v>
      </c>
      <c r="X329" s="168">
        <f t="shared" si="623"/>
        <v>0</v>
      </c>
      <c r="Y329" s="168"/>
      <c r="Z329" s="168">
        <f t="shared" ref="Z329:AC329" si="624">Z330+Z331+Z332+Z334+Z335</f>
        <v>2270.8969999999999</v>
      </c>
      <c r="AA329" s="168">
        <f t="shared" si="624"/>
        <v>0</v>
      </c>
      <c r="AB329" s="168">
        <f t="shared" si="624"/>
        <v>0</v>
      </c>
      <c r="AC329" s="168">
        <f t="shared" si="624"/>
        <v>2270.8969999999999</v>
      </c>
      <c r="AD329" s="210">
        <f>AC329/Z329</f>
        <v>1</v>
      </c>
      <c r="AE329" s="168">
        <f t="shared" ref="AE329:AH329" si="625">AE330+AE331+AE332+AE334+AE335</f>
        <v>116.4425</v>
      </c>
      <c r="AF329" s="168">
        <f t="shared" si="625"/>
        <v>0</v>
      </c>
      <c r="AG329" s="168">
        <f t="shared" si="625"/>
        <v>0</v>
      </c>
      <c r="AH329" s="219">
        <f t="shared" si="625"/>
        <v>116.4425</v>
      </c>
      <c r="AI329" s="210">
        <f>AH329/AE329</f>
        <v>1</v>
      </c>
      <c r="AJ329" s="168">
        <f t="shared" ref="AJ329:AM329" si="626">AJ330+AJ331+AJ332+AJ334+AJ335</f>
        <v>1</v>
      </c>
      <c r="AK329" s="168">
        <f t="shared" si="626"/>
        <v>0</v>
      </c>
      <c r="AL329" s="168">
        <f t="shared" si="626"/>
        <v>0</v>
      </c>
      <c r="AM329" s="219">
        <f t="shared" si="626"/>
        <v>1</v>
      </c>
      <c r="AN329" s="210">
        <f>AM329/AJ329</f>
        <v>1</v>
      </c>
      <c r="AO329" s="168">
        <f t="shared" ref="AO329:AP329" si="627">AO330+AO331+AO332+AO334+AO335</f>
        <v>0</v>
      </c>
      <c r="AP329" s="168">
        <f t="shared" si="627"/>
        <v>0</v>
      </c>
      <c r="AQ329" s="168"/>
      <c r="AR329" s="168">
        <f t="shared" ref="AR329:AU329" si="628">AR330+AR331+AR332+AR334+AR335</f>
        <v>87.161000000000058</v>
      </c>
      <c r="AS329" s="168">
        <f t="shared" si="628"/>
        <v>0</v>
      </c>
      <c r="AT329" s="168">
        <f t="shared" si="628"/>
        <v>0</v>
      </c>
      <c r="AU329" s="168">
        <f t="shared" si="628"/>
        <v>0</v>
      </c>
      <c r="AV329" s="168"/>
      <c r="AW329" s="168">
        <f t="shared" ref="AW329:AX329" si="629">AW330+AW331+AW332+AW334+AW335</f>
        <v>0</v>
      </c>
      <c r="AX329" s="168">
        <f t="shared" si="629"/>
        <v>0</v>
      </c>
      <c r="AY329" s="168"/>
      <c r="AZ329" s="351"/>
    </row>
    <row r="330" spans="1:52" ht="31.2">
      <c r="A330" s="346"/>
      <c r="B330" s="349"/>
      <c r="C330" s="349"/>
      <c r="D330" s="176" t="s">
        <v>37</v>
      </c>
      <c r="E330" s="147">
        <f t="shared" ref="E330:E331" si="630">H330+K330+N330+Q330+T330+W330+Z330+AE330+AJ330+AO330+AR330+AW330</f>
        <v>0</v>
      </c>
      <c r="F330" s="147">
        <f t="shared" si="619"/>
        <v>0</v>
      </c>
      <c r="G330" s="170"/>
      <c r="H330" s="168">
        <v>0</v>
      </c>
      <c r="I330" s="168">
        <v>0</v>
      </c>
      <c r="J330" s="168">
        <v>0</v>
      </c>
      <c r="K330" s="148"/>
      <c r="L330" s="148"/>
      <c r="M330" s="171"/>
      <c r="N330" s="148"/>
      <c r="O330" s="148"/>
      <c r="P330" s="173"/>
      <c r="Q330" s="148"/>
      <c r="R330" s="148"/>
      <c r="S330" s="171"/>
      <c r="T330" s="148"/>
      <c r="U330" s="148"/>
      <c r="V330" s="171"/>
      <c r="W330" s="148"/>
      <c r="X330" s="148"/>
      <c r="Y330" s="171"/>
      <c r="Z330" s="148"/>
      <c r="AA330" s="151"/>
      <c r="AB330" s="172"/>
      <c r="AC330" s="171"/>
      <c r="AD330" s="173"/>
      <c r="AE330" s="148"/>
      <c r="AF330" s="151"/>
      <c r="AG330" s="172"/>
      <c r="AH330" s="285"/>
      <c r="AI330" s="173"/>
      <c r="AJ330" s="148"/>
      <c r="AK330" s="151"/>
      <c r="AL330" s="172"/>
      <c r="AM330" s="285"/>
      <c r="AN330" s="173"/>
      <c r="AO330" s="178"/>
      <c r="AP330" s="148"/>
      <c r="AQ330" s="148"/>
      <c r="AR330" s="148"/>
      <c r="AS330" s="149"/>
      <c r="AT330" s="172"/>
      <c r="AU330" s="177"/>
      <c r="AV330" s="173"/>
      <c r="AW330" s="148"/>
      <c r="AX330" s="150"/>
      <c r="AY330" s="173"/>
      <c r="AZ330" s="352"/>
    </row>
    <row r="331" spans="1:52" ht="64.5" customHeight="1">
      <c r="A331" s="346"/>
      <c r="B331" s="349"/>
      <c r="C331" s="349"/>
      <c r="D331" s="179" t="s">
        <v>2</v>
      </c>
      <c r="E331" s="147">
        <f t="shared" si="630"/>
        <v>0</v>
      </c>
      <c r="F331" s="147">
        <f t="shared" si="619"/>
        <v>0</v>
      </c>
      <c r="G331" s="180"/>
      <c r="H331" s="168">
        <v>0</v>
      </c>
      <c r="I331" s="168">
        <v>0</v>
      </c>
      <c r="J331" s="168">
        <v>0</v>
      </c>
      <c r="K331" s="153"/>
      <c r="L331" s="153"/>
      <c r="M331" s="154"/>
      <c r="N331" s="153"/>
      <c r="O331" s="153"/>
      <c r="P331" s="181"/>
      <c r="Q331" s="153"/>
      <c r="R331" s="153"/>
      <c r="S331" s="154"/>
      <c r="T331" s="153"/>
      <c r="U331" s="153"/>
      <c r="V331" s="154"/>
      <c r="W331" s="153"/>
      <c r="X331" s="153"/>
      <c r="Y331" s="154"/>
      <c r="Z331" s="153"/>
      <c r="AA331" s="157"/>
      <c r="AB331" s="158"/>
      <c r="AC331" s="154"/>
      <c r="AD331" s="181"/>
      <c r="AE331" s="153"/>
      <c r="AF331" s="157"/>
      <c r="AG331" s="158"/>
      <c r="AH331" s="284"/>
      <c r="AI331" s="181"/>
      <c r="AJ331" s="153"/>
      <c r="AK331" s="157"/>
      <c r="AL331" s="158"/>
      <c r="AM331" s="284"/>
      <c r="AN331" s="181"/>
      <c r="AO331" s="160"/>
      <c r="AP331" s="154"/>
      <c r="AQ331" s="154"/>
      <c r="AR331" s="153"/>
      <c r="AS331" s="155"/>
      <c r="AT331" s="158"/>
      <c r="AU331" s="182"/>
      <c r="AV331" s="181"/>
      <c r="AW331" s="153"/>
      <c r="AX331" s="156"/>
      <c r="AY331" s="181"/>
      <c r="AZ331" s="352"/>
    </row>
    <row r="332" spans="1:52" ht="21.75" customHeight="1">
      <c r="A332" s="346"/>
      <c r="B332" s="349"/>
      <c r="C332" s="349"/>
      <c r="D332" s="296" t="s">
        <v>284</v>
      </c>
      <c r="E332" s="147">
        <v>3580.0875000000001</v>
      </c>
      <c r="F332" s="147">
        <f t="shared" si="619"/>
        <v>3492.9265</v>
      </c>
      <c r="G332" s="168">
        <f>F332/E332*100</f>
        <v>97.565394700548509</v>
      </c>
      <c r="H332" s="168">
        <v>0</v>
      </c>
      <c r="I332" s="168">
        <v>0</v>
      </c>
      <c r="J332" s="168">
        <v>0</v>
      </c>
      <c r="K332" s="153">
        <v>0</v>
      </c>
      <c r="L332" s="153">
        <v>0</v>
      </c>
      <c r="M332" s="154"/>
      <c r="N332" s="153"/>
      <c r="O332" s="153"/>
      <c r="P332" s="181"/>
      <c r="Q332" s="153">
        <v>1104.587</v>
      </c>
      <c r="R332" s="153">
        <v>1104.587</v>
      </c>
      <c r="S332" s="168">
        <f>R332/Q332*100</f>
        <v>100</v>
      </c>
      <c r="T332" s="153"/>
      <c r="U332" s="153"/>
      <c r="V332" s="154"/>
      <c r="W332" s="153"/>
      <c r="X332" s="153"/>
      <c r="Y332" s="154"/>
      <c r="Z332" s="153">
        <v>2270.8969999999999</v>
      </c>
      <c r="AA332" s="157"/>
      <c r="AB332" s="158"/>
      <c r="AC332" s="267">
        <v>2270.8969999999999</v>
      </c>
      <c r="AD332" s="181">
        <f>AC332/Z332</f>
        <v>1</v>
      </c>
      <c r="AE332" s="153">
        <v>116.4425</v>
      </c>
      <c r="AF332" s="157"/>
      <c r="AG332" s="158"/>
      <c r="AH332" s="284">
        <v>116.4425</v>
      </c>
      <c r="AI332" s="181">
        <f>AH332/AE332</f>
        <v>1</v>
      </c>
      <c r="AJ332" s="153">
        <v>1</v>
      </c>
      <c r="AK332" s="157"/>
      <c r="AL332" s="158"/>
      <c r="AM332" s="284">
        <v>1</v>
      </c>
      <c r="AN332" s="181">
        <f>AM332/AJ332</f>
        <v>1</v>
      </c>
      <c r="AO332" s="153"/>
      <c r="AP332" s="182"/>
      <c r="AQ332" s="181"/>
      <c r="AR332" s="153">
        <f>E332-F332</f>
        <v>87.161000000000058</v>
      </c>
      <c r="AS332" s="157"/>
      <c r="AT332" s="158"/>
      <c r="AU332" s="182"/>
      <c r="AV332" s="181"/>
      <c r="AW332" s="153"/>
      <c r="AX332" s="156"/>
      <c r="AY332" s="159"/>
      <c r="AZ332" s="352"/>
    </row>
    <row r="333" spans="1:52" ht="87.75" customHeight="1">
      <c r="A333" s="346"/>
      <c r="B333" s="349"/>
      <c r="C333" s="349"/>
      <c r="D333" s="296" t="s">
        <v>289</v>
      </c>
      <c r="E333" s="147">
        <f t="shared" ref="E333:E335" si="631">H333+K333+N333+Q333+T333+W333+Z333+AE333+AJ333+AO333+AR333+AW333</f>
        <v>0</v>
      </c>
      <c r="F333" s="147">
        <f t="shared" si="619"/>
        <v>0</v>
      </c>
      <c r="G333" s="152"/>
      <c r="H333" s="168">
        <v>0</v>
      </c>
      <c r="I333" s="168">
        <v>0</v>
      </c>
      <c r="J333" s="168">
        <v>0</v>
      </c>
      <c r="K333" s="162"/>
      <c r="L333" s="162"/>
      <c r="M333" s="161"/>
      <c r="N333" s="162"/>
      <c r="O333" s="162"/>
      <c r="P333" s="167"/>
      <c r="Q333" s="162"/>
      <c r="R333" s="162"/>
      <c r="S333" s="161"/>
      <c r="T333" s="162"/>
      <c r="U333" s="162"/>
      <c r="V333" s="161"/>
      <c r="W333" s="162"/>
      <c r="X333" s="162"/>
      <c r="Y333" s="161"/>
      <c r="Z333" s="162"/>
      <c r="AA333" s="164"/>
      <c r="AB333" s="165"/>
      <c r="AC333" s="161"/>
      <c r="AD333" s="167"/>
      <c r="AE333" s="162"/>
      <c r="AF333" s="164"/>
      <c r="AG333" s="165"/>
      <c r="AH333" s="287"/>
      <c r="AI333" s="167"/>
      <c r="AJ333" s="162"/>
      <c r="AK333" s="164"/>
      <c r="AL333" s="165"/>
      <c r="AM333" s="185"/>
      <c r="AN333" s="167"/>
      <c r="AO333" s="162"/>
      <c r="AP333" s="185"/>
      <c r="AQ333" s="167"/>
      <c r="AR333" s="162"/>
      <c r="AS333" s="166"/>
      <c r="AT333" s="165"/>
      <c r="AU333" s="185"/>
      <c r="AV333" s="167"/>
      <c r="AW333" s="153"/>
      <c r="AX333" s="163"/>
      <c r="AY333" s="167"/>
      <c r="AZ333" s="352"/>
    </row>
    <row r="334" spans="1:52" ht="21.75" customHeight="1">
      <c r="A334" s="346"/>
      <c r="B334" s="349"/>
      <c r="C334" s="349"/>
      <c r="D334" s="296" t="s">
        <v>285</v>
      </c>
      <c r="E334" s="147">
        <f t="shared" si="631"/>
        <v>0</v>
      </c>
      <c r="F334" s="147">
        <f t="shared" si="619"/>
        <v>0</v>
      </c>
      <c r="G334" s="152"/>
      <c r="H334" s="168">
        <v>0</v>
      </c>
      <c r="I334" s="168">
        <v>0</v>
      </c>
      <c r="J334" s="168">
        <v>0</v>
      </c>
      <c r="K334" s="162"/>
      <c r="L334" s="162"/>
      <c r="M334" s="161"/>
      <c r="N334" s="162"/>
      <c r="O334" s="162"/>
      <c r="P334" s="167"/>
      <c r="Q334" s="162"/>
      <c r="R334" s="162"/>
      <c r="S334" s="161"/>
      <c r="T334" s="162"/>
      <c r="U334" s="162"/>
      <c r="V334" s="161"/>
      <c r="W334" s="162"/>
      <c r="X334" s="162"/>
      <c r="Y334" s="161"/>
      <c r="Z334" s="162"/>
      <c r="AA334" s="164"/>
      <c r="AB334" s="165"/>
      <c r="AC334" s="161"/>
      <c r="AD334" s="167"/>
      <c r="AE334" s="162"/>
      <c r="AF334" s="164"/>
      <c r="AG334" s="165"/>
      <c r="AH334" s="287"/>
      <c r="AI334" s="167"/>
      <c r="AJ334" s="162"/>
      <c r="AK334" s="164"/>
      <c r="AL334" s="165"/>
      <c r="AM334" s="185"/>
      <c r="AN334" s="167"/>
      <c r="AO334" s="162"/>
      <c r="AP334" s="185"/>
      <c r="AQ334" s="167"/>
      <c r="AR334" s="162"/>
      <c r="AS334" s="166"/>
      <c r="AT334" s="165"/>
      <c r="AU334" s="185"/>
      <c r="AV334" s="167"/>
      <c r="AW334" s="162"/>
      <c r="AX334" s="163"/>
      <c r="AY334" s="167"/>
      <c r="AZ334" s="352"/>
    </row>
    <row r="335" spans="1:52" ht="33.75" customHeight="1">
      <c r="A335" s="347"/>
      <c r="B335" s="350"/>
      <c r="C335" s="350"/>
      <c r="D335" s="169" t="s">
        <v>43</v>
      </c>
      <c r="E335" s="147">
        <f t="shared" si="631"/>
        <v>0</v>
      </c>
      <c r="F335" s="147">
        <f t="shared" si="619"/>
        <v>0</v>
      </c>
      <c r="G335" s="170"/>
      <c r="H335" s="168">
        <v>0</v>
      </c>
      <c r="I335" s="168">
        <v>0</v>
      </c>
      <c r="J335" s="168">
        <v>0</v>
      </c>
      <c r="K335" s="148"/>
      <c r="L335" s="148"/>
      <c r="M335" s="171"/>
      <c r="N335" s="148"/>
      <c r="O335" s="148"/>
      <c r="P335" s="173"/>
      <c r="Q335" s="148"/>
      <c r="R335" s="148"/>
      <c r="S335" s="171"/>
      <c r="T335" s="148"/>
      <c r="U335" s="148"/>
      <c r="V335" s="171"/>
      <c r="W335" s="148"/>
      <c r="X335" s="148"/>
      <c r="Y335" s="171"/>
      <c r="Z335" s="148"/>
      <c r="AA335" s="151"/>
      <c r="AB335" s="172"/>
      <c r="AC335" s="171"/>
      <c r="AD335" s="173"/>
      <c r="AE335" s="148"/>
      <c r="AF335" s="151"/>
      <c r="AG335" s="172"/>
      <c r="AH335" s="285"/>
      <c r="AI335" s="173"/>
      <c r="AJ335" s="148"/>
      <c r="AK335" s="151"/>
      <c r="AL335" s="172"/>
      <c r="AM335" s="177"/>
      <c r="AN335" s="173"/>
      <c r="AO335" s="148"/>
      <c r="AP335" s="177"/>
      <c r="AQ335" s="173"/>
      <c r="AR335" s="148"/>
      <c r="AS335" s="149"/>
      <c r="AT335" s="172"/>
      <c r="AU335" s="177"/>
      <c r="AV335" s="173"/>
      <c r="AW335" s="148"/>
      <c r="AX335" s="148"/>
      <c r="AY335" s="173"/>
      <c r="AZ335" s="353"/>
    </row>
    <row r="336" spans="1:52" ht="18.75" customHeight="1">
      <c r="A336" s="404" t="s">
        <v>413</v>
      </c>
      <c r="B336" s="405"/>
      <c r="C336" s="406"/>
      <c r="D336" s="174" t="s">
        <v>41</v>
      </c>
      <c r="E336" s="147">
        <f>E339+E338+E337</f>
        <v>86406.956210000004</v>
      </c>
      <c r="F336" s="147">
        <f t="shared" si="619"/>
        <v>31610.741460000001</v>
      </c>
      <c r="G336" s="175">
        <f>F336/E336</f>
        <v>0.36583560915135721</v>
      </c>
      <c r="H336" s="147">
        <f>H339+H338+H337</f>
        <v>43.790999999999997</v>
      </c>
      <c r="I336" s="147">
        <f>I339+I338+I337</f>
        <v>43.790999999999997</v>
      </c>
      <c r="J336" s="168">
        <f>I336/H336*100</f>
        <v>100</v>
      </c>
      <c r="K336" s="147">
        <f>K339+K338+K337</f>
        <v>4947.5170000000007</v>
      </c>
      <c r="L336" s="147">
        <f>L339+L338+L337</f>
        <v>4947.5170000000007</v>
      </c>
      <c r="M336" s="175">
        <f>L336/K336</f>
        <v>1</v>
      </c>
      <c r="N336" s="147">
        <f>N339+N338+N337</f>
        <v>3811.2273400000004</v>
      </c>
      <c r="O336" s="147">
        <f>O339+O338+O337</f>
        <v>3811.2276400000001</v>
      </c>
      <c r="P336" s="175">
        <f>O336/N336</f>
        <v>1.0000000787148005</v>
      </c>
      <c r="Q336" s="147">
        <f>Q339+Q338+Q337</f>
        <v>4786.4738600000001</v>
      </c>
      <c r="R336" s="147">
        <f>R339+R338+R337</f>
        <v>4786.4738600000001</v>
      </c>
      <c r="S336" s="175">
        <f>R336/Q336</f>
        <v>1</v>
      </c>
      <c r="T336" s="147">
        <f>T339+T338+T337</f>
        <v>703.00122999999996</v>
      </c>
      <c r="U336" s="147">
        <f>U339+U338+U337</f>
        <v>703.00122999999996</v>
      </c>
      <c r="V336" s="175">
        <f>U336/T336</f>
        <v>1</v>
      </c>
      <c r="W336" s="147">
        <f>W339+W338+W337</f>
        <v>3438.7987400000002</v>
      </c>
      <c r="X336" s="147">
        <f>X339+X338+X337</f>
        <v>3438.7987400000002</v>
      </c>
      <c r="Y336" s="175">
        <f>X336/W336</f>
        <v>1</v>
      </c>
      <c r="Z336" s="147">
        <f>Z339+Z338+Z337</f>
        <v>6330.1464700000006</v>
      </c>
      <c r="AA336" s="147">
        <f>AA339+AA338+AA337</f>
        <v>0</v>
      </c>
      <c r="AB336" s="175">
        <f>AA336/Z336</f>
        <v>0</v>
      </c>
      <c r="AC336" s="147">
        <f t="shared" ref="AC336" si="632">AC339+AC338+AC337</f>
        <v>6330.1464700000006</v>
      </c>
      <c r="AD336" s="175"/>
      <c r="AE336" s="147">
        <f>AE339+AE338+AE337</f>
        <v>2587.9774400000001</v>
      </c>
      <c r="AF336" s="147">
        <f>AF339+AF338+AF337</f>
        <v>0</v>
      </c>
      <c r="AG336" s="175">
        <f>AF336/AE336</f>
        <v>0</v>
      </c>
      <c r="AH336" s="147">
        <f t="shared" ref="AH336" si="633">AH339+AH338+AH337</f>
        <v>2587.9774400000001</v>
      </c>
      <c r="AI336" s="175"/>
      <c r="AJ336" s="147">
        <f>AJ339+AJ338+AJ337</f>
        <v>3785.2610000000004</v>
      </c>
      <c r="AK336" s="147">
        <f>AK339+AK338+AK337</f>
        <v>0</v>
      </c>
      <c r="AL336" s="175">
        <f>AK336/AJ336</f>
        <v>0</v>
      </c>
      <c r="AM336" s="147">
        <f t="shared" ref="AM336" si="634">AM339+AM338+AM337</f>
        <v>3785.2610000000004</v>
      </c>
      <c r="AN336" s="175"/>
      <c r="AO336" s="147">
        <f>AO339+AO338+AO337</f>
        <v>1176.5470800000001</v>
      </c>
      <c r="AP336" s="147">
        <f>AP339+AP338+AP337</f>
        <v>1176.5470800000001</v>
      </c>
      <c r="AQ336" s="175"/>
      <c r="AR336" s="147">
        <f>AR339+AR338+AR337</f>
        <v>3567.7031700000002</v>
      </c>
      <c r="AS336" s="147">
        <f>AS339+AS338+AS337</f>
        <v>0</v>
      </c>
      <c r="AT336" s="175">
        <f>AS336/AR336</f>
        <v>0</v>
      </c>
      <c r="AU336" s="147">
        <f t="shared" ref="AU336" si="635">AU339+AU338+AU337</f>
        <v>0</v>
      </c>
      <c r="AV336" s="175"/>
      <c r="AW336" s="147">
        <f>AW339+AW338+AW337</f>
        <v>51228.511580000006</v>
      </c>
      <c r="AX336" s="147">
        <f>AX339+AX338+AX337</f>
        <v>0</v>
      </c>
      <c r="AY336" s="175"/>
      <c r="AZ336" s="351"/>
    </row>
    <row r="337" spans="1:52" ht="31.2">
      <c r="A337" s="407"/>
      <c r="B337" s="408"/>
      <c r="C337" s="409"/>
      <c r="D337" s="176" t="s">
        <v>37</v>
      </c>
      <c r="E337" s="147">
        <f>E330+E323+E316+E309+E302+E295+E288+E281+E274+E267+E260+E253+E246+E239+E232+E225+E218+E211+E204+E197+E190+E183+E176+E169+E162</f>
        <v>0</v>
      </c>
      <c r="F337" s="147">
        <f t="shared" si="619"/>
        <v>0</v>
      </c>
      <c r="G337" s="170"/>
      <c r="H337" s="147">
        <f>H330+H323+H316+H309+H302+H295+H288+H281+H274+H267+H260+H253+H246+H239+H232+H225+H218+H211+H204+H197+H190+H183+H176+H169+H162</f>
        <v>0</v>
      </c>
      <c r="I337" s="147">
        <f>I330+I323+I316+I309+I302+I295+I288+I281+I274+I267+I260+I253+I246+I239+I232+I225+I218+I211+I204+I197+I190+I183+I176+I169+I162</f>
        <v>0</v>
      </c>
      <c r="J337" s="170"/>
      <c r="K337" s="147">
        <f>K330+K323+K316+K309+K302+K295+K288+K281+K274+K267+K260+K253+K246+K239+K232+K225+K218+K211+K204+K197+K190+K183+K176+K169+K162</f>
        <v>0</v>
      </c>
      <c r="L337" s="147">
        <f>L330+L323+L316+L309+L302+L295+L288+L281+L274+L267+L260+L253+L246+L239+L232+L225+L218+L211+L204+L197+L190+L183+L176+L169+L162</f>
        <v>0</v>
      </c>
      <c r="M337" s="170"/>
      <c r="N337" s="147">
        <f>N330+N323+N316+N309+N302+N295+N288+N281+N274+N267+N260+N253+N246+N239+N232+N225+N218+N211+N204+N197+N190+N183+N176+N169+N162</f>
        <v>0</v>
      </c>
      <c r="O337" s="147">
        <f>O330+O323+O316+O309+O302+O295+O288+O281+O274+O267+O260+O253+O246+O239+O232+O225+O218+O211+O204+O197+O190+O183+O176+O169+O162</f>
        <v>0</v>
      </c>
      <c r="P337" s="170"/>
      <c r="Q337" s="147">
        <f>Q330+Q323+Q316+Q309+Q302+Q295+Q288+Q281+Q274+Q267+Q260+Q253+Q246+Q239+Q232+Q225+Q218+Q211+Q204+Q197+Q190+Q183+Q176+Q169+Q162</f>
        <v>0</v>
      </c>
      <c r="R337" s="147">
        <f>R330+R323+R316+R309+R302+R295+R288+R281+R274+R267+R260+R253+R246+R239+R232+R225+R218+R211+R204+R197+R190+R183+R176+R169+R162</f>
        <v>0</v>
      </c>
      <c r="S337" s="170"/>
      <c r="T337" s="147">
        <f>T330+T323+T316+T309+T302+T295+T288+T281+T274+T267+T260+T253+T246+T239+T232+T225+T218+T211+T204+T197+T190+T183+T176+T169+T162</f>
        <v>0</v>
      </c>
      <c r="U337" s="147">
        <f>U330+U323+U316+U309+U302+U295+U288+U281+U274+U267+U260+U253+U246+U239+U232+U225+U218+U211+U204+U197+U190+U183+U176+U169+U162</f>
        <v>0</v>
      </c>
      <c r="V337" s="170"/>
      <c r="W337" s="147">
        <f>W330+W323+W316+W309+W302+W295+W288+W281+W274+W267+W260+W253+W246+W239+W232+W225+W218+W211+W204+W197+W190+W183+W176+W169+W162</f>
        <v>0</v>
      </c>
      <c r="X337" s="147">
        <f>X330+X323+X316+X309+X302+X295+X288+X281+X274+X267+X260+X253+X246+X239+X232+X225+X218+X211+X204+X197+X190+X183+X176+X169+X162</f>
        <v>0</v>
      </c>
      <c r="Y337" s="170"/>
      <c r="Z337" s="147">
        <f>Z330+Z323+Z316+Z309+Z302+Z295+Z288+Z281+Z274+Z267+Z260+Z253+Z246+Z239+Z232+Z225+Z218+Z211+Z204+Z197+Z190+Z183+Z176+Z169+Z162</f>
        <v>0</v>
      </c>
      <c r="AA337" s="147">
        <f>AA330+AA323+AA316+AA309+AA302+AA295+AA288+AA281+AA274+AA267+AA260+AA253+AA246+AA239+AA232+AA225+AA218+AA211+AA204+AA197+AA190+AA183+AA176+AA169+AA162</f>
        <v>0</v>
      </c>
      <c r="AB337" s="170"/>
      <c r="AC337" s="147">
        <f t="shared" ref="AC337" si="636">AC330+AC323+AC316+AC309+AC302+AC295+AC288+AC281+AC274+AC267+AC260+AC253+AC246+AC239+AC232+AC225+AC218+AC211+AC204+AC197+AC190+AC183+AC176+AC169+AC162</f>
        <v>0</v>
      </c>
      <c r="AD337" s="170"/>
      <c r="AE337" s="147">
        <f>AE330+AE323+AE316+AE309+AE302+AE295+AE288+AE281+AE274+AE267+AE260+AE253+AE246+AE239+AE232+AE225+AE218+AE211+AE204+AE197+AE190+AE183+AE176+AE169+AE162</f>
        <v>0</v>
      </c>
      <c r="AF337" s="147">
        <f>AF330+AF323+AF316+AF309+AF302+AF295+AF288+AF281+AF274+AF267+AF260+AF253+AF246+AF239+AF232+AF225+AF218+AF211+AF204+AF197+AF190+AF183+AF176+AF169+AF162</f>
        <v>0</v>
      </c>
      <c r="AG337" s="170"/>
      <c r="AH337" s="147">
        <f t="shared" ref="AH337" si="637">AH330+AH323+AH316+AH309+AH302+AH295+AH288+AH281+AH274+AH267+AH260+AH253+AH246+AH239+AH232+AH225+AH218+AH211+AH204+AH197+AH190+AH183+AH176+AH169+AH162</f>
        <v>0</v>
      </c>
      <c r="AI337" s="170"/>
      <c r="AJ337" s="147">
        <f>AJ330+AJ323+AJ316+AJ309+AJ302+AJ295+AJ288+AJ281+AJ274+AJ267+AJ260+AJ253+AJ246+AJ239+AJ232+AJ225+AJ218+AJ211+AJ204+AJ197+AJ190+AJ183+AJ176+AJ169+AJ162</f>
        <v>0</v>
      </c>
      <c r="AK337" s="147">
        <f>AK330+AK323+AK316+AK309+AK302+AK295+AK288+AK281+AK274+AK267+AK260+AK253+AK246+AK239+AK232+AK225+AK218+AK211+AK204+AK197+AK190+AK183+AK176+AK169+AK162</f>
        <v>0</v>
      </c>
      <c r="AL337" s="170"/>
      <c r="AM337" s="147">
        <f t="shared" ref="AM337" si="638">AM330+AM323+AM316+AM309+AM302+AM295+AM288+AM281+AM274+AM267+AM260+AM253+AM246+AM239+AM232+AM225+AM218+AM211+AM204+AM197+AM190+AM183+AM176+AM169+AM162</f>
        <v>0</v>
      </c>
      <c r="AN337" s="170"/>
      <c r="AO337" s="147">
        <f>AO330+AO323+AO316+AO309+AO302+AO295+AO288+AO281+AO274+AO267+AO260+AO253+AO246+AO239+AO232+AO225+AO218+AO211+AO204+AO197+AO190+AO183+AO176+AO169+AO162</f>
        <v>0</v>
      </c>
      <c r="AP337" s="147">
        <f>AP330+AP323+AP316+AP309+AP302+AP295+AP288+AP281+AP274+AP267+AP260+AP253+AP246+AP239+AP232+AP225+AP218+AP211+AP204+AP197+AP190+AP183+AP176+AP169+AP162</f>
        <v>0</v>
      </c>
      <c r="AQ337" s="170"/>
      <c r="AR337" s="147">
        <f>AR330+AR323+AR316+AR309+AR302+AR295+AR288+AR281+AR274+AR267+AR260+AR253+AR246+AR239+AR232+AR225+AR218+AR211+AR204+AR197+AR190+AR183+AR176+AR169+AR162</f>
        <v>0</v>
      </c>
      <c r="AS337" s="147">
        <f>AS330+AS323+AS316+AS309+AS302+AS295+AS288+AS281+AS274+AS267+AS260+AS253+AS246+AS239+AS232+AS225+AS218+AS211+AS204+AS197+AS190+AS183+AS176+AS169+AS162</f>
        <v>0</v>
      </c>
      <c r="AT337" s="170"/>
      <c r="AU337" s="147">
        <f t="shared" ref="AU337" si="639">AU330+AU323+AU316+AU309+AU302+AU295+AU288+AU281+AU274+AU267+AU260+AU253+AU246+AU239+AU232+AU225+AU218+AU211+AU204+AU197+AU190+AU183+AU176+AU169+AU162</f>
        <v>0</v>
      </c>
      <c r="AV337" s="170"/>
      <c r="AW337" s="147">
        <f>AW330+AW323+AW316+AW309+AW302+AW295+AW288+AW281+AW274+AW267+AW260+AW253+AW246+AW239+AW232+AW225+AW218+AW211+AW204+AW197+AW190+AW183+AW176+AW169+AW162</f>
        <v>0</v>
      </c>
      <c r="AX337" s="147">
        <f>AX330+AX323+AX316+AX309+AX302+AX295+AX288+AX281+AX274+AX267+AX260+AX253+AX246+AX239+AX232+AX225+AX218+AX211+AX204+AX197+AX190+AX183+AX176+AX169+AX162</f>
        <v>0</v>
      </c>
      <c r="AY337" s="170"/>
      <c r="AZ337" s="352"/>
    </row>
    <row r="338" spans="1:52" ht="64.5" customHeight="1">
      <c r="A338" s="407"/>
      <c r="B338" s="408"/>
      <c r="C338" s="409"/>
      <c r="D338" s="179" t="s">
        <v>2</v>
      </c>
      <c r="E338" s="147">
        <f t="shared" ref="E338:E342" si="640">E331+E324+E317+E310+E303+E296+E289+E282+E275+E268+E261+E254+E247+E240+E233+E226+E219+E212+E205+E198+E191+E184+E177+E170+E163</f>
        <v>0</v>
      </c>
      <c r="F338" s="147">
        <f t="shared" si="619"/>
        <v>0</v>
      </c>
      <c r="G338" s="180"/>
      <c r="H338" s="147">
        <f t="shared" ref="H338:I338" si="641">H331+H324+H317+H310+H303+H296+H289+H282+H275+H268+H261+H254+H247+H240+H233+H226+H219+H212+H205+H198+H191+H184+H177+H170+H163</f>
        <v>0</v>
      </c>
      <c r="I338" s="147">
        <f t="shared" si="641"/>
        <v>0</v>
      </c>
      <c r="J338" s="180"/>
      <c r="K338" s="147">
        <f t="shared" ref="K338:L338" si="642">K331+K324+K317+K310+K303+K296+K289+K282+K275+K268+K261+K254+K247+K240+K233+K226+K219+K212+K205+K198+K191+K184+K177+K170+K163</f>
        <v>0</v>
      </c>
      <c r="L338" s="147">
        <f t="shared" si="642"/>
        <v>0</v>
      </c>
      <c r="M338" s="180"/>
      <c r="N338" s="147">
        <f t="shared" ref="N338:O338" si="643">N331+N324+N317+N310+N303+N296+N289+N282+N275+N268+N261+N254+N247+N240+N233+N226+N219+N212+N205+N198+N191+N184+N177+N170+N163</f>
        <v>0</v>
      </c>
      <c r="O338" s="147">
        <f t="shared" si="643"/>
        <v>0</v>
      </c>
      <c r="P338" s="180"/>
      <c r="Q338" s="147">
        <f t="shared" ref="Q338:R338" si="644">Q331+Q324+Q317+Q310+Q303+Q296+Q289+Q282+Q275+Q268+Q261+Q254+Q247+Q240+Q233+Q226+Q219+Q212+Q205+Q198+Q191+Q184+Q177+Q170+Q163</f>
        <v>0</v>
      </c>
      <c r="R338" s="147">
        <f t="shared" si="644"/>
        <v>0</v>
      </c>
      <c r="S338" s="180"/>
      <c r="T338" s="147">
        <f t="shared" ref="T338:U338" si="645">T331+T324+T317+T310+T303+T296+T289+T282+T275+T268+T261+T254+T247+T240+T233+T226+T219+T212+T205+T198+T191+T184+T177+T170+T163</f>
        <v>0</v>
      </c>
      <c r="U338" s="147">
        <f t="shared" si="645"/>
        <v>0</v>
      </c>
      <c r="V338" s="180"/>
      <c r="W338" s="147">
        <f t="shared" ref="W338:X338" si="646">W331+W324+W317+W310+W303+W296+W289+W282+W275+W268+W261+W254+W247+W240+W233+W226+W219+W212+W205+W198+W191+W184+W177+W170+W163</f>
        <v>0</v>
      </c>
      <c r="X338" s="147">
        <f t="shared" si="646"/>
        <v>0</v>
      </c>
      <c r="Y338" s="180"/>
      <c r="Z338" s="147">
        <f t="shared" ref="Z338:AA338" si="647">Z331+Z324+Z317+Z310+Z303+Z296+Z289+Z282+Z275+Z268+Z261+Z254+Z247+Z240+Z233+Z226+Z219+Z212+Z205+Z198+Z191+Z184+Z177+Z170+Z163</f>
        <v>0</v>
      </c>
      <c r="AA338" s="147">
        <f t="shared" si="647"/>
        <v>0</v>
      </c>
      <c r="AB338" s="180"/>
      <c r="AC338" s="147">
        <f t="shared" ref="AC338" si="648">AC331+AC324+AC317+AC310+AC303+AC296+AC289+AC282+AC275+AC268+AC261+AC254+AC247+AC240+AC233+AC226+AC219+AC212+AC205+AC198+AC191+AC184+AC177+AC170+AC163</f>
        <v>0</v>
      </c>
      <c r="AD338" s="180"/>
      <c r="AE338" s="147">
        <f t="shared" ref="AE338:AF338" si="649">AE331+AE324+AE317+AE310+AE303+AE296+AE289+AE282+AE275+AE268+AE261+AE254+AE247+AE240+AE233+AE226+AE219+AE212+AE205+AE198+AE191+AE184+AE177+AE170+AE163</f>
        <v>0</v>
      </c>
      <c r="AF338" s="147">
        <f t="shared" si="649"/>
        <v>0</v>
      </c>
      <c r="AG338" s="180"/>
      <c r="AH338" s="147">
        <f t="shared" ref="AH338" si="650">AH331+AH324+AH317+AH310+AH303+AH296+AH289+AH282+AH275+AH268+AH261+AH254+AH247+AH240+AH233+AH226+AH219+AH212+AH205+AH198+AH191+AH184+AH177+AH170+AH163</f>
        <v>0</v>
      </c>
      <c r="AI338" s="180"/>
      <c r="AJ338" s="147">
        <f t="shared" ref="AJ338:AK338" si="651">AJ331+AJ324+AJ317+AJ310+AJ303+AJ296+AJ289+AJ282+AJ275+AJ268+AJ261+AJ254+AJ247+AJ240+AJ233+AJ226+AJ219+AJ212+AJ205+AJ198+AJ191+AJ184+AJ177+AJ170+AJ163</f>
        <v>0</v>
      </c>
      <c r="AK338" s="147">
        <f t="shared" si="651"/>
        <v>0</v>
      </c>
      <c r="AL338" s="180"/>
      <c r="AM338" s="147">
        <f t="shared" ref="AM338" si="652">AM331+AM324+AM317+AM310+AM303+AM296+AM289+AM282+AM275+AM268+AM261+AM254+AM247+AM240+AM233+AM226+AM219+AM212+AM205+AM198+AM191+AM184+AM177+AM170+AM163</f>
        <v>0</v>
      </c>
      <c r="AN338" s="180"/>
      <c r="AO338" s="147">
        <f t="shared" ref="AO338:AP338" si="653">AO331+AO324+AO317+AO310+AO303+AO296+AO289+AO282+AO275+AO268+AO261+AO254+AO247+AO240+AO233+AO226+AO219+AO212+AO205+AO198+AO191+AO184+AO177+AO170+AO163</f>
        <v>0</v>
      </c>
      <c r="AP338" s="147">
        <f t="shared" si="653"/>
        <v>0</v>
      </c>
      <c r="AQ338" s="180"/>
      <c r="AR338" s="147">
        <f t="shared" ref="AR338:AS338" si="654">AR331+AR324+AR317+AR310+AR303+AR296+AR289+AR282+AR275+AR268+AR261+AR254+AR247+AR240+AR233+AR226+AR219+AR212+AR205+AR198+AR191+AR184+AR177+AR170+AR163</f>
        <v>0</v>
      </c>
      <c r="AS338" s="147">
        <f t="shared" si="654"/>
        <v>0</v>
      </c>
      <c r="AT338" s="180"/>
      <c r="AU338" s="147">
        <f t="shared" ref="AU338" si="655">AU331+AU324+AU317+AU310+AU303+AU296+AU289+AU282+AU275+AU268+AU261+AU254+AU247+AU240+AU233+AU226+AU219+AU212+AU205+AU198+AU191+AU184+AU177+AU170+AU163</f>
        <v>0</v>
      </c>
      <c r="AV338" s="180"/>
      <c r="AW338" s="147">
        <f t="shared" ref="AW338:AX338" si="656">AW331+AW324+AW317+AW310+AW303+AW296+AW289+AW282+AW275+AW268+AW261+AW254+AW247+AW240+AW233+AW226+AW219+AW212+AW205+AW198+AW191+AW184+AW177+AW170+AW163</f>
        <v>0</v>
      </c>
      <c r="AX338" s="147">
        <f t="shared" si="656"/>
        <v>0</v>
      </c>
      <c r="AY338" s="180"/>
      <c r="AZ338" s="352"/>
    </row>
    <row r="339" spans="1:52" ht="21.75" customHeight="1">
      <c r="A339" s="407"/>
      <c r="B339" s="408"/>
      <c r="C339" s="409"/>
      <c r="D339" s="296" t="s">
        <v>284</v>
      </c>
      <c r="E339" s="147">
        <f t="shared" si="640"/>
        <v>86406.956210000004</v>
      </c>
      <c r="F339" s="147">
        <f t="shared" si="619"/>
        <v>31610.741460000001</v>
      </c>
      <c r="G339" s="175">
        <f>F339/E339</f>
        <v>0.36583560915135721</v>
      </c>
      <c r="H339" s="147">
        <f t="shared" ref="H339:I339" si="657">H332+H325+H318+H311+H304+H297+H290+H283+H276+H269+H262+H255+H248+H241+H234+H227+H220+H213+H206+H199+H192+H185+H178+H171+H164</f>
        <v>43.790999999999997</v>
      </c>
      <c r="I339" s="147">
        <f t="shared" si="657"/>
        <v>43.790999999999997</v>
      </c>
      <c r="J339" s="168">
        <f>I339/H339*100</f>
        <v>100</v>
      </c>
      <c r="K339" s="147">
        <f t="shared" ref="K339:L339" si="658">K332+K325+K318+K311+K304+K297+K290+K283+K276+K269+K262+K255+K248+K241+K234+K227+K220+K213+K206+K199+K192+K185+K178+K171+K164</f>
        <v>4947.5170000000007</v>
      </c>
      <c r="L339" s="147">
        <f t="shared" si="658"/>
        <v>4947.5170000000007</v>
      </c>
      <c r="M339" s="175">
        <f>L339/K339</f>
        <v>1</v>
      </c>
      <c r="N339" s="147">
        <f t="shared" ref="N339:O339" si="659">N332+N325+N318+N311+N304+N297+N290+N283+N276+N269+N262+N255+N248+N241+N234+N227+N220+N213+N206+N199+N192+N185+N178+N171+N164</f>
        <v>3811.2273400000004</v>
      </c>
      <c r="O339" s="147">
        <f t="shared" si="659"/>
        <v>3811.2276400000001</v>
      </c>
      <c r="P339" s="175">
        <f>O339/N339</f>
        <v>1.0000000787148005</v>
      </c>
      <c r="Q339" s="147">
        <f t="shared" ref="Q339:R339" si="660">Q332+Q325+Q318+Q311+Q304+Q297+Q290+Q283+Q276+Q269+Q262+Q255+Q248+Q241+Q234+Q227+Q220+Q213+Q206+Q199+Q192+Q185+Q178+Q171+Q164</f>
        <v>4786.4738600000001</v>
      </c>
      <c r="R339" s="147">
        <f t="shared" si="660"/>
        <v>4786.4738600000001</v>
      </c>
      <c r="S339" s="180"/>
      <c r="T339" s="147">
        <f t="shared" ref="T339:U339" si="661">T332+T325+T318+T311+T304+T297+T290+T283+T276+T269+T262+T255+T248+T241+T234+T227+T220+T213+T206+T199+T192+T185+T178+T171+T164</f>
        <v>703.00122999999996</v>
      </c>
      <c r="U339" s="147">
        <f t="shared" si="661"/>
        <v>703.00122999999996</v>
      </c>
      <c r="V339" s="180"/>
      <c r="W339" s="147">
        <f t="shared" ref="W339:X339" si="662">W332+W325+W318+W311+W304+W297+W290+W283+W276+W269+W262+W255+W248+W241+W234+W227+W220+W213+W206+W199+W192+W185+W178+W171+W164</f>
        <v>3438.7987400000002</v>
      </c>
      <c r="X339" s="147">
        <f t="shared" si="662"/>
        <v>3438.7987400000002</v>
      </c>
      <c r="Y339" s="175">
        <f>X339/W339</f>
        <v>1</v>
      </c>
      <c r="Z339" s="147">
        <f t="shared" ref="Z339:AA339" si="663">Z332+Z325+Z318+Z311+Z304+Z297+Z290+Z283+Z276+Z269+Z262+Z255+Z248+Z241+Z234+Z227+Z220+Z213+Z206+Z199+Z192+Z185+Z178+Z171+Z164</f>
        <v>6330.1464700000006</v>
      </c>
      <c r="AA339" s="147">
        <f t="shared" si="663"/>
        <v>0</v>
      </c>
      <c r="AB339" s="175">
        <f>AA339/Z339</f>
        <v>0</v>
      </c>
      <c r="AC339" s="147">
        <f t="shared" ref="AC339" si="664">AC332+AC325+AC318+AC311+AC304+AC297+AC290+AC283+AC276+AC269+AC262+AC255+AC248+AC241+AC234+AC227+AC220+AC213+AC206+AC199+AC192+AC185+AC178+AC171+AC164</f>
        <v>6330.1464700000006</v>
      </c>
      <c r="AD339" s="175"/>
      <c r="AE339" s="147">
        <f t="shared" ref="AE339:AF339" si="665">AE332+AE325+AE318+AE311+AE304+AE297+AE290+AE283+AE276+AE269+AE262+AE255+AE248+AE241+AE234+AE227+AE220+AE213+AE206+AE199+AE192+AE185+AE178+AE171+AE164</f>
        <v>2587.9774400000001</v>
      </c>
      <c r="AF339" s="147">
        <f t="shared" si="665"/>
        <v>0</v>
      </c>
      <c r="AG339" s="175">
        <f>AF339/AE339</f>
        <v>0</v>
      </c>
      <c r="AH339" s="147">
        <f t="shared" ref="AH339" si="666">AH332+AH325+AH318+AH311+AH304+AH297+AH290+AH283+AH276+AH269+AH262+AH255+AH248+AH241+AH234+AH227+AH220+AH213+AH206+AH199+AH192+AH185+AH178+AH171+AH164</f>
        <v>2587.9774400000001</v>
      </c>
      <c r="AI339" s="175"/>
      <c r="AJ339" s="147">
        <f t="shared" ref="AJ339:AK339" si="667">AJ332+AJ325+AJ318+AJ311+AJ304+AJ297+AJ290+AJ283+AJ276+AJ269+AJ262+AJ255+AJ248+AJ241+AJ234+AJ227+AJ220+AJ213+AJ206+AJ199+AJ192+AJ185+AJ178+AJ171+AJ164</f>
        <v>3785.2610000000004</v>
      </c>
      <c r="AK339" s="147">
        <f t="shared" si="667"/>
        <v>0</v>
      </c>
      <c r="AL339" s="175">
        <f>AK339/AJ339</f>
        <v>0</v>
      </c>
      <c r="AM339" s="147">
        <f t="shared" ref="AM339" si="668">AM332+AM325+AM318+AM311+AM304+AM297+AM290+AM283+AM276+AM269+AM262+AM255+AM248+AM241+AM234+AM227+AM220+AM213+AM206+AM199+AM192+AM185+AM178+AM171+AM164</f>
        <v>3785.2610000000004</v>
      </c>
      <c r="AN339" s="175"/>
      <c r="AO339" s="147">
        <f t="shared" ref="AO339:AP339" si="669">AO332+AO325+AO318+AO311+AO304+AO297+AO290+AO283+AO276+AO269+AO262+AO255+AO248+AO241+AO234+AO227+AO220+AO213+AO206+AO199+AO192+AO185+AO178+AO171+AO164</f>
        <v>1176.5470800000001</v>
      </c>
      <c r="AP339" s="147">
        <f t="shared" si="669"/>
        <v>1176.5470800000001</v>
      </c>
      <c r="AQ339" s="175"/>
      <c r="AR339" s="147">
        <f t="shared" ref="AR339:AS339" si="670">AR332+AR325+AR318+AR311+AR304+AR297+AR290+AR283+AR276+AR269+AR262+AR255+AR248+AR241+AR234+AR227+AR220+AR213+AR206+AR199+AR192+AR185+AR178+AR171+AR164</f>
        <v>3567.7031700000002</v>
      </c>
      <c r="AS339" s="147">
        <f t="shared" si="670"/>
        <v>0</v>
      </c>
      <c r="AT339" s="175">
        <f>AS339/AR339</f>
        <v>0</v>
      </c>
      <c r="AU339" s="147">
        <f t="shared" ref="AU339" si="671">AU332+AU325+AU318+AU311+AU304+AU297+AU290+AU283+AU276+AU269+AU262+AU255+AU248+AU241+AU234+AU227+AU220+AU213+AU206+AU199+AU192+AU185+AU178+AU171+AU164</f>
        <v>0</v>
      </c>
      <c r="AV339" s="175"/>
      <c r="AW339" s="147">
        <f t="shared" ref="AW339:AX339" si="672">AW332+AW325+AW318+AW311+AW304+AW297+AW290+AW283+AW276+AW269+AW262+AW255+AW248+AW241+AW234+AW227+AW220+AW213+AW206+AW199+AW192+AW185+AW178+AW171+AW164</f>
        <v>51228.511580000006</v>
      </c>
      <c r="AX339" s="147">
        <f t="shared" si="672"/>
        <v>0</v>
      </c>
      <c r="AY339" s="175"/>
      <c r="AZ339" s="352"/>
    </row>
    <row r="340" spans="1:52" ht="87.75" customHeight="1">
      <c r="A340" s="407"/>
      <c r="B340" s="408"/>
      <c r="C340" s="409"/>
      <c r="D340" s="296" t="s">
        <v>289</v>
      </c>
      <c r="E340" s="147">
        <f t="shared" si="640"/>
        <v>0</v>
      </c>
      <c r="F340" s="147">
        <f t="shared" si="619"/>
        <v>0</v>
      </c>
      <c r="G340" s="152"/>
      <c r="H340" s="147">
        <f t="shared" ref="H340:I340" si="673">H333+H326+H319+H312+H305+H298+H291+H284+H277+H270+H263+H256+H249+H242+H235+H228+H221+H214+H207+H200+H193+H186+H179+H172+H165</f>
        <v>0</v>
      </c>
      <c r="I340" s="147">
        <f t="shared" si="673"/>
        <v>0</v>
      </c>
      <c r="J340" s="152"/>
      <c r="K340" s="147">
        <f t="shared" ref="K340:L340" si="674">K333+K326+K319+K312+K305+K298+K291+K284+K277+K270+K263+K256+K249+K242+K235+K228+K221+K214+K207+K200+K193+K186+K179+K172+K165</f>
        <v>0</v>
      </c>
      <c r="L340" s="147">
        <f t="shared" si="674"/>
        <v>0</v>
      </c>
      <c r="M340" s="152"/>
      <c r="N340" s="147">
        <f t="shared" ref="N340:O340" si="675">N333+N326+N319+N312+N305+N298+N291+N284+N277+N270+N263+N256+N249+N242+N235+N228+N221+N214+N207+N200+N193+N186+N179+N172+N165</f>
        <v>0</v>
      </c>
      <c r="O340" s="147">
        <f t="shared" si="675"/>
        <v>0</v>
      </c>
      <c r="P340" s="152"/>
      <c r="Q340" s="147">
        <f t="shared" ref="Q340:R340" si="676">Q333+Q326+Q319+Q312+Q305+Q298+Q291+Q284+Q277+Q270+Q263+Q256+Q249+Q242+Q235+Q228+Q221+Q214+Q207+Q200+Q193+Q186+Q179+Q172+Q165</f>
        <v>0</v>
      </c>
      <c r="R340" s="147">
        <f t="shared" si="676"/>
        <v>0</v>
      </c>
      <c r="S340" s="152"/>
      <c r="T340" s="147">
        <f t="shared" ref="T340:U340" si="677">T333+T326+T319+T312+T305+T298+T291+T284+T277+T270+T263+T256+T249+T242+T235+T228+T221+T214+T207+T200+T193+T186+T179+T172+T165</f>
        <v>0</v>
      </c>
      <c r="U340" s="147">
        <f t="shared" si="677"/>
        <v>0</v>
      </c>
      <c r="V340" s="152"/>
      <c r="W340" s="147">
        <f t="shared" ref="W340:X340" si="678">W333+W326+W319+W312+W305+W298+W291+W284+W277+W270+W263+W256+W249+W242+W235+W228+W221+W214+W207+W200+W193+W186+W179+W172+W165</f>
        <v>0</v>
      </c>
      <c r="X340" s="147">
        <f t="shared" si="678"/>
        <v>0</v>
      </c>
      <c r="Y340" s="152"/>
      <c r="Z340" s="147">
        <f t="shared" ref="Z340:AA340" si="679">Z333+Z326+Z319+Z312+Z305+Z298+Z291+Z284+Z277+Z270+Z263+Z256+Z249+Z242+Z235+Z228+Z221+Z214+Z207+Z200+Z193+Z186+Z179+Z172+Z165</f>
        <v>0</v>
      </c>
      <c r="AA340" s="147">
        <f t="shared" si="679"/>
        <v>0</v>
      </c>
      <c r="AB340" s="152"/>
      <c r="AC340" s="147">
        <f t="shared" ref="AC340" si="680">AC333+AC326+AC319+AC312+AC305+AC298+AC291+AC284+AC277+AC270+AC263+AC256+AC249+AC242+AC235+AC228+AC221+AC214+AC207+AC200+AC193+AC186+AC179+AC172+AC165</f>
        <v>0</v>
      </c>
      <c r="AD340" s="152"/>
      <c r="AE340" s="147">
        <f t="shared" ref="AE340:AF340" si="681">AE333+AE326+AE319+AE312+AE305+AE298+AE291+AE284+AE277+AE270+AE263+AE256+AE249+AE242+AE235+AE228+AE221+AE214+AE207+AE200+AE193+AE186+AE179+AE172+AE165</f>
        <v>0</v>
      </c>
      <c r="AF340" s="147">
        <f t="shared" si="681"/>
        <v>0</v>
      </c>
      <c r="AG340" s="152"/>
      <c r="AH340" s="147">
        <f t="shared" ref="AH340" si="682">AH333+AH326+AH319+AH312+AH305+AH298+AH291+AH284+AH277+AH270+AH263+AH256+AH249+AH242+AH235+AH228+AH221+AH214+AH207+AH200+AH193+AH186+AH179+AH172+AH165</f>
        <v>0</v>
      </c>
      <c r="AI340" s="152"/>
      <c r="AJ340" s="147">
        <f t="shared" ref="AJ340:AK340" si="683">AJ333+AJ326+AJ319+AJ312+AJ305+AJ298+AJ291+AJ284+AJ277+AJ270+AJ263+AJ256+AJ249+AJ242+AJ235+AJ228+AJ221+AJ214+AJ207+AJ200+AJ193+AJ186+AJ179+AJ172+AJ165</f>
        <v>0</v>
      </c>
      <c r="AK340" s="147">
        <f t="shared" si="683"/>
        <v>0</v>
      </c>
      <c r="AL340" s="152"/>
      <c r="AM340" s="147">
        <f t="shared" ref="AM340" si="684">AM333+AM326+AM319+AM312+AM305+AM298+AM291+AM284+AM277+AM270+AM263+AM256+AM249+AM242+AM235+AM228+AM221+AM214+AM207+AM200+AM193+AM186+AM179+AM172+AM165</f>
        <v>0</v>
      </c>
      <c r="AN340" s="152"/>
      <c r="AO340" s="147">
        <f t="shared" ref="AO340:AP340" si="685">AO333+AO326+AO319+AO312+AO305+AO298+AO291+AO284+AO277+AO270+AO263+AO256+AO249+AO242+AO235+AO228+AO221+AO214+AO207+AO200+AO193+AO186+AO179+AO172+AO165</f>
        <v>0</v>
      </c>
      <c r="AP340" s="147">
        <f t="shared" si="685"/>
        <v>0</v>
      </c>
      <c r="AQ340" s="152"/>
      <c r="AR340" s="147">
        <f t="shared" ref="AR340:AS340" si="686">AR333+AR326+AR319+AR312+AR305+AR298+AR291+AR284+AR277+AR270+AR263+AR256+AR249+AR242+AR235+AR228+AR221+AR214+AR207+AR200+AR193+AR186+AR179+AR172+AR165</f>
        <v>0</v>
      </c>
      <c r="AS340" s="147">
        <f t="shared" si="686"/>
        <v>0</v>
      </c>
      <c r="AT340" s="152"/>
      <c r="AU340" s="147">
        <f t="shared" ref="AU340" si="687">AU333+AU326+AU319+AU312+AU305+AU298+AU291+AU284+AU277+AU270+AU263+AU256+AU249+AU242+AU235+AU228+AU221+AU214+AU207+AU200+AU193+AU186+AU179+AU172+AU165</f>
        <v>0</v>
      </c>
      <c r="AV340" s="152"/>
      <c r="AW340" s="147">
        <f t="shared" ref="AW340:AX340" si="688">AW333+AW326+AW319+AW312+AW305+AW298+AW291+AW284+AW277+AW270+AW263+AW256+AW249+AW242+AW235+AW228+AW221+AW214+AW207+AW200+AW193+AW186+AW179+AW172+AW165</f>
        <v>0</v>
      </c>
      <c r="AX340" s="147">
        <f t="shared" si="688"/>
        <v>0</v>
      </c>
      <c r="AY340" s="152"/>
      <c r="AZ340" s="352"/>
    </row>
    <row r="341" spans="1:52" ht="21.75" customHeight="1">
      <c r="A341" s="407"/>
      <c r="B341" s="408"/>
      <c r="C341" s="409"/>
      <c r="D341" s="296" t="s">
        <v>285</v>
      </c>
      <c r="E341" s="147">
        <f t="shared" si="640"/>
        <v>0</v>
      </c>
      <c r="F341" s="147">
        <f t="shared" si="619"/>
        <v>0</v>
      </c>
      <c r="G341" s="152"/>
      <c r="H341" s="147">
        <f t="shared" ref="H341:I341" si="689">H334+H327+H320+H313+H306+H299+H292+H285+H278+H271+H264+H257+H250+H243+H236+H229+H222+H215+H208+H201+H194+H187+H180+H173+H166</f>
        <v>0</v>
      </c>
      <c r="I341" s="147">
        <f t="shared" si="689"/>
        <v>0</v>
      </c>
      <c r="J341" s="152"/>
      <c r="K341" s="147">
        <f t="shared" ref="K341:L341" si="690">K334+K327+K320+K313+K306+K299+K292+K285+K278+K271+K264+K257+K250+K243+K236+K229+K222+K215+K208+K201+K194+K187+K180+K173+K166</f>
        <v>0</v>
      </c>
      <c r="L341" s="147">
        <f t="shared" si="690"/>
        <v>0</v>
      </c>
      <c r="M341" s="152"/>
      <c r="N341" s="147">
        <f t="shared" ref="N341:O341" si="691">N334+N327+N320+N313+N306+N299+N292+N285+N278+N271+N264+N257+N250+N243+N236+N229+N222+N215+N208+N201+N194+N187+N180+N173+N166</f>
        <v>0</v>
      </c>
      <c r="O341" s="147">
        <f t="shared" si="691"/>
        <v>0</v>
      </c>
      <c r="P341" s="152"/>
      <c r="Q341" s="147">
        <f t="shared" ref="Q341:R341" si="692">Q334+Q327+Q320+Q313+Q306+Q299+Q292+Q285+Q278+Q271+Q264+Q257+Q250+Q243+Q236+Q229+Q222+Q215+Q208+Q201+Q194+Q187+Q180+Q173+Q166</f>
        <v>0</v>
      </c>
      <c r="R341" s="147">
        <f t="shared" si="692"/>
        <v>0</v>
      </c>
      <c r="S341" s="152"/>
      <c r="T341" s="147">
        <f t="shared" ref="T341:U341" si="693">T334+T327+T320+T313+T306+T299+T292+T285+T278+T271+T264+T257+T250+T243+T236+T229+T222+T215+T208+T201+T194+T187+T180+T173+T166</f>
        <v>0</v>
      </c>
      <c r="U341" s="147">
        <f t="shared" si="693"/>
        <v>0</v>
      </c>
      <c r="V341" s="152"/>
      <c r="W341" s="147">
        <f t="shared" ref="W341:X341" si="694">W334+W327+W320+W313+W306+W299+W292+W285+W278+W271+W264+W257+W250+W243+W236+W229+W222+W215+W208+W201+W194+W187+W180+W173+W166</f>
        <v>0</v>
      </c>
      <c r="X341" s="147">
        <f t="shared" si="694"/>
        <v>0</v>
      </c>
      <c r="Y341" s="152"/>
      <c r="Z341" s="147">
        <f t="shared" ref="Z341:AA341" si="695">Z334+Z327+Z320+Z313+Z306+Z299+Z292+Z285+Z278+Z271+Z264+Z257+Z250+Z243+Z236+Z229+Z222+Z215+Z208+Z201+Z194+Z187+Z180+Z173+Z166</f>
        <v>0</v>
      </c>
      <c r="AA341" s="147">
        <f t="shared" si="695"/>
        <v>0</v>
      </c>
      <c r="AB341" s="152"/>
      <c r="AC341" s="147">
        <f t="shared" ref="AC341" si="696">AC334+AC327+AC320+AC313+AC306+AC299+AC292+AC285+AC278+AC271+AC264+AC257+AC250+AC243+AC236+AC229+AC222+AC215+AC208+AC201+AC194+AC187+AC180+AC173+AC166</f>
        <v>0</v>
      </c>
      <c r="AD341" s="152"/>
      <c r="AE341" s="147">
        <f t="shared" ref="AE341:AF341" si="697">AE334+AE327+AE320+AE313+AE306+AE299+AE292+AE285+AE278+AE271+AE264+AE257+AE250+AE243+AE236+AE229+AE222+AE215+AE208+AE201+AE194+AE187+AE180+AE173+AE166</f>
        <v>0</v>
      </c>
      <c r="AF341" s="147">
        <f t="shared" si="697"/>
        <v>0</v>
      </c>
      <c r="AG341" s="152"/>
      <c r="AH341" s="147">
        <f t="shared" ref="AH341" si="698">AH334+AH327+AH320+AH313+AH306+AH299+AH292+AH285+AH278+AH271+AH264+AH257+AH250+AH243+AH236+AH229+AH222+AH215+AH208+AH201+AH194+AH187+AH180+AH173+AH166</f>
        <v>0</v>
      </c>
      <c r="AI341" s="152"/>
      <c r="AJ341" s="147">
        <f t="shared" ref="AJ341:AK341" si="699">AJ334+AJ327+AJ320+AJ313+AJ306+AJ299+AJ292+AJ285+AJ278+AJ271+AJ264+AJ257+AJ250+AJ243+AJ236+AJ229+AJ222+AJ215+AJ208+AJ201+AJ194+AJ187+AJ180+AJ173+AJ166</f>
        <v>0</v>
      </c>
      <c r="AK341" s="147">
        <f t="shared" si="699"/>
        <v>0</v>
      </c>
      <c r="AL341" s="152"/>
      <c r="AM341" s="147">
        <f t="shared" ref="AM341" si="700">AM334+AM327+AM320+AM313+AM306+AM299+AM292+AM285+AM278+AM271+AM264+AM257+AM250+AM243+AM236+AM229+AM222+AM215+AM208+AM201+AM194+AM187+AM180+AM173+AM166</f>
        <v>0</v>
      </c>
      <c r="AN341" s="152"/>
      <c r="AO341" s="147">
        <f t="shared" ref="AO341:AP341" si="701">AO334+AO327+AO320+AO313+AO306+AO299+AO292+AO285+AO278+AO271+AO264+AO257+AO250+AO243+AO236+AO229+AO222+AO215+AO208+AO201+AO194+AO187+AO180+AO173+AO166</f>
        <v>0</v>
      </c>
      <c r="AP341" s="147">
        <f t="shared" si="701"/>
        <v>0</v>
      </c>
      <c r="AQ341" s="152"/>
      <c r="AR341" s="147">
        <f t="shared" ref="AR341:AS341" si="702">AR334+AR327+AR320+AR313+AR306+AR299+AR292+AR285+AR278+AR271+AR264+AR257+AR250+AR243+AR236+AR229+AR222+AR215+AR208+AR201+AR194+AR187+AR180+AR173+AR166</f>
        <v>0</v>
      </c>
      <c r="AS341" s="147">
        <f t="shared" si="702"/>
        <v>0</v>
      </c>
      <c r="AT341" s="152"/>
      <c r="AU341" s="147">
        <f t="shared" ref="AU341" si="703">AU334+AU327+AU320+AU313+AU306+AU299+AU292+AU285+AU278+AU271+AU264+AU257+AU250+AU243+AU236+AU229+AU222+AU215+AU208+AU201+AU194+AU187+AU180+AU173+AU166</f>
        <v>0</v>
      </c>
      <c r="AV341" s="152"/>
      <c r="AW341" s="147">
        <f t="shared" ref="AW341:AX341" si="704">AW334+AW327+AW320+AW313+AW306+AW299+AW292+AW285+AW278+AW271+AW264+AW257+AW250+AW243+AW236+AW229+AW222+AW215+AW208+AW201+AW194+AW187+AW180+AW173+AW166</f>
        <v>0</v>
      </c>
      <c r="AX341" s="147">
        <f t="shared" si="704"/>
        <v>0</v>
      </c>
      <c r="AY341" s="152"/>
      <c r="AZ341" s="352"/>
    </row>
    <row r="342" spans="1:52" ht="33.75" customHeight="1">
      <c r="A342" s="410"/>
      <c r="B342" s="411"/>
      <c r="C342" s="412"/>
      <c r="D342" s="169" t="s">
        <v>43</v>
      </c>
      <c r="E342" s="147">
        <f t="shared" si="640"/>
        <v>4369.7262599999995</v>
      </c>
      <c r="F342" s="147">
        <f t="shared" si="619"/>
        <v>2720.0402600000002</v>
      </c>
      <c r="G342" s="175">
        <f>F342/E342</f>
        <v>0.62247383432206127</v>
      </c>
      <c r="H342" s="147">
        <f t="shared" ref="H342:I342" si="705">H335+H328+H321+H314+H307+H300+H293+H286+H279+H272+H265+H258+H251+H244+H237+H230+H223+H216+H209+H202+H195+H188+H181+H174+H167</f>
        <v>0</v>
      </c>
      <c r="I342" s="147">
        <f t="shared" si="705"/>
        <v>0</v>
      </c>
      <c r="J342" s="170"/>
      <c r="K342" s="147">
        <f t="shared" ref="K342:L342" si="706">K335+K328+K321+K314+K307+K300+K293+K286+K279+K272+K265+K258+K251+K244+K237+K230+K223+K216+K209+K202+K195+K188+K181+K174+K167</f>
        <v>404.63326000000001</v>
      </c>
      <c r="L342" s="147">
        <f t="shared" si="706"/>
        <v>404.63326000000001</v>
      </c>
      <c r="M342" s="175">
        <f>L342/K342</f>
        <v>1</v>
      </c>
      <c r="N342" s="147">
        <f t="shared" ref="N342:O342" si="707">N335+N328+N321+N314+N307+N300+N293+N286+N279+N272+N265+N258+N251+N244+N237+N230+N223+N216+N209+N202+N195+N188+N181+N174+N167</f>
        <v>1482.5930000000001</v>
      </c>
      <c r="O342" s="147">
        <f t="shared" si="707"/>
        <v>1482.5930000000001</v>
      </c>
      <c r="P342" s="175">
        <f>O342/N342</f>
        <v>1</v>
      </c>
      <c r="Q342" s="147">
        <f t="shared" ref="Q342:R342" si="708">Q335+Q328+Q321+Q314+Q307+Q300+Q293+Q286+Q279+Q272+Q265+Q258+Q251+Q244+Q237+Q230+Q223+Q216+Q209+Q202+Q195+Q188+Q181+Q174+Q167</f>
        <v>0</v>
      </c>
      <c r="R342" s="147">
        <f t="shared" si="708"/>
        <v>0</v>
      </c>
      <c r="S342" s="170"/>
      <c r="T342" s="147">
        <f t="shared" ref="T342:U342" si="709">T335+T328+T321+T314+T307+T300+T293+T286+T279+T272+T265+T258+T251+T244+T237+T230+T223+T216+T209+T202+T195+T188+T181+T174+T167</f>
        <v>0</v>
      </c>
      <c r="U342" s="147">
        <f t="shared" si="709"/>
        <v>0</v>
      </c>
      <c r="V342" s="170"/>
      <c r="W342" s="147">
        <f t="shared" ref="W342:X342" si="710">W335+W328+W321+W314+W307+W300+W293+W286+W279+W272+W265+W258+W251+W244+W237+W230+W223+W216+W209+W202+W195+W188+W181+W174+W167</f>
        <v>0</v>
      </c>
      <c r="X342" s="147">
        <f t="shared" si="710"/>
        <v>0</v>
      </c>
      <c r="Y342" s="175"/>
      <c r="Z342" s="147">
        <f t="shared" ref="Z342:AA342" si="711">Z335+Z328+Z321+Z314+Z307+Z300+Z293+Z286+Z279+Z272+Z265+Z258+Z251+Z244+Z237+Z230+Z223+Z216+Z209+Z202+Z195+Z188+Z181+Z174+Z167</f>
        <v>0</v>
      </c>
      <c r="AA342" s="147">
        <f t="shared" si="711"/>
        <v>0</v>
      </c>
      <c r="AB342" s="175" t="e">
        <f>AA342/Z342</f>
        <v>#DIV/0!</v>
      </c>
      <c r="AC342" s="147">
        <f t="shared" ref="AC342" si="712">AC335+AC328+AC321+AC314+AC307+AC300+AC293+AC286+AC279+AC272+AC265+AC258+AC251+AC244+AC237+AC230+AC223+AC216+AC209+AC202+AC195+AC188+AC181+AC174+AC167</f>
        <v>0</v>
      </c>
      <c r="AD342" s="170"/>
      <c r="AE342" s="147">
        <f t="shared" ref="AE342:AF342" si="713">AE335+AE328+AE321+AE314+AE307+AE300+AE293+AE286+AE279+AE272+AE265+AE258+AE251+AE244+AE237+AE230+AE223+AE216+AE209+AE202+AE195+AE188+AE181+AE174+AE167</f>
        <v>390.37799999999999</v>
      </c>
      <c r="AF342" s="147">
        <f t="shared" si="713"/>
        <v>0</v>
      </c>
      <c r="AG342" s="175">
        <f>AF342/AE342</f>
        <v>0</v>
      </c>
      <c r="AH342" s="147">
        <f t="shared" ref="AH342" si="714">AH335+AH328+AH321+AH314+AH307+AH300+AH293+AH286+AH279+AH272+AH265+AH258+AH251+AH244+AH237+AH230+AH223+AH216+AH209+AH202+AH195+AH188+AH181+AH174+AH167</f>
        <v>390.37799999999999</v>
      </c>
      <c r="AI342" s="170"/>
      <c r="AJ342" s="147">
        <f t="shared" ref="AJ342:AK342" si="715">AJ335+AJ328+AJ321+AJ314+AJ307+AJ300+AJ293+AJ286+AJ279+AJ272+AJ265+AJ258+AJ251+AJ244+AJ237+AJ230+AJ223+AJ216+AJ209+AJ202+AJ195+AJ188+AJ181+AJ174+AJ167</f>
        <v>442.43599999999998</v>
      </c>
      <c r="AK342" s="147">
        <f t="shared" si="715"/>
        <v>0</v>
      </c>
      <c r="AL342" s="175">
        <f>AK342/AJ342</f>
        <v>0</v>
      </c>
      <c r="AM342" s="147">
        <f t="shared" ref="AM342" si="716">AM335+AM328+AM321+AM314+AM307+AM300+AM293+AM286+AM279+AM272+AM265+AM258+AM251+AM244+AM237+AM230+AM223+AM216+AM209+AM202+AM195+AM188+AM181+AM174+AM167</f>
        <v>442.43599999999998</v>
      </c>
      <c r="AN342" s="170"/>
      <c r="AO342" s="147">
        <f t="shared" ref="AO342:AP342" si="717">AO335+AO328+AO321+AO314+AO307+AO300+AO293+AO286+AO279+AO272+AO265+AO258+AO251+AO244+AO237+AO230+AO223+AO216+AO209+AO202+AO195+AO188+AO181+AO174+AO167</f>
        <v>0</v>
      </c>
      <c r="AP342" s="147">
        <f t="shared" si="717"/>
        <v>0</v>
      </c>
      <c r="AQ342" s="175"/>
      <c r="AR342" s="147">
        <f t="shared" ref="AR342:AS342" si="718">AR335+AR328+AR321+AR314+AR307+AR300+AR293+AR286+AR279+AR272+AR265+AR258+AR251+AR244+AR237+AR230+AR223+AR216+AR209+AR202+AR195+AR188+AR181+AR174+AR167</f>
        <v>1649.6860000000001</v>
      </c>
      <c r="AS342" s="147">
        <f t="shared" si="718"/>
        <v>0</v>
      </c>
      <c r="AT342" s="175">
        <f>AS342/AR342</f>
        <v>0</v>
      </c>
      <c r="AU342" s="147">
        <f t="shared" ref="AU342" si="719">AU335+AU328+AU321+AU314+AU307+AU300+AU293+AU286+AU279+AU272+AU265+AU258+AU251+AU244+AU237+AU230+AU223+AU216+AU209+AU202+AU195+AU188+AU181+AU174+AU167</f>
        <v>0</v>
      </c>
      <c r="AV342" s="170"/>
      <c r="AW342" s="147">
        <f t="shared" ref="AW342:AX342" si="720">AW335+AW328+AW321+AW314+AW307+AW300+AW293+AW286+AW279+AW272+AW265+AW258+AW251+AW244+AW237+AW230+AW223+AW216+AW209+AW202+AW195+AW188+AW181+AW174+AW167</f>
        <v>0</v>
      </c>
      <c r="AX342" s="147">
        <f t="shared" si="720"/>
        <v>0</v>
      </c>
      <c r="AY342" s="175"/>
      <c r="AZ342" s="353"/>
    </row>
    <row r="343" spans="1:52" ht="18.75" customHeight="1">
      <c r="A343" s="404" t="s">
        <v>314</v>
      </c>
      <c r="B343" s="405"/>
      <c r="C343" s="406"/>
      <c r="D343" s="174" t="s">
        <v>41</v>
      </c>
      <c r="E343" s="147">
        <f>E344+E345+E346</f>
        <v>86406.956210000004</v>
      </c>
      <c r="F343" s="147">
        <f t="shared" si="619"/>
        <v>31610.741460000001</v>
      </c>
      <c r="G343" s="175">
        <f>F343/E343</f>
        <v>0.36583560915135721</v>
      </c>
      <c r="H343" s="147">
        <f>H344+H345+H346</f>
        <v>43.790999999999997</v>
      </c>
      <c r="I343" s="147">
        <f>I344+I345+I346</f>
        <v>43.790999999999997</v>
      </c>
      <c r="J343" s="168">
        <f>I343/H343*100</f>
        <v>100</v>
      </c>
      <c r="K343" s="147">
        <f>K344+K345+K346</f>
        <v>4947.5170000000007</v>
      </c>
      <c r="L343" s="147">
        <f>L344+L345+L346</f>
        <v>4947.5170000000007</v>
      </c>
      <c r="M343" s="175">
        <f>L343/K343</f>
        <v>1</v>
      </c>
      <c r="N343" s="147">
        <f>N344+N345+N346</f>
        <v>3811.2273400000004</v>
      </c>
      <c r="O343" s="147">
        <f>O344+O345+O346</f>
        <v>3811.2276400000001</v>
      </c>
      <c r="P343" s="210">
        <f>O343/N343</f>
        <v>1.0000000787148005</v>
      </c>
      <c r="Q343" s="147">
        <f>Q344+Q345+Q346</f>
        <v>4786.4738600000001</v>
      </c>
      <c r="R343" s="147">
        <f>R344+R345+R346</f>
        <v>4786.4738600000001</v>
      </c>
      <c r="S343" s="175">
        <f>R343/Q343</f>
        <v>1</v>
      </c>
      <c r="T343" s="147">
        <f>T344+T345+T346</f>
        <v>703.00122999999996</v>
      </c>
      <c r="U343" s="147">
        <f>U344+U345+U346</f>
        <v>703.00122999999996</v>
      </c>
      <c r="V343" s="175">
        <f>U343/T343</f>
        <v>1</v>
      </c>
      <c r="W343" s="147">
        <f>W344+W345+W346</f>
        <v>3438.7987400000002</v>
      </c>
      <c r="X343" s="147">
        <f>X344+X345+X346</f>
        <v>3438.7987400000002</v>
      </c>
      <c r="Y343" s="175">
        <f>X343/W343</f>
        <v>1</v>
      </c>
      <c r="Z343" s="147">
        <f>Z344+Z345+Z346</f>
        <v>6330.1464700000006</v>
      </c>
      <c r="AA343" s="147">
        <f>AA344+AA345+AA346</f>
        <v>0</v>
      </c>
      <c r="AB343" s="175">
        <f>AA343/Z343</f>
        <v>0</v>
      </c>
      <c r="AC343" s="168">
        <f t="shared" ref="AC343" si="721">AC344+AC345+AC346+AC348+AC349</f>
        <v>6330.1464700000006</v>
      </c>
      <c r="AD343" s="175"/>
      <c r="AE343" s="147">
        <f>AE346</f>
        <v>2587.9774400000001</v>
      </c>
      <c r="AF343" s="147">
        <f>AF344+AF345+AF346</f>
        <v>0</v>
      </c>
      <c r="AG343" s="175">
        <f>AF343/AE343</f>
        <v>0</v>
      </c>
      <c r="AH343" s="168">
        <f>AH346</f>
        <v>2587.9774400000001</v>
      </c>
      <c r="AI343" s="175"/>
      <c r="AJ343" s="147">
        <f>AJ346</f>
        <v>3785.2610000000004</v>
      </c>
      <c r="AK343" s="147">
        <f>AK344+AK345+AK346</f>
        <v>0</v>
      </c>
      <c r="AL343" s="175">
        <f>AK343/AJ343</f>
        <v>0</v>
      </c>
      <c r="AM343" s="168">
        <f>AM346</f>
        <v>3785.2610000000004</v>
      </c>
      <c r="AN343" s="175"/>
      <c r="AO343" s="147">
        <f>AO344+AO345+AO346</f>
        <v>1176.5470800000001</v>
      </c>
      <c r="AP343" s="147">
        <f>AP344+AP345+AP346</f>
        <v>1176.5470800000001</v>
      </c>
      <c r="AQ343" s="175"/>
      <c r="AR343" s="147">
        <f>AR344+AR345+AR346</f>
        <v>3567.7031700000002</v>
      </c>
      <c r="AS343" s="147">
        <f>AS344+AS345+AS346</f>
        <v>0</v>
      </c>
      <c r="AT343" s="175">
        <f>AS343/AR343</f>
        <v>0</v>
      </c>
      <c r="AU343" s="168">
        <f t="shared" ref="AU343" si="722">AU344+AU345+AU346+AU348+AU349</f>
        <v>0</v>
      </c>
      <c r="AV343" s="175"/>
      <c r="AW343" s="147">
        <f>AW344+AW345+AW346</f>
        <v>51228.511580000006</v>
      </c>
      <c r="AX343" s="147">
        <f>AX344+AX345+AX346</f>
        <v>0</v>
      </c>
      <c r="AY343" s="175"/>
      <c r="AZ343" s="351"/>
    </row>
    <row r="344" spans="1:52" ht="31.2">
      <c r="A344" s="407"/>
      <c r="B344" s="408"/>
      <c r="C344" s="409"/>
      <c r="D344" s="176" t="s">
        <v>37</v>
      </c>
      <c r="E344" s="147">
        <f>E337</f>
        <v>0</v>
      </c>
      <c r="F344" s="147">
        <f t="shared" si="619"/>
        <v>0</v>
      </c>
      <c r="G344" s="170"/>
      <c r="H344" s="147">
        <f>H337</f>
        <v>0</v>
      </c>
      <c r="I344" s="147">
        <f>I337</f>
        <v>0</v>
      </c>
      <c r="J344" s="170"/>
      <c r="K344" s="147">
        <f>K337</f>
        <v>0</v>
      </c>
      <c r="L344" s="147">
        <f>L337</f>
        <v>0</v>
      </c>
      <c r="M344" s="170"/>
      <c r="N344" s="147">
        <f>N337</f>
        <v>0</v>
      </c>
      <c r="O344" s="147">
        <f>O337</f>
        <v>0</v>
      </c>
      <c r="P344" s="171"/>
      <c r="Q344" s="147">
        <f>Q337</f>
        <v>0</v>
      </c>
      <c r="R344" s="147">
        <f>R337</f>
        <v>0</v>
      </c>
      <c r="S344" s="170"/>
      <c r="T344" s="147">
        <f>T337</f>
        <v>0</v>
      </c>
      <c r="U344" s="147">
        <f>U337</f>
        <v>0</v>
      </c>
      <c r="V344" s="170"/>
      <c r="W344" s="147">
        <f>W337</f>
        <v>0</v>
      </c>
      <c r="X344" s="147">
        <f>X337</f>
        <v>0</v>
      </c>
      <c r="Y344" s="170"/>
      <c r="Z344" s="147">
        <f>Z337</f>
        <v>0</v>
      </c>
      <c r="AA344" s="147">
        <f>AA337</f>
        <v>0</v>
      </c>
      <c r="AB344" s="170"/>
      <c r="AC344" s="148">
        <f t="shared" ref="AC344:AU344" si="723">AC337</f>
        <v>0</v>
      </c>
      <c r="AD344" s="170"/>
      <c r="AE344" s="147">
        <f>AE337</f>
        <v>0</v>
      </c>
      <c r="AF344" s="147">
        <f>AF337</f>
        <v>0</v>
      </c>
      <c r="AG344" s="170"/>
      <c r="AH344" s="148">
        <f t="shared" si="723"/>
        <v>0</v>
      </c>
      <c r="AI344" s="170"/>
      <c r="AJ344" s="147">
        <f>AJ337</f>
        <v>0</v>
      </c>
      <c r="AK344" s="147">
        <f>AK337</f>
        <v>0</v>
      </c>
      <c r="AL344" s="170"/>
      <c r="AM344" s="148">
        <f t="shared" si="723"/>
        <v>0</v>
      </c>
      <c r="AN344" s="170"/>
      <c r="AO344" s="147">
        <f>AO337</f>
        <v>0</v>
      </c>
      <c r="AP344" s="147">
        <f>AP337</f>
        <v>0</v>
      </c>
      <c r="AQ344" s="170"/>
      <c r="AR344" s="147">
        <f>AR337</f>
        <v>0</v>
      </c>
      <c r="AS344" s="147">
        <f>AS337</f>
        <v>0</v>
      </c>
      <c r="AT344" s="170"/>
      <c r="AU344" s="148">
        <f t="shared" si="723"/>
        <v>0</v>
      </c>
      <c r="AV344" s="170"/>
      <c r="AW344" s="147">
        <f>AW337</f>
        <v>0</v>
      </c>
      <c r="AX344" s="147">
        <f>AX337</f>
        <v>0</v>
      </c>
      <c r="AY344" s="170"/>
      <c r="AZ344" s="352"/>
    </row>
    <row r="345" spans="1:52" ht="64.5" customHeight="1">
      <c r="A345" s="407"/>
      <c r="B345" s="408"/>
      <c r="C345" s="409"/>
      <c r="D345" s="179" t="s">
        <v>2</v>
      </c>
      <c r="E345" s="147">
        <f t="shared" ref="E345:E349" si="724">E338</f>
        <v>0</v>
      </c>
      <c r="F345" s="147">
        <f t="shared" si="619"/>
        <v>0</v>
      </c>
      <c r="G345" s="180"/>
      <c r="H345" s="147">
        <f t="shared" ref="H345:I345" si="725">H338</f>
        <v>0</v>
      </c>
      <c r="I345" s="147">
        <f t="shared" si="725"/>
        <v>0</v>
      </c>
      <c r="J345" s="180"/>
      <c r="K345" s="147">
        <f t="shared" ref="K345:L345" si="726">K338</f>
        <v>0</v>
      </c>
      <c r="L345" s="147">
        <f t="shared" si="726"/>
        <v>0</v>
      </c>
      <c r="M345" s="180"/>
      <c r="N345" s="147">
        <f t="shared" ref="N345:O345" si="727">N338</f>
        <v>0</v>
      </c>
      <c r="O345" s="147">
        <f t="shared" si="727"/>
        <v>0</v>
      </c>
      <c r="P345" s="171"/>
      <c r="Q345" s="147">
        <f t="shared" ref="Q345:R345" si="728">Q338</f>
        <v>0</v>
      </c>
      <c r="R345" s="147">
        <f t="shared" si="728"/>
        <v>0</v>
      </c>
      <c r="S345" s="180"/>
      <c r="T345" s="147">
        <f t="shared" ref="T345:U345" si="729">T338</f>
        <v>0</v>
      </c>
      <c r="U345" s="147">
        <f t="shared" si="729"/>
        <v>0</v>
      </c>
      <c r="V345" s="180"/>
      <c r="W345" s="147">
        <f t="shared" ref="W345:X345" si="730">W338</f>
        <v>0</v>
      </c>
      <c r="X345" s="147">
        <f t="shared" si="730"/>
        <v>0</v>
      </c>
      <c r="Y345" s="180"/>
      <c r="Z345" s="147">
        <f t="shared" ref="Z345:AA345" si="731">Z338</f>
        <v>0</v>
      </c>
      <c r="AA345" s="147">
        <f t="shared" si="731"/>
        <v>0</v>
      </c>
      <c r="AB345" s="180"/>
      <c r="AC345" s="148">
        <f t="shared" ref="AC345:AX345" si="732">AC338</f>
        <v>0</v>
      </c>
      <c r="AD345" s="180"/>
      <c r="AE345" s="147">
        <f t="shared" si="732"/>
        <v>0</v>
      </c>
      <c r="AF345" s="147">
        <f t="shared" si="732"/>
        <v>0</v>
      </c>
      <c r="AG345" s="180"/>
      <c r="AH345" s="148">
        <f t="shared" si="732"/>
        <v>0</v>
      </c>
      <c r="AI345" s="180"/>
      <c r="AJ345" s="147">
        <f t="shared" si="732"/>
        <v>0</v>
      </c>
      <c r="AK345" s="147">
        <f t="shared" si="732"/>
        <v>0</v>
      </c>
      <c r="AL345" s="180"/>
      <c r="AM345" s="148">
        <f t="shared" si="732"/>
        <v>0</v>
      </c>
      <c r="AN345" s="180"/>
      <c r="AO345" s="147">
        <f t="shared" si="732"/>
        <v>0</v>
      </c>
      <c r="AP345" s="147">
        <f t="shared" si="732"/>
        <v>0</v>
      </c>
      <c r="AQ345" s="180"/>
      <c r="AR345" s="147">
        <f t="shared" ref="AR345:AS345" si="733">AR338</f>
        <v>0</v>
      </c>
      <c r="AS345" s="147">
        <f t="shared" si="733"/>
        <v>0</v>
      </c>
      <c r="AT345" s="180"/>
      <c r="AU345" s="148">
        <f t="shared" si="732"/>
        <v>0</v>
      </c>
      <c r="AV345" s="180"/>
      <c r="AW345" s="147">
        <f t="shared" si="732"/>
        <v>0</v>
      </c>
      <c r="AX345" s="147">
        <f t="shared" si="732"/>
        <v>0</v>
      </c>
      <c r="AY345" s="180"/>
      <c r="AZ345" s="352"/>
    </row>
    <row r="346" spans="1:52" ht="21.75" customHeight="1">
      <c r="A346" s="407"/>
      <c r="B346" s="408"/>
      <c r="C346" s="409"/>
      <c r="D346" s="296" t="s">
        <v>284</v>
      </c>
      <c r="E346" s="147">
        <f t="shared" si="724"/>
        <v>86406.956210000004</v>
      </c>
      <c r="F346" s="147">
        <f t="shared" si="619"/>
        <v>31610.741460000001</v>
      </c>
      <c r="G346" s="175">
        <f>F346/E346</f>
        <v>0.36583560915135721</v>
      </c>
      <c r="H346" s="147">
        <f t="shared" ref="H346:I346" si="734">H339</f>
        <v>43.790999999999997</v>
      </c>
      <c r="I346" s="147">
        <f t="shared" si="734"/>
        <v>43.790999999999997</v>
      </c>
      <c r="J346" s="168">
        <f>I346/H346*100</f>
        <v>100</v>
      </c>
      <c r="K346" s="147">
        <f t="shared" ref="K346:L346" si="735">K339</f>
        <v>4947.5170000000007</v>
      </c>
      <c r="L346" s="147">
        <f t="shared" si="735"/>
        <v>4947.5170000000007</v>
      </c>
      <c r="M346" s="175">
        <f>L346/K346</f>
        <v>1</v>
      </c>
      <c r="N346" s="147">
        <f t="shared" ref="N346:O346" si="736">N339</f>
        <v>3811.2273400000004</v>
      </c>
      <c r="O346" s="147">
        <f t="shared" si="736"/>
        <v>3811.2276400000001</v>
      </c>
      <c r="P346" s="210">
        <f>O346/N346</f>
        <v>1.0000000787148005</v>
      </c>
      <c r="Q346" s="147">
        <f t="shared" ref="Q346:R346" si="737">Q339</f>
        <v>4786.4738600000001</v>
      </c>
      <c r="R346" s="147">
        <f t="shared" si="737"/>
        <v>4786.4738600000001</v>
      </c>
      <c r="S346" s="175">
        <f>R346/Q346</f>
        <v>1</v>
      </c>
      <c r="T346" s="147">
        <f t="shared" ref="T346:U346" si="738">T339</f>
        <v>703.00122999999996</v>
      </c>
      <c r="U346" s="147">
        <f t="shared" si="738"/>
        <v>703.00122999999996</v>
      </c>
      <c r="V346" s="180"/>
      <c r="W346" s="147">
        <f t="shared" ref="W346:X346" si="739">W339</f>
        <v>3438.7987400000002</v>
      </c>
      <c r="X346" s="147">
        <f t="shared" si="739"/>
        <v>3438.7987400000002</v>
      </c>
      <c r="Y346" s="175">
        <f>X346/W346</f>
        <v>1</v>
      </c>
      <c r="Z346" s="147">
        <f t="shared" ref="Z346:AA346" si="740">Z339</f>
        <v>6330.1464700000006</v>
      </c>
      <c r="AA346" s="147">
        <f t="shared" si="740"/>
        <v>0</v>
      </c>
      <c r="AB346" s="180"/>
      <c r="AC346" s="148">
        <f t="shared" ref="AC346:AX346" si="741">AC339</f>
        <v>6330.1464700000006</v>
      </c>
      <c r="AD346" s="175"/>
      <c r="AE346" s="147">
        <f t="shared" si="741"/>
        <v>2587.9774400000001</v>
      </c>
      <c r="AF346" s="147">
        <f t="shared" si="741"/>
        <v>0</v>
      </c>
      <c r="AG346" s="180"/>
      <c r="AH346" s="148">
        <f t="shared" si="741"/>
        <v>2587.9774400000001</v>
      </c>
      <c r="AI346" s="175"/>
      <c r="AJ346" s="147">
        <f t="shared" si="741"/>
        <v>3785.2610000000004</v>
      </c>
      <c r="AK346" s="147">
        <f t="shared" si="741"/>
        <v>0</v>
      </c>
      <c r="AL346" s="180"/>
      <c r="AM346" s="148">
        <f t="shared" si="741"/>
        <v>3785.2610000000004</v>
      </c>
      <c r="AN346" s="175"/>
      <c r="AO346" s="147">
        <f t="shared" si="741"/>
        <v>1176.5470800000001</v>
      </c>
      <c r="AP346" s="147">
        <f t="shared" si="741"/>
        <v>1176.5470800000001</v>
      </c>
      <c r="AQ346" s="175"/>
      <c r="AR346" s="147">
        <f t="shared" ref="AR346:AS346" si="742">AR339</f>
        <v>3567.7031700000002</v>
      </c>
      <c r="AS346" s="147">
        <f t="shared" si="742"/>
        <v>0</v>
      </c>
      <c r="AT346" s="180"/>
      <c r="AU346" s="148">
        <f t="shared" si="741"/>
        <v>0</v>
      </c>
      <c r="AV346" s="175"/>
      <c r="AW346" s="147">
        <f t="shared" si="741"/>
        <v>51228.511580000006</v>
      </c>
      <c r="AX346" s="147">
        <f t="shared" si="741"/>
        <v>0</v>
      </c>
      <c r="AY346" s="175"/>
      <c r="AZ346" s="352"/>
    </row>
    <row r="347" spans="1:52" ht="87.75" customHeight="1">
      <c r="A347" s="407"/>
      <c r="B347" s="408"/>
      <c r="C347" s="409"/>
      <c r="D347" s="296" t="s">
        <v>289</v>
      </c>
      <c r="E347" s="147">
        <f t="shared" si="724"/>
        <v>0</v>
      </c>
      <c r="F347" s="147">
        <f t="shared" si="619"/>
        <v>0</v>
      </c>
      <c r="G347" s="152"/>
      <c r="H347" s="147">
        <f t="shared" ref="H347:I347" si="743">H340</f>
        <v>0</v>
      </c>
      <c r="I347" s="147">
        <f t="shared" si="743"/>
        <v>0</v>
      </c>
      <c r="J347" s="152"/>
      <c r="K347" s="147">
        <f t="shared" ref="K347:L347" si="744">K340</f>
        <v>0</v>
      </c>
      <c r="L347" s="147">
        <f t="shared" si="744"/>
        <v>0</v>
      </c>
      <c r="M347" s="152"/>
      <c r="N347" s="147">
        <f t="shared" ref="N347:O347" si="745">N340</f>
        <v>0</v>
      </c>
      <c r="O347" s="147">
        <f t="shared" si="745"/>
        <v>0</v>
      </c>
      <c r="P347" s="171"/>
      <c r="Q347" s="147">
        <f t="shared" ref="Q347:R347" si="746">Q340</f>
        <v>0</v>
      </c>
      <c r="R347" s="147">
        <f t="shared" si="746"/>
        <v>0</v>
      </c>
      <c r="S347" s="152"/>
      <c r="T347" s="147">
        <f t="shared" ref="T347:U347" si="747">T340</f>
        <v>0</v>
      </c>
      <c r="U347" s="147">
        <f t="shared" si="747"/>
        <v>0</v>
      </c>
      <c r="V347" s="152"/>
      <c r="W347" s="147">
        <f t="shared" ref="W347:X347" si="748">W340</f>
        <v>0</v>
      </c>
      <c r="X347" s="147">
        <f t="shared" si="748"/>
        <v>0</v>
      </c>
      <c r="Y347" s="152"/>
      <c r="Z347" s="147">
        <f t="shared" ref="Z347:AA347" si="749">Z340</f>
        <v>0</v>
      </c>
      <c r="AA347" s="147">
        <f t="shared" si="749"/>
        <v>0</v>
      </c>
      <c r="AB347" s="152"/>
      <c r="AC347" s="148">
        <f t="shared" ref="AC347:AX347" si="750">AC340</f>
        <v>0</v>
      </c>
      <c r="AD347" s="152"/>
      <c r="AE347" s="147">
        <f t="shared" si="750"/>
        <v>0</v>
      </c>
      <c r="AF347" s="147">
        <f t="shared" si="750"/>
        <v>0</v>
      </c>
      <c r="AG347" s="152"/>
      <c r="AH347" s="148">
        <f t="shared" si="750"/>
        <v>0</v>
      </c>
      <c r="AI347" s="152"/>
      <c r="AJ347" s="147">
        <f t="shared" si="750"/>
        <v>0</v>
      </c>
      <c r="AK347" s="147">
        <f t="shared" si="750"/>
        <v>0</v>
      </c>
      <c r="AL347" s="152"/>
      <c r="AM347" s="148">
        <f t="shared" si="750"/>
        <v>0</v>
      </c>
      <c r="AN347" s="152"/>
      <c r="AO347" s="147">
        <f t="shared" si="750"/>
        <v>0</v>
      </c>
      <c r="AP347" s="147">
        <f t="shared" si="750"/>
        <v>0</v>
      </c>
      <c r="AQ347" s="152"/>
      <c r="AR347" s="147">
        <f t="shared" ref="AR347:AS347" si="751">AR340</f>
        <v>0</v>
      </c>
      <c r="AS347" s="147">
        <f t="shared" si="751"/>
        <v>0</v>
      </c>
      <c r="AT347" s="152"/>
      <c r="AU347" s="148">
        <f t="shared" si="750"/>
        <v>0</v>
      </c>
      <c r="AV347" s="152"/>
      <c r="AW347" s="147">
        <f t="shared" si="750"/>
        <v>0</v>
      </c>
      <c r="AX347" s="147">
        <f t="shared" si="750"/>
        <v>0</v>
      </c>
      <c r="AY347" s="152"/>
      <c r="AZ347" s="352"/>
    </row>
    <row r="348" spans="1:52" ht="21.75" customHeight="1">
      <c r="A348" s="407"/>
      <c r="B348" s="408"/>
      <c r="C348" s="409"/>
      <c r="D348" s="296" t="s">
        <v>285</v>
      </c>
      <c r="E348" s="147">
        <f t="shared" si="724"/>
        <v>0</v>
      </c>
      <c r="F348" s="147">
        <f t="shared" si="619"/>
        <v>0</v>
      </c>
      <c r="G348" s="152"/>
      <c r="H348" s="147">
        <f t="shared" ref="H348:I348" si="752">H341</f>
        <v>0</v>
      </c>
      <c r="I348" s="147">
        <f t="shared" si="752"/>
        <v>0</v>
      </c>
      <c r="J348" s="152"/>
      <c r="K348" s="147">
        <f t="shared" ref="K348:L348" si="753">K341</f>
        <v>0</v>
      </c>
      <c r="L348" s="147">
        <f t="shared" si="753"/>
        <v>0</v>
      </c>
      <c r="M348" s="171"/>
      <c r="N348" s="147">
        <f t="shared" ref="N348:O348" si="754">N341</f>
        <v>0</v>
      </c>
      <c r="O348" s="147">
        <f t="shared" si="754"/>
        <v>0</v>
      </c>
      <c r="P348" s="210"/>
      <c r="Q348" s="147">
        <f t="shared" ref="Q348:R348" si="755">Q341</f>
        <v>0</v>
      </c>
      <c r="R348" s="147">
        <f t="shared" si="755"/>
        <v>0</v>
      </c>
      <c r="S348" s="152"/>
      <c r="T348" s="147">
        <f t="shared" ref="T348:U348" si="756">T341</f>
        <v>0</v>
      </c>
      <c r="U348" s="147">
        <f t="shared" si="756"/>
        <v>0</v>
      </c>
      <c r="V348" s="152"/>
      <c r="W348" s="147">
        <f t="shared" ref="W348:X348" si="757">W341</f>
        <v>0</v>
      </c>
      <c r="X348" s="147">
        <f t="shared" si="757"/>
        <v>0</v>
      </c>
      <c r="Y348" s="152"/>
      <c r="Z348" s="147">
        <f t="shared" ref="Z348:AA348" si="758">Z341</f>
        <v>0</v>
      </c>
      <c r="AA348" s="147">
        <f t="shared" si="758"/>
        <v>0</v>
      </c>
      <c r="AB348" s="152"/>
      <c r="AC348" s="148">
        <f t="shared" ref="AC348:AX348" si="759">AC341</f>
        <v>0</v>
      </c>
      <c r="AD348" s="152"/>
      <c r="AE348" s="147">
        <f t="shared" si="759"/>
        <v>0</v>
      </c>
      <c r="AF348" s="147">
        <f t="shared" si="759"/>
        <v>0</v>
      </c>
      <c r="AG348" s="152"/>
      <c r="AH348" s="148">
        <f t="shared" si="759"/>
        <v>0</v>
      </c>
      <c r="AI348" s="152"/>
      <c r="AJ348" s="147">
        <f t="shared" si="759"/>
        <v>0</v>
      </c>
      <c r="AK348" s="147">
        <f t="shared" si="759"/>
        <v>0</v>
      </c>
      <c r="AL348" s="152"/>
      <c r="AM348" s="148">
        <f t="shared" si="759"/>
        <v>0</v>
      </c>
      <c r="AN348" s="152"/>
      <c r="AO348" s="147">
        <f t="shared" si="759"/>
        <v>0</v>
      </c>
      <c r="AP348" s="147">
        <f t="shared" si="759"/>
        <v>0</v>
      </c>
      <c r="AQ348" s="152"/>
      <c r="AR348" s="147">
        <f t="shared" ref="AR348:AS348" si="760">AR341</f>
        <v>0</v>
      </c>
      <c r="AS348" s="147">
        <f t="shared" si="760"/>
        <v>0</v>
      </c>
      <c r="AT348" s="152"/>
      <c r="AU348" s="148">
        <f t="shared" si="759"/>
        <v>0</v>
      </c>
      <c r="AV348" s="152"/>
      <c r="AW348" s="147">
        <f t="shared" si="759"/>
        <v>0</v>
      </c>
      <c r="AX348" s="147">
        <f t="shared" si="759"/>
        <v>0</v>
      </c>
      <c r="AY348" s="152"/>
      <c r="AZ348" s="352"/>
    </row>
    <row r="349" spans="1:52" ht="33.75" customHeight="1">
      <c r="A349" s="410"/>
      <c r="B349" s="411"/>
      <c r="C349" s="412"/>
      <c r="D349" s="169" t="s">
        <v>43</v>
      </c>
      <c r="E349" s="147">
        <f t="shared" si="724"/>
        <v>4369.7262599999995</v>
      </c>
      <c r="F349" s="147">
        <f t="shared" si="619"/>
        <v>2720.0402600000002</v>
      </c>
      <c r="G349" s="175">
        <f>F349/E349</f>
        <v>0.62247383432206127</v>
      </c>
      <c r="H349" s="147">
        <f t="shared" ref="H349:I349" si="761">H342</f>
        <v>0</v>
      </c>
      <c r="I349" s="147">
        <f t="shared" si="761"/>
        <v>0</v>
      </c>
      <c r="J349" s="170"/>
      <c r="K349" s="147">
        <f t="shared" ref="K349:L349" si="762">K342</f>
        <v>404.63326000000001</v>
      </c>
      <c r="L349" s="147">
        <f t="shared" si="762"/>
        <v>404.63326000000001</v>
      </c>
      <c r="M349" s="210">
        <f>L349/K349</f>
        <v>1</v>
      </c>
      <c r="N349" s="147">
        <f t="shared" ref="N349:O349" si="763">N342</f>
        <v>1482.5930000000001</v>
      </c>
      <c r="O349" s="147">
        <f t="shared" si="763"/>
        <v>1482.5930000000001</v>
      </c>
      <c r="P349" s="210">
        <f t="shared" ref="P349" si="764">O349/N349</f>
        <v>1</v>
      </c>
      <c r="Q349" s="147">
        <f t="shared" ref="Q349:R349" si="765">Q342</f>
        <v>0</v>
      </c>
      <c r="R349" s="147">
        <f t="shared" si="765"/>
        <v>0</v>
      </c>
      <c r="S349" s="170"/>
      <c r="T349" s="147">
        <f t="shared" ref="T349:U349" si="766">T342</f>
        <v>0</v>
      </c>
      <c r="U349" s="147">
        <f t="shared" si="766"/>
        <v>0</v>
      </c>
      <c r="V349" s="170"/>
      <c r="W349" s="147">
        <f t="shared" ref="W349:X349" si="767">W342</f>
        <v>0</v>
      </c>
      <c r="X349" s="147">
        <f t="shared" si="767"/>
        <v>0</v>
      </c>
      <c r="Y349" s="170"/>
      <c r="Z349" s="147">
        <f t="shared" ref="Z349:AA349" si="768">Z342</f>
        <v>0</v>
      </c>
      <c r="AA349" s="147">
        <f t="shared" si="768"/>
        <v>0</v>
      </c>
      <c r="AB349" s="170"/>
      <c r="AC349" s="148">
        <f t="shared" ref="AC349:AX349" si="769">AC342</f>
        <v>0</v>
      </c>
      <c r="AD349" s="170"/>
      <c r="AE349" s="147">
        <f t="shared" si="769"/>
        <v>390.37799999999999</v>
      </c>
      <c r="AF349" s="147">
        <f t="shared" si="769"/>
        <v>0</v>
      </c>
      <c r="AG349" s="170"/>
      <c r="AH349" s="148">
        <f t="shared" si="769"/>
        <v>390.37799999999999</v>
      </c>
      <c r="AI349" s="170"/>
      <c r="AJ349" s="147">
        <f t="shared" si="769"/>
        <v>442.43599999999998</v>
      </c>
      <c r="AK349" s="147">
        <f t="shared" si="769"/>
        <v>0</v>
      </c>
      <c r="AL349" s="170"/>
      <c r="AM349" s="148">
        <f t="shared" si="769"/>
        <v>442.43599999999998</v>
      </c>
      <c r="AN349" s="170"/>
      <c r="AO349" s="147">
        <f t="shared" si="769"/>
        <v>0</v>
      </c>
      <c r="AP349" s="147">
        <f t="shared" si="769"/>
        <v>0</v>
      </c>
      <c r="AQ349" s="170"/>
      <c r="AR349" s="147">
        <f t="shared" ref="AR349:AS349" si="770">AR342</f>
        <v>1649.6860000000001</v>
      </c>
      <c r="AS349" s="147">
        <f t="shared" si="770"/>
        <v>0</v>
      </c>
      <c r="AT349" s="170"/>
      <c r="AU349" s="148">
        <f t="shared" si="769"/>
        <v>0</v>
      </c>
      <c r="AV349" s="170"/>
      <c r="AW349" s="147">
        <f t="shared" si="769"/>
        <v>0</v>
      </c>
      <c r="AX349" s="147">
        <f t="shared" si="769"/>
        <v>0</v>
      </c>
      <c r="AY349" s="170"/>
      <c r="AZ349" s="353"/>
    </row>
    <row r="350" spans="1:52" ht="22.5" customHeight="1">
      <c r="A350" s="424" t="s">
        <v>278</v>
      </c>
      <c r="B350" s="425"/>
      <c r="C350" s="425"/>
      <c r="D350" s="425"/>
      <c r="E350" s="425"/>
      <c r="F350" s="425"/>
      <c r="G350" s="425"/>
      <c r="H350" s="425"/>
      <c r="I350" s="425"/>
      <c r="J350" s="425"/>
      <c r="K350" s="425"/>
      <c r="L350" s="425"/>
      <c r="M350" s="425"/>
      <c r="N350" s="425"/>
      <c r="O350" s="425"/>
      <c r="P350" s="425"/>
      <c r="Q350" s="425"/>
      <c r="R350" s="425"/>
      <c r="S350" s="425"/>
      <c r="T350" s="425"/>
      <c r="U350" s="425"/>
      <c r="V350" s="425"/>
      <c r="W350" s="425"/>
      <c r="X350" s="425"/>
      <c r="Y350" s="425"/>
      <c r="Z350" s="425"/>
      <c r="AA350" s="425"/>
      <c r="AB350" s="425"/>
      <c r="AC350" s="425"/>
      <c r="AD350" s="425"/>
      <c r="AE350" s="425"/>
      <c r="AF350" s="425"/>
      <c r="AG350" s="425"/>
      <c r="AH350" s="425"/>
      <c r="AI350" s="425"/>
      <c r="AJ350" s="425"/>
      <c r="AK350" s="425"/>
      <c r="AL350" s="425"/>
      <c r="AM350" s="425"/>
      <c r="AN350" s="425"/>
      <c r="AO350" s="425"/>
      <c r="AP350" s="425"/>
      <c r="AQ350" s="425"/>
      <c r="AR350" s="425"/>
      <c r="AS350" s="425"/>
      <c r="AT350" s="425"/>
      <c r="AU350" s="425"/>
      <c r="AV350" s="425"/>
      <c r="AW350" s="425"/>
      <c r="AX350" s="425"/>
      <c r="AY350" s="425"/>
      <c r="AZ350" s="426"/>
    </row>
    <row r="351" spans="1:52" ht="18.75" customHeight="1">
      <c r="A351" s="415" t="s">
        <v>315</v>
      </c>
      <c r="B351" s="427"/>
      <c r="C351" s="428"/>
      <c r="D351" s="184" t="s">
        <v>41</v>
      </c>
      <c r="E351" s="147">
        <f t="shared" ref="E351:E357" si="771">H351+K351+N351+Q351+T351+W351+Z351+AE351+AJ351+AO351+AR351+AW351</f>
        <v>4500</v>
      </c>
      <c r="F351" s="147">
        <f t="shared" ref="F351:F385" si="772">I351+L351+O351+R351+U351+X351+AC351+AH351+AM351+AP351+AU351+AX351</f>
        <v>0</v>
      </c>
      <c r="G351" s="175">
        <f>F351/E351</f>
        <v>0</v>
      </c>
      <c r="H351" s="168">
        <f>H352+H353+H354+H356+H357</f>
        <v>0</v>
      </c>
      <c r="I351" s="168">
        <f t="shared" ref="I351" si="773">I352+I353+I354+I356+I357</f>
        <v>0</v>
      </c>
      <c r="J351" s="168"/>
      <c r="K351" s="168">
        <f t="shared" ref="K351" si="774">K352+K353+K354+K356+K357</f>
        <v>0</v>
      </c>
      <c r="L351" s="168">
        <f t="shared" ref="L351" si="775">L352+L353+L354+L356+L357</f>
        <v>0</v>
      </c>
      <c r="M351" s="168"/>
      <c r="N351" s="168">
        <f t="shared" ref="N351" si="776">N352+N353+N354+N356+N357</f>
        <v>0</v>
      </c>
      <c r="O351" s="168">
        <f t="shared" ref="O351" si="777">O352+O353+O354+O356+O357</f>
        <v>0</v>
      </c>
      <c r="P351" s="168"/>
      <c r="Q351" s="168">
        <f t="shared" ref="Q351" si="778">Q352+Q353+Q354+Q356+Q357</f>
        <v>0</v>
      </c>
      <c r="R351" s="168">
        <f t="shared" ref="R351" si="779">R352+R353+R354+R356+R357</f>
        <v>0</v>
      </c>
      <c r="S351" s="168"/>
      <c r="T351" s="168">
        <f t="shared" ref="T351" si="780">T352+T353+T354+T356+T357</f>
        <v>0</v>
      </c>
      <c r="U351" s="168">
        <f t="shared" ref="U351" si="781">U352+U353+U354+U356+U357</f>
        <v>0</v>
      </c>
      <c r="V351" s="168"/>
      <c r="W351" s="168">
        <f t="shared" ref="W351" si="782">W352+W353+W354+W356+W357</f>
        <v>0</v>
      </c>
      <c r="X351" s="168">
        <f t="shared" ref="X351" si="783">X352+X353+X354+X356+X357</f>
        <v>0</v>
      </c>
      <c r="Y351" s="168"/>
      <c r="Z351" s="168">
        <f t="shared" ref="Z351" si="784">Z352+Z353+Z354+Z356+Z357</f>
        <v>0</v>
      </c>
      <c r="AA351" s="168">
        <f t="shared" ref="AA351" si="785">AA352+AA353+AA354+AA356+AA357</f>
        <v>0</v>
      </c>
      <c r="AB351" s="168">
        <f t="shared" ref="AB351" si="786">AB352+AB353+AB354+AB356+AB357</f>
        <v>0</v>
      </c>
      <c r="AC351" s="168">
        <f t="shared" ref="AC351" si="787">AC352+AC353+AC354+AC356+AC357</f>
        <v>0</v>
      </c>
      <c r="AD351" s="168"/>
      <c r="AE351" s="168">
        <f t="shared" ref="AE351" si="788">AE352+AE353+AE354+AE356+AE357</f>
        <v>0</v>
      </c>
      <c r="AF351" s="168">
        <f t="shared" ref="AF351" si="789">AF352+AF353+AF354+AF356+AF357</f>
        <v>0</v>
      </c>
      <c r="AG351" s="168">
        <f t="shared" ref="AG351" si="790">AG352+AG353+AG354+AG356+AG357</f>
        <v>0</v>
      </c>
      <c r="AH351" s="168">
        <f t="shared" ref="AH351" si="791">AH352+AH353+AH354+AH356+AH357</f>
        <v>0</v>
      </c>
      <c r="AI351" s="168"/>
      <c r="AJ351" s="168">
        <f t="shared" ref="AJ351" si="792">AJ352+AJ353+AJ354+AJ356+AJ357</f>
        <v>0</v>
      </c>
      <c r="AK351" s="168">
        <f t="shared" ref="AK351" si="793">AK352+AK353+AK354+AK356+AK357</f>
        <v>0</v>
      </c>
      <c r="AL351" s="168">
        <f t="shared" ref="AL351" si="794">AL352+AL353+AL354+AL356+AL357</f>
        <v>0</v>
      </c>
      <c r="AM351" s="168">
        <f t="shared" ref="AM351" si="795">AM352+AM353+AM354+AM356+AM357</f>
        <v>0</v>
      </c>
      <c r="AN351" s="168"/>
      <c r="AO351" s="168">
        <f t="shared" ref="AO351" si="796">AO352+AO353+AO354+AO356+AO357</f>
        <v>0</v>
      </c>
      <c r="AP351" s="168">
        <f t="shared" ref="AP351" si="797">AP352+AP353+AP354+AP356+AP357</f>
        <v>0</v>
      </c>
      <c r="AQ351" s="168"/>
      <c r="AR351" s="168">
        <f t="shared" ref="AR351" si="798">AR352+AR353+AR354+AR356+AR357</f>
        <v>0</v>
      </c>
      <c r="AS351" s="168">
        <f t="shared" ref="AS351" si="799">AS352+AS353+AS354+AS356+AS357</f>
        <v>0</v>
      </c>
      <c r="AT351" s="168">
        <f t="shared" ref="AT351" si="800">AT352+AT353+AT354+AT356+AT357</f>
        <v>0</v>
      </c>
      <c r="AU351" s="168">
        <f t="shared" ref="AU351" si="801">AU352+AU353+AU354+AU356+AU357</f>
        <v>0</v>
      </c>
      <c r="AV351" s="168"/>
      <c r="AW351" s="168">
        <f t="shared" ref="AW351" si="802">AW352+AW353+AW354+AW356+AW357</f>
        <v>4500</v>
      </c>
      <c r="AX351" s="168">
        <f t="shared" ref="AX351" si="803">AX352+AX353+AX354+AX356+AX357</f>
        <v>0</v>
      </c>
      <c r="AY351" s="168">
        <f>AX351/AW351*100</f>
        <v>0</v>
      </c>
      <c r="AZ351" s="351"/>
    </row>
    <row r="352" spans="1:52" ht="31.2">
      <c r="A352" s="429"/>
      <c r="B352" s="430"/>
      <c r="C352" s="431"/>
      <c r="D352" s="176" t="s">
        <v>37</v>
      </c>
      <c r="E352" s="147">
        <f t="shared" si="771"/>
        <v>0</v>
      </c>
      <c r="F352" s="147">
        <f t="shared" si="772"/>
        <v>0</v>
      </c>
      <c r="G352" s="170"/>
      <c r="H352" s="148">
        <f>H63</f>
        <v>0</v>
      </c>
      <c r="I352" s="148">
        <f t="shared" ref="I352:AY352" si="804">I63</f>
        <v>0</v>
      </c>
      <c r="J352" s="148">
        <f t="shared" si="804"/>
        <v>0</v>
      </c>
      <c r="K352" s="148">
        <f t="shared" si="804"/>
        <v>0</v>
      </c>
      <c r="L352" s="148">
        <f t="shared" si="804"/>
        <v>0</v>
      </c>
      <c r="M352" s="148">
        <f t="shared" si="804"/>
        <v>0</v>
      </c>
      <c r="N352" s="148">
        <f t="shared" si="804"/>
        <v>0</v>
      </c>
      <c r="O352" s="148">
        <f t="shared" si="804"/>
        <v>0</v>
      </c>
      <c r="P352" s="148">
        <f t="shared" si="804"/>
        <v>0</v>
      </c>
      <c r="Q352" s="148">
        <f t="shared" si="804"/>
        <v>0</v>
      </c>
      <c r="R352" s="148">
        <f t="shared" si="804"/>
        <v>0</v>
      </c>
      <c r="S352" s="148">
        <f t="shared" si="804"/>
        <v>0</v>
      </c>
      <c r="T352" s="148">
        <f t="shared" si="804"/>
        <v>0</v>
      </c>
      <c r="U352" s="148">
        <f t="shared" si="804"/>
        <v>0</v>
      </c>
      <c r="V352" s="148">
        <f t="shared" si="804"/>
        <v>0</v>
      </c>
      <c r="W352" s="148">
        <f t="shared" si="804"/>
        <v>0</v>
      </c>
      <c r="X352" s="148">
        <f t="shared" si="804"/>
        <v>0</v>
      </c>
      <c r="Y352" s="148">
        <f t="shared" si="804"/>
        <v>0</v>
      </c>
      <c r="Z352" s="148">
        <f t="shared" si="804"/>
        <v>0</v>
      </c>
      <c r="AA352" s="148">
        <f t="shared" si="804"/>
        <v>0</v>
      </c>
      <c r="AB352" s="148">
        <f t="shared" si="804"/>
        <v>0</v>
      </c>
      <c r="AC352" s="148">
        <f t="shared" si="804"/>
        <v>0</v>
      </c>
      <c r="AD352" s="148">
        <f t="shared" si="804"/>
        <v>0</v>
      </c>
      <c r="AE352" s="148">
        <f t="shared" si="804"/>
        <v>0</v>
      </c>
      <c r="AF352" s="148">
        <f t="shared" si="804"/>
        <v>0</v>
      </c>
      <c r="AG352" s="148">
        <f t="shared" si="804"/>
        <v>0</v>
      </c>
      <c r="AH352" s="148">
        <f t="shared" si="804"/>
        <v>0</v>
      </c>
      <c r="AI352" s="148">
        <f t="shared" si="804"/>
        <v>0</v>
      </c>
      <c r="AJ352" s="148">
        <f t="shared" si="804"/>
        <v>0</v>
      </c>
      <c r="AK352" s="148">
        <f t="shared" si="804"/>
        <v>0</v>
      </c>
      <c r="AL352" s="148">
        <f t="shared" si="804"/>
        <v>0</v>
      </c>
      <c r="AM352" s="148">
        <f t="shared" si="804"/>
        <v>0</v>
      </c>
      <c r="AN352" s="148">
        <f t="shared" si="804"/>
        <v>0</v>
      </c>
      <c r="AO352" s="148">
        <f t="shared" si="804"/>
        <v>0</v>
      </c>
      <c r="AP352" s="148">
        <f t="shared" si="804"/>
        <v>0</v>
      </c>
      <c r="AQ352" s="148">
        <f t="shared" si="804"/>
        <v>0</v>
      </c>
      <c r="AR352" s="148">
        <f t="shared" si="804"/>
        <v>0</v>
      </c>
      <c r="AS352" s="148">
        <f t="shared" si="804"/>
        <v>0</v>
      </c>
      <c r="AT352" s="148">
        <f t="shared" si="804"/>
        <v>0</v>
      </c>
      <c r="AU352" s="148">
        <f t="shared" si="804"/>
        <v>0</v>
      </c>
      <c r="AV352" s="148">
        <f t="shared" si="804"/>
        <v>0</v>
      </c>
      <c r="AW352" s="148">
        <f t="shared" si="804"/>
        <v>0</v>
      </c>
      <c r="AX352" s="148">
        <f t="shared" si="804"/>
        <v>0</v>
      </c>
      <c r="AY352" s="148">
        <f t="shared" si="804"/>
        <v>0</v>
      </c>
      <c r="AZ352" s="352"/>
    </row>
    <row r="353" spans="1:52" ht="61.5" customHeight="1">
      <c r="A353" s="429"/>
      <c r="B353" s="430"/>
      <c r="C353" s="431"/>
      <c r="D353" s="179" t="s">
        <v>2</v>
      </c>
      <c r="E353" s="147">
        <f t="shared" si="771"/>
        <v>4005</v>
      </c>
      <c r="F353" s="147">
        <f t="shared" si="772"/>
        <v>0</v>
      </c>
      <c r="G353" s="180"/>
      <c r="H353" s="148">
        <f t="shared" ref="H353:AY353" si="805">H64</f>
        <v>0</v>
      </c>
      <c r="I353" s="148">
        <f t="shared" si="805"/>
        <v>0</v>
      </c>
      <c r="J353" s="148">
        <f t="shared" si="805"/>
        <v>0</v>
      </c>
      <c r="K353" s="148">
        <f t="shared" si="805"/>
        <v>0</v>
      </c>
      <c r="L353" s="148">
        <f t="shared" si="805"/>
        <v>0</v>
      </c>
      <c r="M353" s="148">
        <f t="shared" si="805"/>
        <v>0</v>
      </c>
      <c r="N353" s="148">
        <f t="shared" si="805"/>
        <v>0</v>
      </c>
      <c r="O353" s="148">
        <f t="shared" si="805"/>
        <v>0</v>
      </c>
      <c r="P353" s="148">
        <f t="shared" si="805"/>
        <v>0</v>
      </c>
      <c r="Q353" s="148">
        <f t="shared" si="805"/>
        <v>0</v>
      </c>
      <c r="R353" s="148">
        <f t="shared" si="805"/>
        <v>0</v>
      </c>
      <c r="S353" s="148">
        <f t="shared" si="805"/>
        <v>0</v>
      </c>
      <c r="T353" s="148">
        <f t="shared" si="805"/>
        <v>0</v>
      </c>
      <c r="U353" s="148">
        <f t="shared" si="805"/>
        <v>0</v>
      </c>
      <c r="V353" s="148">
        <f t="shared" si="805"/>
        <v>0</v>
      </c>
      <c r="W353" s="148">
        <f t="shared" si="805"/>
        <v>0</v>
      </c>
      <c r="X353" s="148">
        <f t="shared" si="805"/>
        <v>0</v>
      </c>
      <c r="Y353" s="148">
        <f t="shared" si="805"/>
        <v>0</v>
      </c>
      <c r="Z353" s="148">
        <f t="shared" si="805"/>
        <v>0</v>
      </c>
      <c r="AA353" s="148">
        <f t="shared" si="805"/>
        <v>0</v>
      </c>
      <c r="AB353" s="148">
        <f t="shared" si="805"/>
        <v>0</v>
      </c>
      <c r="AC353" s="148">
        <f t="shared" si="805"/>
        <v>0</v>
      </c>
      <c r="AD353" s="148">
        <f t="shared" si="805"/>
        <v>0</v>
      </c>
      <c r="AE353" s="148">
        <f t="shared" si="805"/>
        <v>0</v>
      </c>
      <c r="AF353" s="148">
        <f t="shared" si="805"/>
        <v>0</v>
      </c>
      <c r="AG353" s="148">
        <f t="shared" si="805"/>
        <v>0</v>
      </c>
      <c r="AH353" s="148">
        <f t="shared" si="805"/>
        <v>0</v>
      </c>
      <c r="AI353" s="148">
        <f t="shared" si="805"/>
        <v>0</v>
      </c>
      <c r="AJ353" s="148">
        <f t="shared" si="805"/>
        <v>0</v>
      </c>
      <c r="AK353" s="148">
        <f t="shared" si="805"/>
        <v>0</v>
      </c>
      <c r="AL353" s="148">
        <f t="shared" si="805"/>
        <v>0</v>
      </c>
      <c r="AM353" s="148">
        <f t="shared" si="805"/>
        <v>0</v>
      </c>
      <c r="AN353" s="148">
        <f t="shared" si="805"/>
        <v>0</v>
      </c>
      <c r="AO353" s="148">
        <f t="shared" si="805"/>
        <v>0</v>
      </c>
      <c r="AP353" s="148">
        <f t="shared" si="805"/>
        <v>0</v>
      </c>
      <c r="AQ353" s="148">
        <f t="shared" si="805"/>
        <v>0</v>
      </c>
      <c r="AR353" s="148">
        <f t="shared" si="805"/>
        <v>0</v>
      </c>
      <c r="AS353" s="148">
        <f t="shared" si="805"/>
        <v>0</v>
      </c>
      <c r="AT353" s="148">
        <f t="shared" si="805"/>
        <v>0</v>
      </c>
      <c r="AU353" s="148">
        <f t="shared" si="805"/>
        <v>0</v>
      </c>
      <c r="AV353" s="148">
        <f t="shared" si="805"/>
        <v>0</v>
      </c>
      <c r="AW353" s="148">
        <f t="shared" si="805"/>
        <v>4005</v>
      </c>
      <c r="AX353" s="148">
        <f t="shared" si="805"/>
        <v>0</v>
      </c>
      <c r="AY353" s="148">
        <f t="shared" si="805"/>
        <v>0</v>
      </c>
      <c r="AZ353" s="352"/>
    </row>
    <row r="354" spans="1:52" ht="20.25" customHeight="1">
      <c r="A354" s="429"/>
      <c r="B354" s="430"/>
      <c r="C354" s="431"/>
      <c r="D354" s="296" t="s">
        <v>284</v>
      </c>
      <c r="E354" s="147">
        <f t="shared" si="771"/>
        <v>495</v>
      </c>
      <c r="F354" s="147">
        <f t="shared" si="772"/>
        <v>0</v>
      </c>
      <c r="G354" s="180"/>
      <c r="H354" s="148">
        <f t="shared" ref="H354:AY354" si="806">H65</f>
        <v>0</v>
      </c>
      <c r="I354" s="148">
        <f t="shared" si="806"/>
        <v>0</v>
      </c>
      <c r="J354" s="148">
        <f t="shared" si="806"/>
        <v>0</v>
      </c>
      <c r="K354" s="148">
        <f t="shared" si="806"/>
        <v>0</v>
      </c>
      <c r="L354" s="148">
        <f t="shared" si="806"/>
        <v>0</v>
      </c>
      <c r="M354" s="148">
        <f t="shared" si="806"/>
        <v>0</v>
      </c>
      <c r="N354" s="148">
        <f t="shared" si="806"/>
        <v>0</v>
      </c>
      <c r="O354" s="148">
        <f t="shared" si="806"/>
        <v>0</v>
      </c>
      <c r="P354" s="148">
        <f t="shared" si="806"/>
        <v>0</v>
      </c>
      <c r="Q354" s="148">
        <f t="shared" si="806"/>
        <v>0</v>
      </c>
      <c r="R354" s="148">
        <f t="shared" si="806"/>
        <v>0</v>
      </c>
      <c r="S354" s="148">
        <f t="shared" si="806"/>
        <v>0</v>
      </c>
      <c r="T354" s="148">
        <f t="shared" si="806"/>
        <v>0</v>
      </c>
      <c r="U354" s="148">
        <f t="shared" si="806"/>
        <v>0</v>
      </c>
      <c r="V354" s="148">
        <f t="shared" si="806"/>
        <v>0</v>
      </c>
      <c r="W354" s="148">
        <f t="shared" si="806"/>
        <v>0</v>
      </c>
      <c r="X354" s="148">
        <f t="shared" si="806"/>
        <v>0</v>
      </c>
      <c r="Y354" s="148">
        <f t="shared" si="806"/>
        <v>0</v>
      </c>
      <c r="Z354" s="148">
        <f t="shared" si="806"/>
        <v>0</v>
      </c>
      <c r="AA354" s="148">
        <f t="shared" si="806"/>
        <v>0</v>
      </c>
      <c r="AB354" s="148">
        <f t="shared" si="806"/>
        <v>0</v>
      </c>
      <c r="AC354" s="148">
        <f t="shared" si="806"/>
        <v>0</v>
      </c>
      <c r="AD354" s="148">
        <f t="shared" si="806"/>
        <v>0</v>
      </c>
      <c r="AE354" s="148">
        <f t="shared" si="806"/>
        <v>0</v>
      </c>
      <c r="AF354" s="148">
        <f t="shared" si="806"/>
        <v>0</v>
      </c>
      <c r="AG354" s="148">
        <f t="shared" si="806"/>
        <v>0</v>
      </c>
      <c r="AH354" s="148">
        <f t="shared" si="806"/>
        <v>0</v>
      </c>
      <c r="AI354" s="148">
        <f t="shared" si="806"/>
        <v>0</v>
      </c>
      <c r="AJ354" s="148">
        <f t="shared" si="806"/>
        <v>0</v>
      </c>
      <c r="AK354" s="148">
        <f t="shared" si="806"/>
        <v>0</v>
      </c>
      <c r="AL354" s="148">
        <f t="shared" si="806"/>
        <v>0</v>
      </c>
      <c r="AM354" s="148">
        <f t="shared" si="806"/>
        <v>0</v>
      </c>
      <c r="AN354" s="148">
        <f t="shared" si="806"/>
        <v>0</v>
      </c>
      <c r="AO354" s="148">
        <f t="shared" si="806"/>
        <v>0</v>
      </c>
      <c r="AP354" s="148">
        <f t="shared" si="806"/>
        <v>0</v>
      </c>
      <c r="AQ354" s="148">
        <f t="shared" si="806"/>
        <v>0</v>
      </c>
      <c r="AR354" s="148">
        <f t="shared" si="806"/>
        <v>0</v>
      </c>
      <c r="AS354" s="148">
        <f t="shared" si="806"/>
        <v>0</v>
      </c>
      <c r="AT354" s="148">
        <f t="shared" si="806"/>
        <v>0</v>
      </c>
      <c r="AU354" s="148">
        <f t="shared" si="806"/>
        <v>0</v>
      </c>
      <c r="AV354" s="148">
        <f t="shared" si="806"/>
        <v>0</v>
      </c>
      <c r="AW354" s="148">
        <f t="shared" si="806"/>
        <v>495</v>
      </c>
      <c r="AX354" s="148">
        <f t="shared" si="806"/>
        <v>0</v>
      </c>
      <c r="AY354" s="148">
        <f t="shared" si="806"/>
        <v>0</v>
      </c>
      <c r="AZ354" s="352"/>
    </row>
    <row r="355" spans="1:52" ht="86.25" customHeight="1">
      <c r="A355" s="429"/>
      <c r="B355" s="430"/>
      <c r="C355" s="431"/>
      <c r="D355" s="296" t="s">
        <v>289</v>
      </c>
      <c r="E355" s="147">
        <f t="shared" si="771"/>
        <v>0</v>
      </c>
      <c r="F355" s="147">
        <f t="shared" si="772"/>
        <v>0</v>
      </c>
      <c r="G355" s="152"/>
      <c r="H355" s="148">
        <f t="shared" ref="H355:AY355" si="807">H66</f>
        <v>0</v>
      </c>
      <c r="I355" s="148">
        <f t="shared" si="807"/>
        <v>0</v>
      </c>
      <c r="J355" s="148">
        <f t="shared" si="807"/>
        <v>0</v>
      </c>
      <c r="K355" s="148">
        <f t="shared" si="807"/>
        <v>0</v>
      </c>
      <c r="L355" s="148">
        <f t="shared" si="807"/>
        <v>0</v>
      </c>
      <c r="M355" s="148">
        <f t="shared" si="807"/>
        <v>0</v>
      </c>
      <c r="N355" s="148">
        <f t="shared" si="807"/>
        <v>0</v>
      </c>
      <c r="O355" s="148">
        <f t="shared" si="807"/>
        <v>0</v>
      </c>
      <c r="P355" s="148">
        <f t="shared" si="807"/>
        <v>0</v>
      </c>
      <c r="Q355" s="148">
        <f t="shared" si="807"/>
        <v>0</v>
      </c>
      <c r="R355" s="148">
        <f t="shared" si="807"/>
        <v>0</v>
      </c>
      <c r="S355" s="148">
        <f t="shared" si="807"/>
        <v>0</v>
      </c>
      <c r="T355" s="148">
        <f t="shared" si="807"/>
        <v>0</v>
      </c>
      <c r="U355" s="148">
        <f t="shared" si="807"/>
        <v>0</v>
      </c>
      <c r="V355" s="148">
        <f t="shared" si="807"/>
        <v>0</v>
      </c>
      <c r="W355" s="148">
        <f t="shared" si="807"/>
        <v>0</v>
      </c>
      <c r="X355" s="148">
        <f t="shared" si="807"/>
        <v>0</v>
      </c>
      <c r="Y355" s="148">
        <f t="shared" si="807"/>
        <v>0</v>
      </c>
      <c r="Z355" s="148">
        <f t="shared" si="807"/>
        <v>0</v>
      </c>
      <c r="AA355" s="148">
        <f t="shared" si="807"/>
        <v>0</v>
      </c>
      <c r="AB355" s="148">
        <f t="shared" si="807"/>
        <v>0</v>
      </c>
      <c r="AC355" s="148">
        <f t="shared" si="807"/>
        <v>0</v>
      </c>
      <c r="AD355" s="148">
        <f t="shared" si="807"/>
        <v>0</v>
      </c>
      <c r="AE355" s="148">
        <f t="shared" si="807"/>
        <v>0</v>
      </c>
      <c r="AF355" s="148">
        <f t="shared" si="807"/>
        <v>0</v>
      </c>
      <c r="AG355" s="148">
        <f t="shared" si="807"/>
        <v>0</v>
      </c>
      <c r="AH355" s="148">
        <f t="shared" si="807"/>
        <v>0</v>
      </c>
      <c r="AI355" s="148">
        <f t="shared" si="807"/>
        <v>0</v>
      </c>
      <c r="AJ355" s="148">
        <f t="shared" si="807"/>
        <v>0</v>
      </c>
      <c r="AK355" s="148">
        <f t="shared" si="807"/>
        <v>0</v>
      </c>
      <c r="AL355" s="148">
        <f t="shared" si="807"/>
        <v>0</v>
      </c>
      <c r="AM355" s="148">
        <f t="shared" si="807"/>
        <v>0</v>
      </c>
      <c r="AN355" s="148">
        <f t="shared" si="807"/>
        <v>0</v>
      </c>
      <c r="AO355" s="148">
        <f t="shared" si="807"/>
        <v>0</v>
      </c>
      <c r="AP355" s="148">
        <f t="shared" si="807"/>
        <v>0</v>
      </c>
      <c r="AQ355" s="148">
        <f t="shared" si="807"/>
        <v>0</v>
      </c>
      <c r="AR355" s="148">
        <f t="shared" si="807"/>
        <v>0</v>
      </c>
      <c r="AS355" s="148">
        <f t="shared" si="807"/>
        <v>0</v>
      </c>
      <c r="AT355" s="148">
        <f t="shared" si="807"/>
        <v>0</v>
      </c>
      <c r="AU355" s="148">
        <f t="shared" si="807"/>
        <v>0</v>
      </c>
      <c r="AV355" s="148">
        <f t="shared" si="807"/>
        <v>0</v>
      </c>
      <c r="AW355" s="148">
        <f t="shared" si="807"/>
        <v>0</v>
      </c>
      <c r="AX355" s="148">
        <f t="shared" si="807"/>
        <v>0</v>
      </c>
      <c r="AY355" s="148">
        <f t="shared" si="807"/>
        <v>0</v>
      </c>
      <c r="AZ355" s="352"/>
    </row>
    <row r="356" spans="1:52" ht="20.25" customHeight="1">
      <c r="A356" s="429"/>
      <c r="B356" s="430"/>
      <c r="C356" s="431"/>
      <c r="D356" s="296" t="s">
        <v>285</v>
      </c>
      <c r="E356" s="147">
        <f t="shared" si="771"/>
        <v>0</v>
      </c>
      <c r="F356" s="147">
        <f t="shared" si="772"/>
        <v>0</v>
      </c>
      <c r="G356" s="152"/>
      <c r="H356" s="148">
        <f t="shared" ref="H356:AY356" si="808">H67</f>
        <v>0</v>
      </c>
      <c r="I356" s="148">
        <f t="shared" si="808"/>
        <v>0</v>
      </c>
      <c r="J356" s="148">
        <f t="shared" si="808"/>
        <v>0</v>
      </c>
      <c r="K356" s="148">
        <f t="shared" si="808"/>
        <v>0</v>
      </c>
      <c r="L356" s="148">
        <f t="shared" si="808"/>
        <v>0</v>
      </c>
      <c r="M356" s="148">
        <f t="shared" si="808"/>
        <v>0</v>
      </c>
      <c r="N356" s="148">
        <f t="shared" si="808"/>
        <v>0</v>
      </c>
      <c r="O356" s="148">
        <f t="shared" si="808"/>
        <v>0</v>
      </c>
      <c r="P356" s="148">
        <f t="shared" si="808"/>
        <v>0</v>
      </c>
      <c r="Q356" s="148">
        <f t="shared" si="808"/>
        <v>0</v>
      </c>
      <c r="R356" s="148">
        <f t="shared" si="808"/>
        <v>0</v>
      </c>
      <c r="S356" s="148">
        <f t="shared" si="808"/>
        <v>0</v>
      </c>
      <c r="T356" s="148">
        <f t="shared" si="808"/>
        <v>0</v>
      </c>
      <c r="U356" s="148">
        <f t="shared" si="808"/>
        <v>0</v>
      </c>
      <c r="V356" s="148">
        <f t="shared" si="808"/>
        <v>0</v>
      </c>
      <c r="W356" s="148">
        <f t="shared" si="808"/>
        <v>0</v>
      </c>
      <c r="X356" s="148">
        <f t="shared" si="808"/>
        <v>0</v>
      </c>
      <c r="Y356" s="148">
        <f t="shared" si="808"/>
        <v>0</v>
      </c>
      <c r="Z356" s="148">
        <f t="shared" si="808"/>
        <v>0</v>
      </c>
      <c r="AA356" s="148">
        <f t="shared" si="808"/>
        <v>0</v>
      </c>
      <c r="AB356" s="148">
        <f t="shared" si="808"/>
        <v>0</v>
      </c>
      <c r="AC356" s="148">
        <f t="shared" si="808"/>
        <v>0</v>
      </c>
      <c r="AD356" s="148">
        <f t="shared" si="808"/>
        <v>0</v>
      </c>
      <c r="AE356" s="148">
        <f t="shared" si="808"/>
        <v>0</v>
      </c>
      <c r="AF356" s="148">
        <f t="shared" si="808"/>
        <v>0</v>
      </c>
      <c r="AG356" s="148">
        <f t="shared" si="808"/>
        <v>0</v>
      </c>
      <c r="AH356" s="148">
        <f t="shared" si="808"/>
        <v>0</v>
      </c>
      <c r="AI356" s="148">
        <f t="shared" si="808"/>
        <v>0</v>
      </c>
      <c r="AJ356" s="148">
        <f t="shared" si="808"/>
        <v>0</v>
      </c>
      <c r="AK356" s="148">
        <f t="shared" si="808"/>
        <v>0</v>
      </c>
      <c r="AL356" s="148">
        <f t="shared" si="808"/>
        <v>0</v>
      </c>
      <c r="AM356" s="148">
        <f t="shared" si="808"/>
        <v>0</v>
      </c>
      <c r="AN356" s="148">
        <f t="shared" si="808"/>
        <v>0</v>
      </c>
      <c r="AO356" s="148">
        <f t="shared" si="808"/>
        <v>0</v>
      </c>
      <c r="AP356" s="148">
        <f t="shared" si="808"/>
        <v>0</v>
      </c>
      <c r="AQ356" s="148">
        <f t="shared" si="808"/>
        <v>0</v>
      </c>
      <c r="AR356" s="148">
        <f t="shared" si="808"/>
        <v>0</v>
      </c>
      <c r="AS356" s="148">
        <f t="shared" si="808"/>
        <v>0</v>
      </c>
      <c r="AT356" s="148">
        <f t="shared" si="808"/>
        <v>0</v>
      </c>
      <c r="AU356" s="148">
        <f t="shared" si="808"/>
        <v>0</v>
      </c>
      <c r="AV356" s="148">
        <f t="shared" si="808"/>
        <v>0</v>
      </c>
      <c r="AW356" s="148">
        <f t="shared" si="808"/>
        <v>0</v>
      </c>
      <c r="AX356" s="148">
        <f t="shared" si="808"/>
        <v>0</v>
      </c>
      <c r="AY356" s="148">
        <f t="shared" si="808"/>
        <v>0</v>
      </c>
      <c r="AZ356" s="352"/>
    </row>
    <row r="357" spans="1:52" ht="31.2">
      <c r="A357" s="432"/>
      <c r="B357" s="433"/>
      <c r="C357" s="434"/>
      <c r="D357" s="169" t="s">
        <v>43</v>
      </c>
      <c r="E357" s="147">
        <f t="shared" si="771"/>
        <v>0</v>
      </c>
      <c r="F357" s="147">
        <f t="shared" si="772"/>
        <v>0</v>
      </c>
      <c r="G357" s="170"/>
      <c r="H357" s="148">
        <f t="shared" ref="H357:AY357" si="809">H68</f>
        <v>0</v>
      </c>
      <c r="I357" s="148">
        <f t="shared" si="809"/>
        <v>0</v>
      </c>
      <c r="J357" s="148">
        <f t="shared" si="809"/>
        <v>0</v>
      </c>
      <c r="K357" s="148">
        <f t="shared" si="809"/>
        <v>0</v>
      </c>
      <c r="L357" s="148">
        <f t="shared" si="809"/>
        <v>0</v>
      </c>
      <c r="M357" s="148">
        <f t="shared" si="809"/>
        <v>0</v>
      </c>
      <c r="N357" s="148">
        <f t="shared" si="809"/>
        <v>0</v>
      </c>
      <c r="O357" s="148">
        <f t="shared" si="809"/>
        <v>0</v>
      </c>
      <c r="P357" s="148">
        <f t="shared" si="809"/>
        <v>0</v>
      </c>
      <c r="Q357" s="148">
        <f t="shared" si="809"/>
        <v>0</v>
      </c>
      <c r="R357" s="148">
        <f t="shared" si="809"/>
        <v>0</v>
      </c>
      <c r="S357" s="148">
        <f t="shared" si="809"/>
        <v>0</v>
      </c>
      <c r="T357" s="148">
        <f t="shared" si="809"/>
        <v>0</v>
      </c>
      <c r="U357" s="148">
        <f t="shared" si="809"/>
        <v>0</v>
      </c>
      <c r="V357" s="148">
        <f t="shared" si="809"/>
        <v>0</v>
      </c>
      <c r="W357" s="148">
        <f t="shared" si="809"/>
        <v>0</v>
      </c>
      <c r="X357" s="148">
        <f t="shared" si="809"/>
        <v>0</v>
      </c>
      <c r="Y357" s="148">
        <f t="shared" si="809"/>
        <v>0</v>
      </c>
      <c r="Z357" s="148">
        <f t="shared" si="809"/>
        <v>0</v>
      </c>
      <c r="AA357" s="148">
        <f t="shared" si="809"/>
        <v>0</v>
      </c>
      <c r="AB357" s="148">
        <f t="shared" si="809"/>
        <v>0</v>
      </c>
      <c r="AC357" s="148">
        <f t="shared" si="809"/>
        <v>0</v>
      </c>
      <c r="AD357" s="148">
        <f t="shared" si="809"/>
        <v>0</v>
      </c>
      <c r="AE357" s="148">
        <f t="shared" si="809"/>
        <v>0</v>
      </c>
      <c r="AF357" s="148">
        <f t="shared" si="809"/>
        <v>0</v>
      </c>
      <c r="AG357" s="148">
        <f t="shared" si="809"/>
        <v>0</v>
      </c>
      <c r="AH357" s="148">
        <f t="shared" si="809"/>
        <v>0</v>
      </c>
      <c r="AI357" s="148">
        <f t="shared" si="809"/>
        <v>0</v>
      </c>
      <c r="AJ357" s="148">
        <f t="shared" si="809"/>
        <v>0</v>
      </c>
      <c r="AK357" s="148">
        <f t="shared" si="809"/>
        <v>0</v>
      </c>
      <c r="AL357" s="148">
        <f t="shared" si="809"/>
        <v>0</v>
      </c>
      <c r="AM357" s="148">
        <f t="shared" si="809"/>
        <v>0</v>
      </c>
      <c r="AN357" s="148">
        <f t="shared" si="809"/>
        <v>0</v>
      </c>
      <c r="AO357" s="148">
        <f t="shared" si="809"/>
        <v>0</v>
      </c>
      <c r="AP357" s="148">
        <f t="shared" si="809"/>
        <v>0</v>
      </c>
      <c r="AQ357" s="148">
        <f t="shared" si="809"/>
        <v>0</v>
      </c>
      <c r="AR357" s="148">
        <f t="shared" si="809"/>
        <v>0</v>
      </c>
      <c r="AS357" s="148">
        <f t="shared" si="809"/>
        <v>0</v>
      </c>
      <c r="AT357" s="148">
        <f t="shared" si="809"/>
        <v>0</v>
      </c>
      <c r="AU357" s="148">
        <f t="shared" si="809"/>
        <v>0</v>
      </c>
      <c r="AV357" s="148">
        <f t="shared" si="809"/>
        <v>0</v>
      </c>
      <c r="AW357" s="148">
        <f t="shared" si="809"/>
        <v>0</v>
      </c>
      <c r="AX357" s="148">
        <f t="shared" si="809"/>
        <v>0</v>
      </c>
      <c r="AY357" s="148">
        <f t="shared" si="809"/>
        <v>0</v>
      </c>
      <c r="AZ357" s="353"/>
    </row>
    <row r="358" spans="1:52" ht="18.75" customHeight="1">
      <c r="A358" s="435" t="s">
        <v>316</v>
      </c>
      <c r="B358" s="435"/>
      <c r="C358" s="435"/>
      <c r="D358" s="184" t="s">
        <v>41</v>
      </c>
      <c r="E358" s="168">
        <f>E360+E359+E361</f>
        <v>104738.34527999999</v>
      </c>
      <c r="F358" s="147">
        <f t="shared" si="772"/>
        <v>36087.299859999999</v>
      </c>
      <c r="G358" s="210">
        <f>F358/E358</f>
        <v>0.34454716430288063</v>
      </c>
      <c r="H358" s="168">
        <f>H360+H359+H361</f>
        <v>43.790999999999997</v>
      </c>
      <c r="I358" s="168">
        <f>I360+I359+I361</f>
        <v>43.790999999999997</v>
      </c>
      <c r="J358" s="210">
        <f>I358/H358</f>
        <v>1</v>
      </c>
      <c r="K358" s="168">
        <f>K360+K359+K361</f>
        <v>8413.0791900000004</v>
      </c>
      <c r="L358" s="168">
        <f>L360+L359+L361</f>
        <v>8413.0791900000004</v>
      </c>
      <c r="M358" s="210">
        <f>L358/K358</f>
        <v>1</v>
      </c>
      <c r="N358" s="168">
        <f>N360+N359+N361</f>
        <v>4273.2273800000003</v>
      </c>
      <c r="O358" s="168">
        <f>O360+O359+O361</f>
        <v>4273.22768</v>
      </c>
      <c r="P358" s="210">
        <f>O358/N358</f>
        <v>1.0000000702045486</v>
      </c>
      <c r="Q358" s="168">
        <f>Q360+Q359+Q361</f>
        <v>4786.4738600000001</v>
      </c>
      <c r="R358" s="168">
        <f>R360+R359+R361</f>
        <v>4786.4738600000001</v>
      </c>
      <c r="S358" s="210">
        <f>R358/Q358</f>
        <v>1</v>
      </c>
      <c r="T358" s="168">
        <f>T360+T359+T361</f>
        <v>703.00122999999996</v>
      </c>
      <c r="U358" s="168">
        <f>U360+U359+U361</f>
        <v>703.00122999999996</v>
      </c>
      <c r="V358" s="210">
        <f>U358/T358</f>
        <v>1</v>
      </c>
      <c r="W358" s="168">
        <f>W360+W359+W361</f>
        <v>3599.2949100000001</v>
      </c>
      <c r="X358" s="168">
        <f>X360+X359+X361</f>
        <v>3599.2949100000001</v>
      </c>
      <c r="Y358" s="210">
        <f>X358/W358</f>
        <v>1</v>
      </c>
      <c r="Z358" s="168">
        <f>Z360+Z359+Z361</f>
        <v>6718.6464700000006</v>
      </c>
      <c r="AA358" s="168">
        <f>AA360+AA359+AA361</f>
        <v>0</v>
      </c>
      <c r="AB358" s="210">
        <f>AA358/Z358</f>
        <v>0</v>
      </c>
      <c r="AC358" s="168">
        <f t="shared" ref="AC358" si="810">AC359+AC360+AC361+AC362</f>
        <v>6718.6464700000006</v>
      </c>
      <c r="AD358" s="210">
        <f>AC358/Z358</f>
        <v>1</v>
      </c>
      <c r="AE358" s="168">
        <f>AE360+AE359+AE361</f>
        <v>2587.9774400000001</v>
      </c>
      <c r="AF358" s="168">
        <f>AF360+AF359+AF361</f>
        <v>0</v>
      </c>
      <c r="AG358" s="210">
        <f>AF358/AE358</f>
        <v>0</v>
      </c>
      <c r="AH358" s="168">
        <f t="shared" ref="AH358" si="811">AH359+AH360+AH361+AH362</f>
        <v>2587.9774400000001</v>
      </c>
      <c r="AI358" s="210"/>
      <c r="AJ358" s="168">
        <f>AJ360+AJ359+AJ361</f>
        <v>3785.2610000000004</v>
      </c>
      <c r="AK358" s="168">
        <f>AK360+AK359+AK361</f>
        <v>0</v>
      </c>
      <c r="AL358" s="210">
        <f>AK358/AJ358</f>
        <v>0</v>
      </c>
      <c r="AM358" s="168">
        <f t="shared" ref="AM358" si="812">AM359+AM360+AM361+AM362</f>
        <v>3785.2610000000004</v>
      </c>
      <c r="AN358" s="210"/>
      <c r="AO358" s="168">
        <f>AO360+AO359+AO361</f>
        <v>1176.5470800000001</v>
      </c>
      <c r="AP358" s="168">
        <f>AP360+AP359+AP361</f>
        <v>1176.5470800000001</v>
      </c>
      <c r="AQ358" s="210"/>
      <c r="AR358" s="168">
        <f>AR360+AR359+AR361</f>
        <v>3567.7031700000002</v>
      </c>
      <c r="AS358" s="168">
        <f>AS360+AS359+AS361</f>
        <v>0</v>
      </c>
      <c r="AT358" s="210">
        <f>AS358/AR358</f>
        <v>0</v>
      </c>
      <c r="AU358" s="168">
        <f t="shared" ref="AU358" si="813">AU359+AU360+AU361+AU362</f>
        <v>0</v>
      </c>
      <c r="AV358" s="210"/>
      <c r="AW358" s="168">
        <f>AW360+AW359+AW361</f>
        <v>65083.392000000007</v>
      </c>
      <c r="AX358" s="168">
        <f>AX360+AX359+AX361</f>
        <v>0</v>
      </c>
      <c r="AY358" s="210"/>
      <c r="AZ358" s="351"/>
    </row>
    <row r="359" spans="1:52" ht="31.2">
      <c r="A359" s="435"/>
      <c r="B359" s="435"/>
      <c r="C359" s="435"/>
      <c r="D359" s="176" t="s">
        <v>37</v>
      </c>
      <c r="E359" s="168">
        <f>E344+E116+E109+E88+E80</f>
        <v>0</v>
      </c>
      <c r="F359" s="147">
        <f t="shared" si="772"/>
        <v>0</v>
      </c>
      <c r="G359" s="171"/>
      <c r="H359" s="168">
        <f>H344+H116+H109+H88+H80</f>
        <v>0</v>
      </c>
      <c r="I359" s="168">
        <f>I344+I116+I109+I88+I80</f>
        <v>0</v>
      </c>
      <c r="J359" s="171"/>
      <c r="K359" s="168">
        <f>K344+K116+K109+K88+K80</f>
        <v>0</v>
      </c>
      <c r="L359" s="168">
        <f>L344+L116+L109+L88+L80</f>
        <v>0</v>
      </c>
      <c r="M359" s="171"/>
      <c r="N359" s="168">
        <f>N344+N116+N109+N88+N80</f>
        <v>0</v>
      </c>
      <c r="O359" s="168">
        <f>O344+O116+O109+O88+O80</f>
        <v>0</v>
      </c>
      <c r="P359" s="171"/>
      <c r="Q359" s="168">
        <f>Q344+Q116+Q109+Q88+Q80</f>
        <v>0</v>
      </c>
      <c r="R359" s="168">
        <f>R344+R116+R109+R88+R80</f>
        <v>0</v>
      </c>
      <c r="S359" s="171"/>
      <c r="T359" s="168">
        <f>T344+T116+T109+T88+T80</f>
        <v>0</v>
      </c>
      <c r="U359" s="168">
        <f>U344+U116+U109+U88+U80</f>
        <v>0</v>
      </c>
      <c r="V359" s="171"/>
      <c r="W359" s="168">
        <f>W344+W116+W109+W88+W80</f>
        <v>0</v>
      </c>
      <c r="X359" s="168">
        <f>X344+X116+X109+X88+X80</f>
        <v>0</v>
      </c>
      <c r="Y359" s="171"/>
      <c r="Z359" s="168">
        <f>Z344+Z116+Z109+Z88+Z80</f>
        <v>0</v>
      </c>
      <c r="AA359" s="168">
        <f>AA344+AA116+AA109+AA88+AA80</f>
        <v>0</v>
      </c>
      <c r="AB359" s="171"/>
      <c r="AC359" s="168">
        <f t="shared" ref="AC359" si="814">AC344+AC116+AC109+AC88+AC80</f>
        <v>0</v>
      </c>
      <c r="AD359" s="171"/>
      <c r="AE359" s="168">
        <f>AE344+AE116+AE109+AE88+AE80</f>
        <v>0</v>
      </c>
      <c r="AF359" s="168">
        <f>AF344+AF116+AF109+AF88+AF80</f>
        <v>0</v>
      </c>
      <c r="AG359" s="171"/>
      <c r="AH359" s="168">
        <f t="shared" ref="AH359" si="815">AH344+AH116+AH109+AH88+AH80</f>
        <v>0</v>
      </c>
      <c r="AI359" s="171"/>
      <c r="AJ359" s="168">
        <f>AJ344+AJ116+AJ109+AJ88+AJ80</f>
        <v>0</v>
      </c>
      <c r="AK359" s="168">
        <f>AK344+AK116+AK109+AK88+AK80</f>
        <v>0</v>
      </c>
      <c r="AL359" s="171"/>
      <c r="AM359" s="168">
        <f t="shared" ref="AM359" si="816">AM344+AM116+AM109+AM88+AM80</f>
        <v>0</v>
      </c>
      <c r="AN359" s="171"/>
      <c r="AO359" s="168">
        <f>AO344+AO116+AO109+AO88+AO80</f>
        <v>0</v>
      </c>
      <c r="AP359" s="168">
        <f>AP344+AP116+AP109+AP88+AP80</f>
        <v>0</v>
      </c>
      <c r="AQ359" s="171"/>
      <c r="AR359" s="168">
        <f>AR344+AR116+AR109+AR88+AR80</f>
        <v>0</v>
      </c>
      <c r="AS359" s="168">
        <f>AS344+AS116+AS109+AS88+AS80</f>
        <v>0</v>
      </c>
      <c r="AT359" s="171"/>
      <c r="AU359" s="168">
        <f t="shared" ref="AU359" si="817">AU344+AU116+AU109+AU88+AU80</f>
        <v>0</v>
      </c>
      <c r="AV359" s="171"/>
      <c r="AW359" s="168">
        <f>AW344+AW116+AW109+AW88+AW80</f>
        <v>0</v>
      </c>
      <c r="AX359" s="168">
        <f>AX344+AX116+AX109+AX88+AX80</f>
        <v>0</v>
      </c>
      <c r="AY359" s="171"/>
      <c r="AZ359" s="352"/>
    </row>
    <row r="360" spans="1:52" ht="61.5" customHeight="1">
      <c r="A360" s="435"/>
      <c r="B360" s="435"/>
      <c r="C360" s="435"/>
      <c r="D360" s="211" t="s">
        <v>2</v>
      </c>
      <c r="E360" s="168">
        <f t="shared" ref="E360:E364" si="818">E345+E117+E110+E89</f>
        <v>11521.4</v>
      </c>
      <c r="F360" s="147">
        <f t="shared" si="772"/>
        <v>2689.2497499999999</v>
      </c>
      <c r="G360" s="210">
        <f t="shared" ref="G360:G361" si="819">F360/E360</f>
        <v>0.23341345235822036</v>
      </c>
      <c r="H360" s="168">
        <f>H345+H117+H110+H89</f>
        <v>0</v>
      </c>
      <c r="I360" s="168">
        <f>I345+I117+I110+I89</f>
        <v>0</v>
      </c>
      <c r="J360" s="210"/>
      <c r="K360" s="168">
        <f>K345+K117+K110+K89</f>
        <v>2689.2497499999999</v>
      </c>
      <c r="L360" s="168">
        <f>L345+L117+L110+L89</f>
        <v>2689.2497499999999</v>
      </c>
      <c r="M360" s="210">
        <f t="shared" ref="M360:M361" si="820">L360/K360</f>
        <v>1</v>
      </c>
      <c r="N360" s="168">
        <f>N345+N117+N110+N89</f>
        <v>0</v>
      </c>
      <c r="O360" s="168">
        <f>O345+O117+O110+O89</f>
        <v>0</v>
      </c>
      <c r="P360" s="210"/>
      <c r="Q360" s="168">
        <f>Q345+Q117+Q110+Q89</f>
        <v>0</v>
      </c>
      <c r="R360" s="168">
        <f>R345+R117+R110+R89</f>
        <v>0</v>
      </c>
      <c r="S360" s="210"/>
      <c r="T360" s="168">
        <f>T345+T117+T110+T89</f>
        <v>0</v>
      </c>
      <c r="U360" s="168">
        <f>U345+U117+U110+U89</f>
        <v>0</v>
      </c>
      <c r="V360" s="210"/>
      <c r="W360" s="168">
        <f>W345+W117+W110+W89</f>
        <v>0</v>
      </c>
      <c r="X360" s="168">
        <f>X345+X117+X110+X89</f>
        <v>0</v>
      </c>
      <c r="Y360" s="210"/>
      <c r="Z360" s="168">
        <f>Z345+Z117+Z110+Z89</f>
        <v>0</v>
      </c>
      <c r="AA360" s="168">
        <f>AA345+AA117+AA110+AA89</f>
        <v>0</v>
      </c>
      <c r="AB360" s="210" t="e">
        <f t="shared" ref="AB360:AB361" si="821">AA360/Z360</f>
        <v>#DIV/0!</v>
      </c>
      <c r="AC360" s="168">
        <f t="shared" ref="AC360" si="822">AC345+AC117+AC110+AC89+AC81</f>
        <v>0</v>
      </c>
      <c r="AD360" s="210">
        <v>0</v>
      </c>
      <c r="AE360" s="168">
        <f>AE345+AE117+AE110+AE89</f>
        <v>0</v>
      </c>
      <c r="AF360" s="168">
        <f>AF345+AF117+AF110+AF89</f>
        <v>0</v>
      </c>
      <c r="AG360" s="210" t="e">
        <f t="shared" ref="AG360:AG361" si="823">AF360/AE360</f>
        <v>#DIV/0!</v>
      </c>
      <c r="AH360" s="168">
        <f t="shared" ref="AH360" si="824">AH345+AH117+AH110+AH89+AH81</f>
        <v>0</v>
      </c>
      <c r="AI360" s="210">
        <v>0</v>
      </c>
      <c r="AJ360" s="168">
        <f>AJ345+AJ117+AJ110+AJ89</f>
        <v>0</v>
      </c>
      <c r="AK360" s="168">
        <f>AK345+AK117+AK110+AK89</f>
        <v>0</v>
      </c>
      <c r="AL360" s="210" t="e">
        <f t="shared" ref="AL360:AL361" si="825">AK360/AJ360</f>
        <v>#DIV/0!</v>
      </c>
      <c r="AM360" s="168">
        <f t="shared" ref="AM360" si="826">AM345+AM117+AM110+AM89+AM81</f>
        <v>0</v>
      </c>
      <c r="AN360" s="210"/>
      <c r="AO360" s="168">
        <f>AO345+AO117+AO110+AO89</f>
        <v>0</v>
      </c>
      <c r="AP360" s="168">
        <f>AP345+AP117+AP110+AP89</f>
        <v>0</v>
      </c>
      <c r="AQ360" s="210"/>
      <c r="AR360" s="168">
        <f>AR345+AR117+AR110+AR89</f>
        <v>0</v>
      </c>
      <c r="AS360" s="168">
        <f>AS345+AS117+AS110+AS89</f>
        <v>0</v>
      </c>
      <c r="AT360" s="210" t="e">
        <f t="shared" ref="AT360:AT361" si="827">AS360/AR360</f>
        <v>#DIV/0!</v>
      </c>
      <c r="AU360" s="168">
        <f t="shared" ref="AU360" si="828">AU345+AU117+AU110+AU89+AU81</f>
        <v>0</v>
      </c>
      <c r="AV360" s="210"/>
      <c r="AW360" s="168">
        <f>AW345+AW117+AW110+AW89</f>
        <v>8832.2000000000007</v>
      </c>
      <c r="AX360" s="168">
        <f>AX345+AX117+AX110+AX89</f>
        <v>0</v>
      </c>
      <c r="AY360" s="210"/>
      <c r="AZ360" s="352"/>
    </row>
    <row r="361" spans="1:52" ht="20.25" customHeight="1">
      <c r="A361" s="435"/>
      <c r="B361" s="435"/>
      <c r="C361" s="435"/>
      <c r="D361" s="299" t="s">
        <v>284</v>
      </c>
      <c r="E361" s="168">
        <f t="shared" si="818"/>
        <v>93216.94528</v>
      </c>
      <c r="F361" s="147">
        <f t="shared" si="772"/>
        <v>33398.050109999996</v>
      </c>
      <c r="G361" s="210">
        <f t="shared" si="819"/>
        <v>0.35828303544683582</v>
      </c>
      <c r="H361" s="168">
        <f t="shared" ref="H361:I361" si="829">H346+H118+H111+H90</f>
        <v>43.790999999999997</v>
      </c>
      <c r="I361" s="168">
        <f t="shared" si="829"/>
        <v>43.790999999999997</v>
      </c>
      <c r="J361" s="210">
        <f t="shared" ref="J361" si="830">I361/H361</f>
        <v>1</v>
      </c>
      <c r="K361" s="168">
        <f t="shared" ref="K361:L361" si="831">K346+K118+K111+K90</f>
        <v>5723.8294400000004</v>
      </c>
      <c r="L361" s="168">
        <f t="shared" si="831"/>
        <v>5723.8294400000004</v>
      </c>
      <c r="M361" s="210">
        <f t="shared" si="820"/>
        <v>1</v>
      </c>
      <c r="N361" s="168">
        <f t="shared" ref="N361:O361" si="832">N346+N118+N111+N90</f>
        <v>4273.2273800000003</v>
      </c>
      <c r="O361" s="168">
        <f t="shared" si="832"/>
        <v>4273.22768</v>
      </c>
      <c r="P361" s="210">
        <f t="shared" ref="P361" si="833">O361/N361</f>
        <v>1.0000000702045486</v>
      </c>
      <c r="Q361" s="168">
        <f t="shared" ref="Q361:R361" si="834">Q346+Q118+Q111+Q90</f>
        <v>4786.4738600000001</v>
      </c>
      <c r="R361" s="168">
        <f t="shared" si="834"/>
        <v>4786.4738600000001</v>
      </c>
      <c r="S361" s="210">
        <f t="shared" ref="S361" si="835">R361/Q361</f>
        <v>1</v>
      </c>
      <c r="T361" s="168">
        <f t="shared" ref="T361:U361" si="836">T346+T118+T111+T90</f>
        <v>703.00122999999996</v>
      </c>
      <c r="U361" s="168">
        <f t="shared" si="836"/>
        <v>703.00122999999996</v>
      </c>
      <c r="V361" s="210">
        <f t="shared" ref="V361" si="837">U361/T361</f>
        <v>1</v>
      </c>
      <c r="W361" s="168">
        <f t="shared" ref="W361:X361" si="838">W346+W118+W111+W90</f>
        <v>3599.2949100000001</v>
      </c>
      <c r="X361" s="168">
        <f t="shared" si="838"/>
        <v>3599.2949100000001</v>
      </c>
      <c r="Y361" s="210">
        <f t="shared" ref="Y361" si="839">X361/W361</f>
        <v>1</v>
      </c>
      <c r="Z361" s="168">
        <f t="shared" ref="Z361:AA361" si="840">Z346+Z118+Z111+Z90</f>
        <v>6718.6464700000006</v>
      </c>
      <c r="AA361" s="168">
        <f t="shared" si="840"/>
        <v>0</v>
      </c>
      <c r="AB361" s="210">
        <f t="shared" si="821"/>
        <v>0</v>
      </c>
      <c r="AC361" s="168">
        <f t="shared" ref="AC361" si="841">AC346+AC118+AC111+AC90+AC82</f>
        <v>6718.6464700000006</v>
      </c>
      <c r="AD361" s="210">
        <f>AC361/Z361</f>
        <v>1</v>
      </c>
      <c r="AE361" s="168">
        <f t="shared" ref="AE361:AF361" si="842">AE346+AE118+AE111+AE90</f>
        <v>2587.9774400000001</v>
      </c>
      <c r="AF361" s="168">
        <f t="shared" si="842"/>
        <v>0</v>
      </c>
      <c r="AG361" s="210">
        <f t="shared" si="823"/>
        <v>0</v>
      </c>
      <c r="AH361" s="168">
        <f t="shared" ref="AH361" si="843">AH346+AH118+AH111+AH90+AH82</f>
        <v>2587.9774400000001</v>
      </c>
      <c r="AI361" s="210"/>
      <c r="AJ361" s="168">
        <f t="shared" ref="AJ361:AK361" si="844">AJ346+AJ118+AJ111+AJ90</f>
        <v>3785.2610000000004</v>
      </c>
      <c r="AK361" s="168">
        <f t="shared" si="844"/>
        <v>0</v>
      </c>
      <c r="AL361" s="210">
        <f t="shared" si="825"/>
        <v>0</v>
      </c>
      <c r="AM361" s="168">
        <f t="shared" ref="AM361" si="845">AM346+AM118+AM111+AM90+AM82</f>
        <v>3785.2610000000004</v>
      </c>
      <c r="AN361" s="210"/>
      <c r="AO361" s="168">
        <f t="shared" ref="AO361:AP361" si="846">AO346+AO118+AO111+AO90</f>
        <v>1176.5470800000001</v>
      </c>
      <c r="AP361" s="168">
        <f t="shared" si="846"/>
        <v>1176.5470800000001</v>
      </c>
      <c r="AQ361" s="210"/>
      <c r="AR361" s="168">
        <f t="shared" ref="AR361:AS361" si="847">AR346+AR118+AR111+AR90</f>
        <v>3567.7031700000002</v>
      </c>
      <c r="AS361" s="168">
        <f t="shared" si="847"/>
        <v>0</v>
      </c>
      <c r="AT361" s="210">
        <f t="shared" si="827"/>
        <v>0</v>
      </c>
      <c r="AU361" s="168">
        <f t="shared" ref="AU361" si="848">AU346+AU118+AU111+AU90+AU82</f>
        <v>0</v>
      </c>
      <c r="AV361" s="210"/>
      <c r="AW361" s="168">
        <f t="shared" ref="AW361:AX361" si="849">AW346+AW118+AW111+AW90</f>
        <v>56251.192000000003</v>
      </c>
      <c r="AX361" s="168">
        <f t="shared" si="849"/>
        <v>0</v>
      </c>
      <c r="AY361" s="210"/>
      <c r="AZ361" s="352"/>
    </row>
    <row r="362" spans="1:52" ht="86.25" customHeight="1">
      <c r="A362" s="435"/>
      <c r="B362" s="435"/>
      <c r="C362" s="435"/>
      <c r="D362" s="299" t="s">
        <v>289</v>
      </c>
      <c r="E362" s="168">
        <f t="shared" si="818"/>
        <v>0</v>
      </c>
      <c r="F362" s="147">
        <f t="shared" si="772"/>
        <v>0</v>
      </c>
      <c r="G362" s="171"/>
      <c r="H362" s="168">
        <f t="shared" ref="H362:I362" si="850">H347+H119+H112+H91</f>
        <v>0</v>
      </c>
      <c r="I362" s="168">
        <f t="shared" si="850"/>
        <v>0</v>
      </c>
      <c r="J362" s="171"/>
      <c r="K362" s="168">
        <f t="shared" ref="K362:L362" si="851">K347+K119+K112+K91</f>
        <v>0</v>
      </c>
      <c r="L362" s="168">
        <f t="shared" si="851"/>
        <v>0</v>
      </c>
      <c r="M362" s="171"/>
      <c r="N362" s="168">
        <f t="shared" ref="N362:O362" si="852">N347+N119+N112+N91</f>
        <v>0</v>
      </c>
      <c r="O362" s="168">
        <f t="shared" si="852"/>
        <v>0</v>
      </c>
      <c r="P362" s="171"/>
      <c r="Q362" s="168">
        <f t="shared" ref="Q362:R362" si="853">Q347+Q119+Q112+Q91</f>
        <v>0</v>
      </c>
      <c r="R362" s="168">
        <f t="shared" si="853"/>
        <v>0</v>
      </c>
      <c r="S362" s="171"/>
      <c r="T362" s="168">
        <f t="shared" ref="T362:U362" si="854">T347+T119+T112+T91</f>
        <v>0</v>
      </c>
      <c r="U362" s="168">
        <f t="shared" si="854"/>
        <v>0</v>
      </c>
      <c r="V362" s="171"/>
      <c r="W362" s="168">
        <f t="shared" ref="W362:X362" si="855">W347+W119+W112+W91</f>
        <v>0</v>
      </c>
      <c r="X362" s="168">
        <f t="shared" si="855"/>
        <v>0</v>
      </c>
      <c r="Y362" s="171"/>
      <c r="Z362" s="168">
        <f t="shared" ref="Z362:AA362" si="856">Z347+Z119+Z112+Z91</f>
        <v>0</v>
      </c>
      <c r="AA362" s="168">
        <f t="shared" si="856"/>
        <v>0</v>
      </c>
      <c r="AB362" s="171"/>
      <c r="AC362" s="168">
        <f t="shared" ref="AC362" si="857">AC347+AC119+AC112+AC91+AC83</f>
        <v>0</v>
      </c>
      <c r="AD362" s="171"/>
      <c r="AE362" s="168">
        <f t="shared" ref="AE362:AF362" si="858">AE347+AE119+AE112+AE91</f>
        <v>0</v>
      </c>
      <c r="AF362" s="168">
        <f t="shared" si="858"/>
        <v>0</v>
      </c>
      <c r="AG362" s="171"/>
      <c r="AH362" s="168">
        <f t="shared" ref="AH362" si="859">AH347+AH119+AH112+AH91+AH83</f>
        <v>0</v>
      </c>
      <c r="AI362" s="171"/>
      <c r="AJ362" s="168">
        <f t="shared" ref="AJ362:AK362" si="860">AJ347+AJ119+AJ112+AJ91</f>
        <v>0</v>
      </c>
      <c r="AK362" s="168">
        <f t="shared" si="860"/>
        <v>0</v>
      </c>
      <c r="AL362" s="171"/>
      <c r="AM362" s="168">
        <f t="shared" ref="AM362" si="861">AM347+AM119+AM112+AM91+AM83</f>
        <v>0</v>
      </c>
      <c r="AN362" s="171"/>
      <c r="AO362" s="168">
        <f t="shared" ref="AO362:AP362" si="862">AO347+AO119+AO112+AO91</f>
        <v>0</v>
      </c>
      <c r="AP362" s="168">
        <f t="shared" si="862"/>
        <v>0</v>
      </c>
      <c r="AQ362" s="171"/>
      <c r="AR362" s="168">
        <f t="shared" ref="AR362:AS362" si="863">AR347+AR119+AR112+AR91</f>
        <v>0</v>
      </c>
      <c r="AS362" s="168">
        <f t="shared" si="863"/>
        <v>0</v>
      </c>
      <c r="AT362" s="171"/>
      <c r="AU362" s="168">
        <f t="shared" ref="AU362" si="864">AU347+AU119+AU112+AU91+AU83</f>
        <v>0</v>
      </c>
      <c r="AV362" s="171"/>
      <c r="AW362" s="168">
        <f t="shared" ref="AW362:AX362" si="865">AW347+AW119+AW112+AW91</f>
        <v>0</v>
      </c>
      <c r="AX362" s="168">
        <f t="shared" si="865"/>
        <v>0</v>
      </c>
      <c r="AY362" s="171"/>
      <c r="AZ362" s="352"/>
    </row>
    <row r="363" spans="1:52" ht="20.25" customHeight="1">
      <c r="A363" s="435"/>
      <c r="B363" s="435"/>
      <c r="C363" s="435"/>
      <c r="D363" s="299" t="s">
        <v>285</v>
      </c>
      <c r="E363" s="168">
        <f t="shared" si="818"/>
        <v>0</v>
      </c>
      <c r="F363" s="147">
        <f t="shared" si="772"/>
        <v>0</v>
      </c>
      <c r="G363" s="171"/>
      <c r="H363" s="168">
        <f t="shared" ref="H363:I363" si="866">H348+H120+H113+H92</f>
        <v>0</v>
      </c>
      <c r="I363" s="168">
        <f t="shared" si="866"/>
        <v>0</v>
      </c>
      <c r="J363" s="171"/>
      <c r="K363" s="168">
        <f t="shared" ref="K363:L363" si="867">K348+K120+K113+K92</f>
        <v>0</v>
      </c>
      <c r="L363" s="168">
        <f t="shared" si="867"/>
        <v>0</v>
      </c>
      <c r="M363" s="171"/>
      <c r="N363" s="168">
        <f t="shared" ref="N363:O363" si="868">N348+N120+N113+N92</f>
        <v>0</v>
      </c>
      <c r="O363" s="168">
        <f t="shared" si="868"/>
        <v>0</v>
      </c>
      <c r="P363" s="171"/>
      <c r="Q363" s="168">
        <f t="shared" ref="Q363:R363" si="869">Q348+Q120+Q113+Q92</f>
        <v>0</v>
      </c>
      <c r="R363" s="168">
        <f t="shared" si="869"/>
        <v>0</v>
      </c>
      <c r="S363" s="171"/>
      <c r="T363" s="168">
        <f t="shared" ref="T363:U363" si="870">T348+T120+T113+T92</f>
        <v>0</v>
      </c>
      <c r="U363" s="168">
        <f t="shared" si="870"/>
        <v>0</v>
      </c>
      <c r="V363" s="171"/>
      <c r="W363" s="168">
        <f t="shared" ref="W363:X363" si="871">W348+W120+W113+W92</f>
        <v>0</v>
      </c>
      <c r="X363" s="168">
        <f t="shared" si="871"/>
        <v>0</v>
      </c>
      <c r="Y363" s="171"/>
      <c r="Z363" s="168">
        <f t="shared" ref="Z363:AA363" si="872">Z348+Z120+Z113+Z92</f>
        <v>0</v>
      </c>
      <c r="AA363" s="168">
        <f t="shared" si="872"/>
        <v>0</v>
      </c>
      <c r="AB363" s="171"/>
      <c r="AC363" s="168">
        <f t="shared" ref="AC363" si="873">AC348+AC120+AC113+AC92+AC84</f>
        <v>0</v>
      </c>
      <c r="AD363" s="171"/>
      <c r="AE363" s="168">
        <f t="shared" ref="AE363:AF363" si="874">AE348+AE120+AE113+AE92</f>
        <v>0</v>
      </c>
      <c r="AF363" s="168">
        <f t="shared" si="874"/>
        <v>0</v>
      </c>
      <c r="AG363" s="171"/>
      <c r="AH363" s="168">
        <f t="shared" ref="AH363" si="875">AH348+AH120+AH113+AH92+AH84</f>
        <v>0</v>
      </c>
      <c r="AI363" s="171"/>
      <c r="AJ363" s="168">
        <f t="shared" ref="AJ363:AK363" si="876">AJ348+AJ120+AJ113+AJ92</f>
        <v>0</v>
      </c>
      <c r="AK363" s="168">
        <f t="shared" si="876"/>
        <v>0</v>
      </c>
      <c r="AL363" s="171"/>
      <c r="AM363" s="168">
        <f t="shared" ref="AM363" si="877">AM348+AM120+AM113+AM92+AM84</f>
        <v>0</v>
      </c>
      <c r="AN363" s="171"/>
      <c r="AO363" s="168">
        <f t="shared" ref="AO363:AP363" si="878">AO348+AO120+AO113+AO92</f>
        <v>0</v>
      </c>
      <c r="AP363" s="168">
        <f t="shared" si="878"/>
        <v>0</v>
      </c>
      <c r="AQ363" s="171"/>
      <c r="AR363" s="168">
        <f t="shared" ref="AR363:AS363" si="879">AR348+AR120+AR113+AR92</f>
        <v>0</v>
      </c>
      <c r="AS363" s="168">
        <f t="shared" si="879"/>
        <v>0</v>
      </c>
      <c r="AT363" s="171"/>
      <c r="AU363" s="168">
        <f t="shared" ref="AU363" si="880">AU348+AU120+AU113+AU92+AU84</f>
        <v>0</v>
      </c>
      <c r="AV363" s="171"/>
      <c r="AW363" s="168">
        <f t="shared" ref="AW363:AX363" si="881">AW348+AW120+AW113+AW92</f>
        <v>0</v>
      </c>
      <c r="AX363" s="168">
        <f t="shared" si="881"/>
        <v>0</v>
      </c>
      <c r="AY363" s="171"/>
      <c r="AZ363" s="352"/>
    </row>
    <row r="364" spans="1:52" ht="31.2">
      <c r="A364" s="435"/>
      <c r="B364" s="435"/>
      <c r="C364" s="435"/>
      <c r="D364" s="169" t="s">
        <v>43</v>
      </c>
      <c r="E364" s="168">
        <f t="shared" si="818"/>
        <v>4369.7262599999995</v>
      </c>
      <c r="F364" s="147">
        <f t="shared" si="772"/>
        <v>2720.0402600000002</v>
      </c>
      <c r="G364" s="210">
        <f t="shared" ref="G364" si="882">F364/E364</f>
        <v>0.62247383432206127</v>
      </c>
      <c r="H364" s="168">
        <f t="shared" ref="H364:I364" si="883">H349+H121+H114+H93</f>
        <v>0</v>
      </c>
      <c r="I364" s="168">
        <f t="shared" si="883"/>
        <v>0</v>
      </c>
      <c r="J364" s="210"/>
      <c r="K364" s="168">
        <f t="shared" ref="K364:L364" si="884">K349+K121+K114+K93</f>
        <v>404.63326000000001</v>
      </c>
      <c r="L364" s="168">
        <f t="shared" si="884"/>
        <v>404.63326000000001</v>
      </c>
      <c r="M364" s="210">
        <f t="shared" ref="M364" si="885">L364/K364</f>
        <v>1</v>
      </c>
      <c r="N364" s="168">
        <f t="shared" ref="N364:O364" si="886">N349+N121+N114+N93</f>
        <v>1482.5930000000001</v>
      </c>
      <c r="O364" s="168">
        <f t="shared" si="886"/>
        <v>1482.5930000000001</v>
      </c>
      <c r="P364" s="210">
        <f t="shared" ref="P364" si="887">O364/N364</f>
        <v>1</v>
      </c>
      <c r="Q364" s="168">
        <f t="shared" ref="Q364:R364" si="888">Q349+Q121+Q114+Q93</f>
        <v>0</v>
      </c>
      <c r="R364" s="168">
        <f t="shared" si="888"/>
        <v>0</v>
      </c>
      <c r="S364" s="210"/>
      <c r="T364" s="168">
        <f t="shared" ref="T364:U364" si="889">T349+T121+T114+T93</f>
        <v>0</v>
      </c>
      <c r="U364" s="168">
        <f t="shared" si="889"/>
        <v>0</v>
      </c>
      <c r="V364" s="210"/>
      <c r="W364" s="168">
        <f t="shared" ref="W364:X364" si="890">W349+W121+W114+W93</f>
        <v>0</v>
      </c>
      <c r="X364" s="168">
        <f t="shared" si="890"/>
        <v>0</v>
      </c>
      <c r="Y364" s="210"/>
      <c r="Z364" s="168">
        <f t="shared" ref="Z364:AA364" si="891">Z349+Z121+Z114+Z93</f>
        <v>0</v>
      </c>
      <c r="AA364" s="168">
        <f t="shared" si="891"/>
        <v>0</v>
      </c>
      <c r="AB364" s="210" t="e">
        <f t="shared" ref="AB364" si="892">AA364/Z364</f>
        <v>#DIV/0!</v>
      </c>
      <c r="AC364" s="168">
        <f t="shared" ref="AC364" si="893">AC349+AC121+AC114+AC93+AC85</f>
        <v>0</v>
      </c>
      <c r="AD364" s="210"/>
      <c r="AE364" s="168">
        <f t="shared" ref="AE364:AF364" si="894">AE349+AE121+AE114+AE93</f>
        <v>390.37799999999999</v>
      </c>
      <c r="AF364" s="168">
        <f t="shared" si="894"/>
        <v>0</v>
      </c>
      <c r="AG364" s="210">
        <f t="shared" ref="AG364" si="895">AF364/AE364</f>
        <v>0</v>
      </c>
      <c r="AH364" s="168">
        <f t="shared" ref="AH364" si="896">AH349+AH121+AH114+AH93+AH85</f>
        <v>390.37799999999999</v>
      </c>
      <c r="AI364" s="210">
        <v>0</v>
      </c>
      <c r="AJ364" s="168">
        <f t="shared" ref="AJ364:AK364" si="897">AJ349+AJ121+AJ114+AJ93</f>
        <v>442.43599999999998</v>
      </c>
      <c r="AK364" s="168">
        <f t="shared" si="897"/>
        <v>0</v>
      </c>
      <c r="AL364" s="210">
        <f t="shared" ref="AL364" si="898">AK364/AJ364</f>
        <v>0</v>
      </c>
      <c r="AM364" s="168">
        <f t="shared" ref="AM364" si="899">AM349+AM121+AM114+AM93+AM85</f>
        <v>442.43599999999998</v>
      </c>
      <c r="AN364" s="210">
        <v>0</v>
      </c>
      <c r="AO364" s="168">
        <f t="shared" ref="AO364:AP364" si="900">AO349+AO121+AO114+AO93</f>
        <v>0</v>
      </c>
      <c r="AP364" s="168">
        <f t="shared" si="900"/>
        <v>0</v>
      </c>
      <c r="AQ364" s="210"/>
      <c r="AR364" s="168">
        <f t="shared" ref="AR364:AS364" si="901">AR349+AR121+AR114+AR93</f>
        <v>1649.6860000000001</v>
      </c>
      <c r="AS364" s="168">
        <f t="shared" si="901"/>
        <v>0</v>
      </c>
      <c r="AT364" s="210">
        <f t="shared" ref="AT364" si="902">AS364/AR364</f>
        <v>0</v>
      </c>
      <c r="AU364" s="168">
        <f t="shared" ref="AU364" si="903">AU349+AU121+AU114+AU93+AU85</f>
        <v>0</v>
      </c>
      <c r="AV364" s="210"/>
      <c r="AW364" s="168">
        <f t="shared" ref="AW364:AX364" si="904">AW349+AW121+AW114+AW93</f>
        <v>0</v>
      </c>
      <c r="AX364" s="168">
        <f t="shared" si="904"/>
        <v>0</v>
      </c>
      <c r="AY364" s="210"/>
      <c r="AZ364" s="353"/>
    </row>
    <row r="365" spans="1:52" ht="18.75" customHeight="1">
      <c r="A365" s="415" t="s">
        <v>317</v>
      </c>
      <c r="B365" s="416"/>
      <c r="C365" s="417"/>
      <c r="D365" s="184" t="s">
        <v>41</v>
      </c>
      <c r="E365" s="147">
        <f>E366+E367+E368</f>
        <v>311206.84999999998</v>
      </c>
      <c r="F365" s="147">
        <f t="shared" si="772"/>
        <v>28000.083200000001</v>
      </c>
      <c r="G365" s="175">
        <f>F365/E365</f>
        <v>8.997257997373774E-2</v>
      </c>
      <c r="H365" s="147">
        <f>H366+H367+H368</f>
        <v>0</v>
      </c>
      <c r="I365" s="147">
        <f>I366+I367+I368</f>
        <v>0</v>
      </c>
      <c r="J365" s="175"/>
      <c r="K365" s="147">
        <f>K366+K367+K368</f>
        <v>0</v>
      </c>
      <c r="L365" s="147">
        <f>L366+L367+L368</f>
        <v>0</v>
      </c>
      <c r="M365" s="175"/>
      <c r="N365" s="147">
        <f>N366+N367+N368</f>
        <v>0</v>
      </c>
      <c r="O365" s="147">
        <f>O366+O367+O368</f>
        <v>0</v>
      </c>
      <c r="P365" s="175"/>
      <c r="Q365" s="147">
        <f>Q366+Q367+Q368</f>
        <v>7643.0950000000003</v>
      </c>
      <c r="R365" s="147">
        <f>R366+R367+R368</f>
        <v>7643.0950000000003</v>
      </c>
      <c r="S365" s="175">
        <f>R365/Q365</f>
        <v>1</v>
      </c>
      <c r="T365" s="147">
        <f>T366+T367+T368</f>
        <v>0</v>
      </c>
      <c r="U365" s="147">
        <f>U366+U367+U368</f>
        <v>0</v>
      </c>
      <c r="V365" s="175"/>
      <c r="W365" s="147">
        <f>W366+W367+W368</f>
        <v>0</v>
      </c>
      <c r="X365" s="147">
        <f>X366+X367+X368</f>
        <v>0</v>
      </c>
      <c r="Y365" s="175"/>
      <c r="Z365" s="147">
        <f t="shared" ref="Z365:AC365" si="905">Z366+Z367+Z368</f>
        <v>0</v>
      </c>
      <c r="AA365" s="147">
        <f t="shared" si="905"/>
        <v>0</v>
      </c>
      <c r="AB365" s="147">
        <f t="shared" si="905"/>
        <v>0</v>
      </c>
      <c r="AC365" s="147">
        <f t="shared" si="905"/>
        <v>0</v>
      </c>
      <c r="AD365" s="175"/>
      <c r="AE365" s="147">
        <f t="shared" ref="AE365:AH365" si="906">AE366+AE367+AE368</f>
        <v>20356.9882</v>
      </c>
      <c r="AF365" s="147">
        <f t="shared" si="906"/>
        <v>0</v>
      </c>
      <c r="AG365" s="147">
        <f t="shared" si="906"/>
        <v>0</v>
      </c>
      <c r="AH365" s="147">
        <f t="shared" si="906"/>
        <v>20356.9882</v>
      </c>
      <c r="AI365" s="175"/>
      <c r="AJ365" s="147">
        <f t="shared" ref="AJ365:AM365" si="907">AJ366+AJ367+AJ368</f>
        <v>0</v>
      </c>
      <c r="AK365" s="147">
        <f t="shared" si="907"/>
        <v>0</v>
      </c>
      <c r="AL365" s="147">
        <f t="shared" si="907"/>
        <v>0</v>
      </c>
      <c r="AM365" s="147">
        <f t="shared" si="907"/>
        <v>0</v>
      </c>
      <c r="AN365" s="175"/>
      <c r="AO365" s="147"/>
      <c r="AP365" s="147">
        <f>AP366+AP367+AP368</f>
        <v>0</v>
      </c>
      <c r="AQ365" s="175"/>
      <c r="AR365" s="147">
        <f t="shared" ref="AR365:AU365" si="908">AR366+AR367+AR368</f>
        <v>0</v>
      </c>
      <c r="AS365" s="147">
        <f t="shared" si="908"/>
        <v>0</v>
      </c>
      <c r="AT365" s="147">
        <f t="shared" si="908"/>
        <v>0</v>
      </c>
      <c r="AU365" s="147">
        <f t="shared" si="908"/>
        <v>0</v>
      </c>
      <c r="AV365" s="175"/>
      <c r="AW365" s="147">
        <f>AW366+AW367+AW368</f>
        <v>283206.76679999998</v>
      </c>
      <c r="AX365" s="147">
        <f>AX366+AX367+AX368</f>
        <v>0</v>
      </c>
      <c r="AY365" s="175"/>
      <c r="AZ365" s="351"/>
    </row>
    <row r="366" spans="1:52" ht="31.2">
      <c r="A366" s="418"/>
      <c r="B366" s="419"/>
      <c r="C366" s="420"/>
      <c r="D366" s="176" t="s">
        <v>37</v>
      </c>
      <c r="E366" s="147">
        <f>E72</f>
        <v>0</v>
      </c>
      <c r="F366" s="147">
        <f t="shared" si="772"/>
        <v>0</v>
      </c>
      <c r="G366" s="170"/>
      <c r="H366" s="147">
        <f>H72</f>
        <v>0</v>
      </c>
      <c r="I366" s="147">
        <f t="shared" ref="I366:I371" si="909">I72</f>
        <v>0</v>
      </c>
      <c r="J366" s="170"/>
      <c r="K366" s="147">
        <f>K72</f>
        <v>0</v>
      </c>
      <c r="L366" s="147">
        <f t="shared" ref="L366:L371" si="910">L72</f>
        <v>0</v>
      </c>
      <c r="M366" s="170"/>
      <c r="N366" s="147">
        <f>N72</f>
        <v>0</v>
      </c>
      <c r="O366" s="147">
        <f t="shared" ref="O366:O371" si="911">O72</f>
        <v>0</v>
      </c>
      <c r="P366" s="170"/>
      <c r="Q366" s="147">
        <f>Q72</f>
        <v>0</v>
      </c>
      <c r="R366" s="147">
        <f t="shared" ref="R366:R371" si="912">R72</f>
        <v>0</v>
      </c>
      <c r="S366" s="170"/>
      <c r="T366" s="147">
        <f>T72</f>
        <v>0</v>
      </c>
      <c r="U366" s="147">
        <f t="shared" ref="U366:U371" si="913">U72</f>
        <v>0</v>
      </c>
      <c r="V366" s="170"/>
      <c r="W366" s="147">
        <f>W72</f>
        <v>0</v>
      </c>
      <c r="X366" s="147">
        <f t="shared" ref="X366:X371" si="914">X72</f>
        <v>0</v>
      </c>
      <c r="Y366" s="170"/>
      <c r="Z366" s="147">
        <f t="shared" ref="Z366:AC371" si="915">Z72</f>
        <v>0</v>
      </c>
      <c r="AA366" s="147">
        <f t="shared" si="915"/>
        <v>0</v>
      </c>
      <c r="AB366" s="147">
        <f t="shared" si="915"/>
        <v>0</v>
      </c>
      <c r="AC366" s="147">
        <f t="shared" si="915"/>
        <v>0</v>
      </c>
      <c r="AD366" s="170"/>
      <c r="AE366" s="147">
        <f t="shared" ref="AE366:AH371" si="916">AE72</f>
        <v>0</v>
      </c>
      <c r="AF366" s="147">
        <f t="shared" si="916"/>
        <v>0</v>
      </c>
      <c r="AG366" s="147">
        <f t="shared" si="916"/>
        <v>0</v>
      </c>
      <c r="AH366" s="147">
        <f t="shared" si="916"/>
        <v>0</v>
      </c>
      <c r="AI366" s="170"/>
      <c r="AJ366" s="147">
        <f t="shared" ref="AJ366:AM371" si="917">AJ72</f>
        <v>0</v>
      </c>
      <c r="AK366" s="147">
        <f t="shared" si="917"/>
        <v>0</v>
      </c>
      <c r="AL366" s="147">
        <f t="shared" si="917"/>
        <v>0</v>
      </c>
      <c r="AM366" s="147">
        <f t="shared" si="917"/>
        <v>0</v>
      </c>
      <c r="AN366" s="170"/>
      <c r="AO366" s="147"/>
      <c r="AP366" s="147">
        <f t="shared" ref="AP366:AP371" si="918">AP72</f>
        <v>0</v>
      </c>
      <c r="AQ366" s="170"/>
      <c r="AR366" s="147">
        <f t="shared" ref="AR366:AU371" si="919">AR72</f>
        <v>0</v>
      </c>
      <c r="AS366" s="147">
        <f t="shared" si="919"/>
        <v>0</v>
      </c>
      <c r="AT366" s="147">
        <f t="shared" si="919"/>
        <v>0</v>
      </c>
      <c r="AU366" s="147">
        <f t="shared" si="919"/>
        <v>0</v>
      </c>
      <c r="AV366" s="170"/>
      <c r="AW366" s="147">
        <f>AW72</f>
        <v>0</v>
      </c>
      <c r="AX366" s="147">
        <f t="shared" ref="AX366:AX371" si="920">AX72</f>
        <v>0</v>
      </c>
      <c r="AY366" s="170"/>
      <c r="AZ366" s="352"/>
    </row>
    <row r="367" spans="1:52" ht="61.5" customHeight="1">
      <c r="A367" s="418"/>
      <c r="B367" s="419"/>
      <c r="C367" s="420"/>
      <c r="D367" s="179" t="s">
        <v>2</v>
      </c>
      <c r="E367" s="147">
        <f t="shared" ref="E367:E371" si="921">E73</f>
        <v>276974.09999999998</v>
      </c>
      <c r="F367" s="147">
        <f t="shared" si="772"/>
        <v>24920.074049999999</v>
      </c>
      <c r="G367" s="175">
        <f t="shared" ref="G367:G368" si="922">F367/E367</f>
        <v>8.9972578844014661E-2</v>
      </c>
      <c r="H367" s="147">
        <f t="shared" ref="H367:H371" si="923">H73</f>
        <v>0</v>
      </c>
      <c r="I367" s="147">
        <f t="shared" si="909"/>
        <v>0</v>
      </c>
      <c r="J367" s="175"/>
      <c r="K367" s="147">
        <f t="shared" ref="K367:K371" si="924">K73</f>
        <v>0</v>
      </c>
      <c r="L367" s="147">
        <f t="shared" si="910"/>
        <v>0</v>
      </c>
      <c r="M367" s="175"/>
      <c r="N367" s="147">
        <f t="shared" ref="N367:N371" si="925">N73</f>
        <v>0</v>
      </c>
      <c r="O367" s="147">
        <f t="shared" si="911"/>
        <v>0</v>
      </c>
      <c r="P367" s="175"/>
      <c r="Q367" s="147">
        <f t="shared" ref="Q367:Q371" si="926">Q73</f>
        <v>6802.35455</v>
      </c>
      <c r="R367" s="147">
        <f t="shared" si="912"/>
        <v>6802.35455</v>
      </c>
      <c r="S367" s="175">
        <f t="shared" ref="S367:S368" si="927">R367/Q367</f>
        <v>1</v>
      </c>
      <c r="T367" s="147">
        <f t="shared" ref="T367:T371" si="928">T73</f>
        <v>0</v>
      </c>
      <c r="U367" s="147">
        <f t="shared" si="913"/>
        <v>0</v>
      </c>
      <c r="V367" s="175"/>
      <c r="W367" s="147">
        <f t="shared" ref="W367:W371" si="929">W73</f>
        <v>0</v>
      </c>
      <c r="X367" s="147">
        <f t="shared" si="914"/>
        <v>0</v>
      </c>
      <c r="Y367" s="175"/>
      <c r="Z367" s="147">
        <f t="shared" si="915"/>
        <v>0</v>
      </c>
      <c r="AA367" s="147">
        <f t="shared" si="915"/>
        <v>0</v>
      </c>
      <c r="AB367" s="147">
        <f t="shared" si="915"/>
        <v>0</v>
      </c>
      <c r="AC367" s="147">
        <f t="shared" si="915"/>
        <v>0</v>
      </c>
      <c r="AD367" s="175"/>
      <c r="AE367" s="147">
        <f t="shared" si="916"/>
        <v>18117.719499999999</v>
      </c>
      <c r="AF367" s="147">
        <f t="shared" si="916"/>
        <v>0</v>
      </c>
      <c r="AG367" s="147">
        <f t="shared" si="916"/>
        <v>0</v>
      </c>
      <c r="AH367" s="147">
        <f t="shared" si="916"/>
        <v>18117.719499999999</v>
      </c>
      <c r="AI367" s="175"/>
      <c r="AJ367" s="147">
        <f t="shared" si="917"/>
        <v>0</v>
      </c>
      <c r="AK367" s="147">
        <f t="shared" si="917"/>
        <v>0</v>
      </c>
      <c r="AL367" s="147">
        <f t="shared" si="917"/>
        <v>0</v>
      </c>
      <c r="AM367" s="147">
        <f t="shared" si="917"/>
        <v>0</v>
      </c>
      <c r="AN367" s="175"/>
      <c r="AO367" s="147"/>
      <c r="AP367" s="147">
        <f t="shared" si="918"/>
        <v>0</v>
      </c>
      <c r="AQ367" s="175"/>
      <c r="AR367" s="147">
        <f t="shared" si="919"/>
        <v>0</v>
      </c>
      <c r="AS367" s="147">
        <f t="shared" si="919"/>
        <v>0</v>
      </c>
      <c r="AT367" s="147">
        <f t="shared" si="919"/>
        <v>0</v>
      </c>
      <c r="AU367" s="147">
        <f t="shared" si="919"/>
        <v>0</v>
      </c>
      <c r="AV367" s="175"/>
      <c r="AW367" s="147">
        <f t="shared" ref="AW367:AW371" si="930">AW73</f>
        <v>252054.02594999998</v>
      </c>
      <c r="AX367" s="147">
        <f t="shared" si="920"/>
        <v>0</v>
      </c>
      <c r="AY367" s="175"/>
      <c r="AZ367" s="352"/>
    </row>
    <row r="368" spans="1:52" ht="20.25" customHeight="1">
      <c r="A368" s="418"/>
      <c r="B368" s="419"/>
      <c r="C368" s="420"/>
      <c r="D368" s="296" t="s">
        <v>284</v>
      </c>
      <c r="E368" s="147">
        <f t="shared" si="921"/>
        <v>34232.75</v>
      </c>
      <c r="F368" s="147">
        <f t="shared" si="772"/>
        <v>3080.0091499999999</v>
      </c>
      <c r="G368" s="175">
        <f t="shared" si="922"/>
        <v>8.9972589114225412E-2</v>
      </c>
      <c r="H368" s="147">
        <f t="shared" si="923"/>
        <v>0</v>
      </c>
      <c r="I368" s="147">
        <f t="shared" si="909"/>
        <v>0</v>
      </c>
      <c r="J368" s="175"/>
      <c r="K368" s="147">
        <f t="shared" si="924"/>
        <v>0</v>
      </c>
      <c r="L368" s="147">
        <f t="shared" si="910"/>
        <v>0</v>
      </c>
      <c r="M368" s="175"/>
      <c r="N368" s="147">
        <f t="shared" si="925"/>
        <v>0</v>
      </c>
      <c r="O368" s="147">
        <f t="shared" si="911"/>
        <v>0</v>
      </c>
      <c r="P368" s="175"/>
      <c r="Q368" s="147">
        <f t="shared" si="926"/>
        <v>840.74045000000001</v>
      </c>
      <c r="R368" s="147">
        <f t="shared" si="912"/>
        <v>840.74045000000001</v>
      </c>
      <c r="S368" s="175">
        <f t="shared" si="927"/>
        <v>1</v>
      </c>
      <c r="T368" s="147">
        <f t="shared" si="928"/>
        <v>0</v>
      </c>
      <c r="U368" s="147">
        <f t="shared" si="913"/>
        <v>0</v>
      </c>
      <c r="V368" s="175"/>
      <c r="W368" s="147">
        <f t="shared" si="929"/>
        <v>0</v>
      </c>
      <c r="X368" s="147">
        <f t="shared" si="914"/>
        <v>0</v>
      </c>
      <c r="Y368" s="175"/>
      <c r="Z368" s="147">
        <f t="shared" si="915"/>
        <v>0</v>
      </c>
      <c r="AA368" s="147">
        <f t="shared" si="915"/>
        <v>0</v>
      </c>
      <c r="AB368" s="147">
        <f t="shared" si="915"/>
        <v>0</v>
      </c>
      <c r="AC368" s="147">
        <f t="shared" si="915"/>
        <v>0</v>
      </c>
      <c r="AD368" s="175"/>
      <c r="AE368" s="147">
        <f t="shared" si="916"/>
        <v>2239.2687000000001</v>
      </c>
      <c r="AF368" s="147">
        <f t="shared" si="916"/>
        <v>0</v>
      </c>
      <c r="AG368" s="147">
        <f t="shared" si="916"/>
        <v>0</v>
      </c>
      <c r="AH368" s="147">
        <f t="shared" si="916"/>
        <v>2239.2687000000001</v>
      </c>
      <c r="AI368" s="175"/>
      <c r="AJ368" s="147">
        <f t="shared" si="917"/>
        <v>0</v>
      </c>
      <c r="AK368" s="147">
        <f t="shared" si="917"/>
        <v>0</v>
      </c>
      <c r="AL368" s="147">
        <f t="shared" si="917"/>
        <v>0</v>
      </c>
      <c r="AM368" s="147">
        <f t="shared" si="917"/>
        <v>0</v>
      </c>
      <c r="AN368" s="175"/>
      <c r="AO368" s="147"/>
      <c r="AP368" s="147">
        <f t="shared" si="918"/>
        <v>0</v>
      </c>
      <c r="AQ368" s="175"/>
      <c r="AR368" s="147">
        <f t="shared" si="919"/>
        <v>0</v>
      </c>
      <c r="AS368" s="147">
        <f t="shared" si="919"/>
        <v>0</v>
      </c>
      <c r="AT368" s="147">
        <f t="shared" si="919"/>
        <v>0</v>
      </c>
      <c r="AU368" s="147">
        <f t="shared" si="919"/>
        <v>0</v>
      </c>
      <c r="AV368" s="175"/>
      <c r="AW368" s="147">
        <f t="shared" si="930"/>
        <v>31152.740849999998</v>
      </c>
      <c r="AX368" s="147">
        <f t="shared" si="920"/>
        <v>0</v>
      </c>
      <c r="AY368" s="175"/>
      <c r="AZ368" s="352"/>
    </row>
    <row r="369" spans="1:52" ht="86.25" customHeight="1">
      <c r="A369" s="418"/>
      <c r="B369" s="419"/>
      <c r="C369" s="420"/>
      <c r="D369" s="296" t="s">
        <v>289</v>
      </c>
      <c r="E369" s="147">
        <f t="shared" si="921"/>
        <v>0</v>
      </c>
      <c r="F369" s="147">
        <f t="shared" si="772"/>
        <v>0</v>
      </c>
      <c r="G369" s="152"/>
      <c r="H369" s="147">
        <f t="shared" si="923"/>
        <v>0</v>
      </c>
      <c r="I369" s="147">
        <f t="shared" si="909"/>
        <v>0</v>
      </c>
      <c r="J369" s="152"/>
      <c r="K369" s="147">
        <f t="shared" si="924"/>
        <v>0</v>
      </c>
      <c r="L369" s="147">
        <f t="shared" si="910"/>
        <v>0</v>
      </c>
      <c r="M369" s="152"/>
      <c r="N369" s="147">
        <f t="shared" si="925"/>
        <v>0</v>
      </c>
      <c r="O369" s="147">
        <f t="shared" si="911"/>
        <v>0</v>
      </c>
      <c r="P369" s="152"/>
      <c r="Q369" s="147">
        <f t="shared" si="926"/>
        <v>0</v>
      </c>
      <c r="R369" s="147">
        <f t="shared" si="912"/>
        <v>0</v>
      </c>
      <c r="S369" s="152"/>
      <c r="T369" s="147">
        <f t="shared" si="928"/>
        <v>0</v>
      </c>
      <c r="U369" s="147">
        <f t="shared" si="913"/>
        <v>0</v>
      </c>
      <c r="V369" s="152"/>
      <c r="W369" s="147">
        <f t="shared" si="929"/>
        <v>0</v>
      </c>
      <c r="X369" s="147">
        <f t="shared" si="914"/>
        <v>0</v>
      </c>
      <c r="Y369" s="152"/>
      <c r="Z369" s="147">
        <f t="shared" si="915"/>
        <v>0</v>
      </c>
      <c r="AA369" s="147">
        <f t="shared" si="915"/>
        <v>0</v>
      </c>
      <c r="AB369" s="147">
        <f t="shared" si="915"/>
        <v>0</v>
      </c>
      <c r="AC369" s="147">
        <f t="shared" si="915"/>
        <v>0</v>
      </c>
      <c r="AD369" s="152"/>
      <c r="AE369" s="147">
        <f t="shared" si="916"/>
        <v>0</v>
      </c>
      <c r="AF369" s="147">
        <f t="shared" si="916"/>
        <v>0</v>
      </c>
      <c r="AG369" s="147">
        <f t="shared" si="916"/>
        <v>0</v>
      </c>
      <c r="AH369" s="147">
        <f t="shared" si="916"/>
        <v>0</v>
      </c>
      <c r="AI369" s="152"/>
      <c r="AJ369" s="147">
        <f t="shared" si="917"/>
        <v>0</v>
      </c>
      <c r="AK369" s="147">
        <f t="shared" si="917"/>
        <v>0</v>
      </c>
      <c r="AL369" s="147">
        <f t="shared" si="917"/>
        <v>0</v>
      </c>
      <c r="AM369" s="147">
        <f t="shared" si="917"/>
        <v>0</v>
      </c>
      <c r="AN369" s="152"/>
      <c r="AO369" s="147">
        <f t="shared" ref="AO369:AO371" si="931">AO75</f>
        <v>0</v>
      </c>
      <c r="AP369" s="147">
        <f t="shared" si="918"/>
        <v>0</v>
      </c>
      <c r="AQ369" s="152"/>
      <c r="AR369" s="147">
        <f t="shared" si="919"/>
        <v>0</v>
      </c>
      <c r="AS369" s="147">
        <f t="shared" si="919"/>
        <v>0</v>
      </c>
      <c r="AT369" s="147">
        <f t="shared" si="919"/>
        <v>0</v>
      </c>
      <c r="AU369" s="147">
        <f t="shared" si="919"/>
        <v>0</v>
      </c>
      <c r="AV369" s="152"/>
      <c r="AW369" s="147">
        <f t="shared" si="930"/>
        <v>0</v>
      </c>
      <c r="AX369" s="147">
        <f t="shared" si="920"/>
        <v>0</v>
      </c>
      <c r="AY369" s="152"/>
      <c r="AZ369" s="352"/>
    </row>
    <row r="370" spans="1:52" ht="20.25" customHeight="1">
      <c r="A370" s="418"/>
      <c r="B370" s="419"/>
      <c r="C370" s="420"/>
      <c r="D370" s="296" t="s">
        <v>285</v>
      </c>
      <c r="E370" s="147">
        <f t="shared" si="921"/>
        <v>0</v>
      </c>
      <c r="F370" s="147">
        <f t="shared" si="772"/>
        <v>0</v>
      </c>
      <c r="G370" s="152"/>
      <c r="H370" s="147">
        <f t="shared" si="923"/>
        <v>0</v>
      </c>
      <c r="I370" s="147">
        <f t="shared" si="909"/>
        <v>0</v>
      </c>
      <c r="J370" s="152"/>
      <c r="K370" s="147">
        <f t="shared" si="924"/>
        <v>0</v>
      </c>
      <c r="L370" s="147">
        <f t="shared" si="910"/>
        <v>0</v>
      </c>
      <c r="M370" s="152"/>
      <c r="N370" s="147">
        <f t="shared" si="925"/>
        <v>0</v>
      </c>
      <c r="O370" s="147">
        <f t="shared" si="911"/>
        <v>0</v>
      </c>
      <c r="P370" s="152"/>
      <c r="Q370" s="147">
        <f t="shared" si="926"/>
        <v>0</v>
      </c>
      <c r="R370" s="147">
        <f t="shared" si="912"/>
        <v>0</v>
      </c>
      <c r="S370" s="152"/>
      <c r="T370" s="147">
        <f t="shared" si="928"/>
        <v>0</v>
      </c>
      <c r="U370" s="147">
        <f t="shared" si="913"/>
        <v>0</v>
      </c>
      <c r="V370" s="152"/>
      <c r="W370" s="147">
        <f t="shared" si="929"/>
        <v>0</v>
      </c>
      <c r="X370" s="147">
        <f t="shared" si="914"/>
        <v>0</v>
      </c>
      <c r="Y370" s="152"/>
      <c r="Z370" s="147">
        <f t="shared" si="915"/>
        <v>0</v>
      </c>
      <c r="AA370" s="147">
        <f t="shared" si="915"/>
        <v>0</v>
      </c>
      <c r="AB370" s="147">
        <f t="shared" si="915"/>
        <v>0</v>
      </c>
      <c r="AC370" s="147">
        <f t="shared" si="915"/>
        <v>0</v>
      </c>
      <c r="AD370" s="152"/>
      <c r="AE370" s="147">
        <f t="shared" si="916"/>
        <v>0</v>
      </c>
      <c r="AF370" s="147">
        <f t="shared" si="916"/>
        <v>0</v>
      </c>
      <c r="AG370" s="147">
        <f t="shared" si="916"/>
        <v>0</v>
      </c>
      <c r="AH370" s="147">
        <f t="shared" si="916"/>
        <v>0</v>
      </c>
      <c r="AI370" s="152"/>
      <c r="AJ370" s="147">
        <f t="shared" si="917"/>
        <v>0</v>
      </c>
      <c r="AK370" s="147">
        <f t="shared" si="917"/>
        <v>0</v>
      </c>
      <c r="AL370" s="147">
        <f t="shared" si="917"/>
        <v>0</v>
      </c>
      <c r="AM370" s="147">
        <f t="shared" si="917"/>
        <v>0</v>
      </c>
      <c r="AN370" s="152"/>
      <c r="AO370" s="147">
        <f t="shared" si="931"/>
        <v>0</v>
      </c>
      <c r="AP370" s="147">
        <f t="shared" si="918"/>
        <v>0</v>
      </c>
      <c r="AQ370" s="152"/>
      <c r="AR370" s="147">
        <f t="shared" si="919"/>
        <v>0</v>
      </c>
      <c r="AS370" s="147">
        <f t="shared" si="919"/>
        <v>0</v>
      </c>
      <c r="AT370" s="147">
        <f t="shared" si="919"/>
        <v>0</v>
      </c>
      <c r="AU370" s="147">
        <f t="shared" si="919"/>
        <v>0</v>
      </c>
      <c r="AV370" s="152"/>
      <c r="AW370" s="147">
        <f t="shared" si="930"/>
        <v>0</v>
      </c>
      <c r="AX370" s="147">
        <f t="shared" si="920"/>
        <v>0</v>
      </c>
      <c r="AY370" s="152"/>
      <c r="AZ370" s="352"/>
    </row>
    <row r="371" spans="1:52" ht="31.2">
      <c r="A371" s="421"/>
      <c r="B371" s="422"/>
      <c r="C371" s="423"/>
      <c r="D371" s="169" t="s">
        <v>43</v>
      </c>
      <c r="E371" s="147">
        <f t="shared" si="921"/>
        <v>0</v>
      </c>
      <c r="F371" s="147">
        <f t="shared" si="772"/>
        <v>0</v>
      </c>
      <c r="G371" s="170"/>
      <c r="H371" s="147">
        <f t="shared" si="923"/>
        <v>0</v>
      </c>
      <c r="I371" s="147">
        <f t="shared" si="909"/>
        <v>0</v>
      </c>
      <c r="J371" s="170"/>
      <c r="K371" s="147">
        <f t="shared" si="924"/>
        <v>0</v>
      </c>
      <c r="L371" s="147">
        <f t="shared" si="910"/>
        <v>0</v>
      </c>
      <c r="M371" s="170"/>
      <c r="N371" s="147">
        <f t="shared" si="925"/>
        <v>0</v>
      </c>
      <c r="O371" s="147">
        <f t="shared" si="911"/>
        <v>0</v>
      </c>
      <c r="P371" s="170"/>
      <c r="Q371" s="147">
        <f t="shared" si="926"/>
        <v>0</v>
      </c>
      <c r="R371" s="147">
        <f t="shared" si="912"/>
        <v>0</v>
      </c>
      <c r="S371" s="170"/>
      <c r="T371" s="147">
        <f t="shared" si="928"/>
        <v>0</v>
      </c>
      <c r="U371" s="147">
        <f t="shared" si="913"/>
        <v>0</v>
      </c>
      <c r="V371" s="170"/>
      <c r="W371" s="147">
        <f t="shared" si="929"/>
        <v>0</v>
      </c>
      <c r="X371" s="147">
        <f t="shared" si="914"/>
        <v>0</v>
      </c>
      <c r="Y371" s="170"/>
      <c r="Z371" s="147">
        <f t="shared" si="915"/>
        <v>0</v>
      </c>
      <c r="AA371" s="147">
        <f t="shared" si="915"/>
        <v>0</v>
      </c>
      <c r="AB371" s="147">
        <f t="shared" si="915"/>
        <v>0</v>
      </c>
      <c r="AC371" s="147">
        <f t="shared" si="915"/>
        <v>0</v>
      </c>
      <c r="AD371" s="170"/>
      <c r="AE371" s="147">
        <f t="shared" si="916"/>
        <v>0</v>
      </c>
      <c r="AF371" s="147">
        <f t="shared" si="916"/>
        <v>0</v>
      </c>
      <c r="AG371" s="147">
        <f t="shared" si="916"/>
        <v>0</v>
      </c>
      <c r="AH371" s="147">
        <f t="shared" si="916"/>
        <v>0</v>
      </c>
      <c r="AI371" s="170"/>
      <c r="AJ371" s="147">
        <f t="shared" si="917"/>
        <v>0</v>
      </c>
      <c r="AK371" s="147">
        <f t="shared" si="917"/>
        <v>0</v>
      </c>
      <c r="AL371" s="147">
        <f t="shared" si="917"/>
        <v>0</v>
      </c>
      <c r="AM371" s="147">
        <f t="shared" si="917"/>
        <v>0</v>
      </c>
      <c r="AN371" s="170"/>
      <c r="AO371" s="147">
        <f t="shared" si="931"/>
        <v>0</v>
      </c>
      <c r="AP371" s="147">
        <f t="shared" si="918"/>
        <v>0</v>
      </c>
      <c r="AQ371" s="170"/>
      <c r="AR371" s="147">
        <f t="shared" si="919"/>
        <v>0</v>
      </c>
      <c r="AS371" s="147">
        <f t="shared" si="919"/>
        <v>0</v>
      </c>
      <c r="AT371" s="147">
        <f t="shared" si="919"/>
        <v>0</v>
      </c>
      <c r="AU371" s="147">
        <f t="shared" si="919"/>
        <v>0</v>
      </c>
      <c r="AV371" s="170"/>
      <c r="AW371" s="147">
        <f t="shared" si="930"/>
        <v>0</v>
      </c>
      <c r="AX371" s="147">
        <f t="shared" si="920"/>
        <v>0</v>
      </c>
      <c r="AY371" s="170"/>
      <c r="AZ371" s="353"/>
    </row>
    <row r="372" spans="1:52" ht="18.75" customHeight="1">
      <c r="A372" s="415" t="s">
        <v>318</v>
      </c>
      <c r="B372" s="416"/>
      <c r="C372" s="417"/>
      <c r="D372" s="184" t="s">
        <v>41</v>
      </c>
      <c r="E372" s="147">
        <f>E373+E374+E375</f>
        <v>1853.48576</v>
      </c>
      <c r="F372" s="147">
        <f t="shared" si="772"/>
        <v>1846.2128</v>
      </c>
      <c r="G372" s="175">
        <f>F372/E372</f>
        <v>0.99607606372978019</v>
      </c>
      <c r="H372" s="147">
        <f>H373+H374+H375</f>
        <v>0</v>
      </c>
      <c r="I372" s="147">
        <f>I373+I374+I375</f>
        <v>0</v>
      </c>
      <c r="J372" s="175"/>
      <c r="K372" s="147">
        <f>K373+K374+K375</f>
        <v>0</v>
      </c>
      <c r="L372" s="147">
        <f>L373+L374+L375</f>
        <v>0</v>
      </c>
      <c r="M372" s="175"/>
      <c r="N372" s="147">
        <f>N373+N374+N375</f>
        <v>0</v>
      </c>
      <c r="O372" s="147">
        <f>O373+O374+O375</f>
        <v>0</v>
      </c>
      <c r="P372" s="175"/>
      <c r="Q372" s="147">
        <f>Q373+Q374+Q375</f>
        <v>0</v>
      </c>
      <c r="R372" s="147">
        <f>R373+R374+R375</f>
        <v>0</v>
      </c>
      <c r="S372" s="175"/>
      <c r="T372" s="147">
        <f>T373+T374+T375</f>
        <v>0</v>
      </c>
      <c r="U372" s="147">
        <f>U373+U374+U375</f>
        <v>0</v>
      </c>
      <c r="V372" s="175"/>
      <c r="W372" s="147">
        <f>W373+W374+W375</f>
        <v>0</v>
      </c>
      <c r="X372" s="147">
        <f>X373+X374+X375</f>
        <v>0</v>
      </c>
      <c r="Y372" s="175"/>
      <c r="Z372" s="147">
        <f>Z373+Z374+Z375</f>
        <v>0</v>
      </c>
      <c r="AA372" s="147">
        <f>AA373+AA374+AA375</f>
        <v>0</v>
      </c>
      <c r="AB372" s="175" t="e">
        <f>AA372/Z372</f>
        <v>#DIV/0!</v>
      </c>
      <c r="AC372" s="168"/>
      <c r="AD372" s="168"/>
      <c r="AE372" s="147">
        <f>AE373+AE374+AE375</f>
        <v>1086.5408</v>
      </c>
      <c r="AF372" s="147">
        <f>AF373+AF374+AF375</f>
        <v>0</v>
      </c>
      <c r="AG372" s="175">
        <f>AF372/AE372</f>
        <v>0</v>
      </c>
      <c r="AH372" s="147">
        <f>AH373+AH374+AH375</f>
        <v>1086.5408</v>
      </c>
      <c r="AI372" s="210">
        <f>AH372/AE372</f>
        <v>1</v>
      </c>
      <c r="AJ372" s="147">
        <f>AJ373+AJ374+AJ375</f>
        <v>0</v>
      </c>
      <c r="AK372" s="147">
        <f>AK373+AK374+AK375</f>
        <v>0</v>
      </c>
      <c r="AL372" s="175" t="e">
        <f>AK372/AJ372</f>
        <v>#DIV/0!</v>
      </c>
      <c r="AM372" s="168"/>
      <c r="AN372" s="168"/>
      <c r="AO372" s="147">
        <f>AO373+AO374+AO375</f>
        <v>759.67200000000003</v>
      </c>
      <c r="AP372" s="147">
        <f>AP373+AP374+AP375</f>
        <v>759.67200000000003</v>
      </c>
      <c r="AQ372" s="175">
        <f>AP372/AO372</f>
        <v>1</v>
      </c>
      <c r="AR372" s="147">
        <f>AR373+AR374+AR375</f>
        <v>0</v>
      </c>
      <c r="AS372" s="147">
        <f>AS373+AS374+AS375</f>
        <v>0</v>
      </c>
      <c r="AT372" s="175" t="e">
        <f>AS372/AR372</f>
        <v>#DIV/0!</v>
      </c>
      <c r="AU372" s="168"/>
      <c r="AV372" s="168"/>
      <c r="AW372" s="147">
        <f>AW373+AW374+AW375</f>
        <v>7.2729600000000048</v>
      </c>
      <c r="AX372" s="147">
        <f>AX373+AX374+AX375</f>
        <v>0</v>
      </c>
      <c r="AY372" s="175"/>
      <c r="AZ372" s="351"/>
    </row>
    <row r="373" spans="1:52" ht="31.2">
      <c r="A373" s="418"/>
      <c r="B373" s="419"/>
      <c r="C373" s="420"/>
      <c r="D373" s="176" t="s">
        <v>37</v>
      </c>
      <c r="E373" s="147">
        <f>E132+E139+E146</f>
        <v>895.80521999999996</v>
      </c>
      <c r="F373" s="147">
        <f t="shared" si="772"/>
        <v>895.80521999999996</v>
      </c>
      <c r="G373" s="175">
        <f t="shared" ref="G373:G375" si="932">F373/E373</f>
        <v>1</v>
      </c>
      <c r="H373" s="147">
        <f>H132+H139</f>
        <v>0</v>
      </c>
      <c r="I373" s="147">
        <f>I132+I139</f>
        <v>0</v>
      </c>
      <c r="J373" s="170"/>
      <c r="K373" s="147">
        <f>K132+K139</f>
        <v>0</v>
      </c>
      <c r="L373" s="147">
        <f>L132+L139</f>
        <v>0</v>
      </c>
      <c r="M373" s="170"/>
      <c r="N373" s="147">
        <f>N132+N139</f>
        <v>0</v>
      </c>
      <c r="O373" s="147">
        <f>O132+O139</f>
        <v>0</v>
      </c>
      <c r="P373" s="170"/>
      <c r="Q373" s="147">
        <f>Q132+Q139</f>
        <v>0</v>
      </c>
      <c r="R373" s="147">
        <f>R132+R139</f>
        <v>0</v>
      </c>
      <c r="S373" s="170"/>
      <c r="T373" s="147">
        <f>T132+T139</f>
        <v>0</v>
      </c>
      <c r="U373" s="147">
        <f>U132+U139</f>
        <v>0</v>
      </c>
      <c r="V373" s="170"/>
      <c r="W373" s="147">
        <f>W132+W139</f>
        <v>0</v>
      </c>
      <c r="X373" s="147">
        <f>X132+X139</f>
        <v>0</v>
      </c>
      <c r="Y373" s="170"/>
      <c r="Z373" s="147">
        <f>Z132+Z139</f>
        <v>0</v>
      </c>
      <c r="AA373" s="147">
        <f>AA132+AA139</f>
        <v>0</v>
      </c>
      <c r="AB373" s="170"/>
      <c r="AC373" s="148"/>
      <c r="AD373" s="148"/>
      <c r="AE373" s="147">
        <f>AE132+AE139</f>
        <v>136.13321999999999</v>
      </c>
      <c r="AF373" s="147">
        <f>AF132+AF139</f>
        <v>0</v>
      </c>
      <c r="AG373" s="170"/>
      <c r="AH373" s="147">
        <f>AH132+AH139</f>
        <v>136.13321999999999</v>
      </c>
      <c r="AI373" s="210">
        <f t="shared" ref="AI373:AI375" si="933">AH373/AE373</f>
        <v>1</v>
      </c>
      <c r="AJ373" s="147">
        <f>AJ132+AJ139</f>
        <v>0</v>
      </c>
      <c r="AK373" s="147">
        <f>AK132+AK139</f>
        <v>0</v>
      </c>
      <c r="AL373" s="170"/>
      <c r="AM373" s="148"/>
      <c r="AN373" s="148"/>
      <c r="AO373" s="147">
        <f>AO132+AO139+AO146</f>
        <v>759.67200000000003</v>
      </c>
      <c r="AP373" s="147">
        <f>AP132+AP139+AP146</f>
        <v>759.67200000000003</v>
      </c>
      <c r="AQ373" s="175">
        <f>AP373/AO373</f>
        <v>1</v>
      </c>
      <c r="AR373" s="147">
        <f>AR132+AR139</f>
        <v>0</v>
      </c>
      <c r="AS373" s="147">
        <f>AS132+AS139</f>
        <v>0</v>
      </c>
      <c r="AT373" s="170"/>
      <c r="AU373" s="148"/>
      <c r="AV373" s="148"/>
      <c r="AW373" s="147">
        <f>AW132+AW139</f>
        <v>0</v>
      </c>
      <c r="AX373" s="147">
        <f>AX132+AX139</f>
        <v>0</v>
      </c>
      <c r="AY373" s="170"/>
      <c r="AZ373" s="352"/>
    </row>
    <row r="374" spans="1:52" ht="61.5" customHeight="1">
      <c r="A374" s="418"/>
      <c r="B374" s="419"/>
      <c r="C374" s="420"/>
      <c r="D374" s="179" t="s">
        <v>2</v>
      </c>
      <c r="E374" s="147">
        <f t="shared" ref="E374" si="934">E133+E140</f>
        <v>897.23054000000002</v>
      </c>
      <c r="F374" s="147">
        <f t="shared" si="772"/>
        <v>897.23054000000002</v>
      </c>
      <c r="G374" s="175">
        <f t="shared" si="932"/>
        <v>1</v>
      </c>
      <c r="H374" s="147">
        <f t="shared" ref="H374:I374" si="935">H133+H140</f>
        <v>0</v>
      </c>
      <c r="I374" s="147">
        <f t="shared" si="935"/>
        <v>0</v>
      </c>
      <c r="J374" s="180"/>
      <c r="K374" s="147">
        <f t="shared" ref="K374:L374" si="936">K133+K140</f>
        <v>0</v>
      </c>
      <c r="L374" s="147">
        <f t="shared" si="936"/>
        <v>0</v>
      </c>
      <c r="M374" s="180"/>
      <c r="N374" s="147">
        <f t="shared" ref="N374:O374" si="937">N133+N140</f>
        <v>0</v>
      </c>
      <c r="O374" s="147">
        <f t="shared" si="937"/>
        <v>0</v>
      </c>
      <c r="P374" s="180"/>
      <c r="Q374" s="147">
        <f t="shared" ref="Q374:R374" si="938">Q133+Q140</f>
        <v>0</v>
      </c>
      <c r="R374" s="147">
        <f t="shared" si="938"/>
        <v>0</v>
      </c>
      <c r="S374" s="180"/>
      <c r="T374" s="147">
        <f t="shared" ref="T374:U374" si="939">T133+T140</f>
        <v>0</v>
      </c>
      <c r="U374" s="147">
        <f t="shared" si="939"/>
        <v>0</v>
      </c>
      <c r="V374" s="180"/>
      <c r="W374" s="147">
        <f t="shared" ref="W374:X374" si="940">W133+W140</f>
        <v>0</v>
      </c>
      <c r="X374" s="147">
        <f t="shared" si="940"/>
        <v>0</v>
      </c>
      <c r="Y374" s="180"/>
      <c r="Z374" s="147">
        <f t="shared" ref="Z374:AA374" si="941">Z133+Z140</f>
        <v>0</v>
      </c>
      <c r="AA374" s="147">
        <f t="shared" si="941"/>
        <v>0</v>
      </c>
      <c r="AB374" s="180"/>
      <c r="AC374" s="148"/>
      <c r="AD374" s="148"/>
      <c r="AE374" s="147">
        <f t="shared" ref="AE374:AF374" si="942">AE133+AE140</f>
        <v>897.23054000000002</v>
      </c>
      <c r="AF374" s="147">
        <f t="shared" si="942"/>
        <v>0</v>
      </c>
      <c r="AG374" s="180"/>
      <c r="AH374" s="147">
        <f t="shared" ref="AH374" si="943">AH133+AH140</f>
        <v>897.23054000000002</v>
      </c>
      <c r="AI374" s="210">
        <f t="shared" si="933"/>
        <v>1</v>
      </c>
      <c r="AJ374" s="147">
        <f t="shared" ref="AJ374" si="944">AJ133+AJ140</f>
        <v>0</v>
      </c>
      <c r="AK374" s="147">
        <f t="shared" ref="AK374" si="945">AK133+AK140</f>
        <v>0</v>
      </c>
      <c r="AL374" s="180"/>
      <c r="AM374" s="148"/>
      <c r="AN374" s="148"/>
      <c r="AO374" s="147">
        <f t="shared" ref="AO374" si="946">AO133+AO140</f>
        <v>0</v>
      </c>
      <c r="AP374" s="147">
        <f t="shared" ref="AP374" si="947">AP133+AP140</f>
        <v>0</v>
      </c>
      <c r="AQ374" s="180"/>
      <c r="AR374" s="147">
        <f t="shared" ref="AR374" si="948">AR133+AR140</f>
        <v>0</v>
      </c>
      <c r="AS374" s="147">
        <f t="shared" ref="AS374" si="949">AS133+AS140</f>
        <v>0</v>
      </c>
      <c r="AT374" s="180"/>
      <c r="AU374" s="148"/>
      <c r="AV374" s="148"/>
      <c r="AW374" s="147">
        <f t="shared" ref="AW374:AX374" si="950">AW133+AW140</f>
        <v>0</v>
      </c>
      <c r="AX374" s="147">
        <f t="shared" si="950"/>
        <v>0</v>
      </c>
      <c r="AY374" s="180"/>
      <c r="AZ374" s="352"/>
    </row>
    <row r="375" spans="1:52" ht="20.25" customHeight="1">
      <c r="A375" s="418"/>
      <c r="B375" s="419"/>
      <c r="C375" s="420"/>
      <c r="D375" s="296" t="s">
        <v>284</v>
      </c>
      <c r="E375" s="147">
        <f t="shared" ref="E375" si="951">E134+E141</f>
        <v>60.45</v>
      </c>
      <c r="F375" s="147">
        <f t="shared" si="772"/>
        <v>53.177039999999998</v>
      </c>
      <c r="G375" s="175">
        <f t="shared" si="932"/>
        <v>0.87968635235732007</v>
      </c>
      <c r="H375" s="147">
        <f t="shared" ref="H375:I375" si="952">H134+H141</f>
        <v>0</v>
      </c>
      <c r="I375" s="147">
        <f t="shared" si="952"/>
        <v>0</v>
      </c>
      <c r="J375" s="180"/>
      <c r="K375" s="147">
        <f t="shared" ref="K375:L375" si="953">K134+K141</f>
        <v>0</v>
      </c>
      <c r="L375" s="147">
        <f t="shared" si="953"/>
        <v>0</v>
      </c>
      <c r="M375" s="180"/>
      <c r="N375" s="147">
        <f t="shared" ref="N375:O375" si="954">N134+N141</f>
        <v>0</v>
      </c>
      <c r="O375" s="147">
        <f t="shared" si="954"/>
        <v>0</v>
      </c>
      <c r="P375" s="180"/>
      <c r="Q375" s="147">
        <f t="shared" ref="Q375:R375" si="955">Q134+Q141</f>
        <v>0</v>
      </c>
      <c r="R375" s="147">
        <f t="shared" si="955"/>
        <v>0</v>
      </c>
      <c r="S375" s="180"/>
      <c r="T375" s="147">
        <f t="shared" ref="T375:U375" si="956">T134+T141</f>
        <v>0</v>
      </c>
      <c r="U375" s="147">
        <f t="shared" si="956"/>
        <v>0</v>
      </c>
      <c r="V375" s="180"/>
      <c r="W375" s="147">
        <f t="shared" ref="W375:X375" si="957">W134+W141</f>
        <v>0</v>
      </c>
      <c r="X375" s="147">
        <f t="shared" si="957"/>
        <v>0</v>
      </c>
      <c r="Y375" s="180"/>
      <c r="Z375" s="147">
        <f t="shared" ref="Z375:AA375" si="958">Z134+Z141</f>
        <v>0</v>
      </c>
      <c r="AA375" s="147">
        <f t="shared" si="958"/>
        <v>0</v>
      </c>
      <c r="AB375" s="180"/>
      <c r="AC375" s="148"/>
      <c r="AD375" s="148"/>
      <c r="AE375" s="147">
        <f t="shared" ref="AE375:AF375" si="959">AE134+AE141</f>
        <v>53.177039999999998</v>
      </c>
      <c r="AF375" s="147">
        <f t="shared" si="959"/>
        <v>0</v>
      </c>
      <c r="AG375" s="180"/>
      <c r="AH375" s="147">
        <f t="shared" ref="AH375" si="960">AH134+AH141</f>
        <v>53.177039999999998</v>
      </c>
      <c r="AI375" s="210">
        <f t="shared" si="933"/>
        <v>1</v>
      </c>
      <c r="AJ375" s="147">
        <f t="shared" ref="AJ375" si="961">AJ134+AJ141</f>
        <v>0</v>
      </c>
      <c r="AK375" s="147">
        <f t="shared" ref="AK375" si="962">AK134+AK141</f>
        <v>0</v>
      </c>
      <c r="AL375" s="180"/>
      <c r="AM375" s="148"/>
      <c r="AN375" s="148"/>
      <c r="AO375" s="147">
        <f t="shared" ref="AO375" si="963">AO134+AO141</f>
        <v>0</v>
      </c>
      <c r="AP375" s="147">
        <f t="shared" ref="AP375" si="964">AP134+AP141</f>
        <v>0</v>
      </c>
      <c r="AQ375" s="180"/>
      <c r="AR375" s="147">
        <f t="shared" ref="AR375" si="965">AR134+AR141</f>
        <v>0</v>
      </c>
      <c r="AS375" s="147">
        <f t="shared" ref="AS375" si="966">AS134+AS141</f>
        <v>0</v>
      </c>
      <c r="AT375" s="180"/>
      <c r="AU375" s="148"/>
      <c r="AV375" s="148"/>
      <c r="AW375" s="147">
        <f t="shared" ref="AW375:AX375" si="967">AW134+AW141</f>
        <v>7.2729600000000048</v>
      </c>
      <c r="AX375" s="147">
        <f t="shared" si="967"/>
        <v>0</v>
      </c>
      <c r="AY375" s="180"/>
      <c r="AZ375" s="352"/>
    </row>
    <row r="376" spans="1:52" ht="86.25" customHeight="1">
      <c r="A376" s="418"/>
      <c r="B376" s="419"/>
      <c r="C376" s="420"/>
      <c r="D376" s="296" t="s">
        <v>289</v>
      </c>
      <c r="E376" s="147">
        <f t="shared" ref="E376" si="968">E135+E142</f>
        <v>0</v>
      </c>
      <c r="F376" s="147">
        <f t="shared" si="772"/>
        <v>0</v>
      </c>
      <c r="G376" s="152"/>
      <c r="H376" s="147">
        <f t="shared" ref="H376:I376" si="969">H135+H142</f>
        <v>0</v>
      </c>
      <c r="I376" s="147">
        <f t="shared" si="969"/>
        <v>0</v>
      </c>
      <c r="J376" s="152"/>
      <c r="K376" s="147">
        <f t="shared" ref="K376:L376" si="970">K135+K142</f>
        <v>0</v>
      </c>
      <c r="L376" s="147">
        <f t="shared" si="970"/>
        <v>0</v>
      </c>
      <c r="M376" s="152"/>
      <c r="N376" s="147">
        <f t="shared" ref="N376:O376" si="971">N135+N142</f>
        <v>0</v>
      </c>
      <c r="O376" s="147">
        <f t="shared" si="971"/>
        <v>0</v>
      </c>
      <c r="P376" s="152"/>
      <c r="Q376" s="147">
        <f t="shared" ref="Q376:R376" si="972">Q135+Q142</f>
        <v>0</v>
      </c>
      <c r="R376" s="147">
        <f t="shared" si="972"/>
        <v>0</v>
      </c>
      <c r="S376" s="152"/>
      <c r="T376" s="147">
        <f t="shared" ref="T376:U376" si="973">T135+T142</f>
        <v>0</v>
      </c>
      <c r="U376" s="147">
        <f t="shared" si="973"/>
        <v>0</v>
      </c>
      <c r="V376" s="152"/>
      <c r="W376" s="147">
        <f t="shared" ref="W376:X376" si="974">W135+W142</f>
        <v>0</v>
      </c>
      <c r="X376" s="147">
        <f t="shared" si="974"/>
        <v>0</v>
      </c>
      <c r="Y376" s="152"/>
      <c r="Z376" s="147">
        <f t="shared" ref="Z376:AA376" si="975">Z135+Z142</f>
        <v>0</v>
      </c>
      <c r="AA376" s="147">
        <f t="shared" si="975"/>
        <v>0</v>
      </c>
      <c r="AB376" s="152"/>
      <c r="AC376" s="148"/>
      <c r="AD376" s="148"/>
      <c r="AE376" s="147">
        <f t="shared" ref="AE376:AF376" si="976">AE135+AE142</f>
        <v>0</v>
      </c>
      <c r="AF376" s="147">
        <f t="shared" si="976"/>
        <v>0</v>
      </c>
      <c r="AG376" s="152"/>
      <c r="AH376" s="148"/>
      <c r="AI376" s="148"/>
      <c r="AJ376" s="147">
        <f t="shared" ref="AJ376:AK376" si="977">AJ135+AJ142</f>
        <v>0</v>
      </c>
      <c r="AK376" s="147">
        <f t="shared" si="977"/>
        <v>0</v>
      </c>
      <c r="AL376" s="152"/>
      <c r="AM376" s="148"/>
      <c r="AN376" s="148"/>
      <c r="AO376" s="147">
        <f t="shared" ref="AO376:AP376" si="978">AO135+AO142</f>
        <v>0</v>
      </c>
      <c r="AP376" s="147">
        <f t="shared" si="978"/>
        <v>0</v>
      </c>
      <c r="AQ376" s="152"/>
      <c r="AR376" s="147">
        <f t="shared" ref="AR376:AS376" si="979">AR135+AR142</f>
        <v>0</v>
      </c>
      <c r="AS376" s="147">
        <f t="shared" si="979"/>
        <v>0</v>
      </c>
      <c r="AT376" s="152"/>
      <c r="AU376" s="148"/>
      <c r="AV376" s="148"/>
      <c r="AW376" s="147">
        <f t="shared" ref="AW376:AX376" si="980">AW135+AW142</f>
        <v>0</v>
      </c>
      <c r="AX376" s="147">
        <f t="shared" si="980"/>
        <v>0</v>
      </c>
      <c r="AY376" s="152"/>
      <c r="AZ376" s="352"/>
    </row>
    <row r="377" spans="1:52" ht="20.25" customHeight="1">
      <c r="A377" s="418"/>
      <c r="B377" s="419"/>
      <c r="C377" s="420"/>
      <c r="D377" s="296" t="s">
        <v>285</v>
      </c>
      <c r="E377" s="147">
        <f t="shared" ref="E377" si="981">E136+E143</f>
        <v>0</v>
      </c>
      <c r="F377" s="147">
        <f t="shared" si="772"/>
        <v>0</v>
      </c>
      <c r="G377" s="152"/>
      <c r="H377" s="147">
        <f t="shared" ref="H377:I377" si="982">H136+H143</f>
        <v>0</v>
      </c>
      <c r="I377" s="147">
        <f t="shared" si="982"/>
        <v>0</v>
      </c>
      <c r="J377" s="152"/>
      <c r="K377" s="147">
        <f t="shared" ref="K377:L377" si="983">K136+K143</f>
        <v>0</v>
      </c>
      <c r="L377" s="147">
        <f t="shared" si="983"/>
        <v>0</v>
      </c>
      <c r="M377" s="152"/>
      <c r="N377" s="147">
        <f t="shared" ref="N377:O377" si="984">N136+N143</f>
        <v>0</v>
      </c>
      <c r="O377" s="147">
        <f t="shared" si="984"/>
        <v>0</v>
      </c>
      <c r="P377" s="152"/>
      <c r="Q377" s="147">
        <f t="shared" ref="Q377:R377" si="985">Q136+Q143</f>
        <v>0</v>
      </c>
      <c r="R377" s="147">
        <f t="shared" si="985"/>
        <v>0</v>
      </c>
      <c r="S377" s="152"/>
      <c r="T377" s="147">
        <f t="shared" ref="T377:U377" si="986">T136+T143</f>
        <v>0</v>
      </c>
      <c r="U377" s="147">
        <f t="shared" si="986"/>
        <v>0</v>
      </c>
      <c r="V377" s="152"/>
      <c r="W377" s="147">
        <f t="shared" ref="W377:X377" si="987">W136+W143</f>
        <v>0</v>
      </c>
      <c r="X377" s="147">
        <f t="shared" si="987"/>
        <v>0</v>
      </c>
      <c r="Y377" s="152"/>
      <c r="Z377" s="147">
        <f t="shared" ref="Z377:AA377" si="988">Z136+Z143</f>
        <v>0</v>
      </c>
      <c r="AA377" s="147">
        <f t="shared" si="988"/>
        <v>0</v>
      </c>
      <c r="AB377" s="152"/>
      <c r="AC377" s="148"/>
      <c r="AD377" s="148"/>
      <c r="AE377" s="147">
        <f t="shared" ref="AE377:AF377" si="989">AE136+AE143</f>
        <v>0</v>
      </c>
      <c r="AF377" s="147">
        <f t="shared" si="989"/>
        <v>0</v>
      </c>
      <c r="AG377" s="152"/>
      <c r="AH377" s="148"/>
      <c r="AI377" s="148"/>
      <c r="AJ377" s="147">
        <f t="shared" ref="AJ377:AK377" si="990">AJ136+AJ143</f>
        <v>0</v>
      </c>
      <c r="AK377" s="147">
        <f t="shared" si="990"/>
        <v>0</v>
      </c>
      <c r="AL377" s="152"/>
      <c r="AM377" s="148"/>
      <c r="AN377" s="148"/>
      <c r="AO377" s="147">
        <f t="shared" ref="AO377:AP377" si="991">AO136+AO143</f>
        <v>0</v>
      </c>
      <c r="AP377" s="147">
        <f t="shared" si="991"/>
        <v>0</v>
      </c>
      <c r="AQ377" s="152"/>
      <c r="AR377" s="147">
        <f t="shared" ref="AR377:AS377" si="992">AR136+AR143</f>
        <v>0</v>
      </c>
      <c r="AS377" s="147">
        <f t="shared" si="992"/>
        <v>0</v>
      </c>
      <c r="AT377" s="152"/>
      <c r="AU377" s="148"/>
      <c r="AV377" s="148"/>
      <c r="AW377" s="147">
        <f t="shared" ref="AW377:AX377" si="993">AW136+AW143</f>
        <v>0</v>
      </c>
      <c r="AX377" s="147">
        <f t="shared" si="993"/>
        <v>0</v>
      </c>
      <c r="AY377" s="152"/>
      <c r="AZ377" s="352"/>
    </row>
    <row r="378" spans="1:52" ht="31.2">
      <c r="A378" s="421"/>
      <c r="B378" s="422"/>
      <c r="C378" s="423"/>
      <c r="D378" s="169" t="s">
        <v>43</v>
      </c>
      <c r="E378" s="147">
        <f t="shared" ref="E378" si="994">E137+E144</f>
        <v>0</v>
      </c>
      <c r="F378" s="147">
        <f t="shared" si="772"/>
        <v>0</v>
      </c>
      <c r="G378" s="170"/>
      <c r="H378" s="147">
        <f t="shared" ref="H378:I378" si="995">H137+H144</f>
        <v>0</v>
      </c>
      <c r="I378" s="147">
        <f t="shared" si="995"/>
        <v>0</v>
      </c>
      <c r="J378" s="170"/>
      <c r="K378" s="147">
        <f t="shared" ref="K378:L378" si="996">K137+K144</f>
        <v>0</v>
      </c>
      <c r="L378" s="147">
        <f t="shared" si="996"/>
        <v>0</v>
      </c>
      <c r="M378" s="170"/>
      <c r="N378" s="147">
        <f t="shared" ref="N378:O378" si="997">N137+N144</f>
        <v>0</v>
      </c>
      <c r="O378" s="147">
        <f t="shared" si="997"/>
        <v>0</v>
      </c>
      <c r="P378" s="170"/>
      <c r="Q378" s="147">
        <f t="shared" ref="Q378:R378" si="998">Q137+Q144</f>
        <v>0</v>
      </c>
      <c r="R378" s="147">
        <f t="shared" si="998"/>
        <v>0</v>
      </c>
      <c r="S378" s="170"/>
      <c r="T378" s="147">
        <f t="shared" ref="T378:U378" si="999">T137+T144</f>
        <v>0</v>
      </c>
      <c r="U378" s="147">
        <f t="shared" si="999"/>
        <v>0</v>
      </c>
      <c r="V378" s="170"/>
      <c r="W378" s="147">
        <f t="shared" ref="W378:X378" si="1000">W137+W144</f>
        <v>0</v>
      </c>
      <c r="X378" s="147">
        <f t="shared" si="1000"/>
        <v>0</v>
      </c>
      <c r="Y378" s="170"/>
      <c r="Z378" s="147">
        <f t="shared" ref="Z378:AA378" si="1001">Z137+Z144</f>
        <v>0</v>
      </c>
      <c r="AA378" s="147">
        <f t="shared" si="1001"/>
        <v>0</v>
      </c>
      <c r="AB378" s="170"/>
      <c r="AC378" s="148"/>
      <c r="AD378" s="148"/>
      <c r="AE378" s="147">
        <f t="shared" ref="AE378:AF378" si="1002">AE137+AE144</f>
        <v>0</v>
      </c>
      <c r="AF378" s="147">
        <f t="shared" si="1002"/>
        <v>0</v>
      </c>
      <c r="AG378" s="170"/>
      <c r="AH378" s="148"/>
      <c r="AI378" s="148"/>
      <c r="AJ378" s="147">
        <f t="shared" ref="AJ378:AK378" si="1003">AJ137+AJ144</f>
        <v>0</v>
      </c>
      <c r="AK378" s="147">
        <f t="shared" si="1003"/>
        <v>0</v>
      </c>
      <c r="AL378" s="170"/>
      <c r="AM378" s="148"/>
      <c r="AN378" s="148"/>
      <c r="AO378" s="147">
        <f t="shared" ref="AO378:AP378" si="1004">AO137+AO144</f>
        <v>0</v>
      </c>
      <c r="AP378" s="147">
        <f t="shared" si="1004"/>
        <v>0</v>
      </c>
      <c r="AQ378" s="170"/>
      <c r="AR378" s="147">
        <f t="shared" ref="AR378:AS378" si="1005">AR137+AR144</f>
        <v>0</v>
      </c>
      <c r="AS378" s="147">
        <f t="shared" si="1005"/>
        <v>0</v>
      </c>
      <c r="AT378" s="170"/>
      <c r="AU378" s="148"/>
      <c r="AV378" s="148"/>
      <c r="AW378" s="147">
        <f t="shared" ref="AW378:AX378" si="1006">AW137+AW144</f>
        <v>0</v>
      </c>
      <c r="AX378" s="147">
        <f t="shared" si="1006"/>
        <v>0</v>
      </c>
      <c r="AY378" s="170"/>
      <c r="AZ378" s="353"/>
    </row>
    <row r="379" spans="1:52" ht="18.75" customHeight="1">
      <c r="A379" s="415" t="s">
        <v>319</v>
      </c>
      <c r="B379" s="416"/>
      <c r="C379" s="417"/>
      <c r="D379" s="184" t="s">
        <v>41</v>
      </c>
      <c r="E379" s="147">
        <f>E380+E381+E382</f>
        <v>26643.044999999998</v>
      </c>
      <c r="F379" s="147">
        <f t="shared" si="772"/>
        <v>551.1</v>
      </c>
      <c r="G379" s="175">
        <f>F379/E379</f>
        <v>2.0684572653013201E-2</v>
      </c>
      <c r="H379" s="147">
        <f>H380+H381+H382</f>
        <v>0</v>
      </c>
      <c r="I379" s="147">
        <f>I380+I381+I382</f>
        <v>0</v>
      </c>
      <c r="J379" s="175"/>
      <c r="K379" s="147">
        <f>K380+K381+K382</f>
        <v>0</v>
      </c>
      <c r="L379" s="147">
        <f>L380+L381+L382</f>
        <v>0</v>
      </c>
      <c r="M379" s="175"/>
      <c r="N379" s="147">
        <f>N380+N381+N382</f>
        <v>0</v>
      </c>
      <c r="O379" s="147">
        <f>O380+O381+O382</f>
        <v>0</v>
      </c>
      <c r="P379" s="175"/>
      <c r="Q379" s="147">
        <f>Q380+Q381+Q382</f>
        <v>0</v>
      </c>
      <c r="R379" s="147">
        <f>R380+R381+R382</f>
        <v>0</v>
      </c>
      <c r="S379" s="175"/>
      <c r="T379" s="147">
        <f>T380+T381+T382</f>
        <v>0</v>
      </c>
      <c r="U379" s="147">
        <f>U380+U381+U382</f>
        <v>0</v>
      </c>
      <c r="V379" s="175"/>
      <c r="W379" s="147">
        <f>W380+W381+W382</f>
        <v>0</v>
      </c>
      <c r="X379" s="147">
        <f>X380+X381+X382</f>
        <v>0</v>
      </c>
      <c r="Y379" s="175"/>
      <c r="Z379" s="147">
        <f>Z380+Z381+Z382</f>
        <v>0</v>
      </c>
      <c r="AA379" s="147">
        <f>AA380+AA381+AA382</f>
        <v>0</v>
      </c>
      <c r="AB379" s="175" t="e">
        <f>AA379/Z379</f>
        <v>#DIV/0!</v>
      </c>
      <c r="AC379" s="168"/>
      <c r="AD379" s="168"/>
      <c r="AE379" s="147">
        <f>AE380+AE381+AE382</f>
        <v>0</v>
      </c>
      <c r="AF379" s="147">
        <f>AF380+AF381+AF382</f>
        <v>0</v>
      </c>
      <c r="AG379" s="175" t="e">
        <f>AF379/AE379</f>
        <v>#DIV/0!</v>
      </c>
      <c r="AH379" s="168"/>
      <c r="AI379" s="168"/>
      <c r="AJ379" s="147">
        <f>AJ380+AJ381+AJ382</f>
        <v>0</v>
      </c>
      <c r="AK379" s="147">
        <f>AK380+AK381+AK382</f>
        <v>0</v>
      </c>
      <c r="AL379" s="175" t="e">
        <f>AK379/AJ379</f>
        <v>#DIV/0!</v>
      </c>
      <c r="AM379" s="168"/>
      <c r="AN379" s="168"/>
      <c r="AO379" s="147">
        <f>AO380+AO381+AO382</f>
        <v>551.1</v>
      </c>
      <c r="AP379" s="147">
        <f>AP380+AP381+AP382</f>
        <v>551.1</v>
      </c>
      <c r="AQ379" s="175">
        <f>AP379/AO379</f>
        <v>1</v>
      </c>
      <c r="AR379" s="147">
        <f>AR380+AR381+AR382</f>
        <v>8648</v>
      </c>
      <c r="AS379" s="147">
        <f>AS380+AS381+AS382</f>
        <v>0</v>
      </c>
      <c r="AT379" s="175">
        <f>AS379/AR379</f>
        <v>0</v>
      </c>
      <c r="AU379" s="168"/>
      <c r="AV379" s="168"/>
      <c r="AW379" s="147">
        <f>AW380+AW381+AW382</f>
        <v>17443.945</v>
      </c>
      <c r="AX379" s="147">
        <f>AX380+AX381+AX382</f>
        <v>0</v>
      </c>
      <c r="AY379" s="175"/>
      <c r="AZ379" s="351"/>
    </row>
    <row r="380" spans="1:52" ht="31.2">
      <c r="A380" s="418"/>
      <c r="B380" s="419"/>
      <c r="C380" s="420"/>
      <c r="D380" s="176" t="s">
        <v>37</v>
      </c>
      <c r="E380" s="147">
        <f>E80</f>
        <v>0</v>
      </c>
      <c r="F380" s="147">
        <f t="shared" si="772"/>
        <v>0</v>
      </c>
      <c r="G380" s="170"/>
      <c r="H380" s="147">
        <f>H80</f>
        <v>0</v>
      </c>
      <c r="I380" s="147">
        <f>I80</f>
        <v>0</v>
      </c>
      <c r="J380" s="170"/>
      <c r="K380" s="147">
        <f>K80</f>
        <v>0</v>
      </c>
      <c r="L380" s="147">
        <f>L80</f>
        <v>0</v>
      </c>
      <c r="M380" s="170"/>
      <c r="N380" s="147">
        <f>N80</f>
        <v>0</v>
      </c>
      <c r="O380" s="147">
        <f>O80</f>
        <v>0</v>
      </c>
      <c r="P380" s="170"/>
      <c r="Q380" s="147">
        <f>Q80</f>
        <v>0</v>
      </c>
      <c r="R380" s="147">
        <f>R80</f>
        <v>0</v>
      </c>
      <c r="S380" s="170"/>
      <c r="T380" s="147">
        <f>T80</f>
        <v>0</v>
      </c>
      <c r="U380" s="147">
        <f>U80</f>
        <v>0</v>
      </c>
      <c r="V380" s="170"/>
      <c r="W380" s="147">
        <f>W80</f>
        <v>0</v>
      </c>
      <c r="X380" s="147">
        <f>X80</f>
        <v>0</v>
      </c>
      <c r="Y380" s="170"/>
      <c r="Z380" s="147">
        <f>Z80</f>
        <v>0</v>
      </c>
      <c r="AA380" s="147">
        <f>AA80</f>
        <v>0</v>
      </c>
      <c r="AB380" s="170"/>
      <c r="AC380" s="148"/>
      <c r="AD380" s="148"/>
      <c r="AE380" s="147">
        <f>AE80</f>
        <v>0</v>
      </c>
      <c r="AF380" s="147">
        <f>AF80</f>
        <v>0</v>
      </c>
      <c r="AG380" s="170"/>
      <c r="AH380" s="148"/>
      <c r="AI380" s="148"/>
      <c r="AJ380" s="147">
        <f>AJ80</f>
        <v>0</v>
      </c>
      <c r="AK380" s="147">
        <f>AK80</f>
        <v>0</v>
      </c>
      <c r="AL380" s="170"/>
      <c r="AM380" s="148"/>
      <c r="AN380" s="148"/>
      <c r="AO380" s="147">
        <f>AO80</f>
        <v>0</v>
      </c>
      <c r="AP380" s="147">
        <f>AP80</f>
        <v>0</v>
      </c>
      <c r="AQ380" s="170"/>
      <c r="AR380" s="147">
        <f>AR80</f>
        <v>0</v>
      </c>
      <c r="AS380" s="147">
        <f>AS80</f>
        <v>0</v>
      </c>
      <c r="AT380" s="170"/>
      <c r="AU380" s="148"/>
      <c r="AV380" s="148"/>
      <c r="AW380" s="147">
        <f>AW80</f>
        <v>0</v>
      </c>
      <c r="AX380" s="147">
        <f>AX80</f>
        <v>0</v>
      </c>
      <c r="AY380" s="170"/>
      <c r="AZ380" s="352"/>
    </row>
    <row r="381" spans="1:52" ht="61.5" customHeight="1">
      <c r="A381" s="418"/>
      <c r="B381" s="419"/>
      <c r="C381" s="420"/>
      <c r="D381" s="179" t="s">
        <v>2</v>
      </c>
      <c r="E381" s="147">
        <f t="shared" ref="E381" si="1007">E81</f>
        <v>26643.044999999998</v>
      </c>
      <c r="F381" s="147">
        <f t="shared" si="772"/>
        <v>551.1</v>
      </c>
      <c r="G381" s="180"/>
      <c r="H381" s="147">
        <f t="shared" ref="H381:I381" si="1008">H81</f>
        <v>0</v>
      </c>
      <c r="I381" s="147">
        <f t="shared" si="1008"/>
        <v>0</v>
      </c>
      <c r="J381" s="180"/>
      <c r="K381" s="147">
        <f t="shared" ref="K381:L381" si="1009">K81</f>
        <v>0</v>
      </c>
      <c r="L381" s="147">
        <f t="shared" si="1009"/>
        <v>0</v>
      </c>
      <c r="M381" s="180"/>
      <c r="N381" s="147">
        <f t="shared" ref="N381:O381" si="1010">N81</f>
        <v>0</v>
      </c>
      <c r="O381" s="147">
        <f t="shared" si="1010"/>
        <v>0</v>
      </c>
      <c r="P381" s="180"/>
      <c r="Q381" s="147">
        <f t="shared" ref="Q381:R381" si="1011">Q81</f>
        <v>0</v>
      </c>
      <c r="R381" s="147">
        <f t="shared" si="1011"/>
        <v>0</v>
      </c>
      <c r="S381" s="180"/>
      <c r="T381" s="147">
        <f t="shared" ref="T381:U381" si="1012">T81</f>
        <v>0</v>
      </c>
      <c r="U381" s="147">
        <f t="shared" si="1012"/>
        <v>0</v>
      </c>
      <c r="V381" s="180"/>
      <c r="W381" s="147">
        <f t="shared" ref="W381:X381" si="1013">W81</f>
        <v>0</v>
      </c>
      <c r="X381" s="147">
        <f t="shared" si="1013"/>
        <v>0</v>
      </c>
      <c r="Y381" s="180"/>
      <c r="Z381" s="147">
        <f t="shared" ref="Z381:AA381" si="1014">Z81</f>
        <v>0</v>
      </c>
      <c r="AA381" s="147">
        <f t="shared" si="1014"/>
        <v>0</v>
      </c>
      <c r="AB381" s="180"/>
      <c r="AC381" s="148"/>
      <c r="AD381" s="148"/>
      <c r="AE381" s="147">
        <f t="shared" ref="AE381:AF381" si="1015">AE81</f>
        <v>0</v>
      </c>
      <c r="AF381" s="147">
        <f t="shared" si="1015"/>
        <v>0</v>
      </c>
      <c r="AG381" s="180"/>
      <c r="AH381" s="148"/>
      <c r="AI381" s="148"/>
      <c r="AJ381" s="147">
        <f t="shared" ref="AJ381:AK381" si="1016">AJ81</f>
        <v>0</v>
      </c>
      <c r="AK381" s="147">
        <f t="shared" si="1016"/>
        <v>0</v>
      </c>
      <c r="AL381" s="180"/>
      <c r="AM381" s="148"/>
      <c r="AN381" s="148"/>
      <c r="AO381" s="147">
        <f t="shared" ref="AO381:AP381" si="1017">AO81</f>
        <v>551.1</v>
      </c>
      <c r="AP381" s="147">
        <f t="shared" si="1017"/>
        <v>551.1</v>
      </c>
      <c r="AQ381" s="175">
        <f>AP381/AO381</f>
        <v>1</v>
      </c>
      <c r="AR381" s="147">
        <f t="shared" ref="AR381:AS381" si="1018">AR81</f>
        <v>8648</v>
      </c>
      <c r="AS381" s="147">
        <f t="shared" si="1018"/>
        <v>0</v>
      </c>
      <c r="AT381" s="180"/>
      <c r="AU381" s="148"/>
      <c r="AV381" s="148"/>
      <c r="AW381" s="147">
        <f t="shared" ref="AW381:AX381" si="1019">AW81</f>
        <v>17443.945</v>
      </c>
      <c r="AX381" s="147">
        <f t="shared" si="1019"/>
        <v>0</v>
      </c>
      <c r="AY381" s="180"/>
      <c r="AZ381" s="352"/>
    </row>
    <row r="382" spans="1:52" ht="20.25" customHeight="1">
      <c r="A382" s="418"/>
      <c r="B382" s="419"/>
      <c r="C382" s="420"/>
      <c r="D382" s="296" t="s">
        <v>284</v>
      </c>
      <c r="E382" s="147">
        <f t="shared" ref="E382" si="1020">E82</f>
        <v>0</v>
      </c>
      <c r="F382" s="147">
        <f t="shared" si="772"/>
        <v>0</v>
      </c>
      <c r="G382" s="180"/>
      <c r="H382" s="147">
        <f t="shared" ref="H382:I382" si="1021">H82</f>
        <v>0</v>
      </c>
      <c r="I382" s="147">
        <f t="shared" si="1021"/>
        <v>0</v>
      </c>
      <c r="J382" s="180"/>
      <c r="K382" s="147">
        <f t="shared" ref="K382:L382" si="1022">K82</f>
        <v>0</v>
      </c>
      <c r="L382" s="147">
        <f t="shared" si="1022"/>
        <v>0</v>
      </c>
      <c r="M382" s="180"/>
      <c r="N382" s="147">
        <f t="shared" ref="N382:O382" si="1023">N82</f>
        <v>0</v>
      </c>
      <c r="O382" s="147">
        <f t="shared" si="1023"/>
        <v>0</v>
      </c>
      <c r="P382" s="180"/>
      <c r="Q382" s="147">
        <f t="shared" ref="Q382:R382" si="1024">Q82</f>
        <v>0</v>
      </c>
      <c r="R382" s="147">
        <f t="shared" si="1024"/>
        <v>0</v>
      </c>
      <c r="S382" s="180"/>
      <c r="T382" s="147">
        <f t="shared" ref="T382:U382" si="1025">T82</f>
        <v>0</v>
      </c>
      <c r="U382" s="147">
        <f t="shared" si="1025"/>
        <v>0</v>
      </c>
      <c r="V382" s="180"/>
      <c r="W382" s="147">
        <f t="shared" ref="W382:X382" si="1026">W82</f>
        <v>0</v>
      </c>
      <c r="X382" s="147">
        <f t="shared" si="1026"/>
        <v>0</v>
      </c>
      <c r="Y382" s="180"/>
      <c r="Z382" s="147">
        <f t="shared" ref="Z382:AA382" si="1027">Z82</f>
        <v>0</v>
      </c>
      <c r="AA382" s="147">
        <f t="shared" si="1027"/>
        <v>0</v>
      </c>
      <c r="AB382" s="180"/>
      <c r="AC382" s="148"/>
      <c r="AD382" s="148"/>
      <c r="AE382" s="147">
        <f t="shared" ref="AE382:AF382" si="1028">AE82</f>
        <v>0</v>
      </c>
      <c r="AF382" s="147">
        <f t="shared" si="1028"/>
        <v>0</v>
      </c>
      <c r="AG382" s="180"/>
      <c r="AH382" s="148"/>
      <c r="AI382" s="148"/>
      <c r="AJ382" s="147">
        <f t="shared" ref="AJ382:AK382" si="1029">AJ82</f>
        <v>0</v>
      </c>
      <c r="AK382" s="147">
        <f t="shared" si="1029"/>
        <v>0</v>
      </c>
      <c r="AL382" s="180"/>
      <c r="AM382" s="148"/>
      <c r="AN382" s="148"/>
      <c r="AO382" s="147">
        <f t="shared" ref="AO382:AP382" si="1030">AO82</f>
        <v>0</v>
      </c>
      <c r="AP382" s="147">
        <f t="shared" si="1030"/>
        <v>0</v>
      </c>
      <c r="AQ382" s="180"/>
      <c r="AR382" s="147">
        <f t="shared" ref="AR382:AS382" si="1031">AR82</f>
        <v>0</v>
      </c>
      <c r="AS382" s="147">
        <f t="shared" si="1031"/>
        <v>0</v>
      </c>
      <c r="AT382" s="180"/>
      <c r="AU382" s="148"/>
      <c r="AV382" s="148"/>
      <c r="AW382" s="147">
        <f t="shared" ref="AW382:AX382" si="1032">AW82</f>
        <v>0</v>
      </c>
      <c r="AX382" s="147">
        <f t="shared" si="1032"/>
        <v>0</v>
      </c>
      <c r="AY382" s="180"/>
      <c r="AZ382" s="352"/>
    </row>
    <row r="383" spans="1:52" ht="86.25" customHeight="1">
      <c r="A383" s="418"/>
      <c r="B383" s="419"/>
      <c r="C383" s="420"/>
      <c r="D383" s="296" t="s">
        <v>289</v>
      </c>
      <c r="E383" s="147">
        <f t="shared" ref="E383" si="1033">E83</f>
        <v>0</v>
      </c>
      <c r="F383" s="147">
        <f t="shared" si="772"/>
        <v>0</v>
      </c>
      <c r="G383" s="152"/>
      <c r="H383" s="147">
        <f t="shared" ref="H383:I383" si="1034">H83</f>
        <v>0</v>
      </c>
      <c r="I383" s="147">
        <f t="shared" si="1034"/>
        <v>0</v>
      </c>
      <c r="J383" s="152"/>
      <c r="K383" s="147">
        <f t="shared" ref="K383:L383" si="1035">K83</f>
        <v>0</v>
      </c>
      <c r="L383" s="147">
        <f t="shared" si="1035"/>
        <v>0</v>
      </c>
      <c r="M383" s="152"/>
      <c r="N383" s="147">
        <f t="shared" ref="N383:O383" si="1036">N83</f>
        <v>0</v>
      </c>
      <c r="O383" s="147">
        <f t="shared" si="1036"/>
        <v>0</v>
      </c>
      <c r="P383" s="152"/>
      <c r="Q383" s="147">
        <f t="shared" ref="Q383:R383" si="1037">Q83</f>
        <v>0</v>
      </c>
      <c r="R383" s="147">
        <f t="shared" si="1037"/>
        <v>0</v>
      </c>
      <c r="S383" s="152"/>
      <c r="T383" s="147">
        <f t="shared" ref="T383:U383" si="1038">T83</f>
        <v>0</v>
      </c>
      <c r="U383" s="147">
        <f t="shared" si="1038"/>
        <v>0</v>
      </c>
      <c r="V383" s="152"/>
      <c r="W383" s="147">
        <f t="shared" ref="W383:X383" si="1039">W83</f>
        <v>0</v>
      </c>
      <c r="X383" s="147">
        <f t="shared" si="1039"/>
        <v>0</v>
      </c>
      <c r="Y383" s="152"/>
      <c r="Z383" s="147">
        <f t="shared" ref="Z383:AA383" si="1040">Z83</f>
        <v>0</v>
      </c>
      <c r="AA383" s="147">
        <f t="shared" si="1040"/>
        <v>0</v>
      </c>
      <c r="AB383" s="152"/>
      <c r="AC383" s="148"/>
      <c r="AD383" s="148"/>
      <c r="AE383" s="147">
        <f t="shared" ref="AE383:AF383" si="1041">AE83</f>
        <v>0</v>
      </c>
      <c r="AF383" s="147">
        <f t="shared" si="1041"/>
        <v>0</v>
      </c>
      <c r="AG383" s="152"/>
      <c r="AH383" s="148"/>
      <c r="AI383" s="148"/>
      <c r="AJ383" s="147">
        <f t="shared" ref="AJ383:AK383" si="1042">AJ83</f>
        <v>0</v>
      </c>
      <c r="AK383" s="147">
        <f t="shared" si="1042"/>
        <v>0</v>
      </c>
      <c r="AL383" s="152"/>
      <c r="AM383" s="148"/>
      <c r="AN383" s="148"/>
      <c r="AO383" s="147">
        <f t="shared" ref="AO383:AP383" si="1043">AO83</f>
        <v>0</v>
      </c>
      <c r="AP383" s="147">
        <f t="shared" si="1043"/>
        <v>0</v>
      </c>
      <c r="AQ383" s="152"/>
      <c r="AR383" s="147">
        <f t="shared" ref="AR383:AS383" si="1044">AR83</f>
        <v>0</v>
      </c>
      <c r="AS383" s="147">
        <f t="shared" si="1044"/>
        <v>0</v>
      </c>
      <c r="AT383" s="152"/>
      <c r="AU383" s="148"/>
      <c r="AV383" s="148"/>
      <c r="AW383" s="147">
        <f t="shared" ref="AW383:AX383" si="1045">AW83</f>
        <v>0</v>
      </c>
      <c r="AX383" s="147">
        <f t="shared" si="1045"/>
        <v>0</v>
      </c>
      <c r="AY383" s="152"/>
      <c r="AZ383" s="352"/>
    </row>
    <row r="384" spans="1:52" ht="20.25" customHeight="1">
      <c r="A384" s="418"/>
      <c r="B384" s="419"/>
      <c r="C384" s="420"/>
      <c r="D384" s="296" t="s">
        <v>285</v>
      </c>
      <c r="E384" s="147">
        <f t="shared" ref="E384" si="1046">E84</f>
        <v>0</v>
      </c>
      <c r="F384" s="147">
        <f t="shared" si="772"/>
        <v>0</v>
      </c>
      <c r="G384" s="152"/>
      <c r="H384" s="147">
        <f t="shared" ref="H384:I384" si="1047">H84</f>
        <v>0</v>
      </c>
      <c r="I384" s="147">
        <f t="shared" si="1047"/>
        <v>0</v>
      </c>
      <c r="J384" s="152"/>
      <c r="K384" s="147">
        <f t="shared" ref="K384:L384" si="1048">K84</f>
        <v>0</v>
      </c>
      <c r="L384" s="147">
        <f t="shared" si="1048"/>
        <v>0</v>
      </c>
      <c r="M384" s="152"/>
      <c r="N384" s="147">
        <f t="shared" ref="N384:O384" si="1049">N84</f>
        <v>0</v>
      </c>
      <c r="O384" s="147">
        <f t="shared" si="1049"/>
        <v>0</v>
      </c>
      <c r="P384" s="152"/>
      <c r="Q384" s="147">
        <f t="shared" ref="Q384:R384" si="1050">Q84</f>
        <v>0</v>
      </c>
      <c r="R384" s="147">
        <f t="shared" si="1050"/>
        <v>0</v>
      </c>
      <c r="S384" s="152"/>
      <c r="T384" s="147">
        <f t="shared" ref="T384:U384" si="1051">T84</f>
        <v>0</v>
      </c>
      <c r="U384" s="147">
        <f t="shared" si="1051"/>
        <v>0</v>
      </c>
      <c r="V384" s="152"/>
      <c r="W384" s="147">
        <f t="shared" ref="W384:X384" si="1052">W84</f>
        <v>0</v>
      </c>
      <c r="X384" s="147">
        <f t="shared" si="1052"/>
        <v>0</v>
      </c>
      <c r="Y384" s="152"/>
      <c r="Z384" s="147">
        <f t="shared" ref="Z384:AA384" si="1053">Z84</f>
        <v>0</v>
      </c>
      <c r="AA384" s="147">
        <f t="shared" si="1053"/>
        <v>0</v>
      </c>
      <c r="AB384" s="152"/>
      <c r="AC384" s="148"/>
      <c r="AD384" s="148"/>
      <c r="AE384" s="147">
        <f t="shared" ref="AE384:AF384" si="1054">AE84</f>
        <v>0</v>
      </c>
      <c r="AF384" s="147">
        <f t="shared" si="1054"/>
        <v>0</v>
      </c>
      <c r="AG384" s="152"/>
      <c r="AH384" s="148"/>
      <c r="AI384" s="148"/>
      <c r="AJ384" s="147">
        <f t="shared" ref="AJ384:AK384" si="1055">AJ84</f>
        <v>0</v>
      </c>
      <c r="AK384" s="147">
        <f t="shared" si="1055"/>
        <v>0</v>
      </c>
      <c r="AL384" s="152"/>
      <c r="AM384" s="148"/>
      <c r="AN384" s="148"/>
      <c r="AO384" s="147">
        <f t="shared" ref="AO384:AP384" si="1056">AO84</f>
        <v>0</v>
      </c>
      <c r="AP384" s="147">
        <f t="shared" si="1056"/>
        <v>0</v>
      </c>
      <c r="AQ384" s="152"/>
      <c r="AR384" s="147">
        <f t="shared" ref="AR384:AS384" si="1057">AR84</f>
        <v>0</v>
      </c>
      <c r="AS384" s="147">
        <f t="shared" si="1057"/>
        <v>0</v>
      </c>
      <c r="AT384" s="152"/>
      <c r="AU384" s="148"/>
      <c r="AV384" s="148"/>
      <c r="AW384" s="147">
        <f t="shared" ref="AW384:AX384" si="1058">AW84</f>
        <v>0</v>
      </c>
      <c r="AX384" s="147">
        <f t="shared" si="1058"/>
        <v>0</v>
      </c>
      <c r="AY384" s="152"/>
      <c r="AZ384" s="352"/>
    </row>
    <row r="385" spans="1:53" ht="31.2">
      <c r="A385" s="421"/>
      <c r="B385" s="422"/>
      <c r="C385" s="423"/>
      <c r="D385" s="169" t="s">
        <v>43</v>
      </c>
      <c r="E385" s="147">
        <f t="shared" ref="E385" si="1059">E85</f>
        <v>0</v>
      </c>
      <c r="F385" s="147">
        <f t="shared" si="772"/>
        <v>0</v>
      </c>
      <c r="G385" s="170"/>
      <c r="H385" s="147">
        <f t="shared" ref="H385:I385" si="1060">H85</f>
        <v>0</v>
      </c>
      <c r="I385" s="147">
        <f t="shared" si="1060"/>
        <v>0</v>
      </c>
      <c r="J385" s="170"/>
      <c r="K385" s="147">
        <f t="shared" ref="K385:L385" si="1061">K85</f>
        <v>0</v>
      </c>
      <c r="L385" s="147">
        <f t="shared" si="1061"/>
        <v>0</v>
      </c>
      <c r="M385" s="170"/>
      <c r="N385" s="147">
        <f t="shared" ref="N385:O385" si="1062">N85</f>
        <v>0</v>
      </c>
      <c r="O385" s="147">
        <f t="shared" si="1062"/>
        <v>0</v>
      </c>
      <c r="P385" s="170"/>
      <c r="Q385" s="147">
        <f t="shared" ref="Q385:R385" si="1063">Q85</f>
        <v>0</v>
      </c>
      <c r="R385" s="147">
        <f t="shared" si="1063"/>
        <v>0</v>
      </c>
      <c r="S385" s="170"/>
      <c r="T385" s="147">
        <f t="shared" ref="T385:U385" si="1064">T85</f>
        <v>0</v>
      </c>
      <c r="U385" s="147">
        <f t="shared" si="1064"/>
        <v>0</v>
      </c>
      <c r="V385" s="170"/>
      <c r="W385" s="147">
        <f t="shared" ref="W385:X385" si="1065">W85</f>
        <v>0</v>
      </c>
      <c r="X385" s="147">
        <f t="shared" si="1065"/>
        <v>0</v>
      </c>
      <c r="Y385" s="170"/>
      <c r="Z385" s="147">
        <f t="shared" ref="Z385:AA385" si="1066">Z85</f>
        <v>0</v>
      </c>
      <c r="AA385" s="147">
        <f t="shared" si="1066"/>
        <v>0</v>
      </c>
      <c r="AB385" s="170"/>
      <c r="AC385" s="148"/>
      <c r="AD385" s="148"/>
      <c r="AE385" s="147">
        <f t="shared" ref="AE385:AF385" si="1067">AE85</f>
        <v>0</v>
      </c>
      <c r="AF385" s="147">
        <f t="shared" si="1067"/>
        <v>0</v>
      </c>
      <c r="AG385" s="170"/>
      <c r="AH385" s="148"/>
      <c r="AI385" s="148"/>
      <c r="AJ385" s="147">
        <f t="shared" ref="AJ385:AK385" si="1068">AJ85</f>
        <v>0</v>
      </c>
      <c r="AK385" s="147">
        <f t="shared" si="1068"/>
        <v>0</v>
      </c>
      <c r="AL385" s="170"/>
      <c r="AM385" s="148"/>
      <c r="AN385" s="148"/>
      <c r="AO385" s="147">
        <f t="shared" ref="AO385:AP385" si="1069">AO85</f>
        <v>0</v>
      </c>
      <c r="AP385" s="147">
        <f t="shared" si="1069"/>
        <v>0</v>
      </c>
      <c r="AQ385" s="170"/>
      <c r="AR385" s="147">
        <f t="shared" ref="AR385:AS385" si="1070">AR85</f>
        <v>0</v>
      </c>
      <c r="AS385" s="147">
        <f t="shared" si="1070"/>
        <v>0</v>
      </c>
      <c r="AT385" s="170"/>
      <c r="AU385" s="148"/>
      <c r="AV385" s="148"/>
      <c r="AW385" s="147">
        <f t="shared" ref="AW385:AX385" si="1071">AW85</f>
        <v>0</v>
      </c>
      <c r="AX385" s="147">
        <f t="shared" si="1071"/>
        <v>0</v>
      </c>
      <c r="AY385" s="170"/>
      <c r="AZ385" s="353"/>
    </row>
    <row r="386" spans="1:53">
      <c r="A386" s="297"/>
      <c r="B386" s="297"/>
      <c r="C386" s="297"/>
      <c r="D386" s="199"/>
      <c r="E386" s="201"/>
      <c r="F386" s="201"/>
      <c r="G386" s="202"/>
      <c r="H386" s="183"/>
      <c r="I386" s="183"/>
      <c r="J386" s="202"/>
      <c r="K386" s="183"/>
      <c r="L386" s="183"/>
      <c r="M386" s="202"/>
      <c r="N386" s="183"/>
      <c r="O386" s="183"/>
      <c r="P386" s="202"/>
      <c r="Q386" s="183"/>
      <c r="R386" s="183"/>
      <c r="S386" s="202"/>
      <c r="T386" s="183"/>
      <c r="U386" s="183"/>
      <c r="V386" s="202"/>
      <c r="W386" s="183"/>
      <c r="X386" s="183"/>
      <c r="Y386" s="202"/>
      <c r="Z386" s="183"/>
      <c r="AA386" s="183"/>
      <c r="AB386" s="202"/>
      <c r="AC386" s="202"/>
      <c r="AD386" s="202"/>
      <c r="AE386" s="183"/>
      <c r="AF386" s="183"/>
      <c r="AG386" s="202"/>
      <c r="AH386" s="202"/>
      <c r="AI386" s="202"/>
      <c r="AJ386" s="183"/>
      <c r="AK386" s="183"/>
      <c r="AL386" s="202"/>
      <c r="AM386" s="202"/>
      <c r="AN386" s="202"/>
      <c r="AO386" s="183"/>
      <c r="AP386" s="202"/>
      <c r="AQ386" s="202"/>
      <c r="AR386" s="183"/>
      <c r="AS386" s="183"/>
      <c r="AT386" s="202"/>
      <c r="AU386" s="202"/>
      <c r="AV386" s="202"/>
      <c r="AW386" s="183"/>
      <c r="AX386" s="183"/>
      <c r="AY386" s="202"/>
      <c r="AZ386" s="199"/>
    </row>
    <row r="387" spans="1:53" s="111" customFormat="1" ht="33.75" customHeight="1">
      <c r="A387" s="110"/>
      <c r="B387" s="220"/>
      <c r="C387" s="220"/>
      <c r="D387" s="220"/>
      <c r="E387" s="220"/>
      <c r="F387" s="220"/>
      <c r="G387" s="220"/>
      <c r="H387" s="220"/>
      <c r="I387" s="220"/>
      <c r="J387" s="220"/>
      <c r="K387" s="220"/>
      <c r="L387" s="220"/>
      <c r="M387" s="220"/>
      <c r="N387" s="220"/>
      <c r="O387" s="220"/>
      <c r="P387" s="220"/>
      <c r="Q387" s="220"/>
      <c r="R387" s="220"/>
      <c r="S387" s="220"/>
      <c r="T387" s="220"/>
      <c r="U387" s="220"/>
      <c r="V387" s="220"/>
      <c r="W387" s="220"/>
      <c r="X387" s="220"/>
      <c r="Y387" s="220"/>
      <c r="Z387" s="220"/>
      <c r="AA387" s="220"/>
      <c r="AB387" s="220"/>
      <c r="AC387" s="220"/>
      <c r="AD387" s="220"/>
      <c r="AE387" s="220"/>
      <c r="AF387" s="220"/>
      <c r="AG387" s="220"/>
      <c r="AH387" s="220"/>
      <c r="AI387" s="220"/>
      <c r="AJ387" s="220"/>
      <c r="AK387" s="220"/>
      <c r="AL387" s="220"/>
      <c r="AM387" s="220"/>
      <c r="AN387" s="220"/>
      <c r="AO387" s="220"/>
      <c r="AP387" s="220"/>
      <c r="AQ387" s="220"/>
      <c r="AR387" s="220"/>
      <c r="AS387" s="220"/>
      <c r="AT387" s="220"/>
      <c r="AU387" s="220"/>
      <c r="AV387" s="220"/>
      <c r="AW387" s="220"/>
      <c r="AX387" s="220"/>
      <c r="AY387" s="220"/>
      <c r="AZ387" s="220"/>
      <c r="BA387" s="214"/>
    </row>
    <row r="388" spans="1:53" s="111" customFormat="1" ht="19.5" customHeight="1">
      <c r="A388" s="110"/>
      <c r="B388" s="220"/>
      <c r="C388" s="220"/>
      <c r="D388" s="220"/>
      <c r="E388" s="220"/>
      <c r="F388" s="220"/>
      <c r="G388" s="220"/>
      <c r="H388" s="220"/>
      <c r="I388" s="220"/>
      <c r="J388" s="220"/>
      <c r="K388" s="220"/>
      <c r="L388" s="220"/>
      <c r="M388" s="220"/>
      <c r="N388" s="220"/>
      <c r="O388" s="220"/>
      <c r="P388" s="220"/>
      <c r="Q388" s="220"/>
      <c r="R388" s="220"/>
      <c r="S388" s="220"/>
      <c r="T388" s="220"/>
      <c r="U388" s="220"/>
      <c r="V388" s="220"/>
      <c r="W388" s="220"/>
      <c r="X388" s="220"/>
      <c r="Y388" s="220"/>
      <c r="Z388" s="220"/>
      <c r="AA388" s="220"/>
      <c r="AB388" s="220"/>
      <c r="AC388" s="220"/>
      <c r="AD388" s="220"/>
      <c r="AE388" s="220"/>
      <c r="AF388" s="220"/>
      <c r="AG388" s="220"/>
      <c r="AH388" s="220"/>
      <c r="AI388" s="220"/>
      <c r="AJ388" s="220"/>
      <c r="AK388" s="220"/>
      <c r="AL388" s="220"/>
      <c r="AM388" s="220"/>
      <c r="AN388" s="220"/>
      <c r="AO388" s="220"/>
      <c r="AP388" s="220"/>
      <c r="AQ388" s="220"/>
      <c r="AR388" s="220"/>
      <c r="AS388" s="220"/>
      <c r="AT388" s="220"/>
      <c r="AU388" s="220"/>
      <c r="AV388" s="220"/>
      <c r="AW388" s="220"/>
      <c r="AX388" s="220"/>
      <c r="AY388" s="220"/>
      <c r="AZ388" s="220"/>
      <c r="BA388" s="214"/>
    </row>
    <row r="389" spans="1:53" ht="40.5" customHeight="1">
      <c r="A389" s="413" t="s">
        <v>414</v>
      </c>
      <c r="B389" s="413"/>
      <c r="C389" s="413"/>
      <c r="D389" s="413"/>
      <c r="E389" s="413"/>
      <c r="F389" s="413"/>
      <c r="G389" s="413"/>
      <c r="H389" s="413"/>
      <c r="I389" s="413"/>
      <c r="J389" s="413"/>
      <c r="K389" s="413"/>
      <c r="L389" s="413"/>
      <c r="M389" s="413"/>
      <c r="N389" s="413"/>
      <c r="O389" s="413"/>
      <c r="P389" s="413"/>
      <c r="Q389" s="413"/>
      <c r="R389" s="413"/>
      <c r="S389" s="413"/>
      <c r="T389" s="413"/>
      <c r="U389" s="413"/>
      <c r="V389" s="413"/>
      <c r="W389" s="413"/>
      <c r="X389" s="413"/>
      <c r="Y389" s="413"/>
      <c r="Z389" s="413"/>
      <c r="AA389" s="413"/>
      <c r="AB389" s="413"/>
      <c r="AC389" s="413"/>
      <c r="AD389" s="413"/>
      <c r="AE389" s="413"/>
      <c r="AF389" s="413"/>
      <c r="AG389" s="413"/>
      <c r="AH389" s="413"/>
      <c r="AI389" s="413"/>
      <c r="AJ389" s="413"/>
      <c r="AK389" s="413"/>
      <c r="AL389" s="413"/>
      <c r="AM389" s="413"/>
      <c r="AN389" s="413"/>
      <c r="AO389" s="413"/>
      <c r="AP389" s="413"/>
      <c r="AQ389" s="413"/>
      <c r="AR389" s="413"/>
      <c r="AS389" s="413"/>
      <c r="AT389" s="413"/>
      <c r="AU389" s="413"/>
      <c r="AV389" s="413"/>
      <c r="AW389" s="413"/>
      <c r="AX389" s="413"/>
      <c r="AY389" s="413"/>
    </row>
    <row r="390" spans="1:53" ht="19.5" customHeight="1">
      <c r="A390" s="298"/>
      <c r="B390" s="298"/>
      <c r="C390" s="298"/>
      <c r="D390" s="298"/>
      <c r="E390" s="298"/>
      <c r="F390" s="298"/>
      <c r="G390" s="298"/>
      <c r="H390" s="298"/>
      <c r="I390" s="298"/>
      <c r="J390" s="298"/>
      <c r="K390" s="298"/>
      <c r="L390" s="298"/>
      <c r="M390" s="298"/>
      <c r="N390" s="298"/>
      <c r="O390" s="298"/>
      <c r="P390" s="298"/>
      <c r="Q390" s="298"/>
      <c r="R390" s="298"/>
      <c r="S390" s="298"/>
      <c r="T390" s="298"/>
      <c r="U390" s="298"/>
      <c r="V390" s="298"/>
      <c r="W390" s="298"/>
      <c r="X390" s="298"/>
      <c r="Y390" s="298"/>
      <c r="Z390" s="298"/>
      <c r="AA390" s="298"/>
      <c r="AB390" s="298"/>
      <c r="AC390" s="298"/>
      <c r="AD390" s="298"/>
      <c r="AE390" s="298"/>
      <c r="AF390" s="298"/>
      <c r="AG390" s="298"/>
      <c r="AH390" s="298"/>
      <c r="AI390" s="298"/>
      <c r="AJ390" s="298"/>
      <c r="AK390" s="298"/>
      <c r="AL390" s="298"/>
      <c r="AM390" s="298"/>
      <c r="AN390" s="298"/>
      <c r="AO390" s="298"/>
      <c r="AP390" s="298"/>
      <c r="AQ390" s="298"/>
      <c r="AR390" s="298"/>
      <c r="AS390" s="298"/>
      <c r="AT390" s="298"/>
      <c r="AU390" s="298"/>
      <c r="AV390" s="298"/>
      <c r="AW390" s="298"/>
      <c r="AX390" s="298"/>
      <c r="AY390" s="298"/>
    </row>
    <row r="391" spans="1:53" ht="55.5" customHeight="1">
      <c r="A391" s="269" t="s">
        <v>415</v>
      </c>
      <c r="B391" s="269"/>
      <c r="C391" s="269"/>
      <c r="D391" s="269"/>
      <c r="E391" s="270"/>
      <c r="F391" s="270"/>
      <c r="G391" s="270"/>
      <c r="H391" s="270"/>
      <c r="I391" s="270"/>
      <c r="J391" s="270"/>
      <c r="K391" s="270"/>
      <c r="L391" s="270"/>
      <c r="M391" s="270"/>
      <c r="N391" s="270"/>
      <c r="O391" s="270"/>
      <c r="P391" s="270"/>
      <c r="Q391" s="270"/>
      <c r="R391" s="270"/>
      <c r="S391" s="270"/>
      <c r="T391" s="270"/>
      <c r="U391" s="270"/>
      <c r="V391" s="270"/>
      <c r="W391" s="270"/>
      <c r="X391" s="270"/>
      <c r="Y391" s="270"/>
      <c r="Z391" s="270"/>
      <c r="AA391" s="270"/>
      <c r="AB391" s="270"/>
      <c r="AC391" s="270"/>
      <c r="AD391" s="270"/>
      <c r="AE391" s="270"/>
      <c r="AF391" s="270"/>
      <c r="AG391" s="270"/>
      <c r="AH391" s="270"/>
      <c r="AI391" s="270"/>
      <c r="AJ391" s="270"/>
      <c r="AK391" s="270"/>
      <c r="AL391" s="270"/>
      <c r="AM391" s="270"/>
      <c r="AN391" s="270"/>
      <c r="AO391" s="270"/>
      <c r="AP391" s="270"/>
      <c r="AQ391" s="270"/>
      <c r="AR391" s="270"/>
      <c r="AS391" s="270"/>
      <c r="AT391" s="270"/>
      <c r="AU391" s="270"/>
      <c r="AV391" s="270"/>
      <c r="AW391" s="270"/>
      <c r="AX391" s="270"/>
      <c r="AY391" s="270"/>
      <c r="AZ391" s="120"/>
    </row>
    <row r="392" spans="1:53" ht="28.2">
      <c r="A392" s="271"/>
      <c r="B392" s="272" t="s">
        <v>416</v>
      </c>
      <c r="C392" s="272"/>
      <c r="D392" s="273"/>
      <c r="E392" s="274"/>
      <c r="F392" s="274"/>
      <c r="G392" s="274"/>
      <c r="H392" s="272"/>
      <c r="I392" s="272"/>
      <c r="J392" s="272"/>
      <c r="K392" s="272"/>
      <c r="L392" s="272"/>
      <c r="M392" s="272"/>
      <c r="N392" s="272"/>
      <c r="O392" s="272"/>
      <c r="P392" s="272"/>
      <c r="Q392" s="272"/>
      <c r="R392" s="272"/>
      <c r="S392" s="272"/>
      <c r="T392" s="275"/>
      <c r="U392" s="275"/>
      <c r="V392" s="275"/>
      <c r="W392" s="275"/>
      <c r="X392" s="275"/>
      <c r="Y392" s="275"/>
      <c r="Z392" s="275"/>
      <c r="AA392" s="275"/>
      <c r="AB392" s="275"/>
      <c r="AC392" s="275"/>
      <c r="AD392" s="275"/>
      <c r="AE392" s="275"/>
      <c r="AF392" s="275"/>
      <c r="AG392" s="275"/>
      <c r="AH392" s="275"/>
      <c r="AI392" s="275"/>
      <c r="AJ392" s="275"/>
      <c r="AK392" s="275"/>
      <c r="AL392" s="275"/>
      <c r="AM392" s="275"/>
      <c r="AN392" s="275"/>
      <c r="AO392" s="272"/>
      <c r="AP392" s="272"/>
      <c r="AQ392" s="272"/>
      <c r="AR392" s="272"/>
      <c r="AS392" s="272"/>
      <c r="AT392" s="275"/>
      <c r="AU392" s="275"/>
      <c r="AV392" s="275"/>
      <c r="AW392" s="275"/>
      <c r="AX392" s="275"/>
      <c r="AY392" s="276"/>
    </row>
    <row r="393" spans="1:53" ht="28.2">
      <c r="A393" s="271"/>
      <c r="B393" s="272"/>
      <c r="C393" s="272"/>
      <c r="D393" s="273"/>
      <c r="E393" s="274"/>
      <c r="F393" s="274"/>
      <c r="G393" s="274"/>
      <c r="H393" s="272"/>
      <c r="I393" s="272"/>
      <c r="J393" s="272"/>
      <c r="K393" s="272"/>
      <c r="L393" s="272"/>
      <c r="M393" s="272"/>
      <c r="N393" s="272"/>
      <c r="O393" s="272"/>
      <c r="P393" s="272"/>
      <c r="Q393" s="272"/>
      <c r="R393" s="272"/>
      <c r="S393" s="272"/>
      <c r="T393" s="275"/>
      <c r="U393" s="275"/>
      <c r="V393" s="275"/>
      <c r="W393" s="275"/>
      <c r="X393" s="275"/>
      <c r="Y393" s="275"/>
      <c r="Z393" s="275"/>
      <c r="AA393" s="275"/>
      <c r="AB393" s="275"/>
      <c r="AC393" s="275"/>
      <c r="AD393" s="275"/>
      <c r="AE393" s="275"/>
      <c r="AF393" s="275"/>
      <c r="AG393" s="275"/>
      <c r="AH393" s="275"/>
      <c r="AI393" s="275"/>
      <c r="AJ393" s="275"/>
      <c r="AK393" s="275"/>
      <c r="AL393" s="275"/>
      <c r="AM393" s="275"/>
      <c r="AN393" s="275"/>
      <c r="AO393" s="272"/>
      <c r="AP393" s="272"/>
      <c r="AQ393" s="272"/>
      <c r="AR393" s="272"/>
      <c r="AS393" s="272"/>
      <c r="AT393" s="275"/>
      <c r="AU393" s="275"/>
      <c r="AV393" s="275"/>
      <c r="AW393" s="275"/>
      <c r="AX393" s="275"/>
      <c r="AY393" s="276"/>
    </row>
    <row r="394" spans="1:53" ht="28.2">
      <c r="A394" s="271"/>
      <c r="B394" s="272" t="s">
        <v>290</v>
      </c>
      <c r="C394" s="272"/>
      <c r="D394" s="273"/>
      <c r="E394" s="274"/>
      <c r="F394" s="274"/>
      <c r="G394" s="274"/>
      <c r="H394" s="272"/>
      <c r="I394" s="272"/>
      <c r="J394" s="272"/>
      <c r="K394" s="272"/>
      <c r="L394" s="272"/>
      <c r="M394" s="272"/>
      <c r="N394" s="272"/>
      <c r="O394" s="272"/>
      <c r="P394" s="272"/>
      <c r="Q394" s="272"/>
      <c r="R394" s="272"/>
      <c r="S394" s="272"/>
      <c r="T394" s="275"/>
      <c r="U394" s="275"/>
      <c r="V394" s="275"/>
      <c r="W394" s="275"/>
      <c r="X394" s="275"/>
      <c r="Y394" s="275"/>
      <c r="Z394" s="275"/>
      <c r="AA394" s="275"/>
      <c r="AB394" s="275"/>
      <c r="AC394" s="275"/>
      <c r="AD394" s="275"/>
      <c r="AE394" s="275"/>
      <c r="AF394" s="275"/>
      <c r="AG394" s="275"/>
      <c r="AH394" s="275"/>
      <c r="AI394" s="275"/>
      <c r="AJ394" s="275"/>
      <c r="AK394" s="275"/>
      <c r="AL394" s="275"/>
      <c r="AM394" s="275"/>
      <c r="AN394" s="275"/>
      <c r="AO394" s="272"/>
      <c r="AP394" s="272"/>
      <c r="AQ394" s="272"/>
      <c r="AR394" s="272"/>
      <c r="AS394" s="272"/>
      <c r="AT394" s="275"/>
      <c r="AU394" s="275"/>
      <c r="AV394" s="275"/>
      <c r="AW394" s="275"/>
      <c r="AX394" s="275"/>
      <c r="AY394" s="276"/>
    </row>
    <row r="395" spans="1:53" ht="12.75" customHeight="1">
      <c r="A395" s="271"/>
      <c r="B395" s="272"/>
      <c r="C395" s="272"/>
      <c r="D395" s="273"/>
      <c r="E395" s="274"/>
      <c r="F395" s="274"/>
      <c r="G395" s="274"/>
      <c r="H395" s="272"/>
      <c r="I395" s="272"/>
      <c r="J395" s="272"/>
      <c r="K395" s="272"/>
      <c r="L395" s="272"/>
      <c r="M395" s="272"/>
      <c r="N395" s="272"/>
      <c r="O395" s="272"/>
      <c r="P395" s="272"/>
      <c r="Q395" s="272"/>
      <c r="R395" s="272"/>
      <c r="S395" s="272"/>
      <c r="T395" s="275"/>
      <c r="U395" s="275"/>
      <c r="V395" s="275"/>
      <c r="W395" s="275"/>
      <c r="X395" s="275"/>
      <c r="Y395" s="275"/>
      <c r="Z395" s="275"/>
      <c r="AA395" s="275"/>
      <c r="AB395" s="275"/>
      <c r="AC395" s="275"/>
      <c r="AD395" s="275"/>
      <c r="AE395" s="275"/>
      <c r="AF395" s="275"/>
      <c r="AG395" s="275"/>
      <c r="AH395" s="275"/>
      <c r="AI395" s="275"/>
      <c r="AJ395" s="275"/>
      <c r="AK395" s="275"/>
      <c r="AL395" s="275"/>
      <c r="AM395" s="275"/>
      <c r="AN395" s="275"/>
      <c r="AO395" s="272"/>
      <c r="AP395" s="272"/>
      <c r="AQ395" s="272"/>
      <c r="AR395" s="272"/>
      <c r="AS395" s="272"/>
      <c r="AT395" s="275"/>
      <c r="AU395" s="275"/>
      <c r="AV395" s="275"/>
      <c r="AW395" s="275"/>
      <c r="AX395" s="275"/>
      <c r="AY395" s="276"/>
    </row>
    <row r="396" spans="1:53" ht="32.25" customHeight="1">
      <c r="A396" s="413" t="s">
        <v>430</v>
      </c>
      <c r="B396" s="413"/>
      <c r="C396" s="413"/>
      <c r="D396" s="414"/>
      <c r="E396" s="414"/>
      <c r="F396" s="414"/>
      <c r="G396" s="414"/>
      <c r="H396" s="414"/>
      <c r="I396" s="414"/>
      <c r="J396" s="414"/>
      <c r="K396" s="414"/>
      <c r="L396" s="414"/>
      <c r="M396" s="414"/>
      <c r="N396" s="414"/>
      <c r="O396" s="414"/>
      <c r="P396" s="414"/>
      <c r="Q396" s="414"/>
      <c r="R396" s="414"/>
      <c r="S396" s="414"/>
      <c r="T396" s="414"/>
      <c r="U396" s="414"/>
      <c r="V396" s="298"/>
      <c r="W396" s="298"/>
      <c r="X396" s="298"/>
      <c r="Y396" s="298"/>
      <c r="Z396" s="298"/>
      <c r="AA396" s="298"/>
      <c r="AB396" s="298"/>
      <c r="AC396" s="298"/>
      <c r="AD396" s="298"/>
      <c r="AE396" s="298"/>
      <c r="AF396" s="298"/>
      <c r="AG396" s="298"/>
      <c r="AH396" s="298"/>
      <c r="AI396" s="298"/>
      <c r="AJ396" s="298"/>
      <c r="AK396" s="298"/>
      <c r="AL396" s="298"/>
      <c r="AM396" s="298"/>
      <c r="AN396" s="298"/>
      <c r="AO396" s="298"/>
      <c r="AP396" s="298"/>
      <c r="AQ396" s="298"/>
      <c r="AR396" s="298"/>
      <c r="AS396" s="298"/>
      <c r="AT396" s="298"/>
      <c r="AU396" s="298"/>
      <c r="AV396" s="298"/>
      <c r="AW396" s="298"/>
      <c r="AX396" s="298"/>
      <c r="AY396" s="298"/>
    </row>
    <row r="399" spans="1:53">
      <c r="A399" s="190"/>
      <c r="B399" s="123"/>
      <c r="C399" s="123"/>
      <c r="D399" s="126"/>
      <c r="E399" s="127"/>
      <c r="F399" s="127"/>
      <c r="G399" s="127"/>
      <c r="H399" s="123"/>
      <c r="I399" s="123"/>
      <c r="J399" s="123"/>
      <c r="K399" s="123"/>
      <c r="L399" s="123"/>
      <c r="M399" s="123"/>
      <c r="N399" s="123"/>
      <c r="O399" s="123"/>
      <c r="P399" s="123"/>
      <c r="Q399" s="123"/>
      <c r="R399" s="123"/>
      <c r="S399" s="123"/>
      <c r="T399" s="124"/>
      <c r="U399" s="124"/>
      <c r="V399" s="124"/>
      <c r="W399" s="124"/>
      <c r="X399" s="124"/>
      <c r="Y399" s="124"/>
      <c r="Z399" s="124"/>
      <c r="AA399" s="124"/>
      <c r="AB399" s="124"/>
      <c r="AC399" s="124"/>
      <c r="AD399" s="124"/>
      <c r="AE399" s="124"/>
      <c r="AF399" s="124"/>
      <c r="AG399" s="124"/>
      <c r="AH399" s="124"/>
      <c r="AI399" s="124"/>
      <c r="AJ399" s="124"/>
      <c r="AK399" s="124"/>
      <c r="AL399" s="124"/>
      <c r="AM399" s="124"/>
      <c r="AN399" s="124"/>
      <c r="AO399" s="123"/>
      <c r="AP399" s="123"/>
      <c r="AQ399" s="123"/>
      <c r="AR399" s="124"/>
      <c r="AS399" s="124"/>
      <c r="AT399" s="124"/>
      <c r="AU399" s="124"/>
      <c r="AV399" s="124"/>
      <c r="AW399" s="128"/>
      <c r="AX399" s="104"/>
      <c r="AY399" s="104"/>
    </row>
    <row r="400" spans="1:53">
      <c r="A400" s="113"/>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c r="AR400" s="114"/>
      <c r="AS400" s="114"/>
      <c r="AT400" s="114"/>
      <c r="AU400" s="114"/>
      <c r="AV400" s="114"/>
      <c r="AW400" s="104"/>
      <c r="AX400" s="104"/>
      <c r="AY400" s="104"/>
    </row>
    <row r="401" spans="1:53">
      <c r="A401" s="113"/>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c r="AR401" s="114"/>
      <c r="AS401" s="114"/>
      <c r="AT401" s="114"/>
      <c r="AU401" s="114"/>
      <c r="AV401" s="114"/>
      <c r="AW401" s="104"/>
      <c r="AX401" s="104"/>
      <c r="AY401" s="104"/>
    </row>
    <row r="402" spans="1:53">
      <c r="A402" s="113"/>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c r="AR402" s="114"/>
      <c r="AS402" s="114"/>
      <c r="AT402" s="114"/>
      <c r="AU402" s="114"/>
      <c r="AV402" s="114"/>
      <c r="AW402" s="104"/>
      <c r="AX402" s="104"/>
      <c r="AY402" s="104"/>
    </row>
    <row r="403" spans="1:53" ht="14.25" customHeight="1">
      <c r="A403" s="113"/>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c r="AR403" s="114"/>
      <c r="AS403" s="114"/>
      <c r="AT403" s="114"/>
      <c r="AU403" s="114"/>
      <c r="AV403" s="114"/>
      <c r="AW403" s="104"/>
      <c r="AX403" s="104"/>
      <c r="AY403" s="104"/>
    </row>
    <row r="404" spans="1:53">
      <c r="A404" s="115"/>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c r="AR404" s="114"/>
      <c r="AS404" s="114"/>
      <c r="AT404" s="114"/>
      <c r="AU404" s="114"/>
      <c r="AV404" s="114"/>
      <c r="AW404" s="104"/>
      <c r="AX404" s="104"/>
      <c r="AY404" s="104"/>
    </row>
    <row r="405" spans="1:53">
      <c r="A405" s="113"/>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c r="AR405" s="114"/>
      <c r="AS405" s="114"/>
      <c r="AT405" s="114"/>
      <c r="AU405" s="114"/>
      <c r="AV405" s="114"/>
      <c r="AW405" s="104"/>
      <c r="AX405" s="104"/>
      <c r="AY405" s="104"/>
    </row>
    <row r="406" spans="1:53">
      <c r="A406" s="113"/>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c r="AR406" s="114"/>
      <c r="AS406" s="114"/>
      <c r="AT406" s="114"/>
      <c r="AU406" s="114"/>
      <c r="AV406" s="114"/>
      <c r="AW406" s="104"/>
      <c r="AX406" s="104"/>
      <c r="AY406" s="104"/>
    </row>
    <row r="407" spans="1:53">
      <c r="A407" s="113"/>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c r="AR407" s="114"/>
      <c r="AS407" s="114"/>
      <c r="AT407" s="114"/>
      <c r="AU407" s="114"/>
      <c r="AV407" s="114"/>
      <c r="AW407" s="104"/>
      <c r="AX407" s="104"/>
      <c r="AY407" s="104"/>
    </row>
    <row r="408" spans="1:53">
      <c r="A408" s="113"/>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c r="AR408" s="114"/>
      <c r="AS408" s="114"/>
      <c r="AT408" s="114"/>
      <c r="AU408" s="114"/>
      <c r="AV408" s="114"/>
      <c r="AW408" s="104"/>
      <c r="AX408" s="104"/>
      <c r="AY408" s="104"/>
    </row>
    <row r="409" spans="1:53" ht="12.75" customHeight="1">
      <c r="A409" s="113"/>
    </row>
    <row r="410" spans="1:53">
      <c r="A410" s="115"/>
    </row>
    <row r="411" spans="1:53">
      <c r="A411" s="113"/>
      <c r="T411" s="118"/>
      <c r="U411" s="118"/>
      <c r="V411" s="118"/>
      <c r="W411" s="118"/>
      <c r="X411" s="118"/>
      <c r="Y411" s="118"/>
      <c r="Z411" s="118"/>
      <c r="AA411" s="118"/>
      <c r="AB411" s="118"/>
      <c r="AC411" s="118"/>
      <c r="AD411" s="118"/>
      <c r="AE411" s="118"/>
      <c r="AF411" s="118"/>
      <c r="AG411" s="118"/>
      <c r="AH411" s="118"/>
      <c r="AI411" s="118"/>
      <c r="AJ411" s="118"/>
      <c r="AK411" s="118"/>
      <c r="AL411" s="118"/>
      <c r="AM411" s="118"/>
      <c r="AN411" s="118"/>
      <c r="AR411" s="118"/>
      <c r="AS411" s="118"/>
      <c r="AT411" s="118"/>
      <c r="AU411" s="118"/>
      <c r="AV411" s="118"/>
    </row>
    <row r="412" spans="1:53" s="112" customFormat="1">
      <c r="A412" s="113"/>
      <c r="D412" s="116"/>
      <c r="E412" s="117"/>
      <c r="F412" s="117"/>
      <c r="G412" s="117"/>
      <c r="T412" s="118"/>
      <c r="U412" s="118"/>
      <c r="V412" s="118"/>
      <c r="W412" s="118"/>
      <c r="X412" s="118"/>
      <c r="Y412" s="118"/>
      <c r="Z412" s="118"/>
      <c r="AA412" s="118"/>
      <c r="AB412" s="118"/>
      <c r="AC412" s="118"/>
      <c r="AD412" s="118"/>
      <c r="AE412" s="118"/>
      <c r="AF412" s="118"/>
      <c r="AG412" s="118"/>
      <c r="AH412" s="118"/>
      <c r="AI412" s="118"/>
      <c r="AJ412" s="118"/>
      <c r="AK412" s="118"/>
      <c r="AL412" s="118"/>
      <c r="AM412" s="118"/>
      <c r="AN412" s="118"/>
      <c r="AR412" s="118"/>
      <c r="AS412" s="118"/>
      <c r="AT412" s="118"/>
      <c r="AU412" s="118"/>
      <c r="AV412" s="118"/>
      <c r="AZ412" s="104"/>
      <c r="BA412" s="215"/>
    </row>
    <row r="413" spans="1:53" s="112" customFormat="1">
      <c r="A413" s="113"/>
      <c r="D413" s="116"/>
      <c r="E413" s="117"/>
      <c r="F413" s="117"/>
      <c r="G413" s="117"/>
      <c r="T413" s="118"/>
      <c r="U413" s="118"/>
      <c r="V413" s="118"/>
      <c r="W413" s="118"/>
      <c r="X413" s="118"/>
      <c r="Y413" s="118"/>
      <c r="Z413" s="118"/>
      <c r="AA413" s="118"/>
      <c r="AB413" s="118"/>
      <c r="AC413" s="118"/>
      <c r="AD413" s="118"/>
      <c r="AE413" s="118"/>
      <c r="AF413" s="118"/>
      <c r="AG413" s="118"/>
      <c r="AH413" s="118"/>
      <c r="AI413" s="118"/>
      <c r="AJ413" s="118"/>
      <c r="AK413" s="118"/>
      <c r="AL413" s="118"/>
      <c r="AM413" s="118"/>
      <c r="AN413" s="118"/>
      <c r="AR413" s="118"/>
      <c r="AS413" s="118"/>
      <c r="AT413" s="118"/>
      <c r="AU413" s="118"/>
      <c r="AV413" s="118"/>
      <c r="AZ413" s="104"/>
      <c r="BA413" s="215"/>
    </row>
    <row r="414" spans="1:53" s="112" customFormat="1">
      <c r="A414" s="113"/>
      <c r="D414" s="116"/>
      <c r="E414" s="117"/>
      <c r="F414" s="117"/>
      <c r="G414" s="117"/>
      <c r="T414" s="118"/>
      <c r="U414" s="118"/>
      <c r="V414" s="118"/>
      <c r="W414" s="118"/>
      <c r="X414" s="118"/>
      <c r="Y414" s="118"/>
      <c r="Z414" s="118"/>
      <c r="AA414" s="118"/>
      <c r="AB414" s="118"/>
      <c r="AC414" s="118"/>
      <c r="AD414" s="118"/>
      <c r="AE414" s="118"/>
      <c r="AF414" s="118"/>
      <c r="AG414" s="118"/>
      <c r="AH414" s="118"/>
      <c r="AI414" s="118"/>
      <c r="AJ414" s="118"/>
      <c r="AK414" s="118"/>
      <c r="AL414" s="118"/>
      <c r="AM414" s="118"/>
      <c r="AN414" s="118"/>
      <c r="AR414" s="118"/>
      <c r="AS414" s="118"/>
      <c r="AT414" s="118"/>
      <c r="AU414" s="118"/>
      <c r="AV414" s="118"/>
      <c r="AZ414" s="104"/>
      <c r="BA414" s="215"/>
    </row>
    <row r="415" spans="1:53" s="112" customFormat="1">
      <c r="A415" s="113"/>
      <c r="D415" s="116"/>
      <c r="E415" s="117"/>
      <c r="F415" s="117"/>
      <c r="G415" s="117"/>
      <c r="AZ415" s="104"/>
      <c r="BA415" s="215"/>
    </row>
    <row r="421" spans="4:53" s="112" customFormat="1" ht="49.5" customHeight="1">
      <c r="D421" s="116"/>
      <c r="E421" s="117"/>
      <c r="F421" s="117"/>
      <c r="G421" s="117"/>
      <c r="AZ421" s="104"/>
      <c r="BA421" s="215"/>
    </row>
  </sheetData>
  <mergeCells count="222">
    <mergeCell ref="B145:B151"/>
    <mergeCell ref="C145:C151"/>
    <mergeCell ref="AZ145:AZ151"/>
    <mergeCell ref="A273:A279"/>
    <mergeCell ref="B273:B279"/>
    <mergeCell ref="C273:C279"/>
    <mergeCell ref="AZ273:AZ279"/>
    <mergeCell ref="A329:A335"/>
    <mergeCell ref="B329:B335"/>
    <mergeCell ref="C329:C335"/>
    <mergeCell ref="AZ329:AZ335"/>
    <mergeCell ref="A280:A286"/>
    <mergeCell ref="B280:B286"/>
    <mergeCell ref="C280:C286"/>
    <mergeCell ref="AZ280:AZ286"/>
    <mergeCell ref="A287:A293"/>
    <mergeCell ref="B287:B293"/>
    <mergeCell ref="C287:C293"/>
    <mergeCell ref="AZ287:AZ293"/>
    <mergeCell ref="A315:A321"/>
    <mergeCell ref="B315:B321"/>
    <mergeCell ref="C315:C321"/>
    <mergeCell ref="AZ315:AZ321"/>
    <mergeCell ref="A294:A300"/>
    <mergeCell ref="B294:B300"/>
    <mergeCell ref="C294:C300"/>
    <mergeCell ref="AZ294:AZ300"/>
    <mergeCell ref="A245:A251"/>
    <mergeCell ref="B245:B251"/>
    <mergeCell ref="C245:C251"/>
    <mergeCell ref="AZ245:AZ251"/>
    <mergeCell ref="A252:A258"/>
    <mergeCell ref="B252:B258"/>
    <mergeCell ref="C252:C258"/>
    <mergeCell ref="AZ252:AZ258"/>
    <mergeCell ref="A259:A265"/>
    <mergeCell ref="B259:B265"/>
    <mergeCell ref="C259:C265"/>
    <mergeCell ref="AZ259:AZ265"/>
    <mergeCell ref="A224:A230"/>
    <mergeCell ref="B224:B230"/>
    <mergeCell ref="C224:C230"/>
    <mergeCell ref="AZ224:AZ230"/>
    <mergeCell ref="A231:A237"/>
    <mergeCell ref="B231:B237"/>
    <mergeCell ref="C231:C237"/>
    <mergeCell ref="AZ231:AZ237"/>
    <mergeCell ref="A238:A244"/>
    <mergeCell ref="B238:B244"/>
    <mergeCell ref="C238:C244"/>
    <mergeCell ref="AZ238:AZ244"/>
    <mergeCell ref="A34:A40"/>
    <mergeCell ref="A41:C47"/>
    <mergeCell ref="B34:B40"/>
    <mergeCell ref="C34:C40"/>
    <mergeCell ref="AZ34:AZ40"/>
    <mergeCell ref="AZ41:AZ47"/>
    <mergeCell ref="AZ71:AZ77"/>
    <mergeCell ref="A55:C61"/>
    <mergeCell ref="A62:C68"/>
    <mergeCell ref="A70:AZ70"/>
    <mergeCell ref="A71:A77"/>
    <mergeCell ref="B71:B77"/>
    <mergeCell ref="C71:C77"/>
    <mergeCell ref="AZ55:AZ61"/>
    <mergeCell ref="AZ62:AZ68"/>
    <mergeCell ref="A48:A54"/>
    <mergeCell ref="B48:B54"/>
    <mergeCell ref="C48:C54"/>
    <mergeCell ref="AZ48:AZ54"/>
    <mergeCell ref="A69:AZ69"/>
    <mergeCell ref="A78:AZ78"/>
    <mergeCell ref="A131:A137"/>
    <mergeCell ref="B131:B137"/>
    <mergeCell ref="C131:C137"/>
    <mergeCell ref="AZ131:AZ137"/>
    <mergeCell ref="A182:A188"/>
    <mergeCell ref="B182:B188"/>
    <mergeCell ref="C182:C188"/>
    <mergeCell ref="AZ182:AZ188"/>
    <mergeCell ref="AZ152:AZ158"/>
    <mergeCell ref="A87:A93"/>
    <mergeCell ref="A138:A144"/>
    <mergeCell ref="B138:B144"/>
    <mergeCell ref="C138:C144"/>
    <mergeCell ref="AZ138:AZ144"/>
    <mergeCell ref="A122:C128"/>
    <mergeCell ref="A129:AZ129"/>
    <mergeCell ref="A130:AZ130"/>
    <mergeCell ref="AZ122:AZ128"/>
    <mergeCell ref="B87:B93"/>
    <mergeCell ref="C87:C93"/>
    <mergeCell ref="AZ87:AZ93"/>
    <mergeCell ref="A94:A100"/>
    <mergeCell ref="A145:A151"/>
    <mergeCell ref="A396:U396"/>
    <mergeCell ref="A372:C378"/>
    <mergeCell ref="AZ372:AZ378"/>
    <mergeCell ref="A379:C385"/>
    <mergeCell ref="AZ379:AZ385"/>
    <mergeCell ref="AZ343:AZ349"/>
    <mergeCell ref="AZ351:AZ357"/>
    <mergeCell ref="A343:C349"/>
    <mergeCell ref="AZ336:AZ342"/>
    <mergeCell ref="A389:AY389"/>
    <mergeCell ref="A350:AZ350"/>
    <mergeCell ref="A351:C357"/>
    <mergeCell ref="A358:C364"/>
    <mergeCell ref="A365:C371"/>
    <mergeCell ref="AZ365:AZ371"/>
    <mergeCell ref="AZ358:AZ364"/>
    <mergeCell ref="A336:C342"/>
    <mergeCell ref="B189:B195"/>
    <mergeCell ref="C189:C195"/>
    <mergeCell ref="AZ189:AZ195"/>
    <mergeCell ref="A161:A167"/>
    <mergeCell ref="B161:B167"/>
    <mergeCell ref="C161:C167"/>
    <mergeCell ref="AZ161:AZ167"/>
    <mergeCell ref="A168:A174"/>
    <mergeCell ref="B168:B174"/>
    <mergeCell ref="C168:C174"/>
    <mergeCell ref="AZ168:AZ174"/>
    <mergeCell ref="A175:A181"/>
    <mergeCell ref="B175:B181"/>
    <mergeCell ref="C175:C181"/>
    <mergeCell ref="AZ175:AZ181"/>
    <mergeCell ref="A203:A209"/>
    <mergeCell ref="B203:B209"/>
    <mergeCell ref="A217:A223"/>
    <mergeCell ref="B217:B223"/>
    <mergeCell ref="C217:C223"/>
    <mergeCell ref="AZ217:AZ223"/>
    <mergeCell ref="A86:AZ86"/>
    <mergeCell ref="A79:A85"/>
    <mergeCell ref="B79:B85"/>
    <mergeCell ref="C79:C85"/>
    <mergeCell ref="AZ79:AZ85"/>
    <mergeCell ref="B94:B100"/>
    <mergeCell ref="C94:C100"/>
    <mergeCell ref="AZ94:AZ100"/>
    <mergeCell ref="C203:C209"/>
    <mergeCell ref="AZ203:AZ209"/>
    <mergeCell ref="A152:C158"/>
    <mergeCell ref="A159:AZ159"/>
    <mergeCell ref="A160:AZ160"/>
    <mergeCell ref="A196:A202"/>
    <mergeCell ref="B196:B202"/>
    <mergeCell ref="C196:C202"/>
    <mergeCell ref="AZ196:AZ202"/>
    <mergeCell ref="A189:A195"/>
    <mergeCell ref="AO7:AQ7"/>
    <mergeCell ref="AR7:AV7"/>
    <mergeCell ref="A18:AZ18"/>
    <mergeCell ref="A20:A26"/>
    <mergeCell ref="B20:B26"/>
    <mergeCell ref="C20:C26"/>
    <mergeCell ref="AZ20:AZ26"/>
    <mergeCell ref="A17:AZ17"/>
    <mergeCell ref="A10:C16"/>
    <mergeCell ref="AZ10:AZ16"/>
    <mergeCell ref="A19:AZ19"/>
    <mergeCell ref="A2:AZ2"/>
    <mergeCell ref="A3:AZ3"/>
    <mergeCell ref="A4:AZ4"/>
    <mergeCell ref="A5:AO5"/>
    <mergeCell ref="A6:A8"/>
    <mergeCell ref="B6:B8"/>
    <mergeCell ref="C6:C8"/>
    <mergeCell ref="D6:D8"/>
    <mergeCell ref="E6:G6"/>
    <mergeCell ref="H6:AY6"/>
    <mergeCell ref="AW7:AY7"/>
    <mergeCell ref="AZ6:AZ8"/>
    <mergeCell ref="E7:E8"/>
    <mergeCell ref="F7:F8"/>
    <mergeCell ref="G7:G8"/>
    <mergeCell ref="H7:J7"/>
    <mergeCell ref="T7:V7"/>
    <mergeCell ref="W7:Y7"/>
    <mergeCell ref="K7:M7"/>
    <mergeCell ref="N7:P7"/>
    <mergeCell ref="Q7:S7"/>
    <mergeCell ref="Z7:AD7"/>
    <mergeCell ref="AE7:AI7"/>
    <mergeCell ref="AJ7:AN7"/>
    <mergeCell ref="AZ27:AZ33"/>
    <mergeCell ref="C27:C33"/>
    <mergeCell ref="B27:B33"/>
    <mergeCell ref="A27:A33"/>
    <mergeCell ref="A266:A272"/>
    <mergeCell ref="B266:B272"/>
    <mergeCell ref="C266:C272"/>
    <mergeCell ref="AZ266:AZ272"/>
    <mergeCell ref="A101:A107"/>
    <mergeCell ref="B101:B107"/>
    <mergeCell ref="C101:C107"/>
    <mergeCell ref="AZ101:AZ107"/>
    <mergeCell ref="A108:A114"/>
    <mergeCell ref="B108:B114"/>
    <mergeCell ref="C108:C114"/>
    <mergeCell ref="AZ108:AZ114"/>
    <mergeCell ref="A210:A216"/>
    <mergeCell ref="B210:B216"/>
    <mergeCell ref="C210:C216"/>
    <mergeCell ref="AZ210:AZ216"/>
    <mergeCell ref="A115:A121"/>
    <mergeCell ref="B115:B121"/>
    <mergeCell ref="C115:C121"/>
    <mergeCell ref="AZ115:AZ121"/>
    <mergeCell ref="A322:A328"/>
    <mergeCell ref="B322:B328"/>
    <mergeCell ref="C322:C328"/>
    <mergeCell ref="AZ322:AZ328"/>
    <mergeCell ref="A301:A307"/>
    <mergeCell ref="B301:B307"/>
    <mergeCell ref="C301:C307"/>
    <mergeCell ref="AZ301:AZ307"/>
    <mergeCell ref="A308:A314"/>
    <mergeCell ref="B308:B314"/>
    <mergeCell ref="C308:C314"/>
    <mergeCell ref="AZ308:AZ314"/>
  </mergeCells>
  <pageMargins left="0.23622047244094491" right="0.23622047244094491" top="0.43307086614173229" bottom="0.39370078740157483" header="0.19685039370078741" footer="0"/>
  <pageSetup paperSize="9" scale="23" fitToHeight="7" orientation="landscape" r:id="rId1"/>
  <headerFooter>
    <oddFooter>&amp;C&amp;"Times New Roman,обычный"&amp;8Страница  &amp;P из &amp;N</oddFooter>
  </headerFooter>
  <rowBreaks count="1" manualBreakCount="1">
    <brk id="360"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AY42"/>
  <sheetViews>
    <sheetView view="pageBreakPreview" zoomScale="60" workbookViewId="0">
      <pane xSplit="5" ySplit="8" topLeftCell="F9" activePane="bottomRight" state="frozen"/>
      <selection pane="topRight" activeCell="F1" sqref="F1"/>
      <selection pane="bottomLeft" activeCell="A9" sqref="A9"/>
      <selection pane="bottomRight" activeCell="AD10" sqref="AD10"/>
    </sheetView>
  </sheetViews>
  <sheetFormatPr defaultColWidth="9.109375" defaultRowHeight="13.8"/>
  <cols>
    <col min="1" max="1" width="4" style="188" customWidth="1"/>
    <col min="2" max="2" width="36" style="189" customWidth="1"/>
    <col min="3" max="4" width="14.88671875" style="189" customWidth="1"/>
    <col min="5" max="5" width="11" style="189" customWidth="1"/>
    <col min="6" max="6" width="8" style="189" customWidth="1"/>
    <col min="7" max="7" width="6.88671875" style="189" customWidth="1"/>
    <col min="8" max="9" width="6.44140625" style="189" customWidth="1"/>
    <col min="10" max="10" width="2.6640625" style="189" bestFit="1" customWidth="1"/>
    <col min="11" max="11" width="5.44140625" style="189" customWidth="1"/>
    <col min="12" max="12" width="6.109375" style="189" customWidth="1"/>
    <col min="13" max="13" width="2.6640625" style="189" bestFit="1" customWidth="1"/>
    <col min="14" max="14" width="9.109375" style="189" customWidth="1"/>
    <col min="15" max="15" width="8" style="189" customWidth="1"/>
    <col min="16" max="16" width="9.5546875" style="189" customWidth="1"/>
    <col min="17" max="19" width="6.109375" style="189" customWidth="1"/>
    <col min="20" max="20" width="4.88671875" style="189" customWidth="1"/>
    <col min="21" max="21" width="5.33203125" style="189" customWidth="1"/>
    <col min="22" max="22" width="2.6640625" style="189" bestFit="1" customWidth="1"/>
    <col min="23" max="23" width="5.6640625" style="189" customWidth="1"/>
    <col min="24" max="24" width="5.109375" style="189" customWidth="1"/>
    <col min="25" max="25" width="2.6640625" style="189" bestFit="1" customWidth="1"/>
    <col min="26" max="26" width="10.33203125" style="189" customWidth="1"/>
    <col min="27" max="27" width="5" style="189" customWidth="1"/>
    <col min="28" max="28" width="2.6640625" style="189" bestFit="1" customWidth="1"/>
    <col min="29" max="29" width="6.5546875" style="189" customWidth="1"/>
    <col min="30" max="30" width="8.109375" style="189" customWidth="1"/>
    <col min="31" max="31" width="8" style="189" bestFit="1" customWidth="1"/>
    <col min="32" max="32" width="7.6640625" style="189" customWidth="1"/>
    <col min="33" max="33" width="8.44140625" style="189" customWidth="1"/>
    <col min="34" max="34" width="2.6640625" style="189" bestFit="1" customWidth="1"/>
    <col min="35" max="35" width="8.6640625" style="189" customWidth="1"/>
    <col min="36" max="36" width="8" style="189" customWidth="1"/>
    <col min="37" max="37" width="2.6640625" style="189" bestFit="1" customWidth="1"/>
    <col min="38" max="38" width="7.5546875" style="189" customWidth="1"/>
    <col min="39" max="39" width="6" style="189" customWidth="1"/>
    <col min="40" max="40" width="2.6640625" style="189" bestFit="1" customWidth="1"/>
    <col min="41" max="41" width="9.88671875" style="189" customWidth="1"/>
    <col min="42" max="42" width="5.33203125" style="189" customWidth="1"/>
    <col min="43" max="43" width="2.6640625" style="189" bestFit="1" customWidth="1"/>
    <col min="44" max="16384" width="9.109375" style="189"/>
  </cols>
  <sheetData>
    <row r="1" spans="1:43">
      <c r="AF1" s="451" t="s">
        <v>286</v>
      </c>
      <c r="AG1" s="451"/>
      <c r="AH1" s="451"/>
      <c r="AI1" s="451"/>
      <c r="AJ1" s="451"/>
      <c r="AK1" s="451"/>
      <c r="AL1" s="451"/>
      <c r="AM1" s="451"/>
      <c r="AN1" s="451"/>
    </row>
    <row r="2" spans="1:43" s="121" customFormat="1" ht="15.75" customHeight="1">
      <c r="A2" s="455" t="s">
        <v>432</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209"/>
      <c r="AQ2" s="209"/>
    </row>
    <row r="3" spans="1:43" s="121" customFormat="1" ht="15.75" customHeight="1">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row>
    <row r="4" spans="1:43" s="36" customFormat="1" thickBot="1">
      <c r="A4" s="37"/>
    </row>
    <row r="5" spans="1:43" s="36" customFormat="1" ht="12.75" customHeight="1" thickBot="1">
      <c r="A5" s="456" t="s">
        <v>0</v>
      </c>
      <c r="B5" s="458" t="s">
        <v>42</v>
      </c>
      <c r="C5" s="458" t="s">
        <v>279</v>
      </c>
      <c r="D5" s="460" t="s">
        <v>328</v>
      </c>
      <c r="E5" s="446" t="s">
        <v>417</v>
      </c>
      <c r="F5" s="447"/>
      <c r="G5" s="447"/>
      <c r="H5" s="462" t="s">
        <v>256</v>
      </c>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4"/>
    </row>
    <row r="6" spans="1:43" s="36" customFormat="1" ht="66.75" customHeight="1">
      <c r="A6" s="457"/>
      <c r="B6" s="459"/>
      <c r="C6" s="459"/>
      <c r="D6" s="461"/>
      <c r="E6" s="448"/>
      <c r="F6" s="449"/>
      <c r="G6" s="449"/>
      <c r="H6" s="340" t="s">
        <v>17</v>
      </c>
      <c r="I6" s="340"/>
      <c r="J6" s="340"/>
      <c r="K6" s="340" t="s">
        <v>18</v>
      </c>
      <c r="L6" s="340"/>
      <c r="M6" s="340"/>
      <c r="N6" s="340" t="s">
        <v>22</v>
      </c>
      <c r="O6" s="340"/>
      <c r="P6" s="340"/>
      <c r="Q6" s="340" t="s">
        <v>24</v>
      </c>
      <c r="R6" s="340"/>
      <c r="S6" s="340"/>
      <c r="T6" s="340" t="s">
        <v>25</v>
      </c>
      <c r="U6" s="340"/>
      <c r="V6" s="340"/>
      <c r="W6" s="340" t="s">
        <v>26</v>
      </c>
      <c r="X6" s="340"/>
      <c r="Y6" s="340"/>
      <c r="Z6" s="340" t="s">
        <v>28</v>
      </c>
      <c r="AA6" s="340"/>
      <c r="AB6" s="340"/>
      <c r="AC6" s="340" t="s">
        <v>29</v>
      </c>
      <c r="AD6" s="340"/>
      <c r="AE6" s="340"/>
      <c r="AF6" s="340" t="s">
        <v>30</v>
      </c>
      <c r="AG6" s="340"/>
      <c r="AH6" s="340"/>
      <c r="AI6" s="340" t="s">
        <v>32</v>
      </c>
      <c r="AJ6" s="340"/>
      <c r="AK6" s="340"/>
      <c r="AL6" s="340" t="s">
        <v>33</v>
      </c>
      <c r="AM6" s="340"/>
      <c r="AN6" s="340"/>
      <c r="AO6" s="340" t="s">
        <v>34</v>
      </c>
      <c r="AP6" s="340"/>
      <c r="AQ6" s="454"/>
    </row>
    <row r="7" spans="1:43" s="103" customFormat="1" thickBot="1">
      <c r="A7" s="101"/>
      <c r="B7" s="102"/>
      <c r="C7" s="102"/>
      <c r="D7" s="102"/>
      <c r="E7" s="100" t="s">
        <v>20</v>
      </c>
      <c r="F7" s="100" t="s">
        <v>21</v>
      </c>
      <c r="G7" s="100" t="s">
        <v>19</v>
      </c>
      <c r="H7" s="100" t="s">
        <v>20</v>
      </c>
      <c r="I7" s="100" t="s">
        <v>21</v>
      </c>
      <c r="J7" s="100" t="s">
        <v>19</v>
      </c>
      <c r="K7" s="100" t="s">
        <v>20</v>
      </c>
      <c r="L7" s="100" t="s">
        <v>21</v>
      </c>
      <c r="M7" s="100" t="s">
        <v>19</v>
      </c>
      <c r="N7" s="100" t="s">
        <v>20</v>
      </c>
      <c r="O7" s="100" t="s">
        <v>21</v>
      </c>
      <c r="P7" s="100" t="s">
        <v>19</v>
      </c>
      <c r="Q7" s="100" t="s">
        <v>20</v>
      </c>
      <c r="R7" s="100" t="s">
        <v>21</v>
      </c>
      <c r="S7" s="100" t="s">
        <v>19</v>
      </c>
      <c r="T7" s="100" t="s">
        <v>20</v>
      </c>
      <c r="U7" s="100" t="s">
        <v>21</v>
      </c>
      <c r="V7" s="100" t="s">
        <v>19</v>
      </c>
      <c r="W7" s="100" t="s">
        <v>20</v>
      </c>
      <c r="X7" s="100" t="s">
        <v>21</v>
      </c>
      <c r="Y7" s="100" t="s">
        <v>19</v>
      </c>
      <c r="Z7" s="100" t="s">
        <v>20</v>
      </c>
      <c r="AA7" s="100" t="s">
        <v>21</v>
      </c>
      <c r="AB7" s="100" t="s">
        <v>19</v>
      </c>
      <c r="AC7" s="100" t="s">
        <v>20</v>
      </c>
      <c r="AD7" s="100" t="s">
        <v>21</v>
      </c>
      <c r="AE7" s="100" t="s">
        <v>19</v>
      </c>
      <c r="AF7" s="100" t="s">
        <v>20</v>
      </c>
      <c r="AG7" s="100" t="s">
        <v>21</v>
      </c>
      <c r="AH7" s="100" t="s">
        <v>19</v>
      </c>
      <c r="AI7" s="100" t="s">
        <v>20</v>
      </c>
      <c r="AJ7" s="100" t="s">
        <v>21</v>
      </c>
      <c r="AK7" s="100" t="s">
        <v>19</v>
      </c>
      <c r="AL7" s="100" t="s">
        <v>20</v>
      </c>
      <c r="AM7" s="100" t="s">
        <v>21</v>
      </c>
      <c r="AN7" s="100" t="s">
        <v>19</v>
      </c>
      <c r="AO7" s="100" t="s">
        <v>20</v>
      </c>
      <c r="AP7" s="100" t="s">
        <v>21</v>
      </c>
      <c r="AQ7" s="129" t="s">
        <v>19</v>
      </c>
    </row>
    <row r="8" spans="1:43" s="36" customFormat="1" ht="12.75" customHeight="1">
      <c r="A8" s="452" t="s">
        <v>257</v>
      </c>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row>
    <row r="9" spans="1:43" s="36" customFormat="1" ht="31.2">
      <c r="A9" s="226" t="s">
        <v>265</v>
      </c>
      <c r="B9" s="203" t="s">
        <v>320</v>
      </c>
      <c r="C9" s="230">
        <v>23100</v>
      </c>
      <c r="D9" s="230">
        <v>12222</v>
      </c>
      <c r="E9" s="231">
        <f>H9+K9+N9+Q9+T9+W9+Z9+AC9+AF9+AI9+AL9+AO9</f>
        <v>12000</v>
      </c>
      <c r="F9" s="232">
        <f>I9+L9+O9+R9+U9+X9+AA9+AD9+AG9+AJ9+AM9+AP9</f>
        <v>3177.5000000000005</v>
      </c>
      <c r="G9" s="232">
        <f>F9/E9*100</f>
        <v>26.479166666666671</v>
      </c>
      <c r="H9" s="232">
        <v>0</v>
      </c>
      <c r="I9" s="232">
        <v>0</v>
      </c>
      <c r="J9" s="232"/>
      <c r="K9" s="232">
        <v>0</v>
      </c>
      <c r="L9" s="232">
        <v>0</v>
      </c>
      <c r="M9" s="232"/>
      <c r="N9" s="232">
        <f>151.6+69.3</f>
        <v>220.89999999999998</v>
      </c>
      <c r="O9" s="232">
        <f>151.6+69.3</f>
        <v>220.89999999999998</v>
      </c>
      <c r="P9" s="232">
        <f>O9/N9*100</f>
        <v>100</v>
      </c>
      <c r="Q9" s="232">
        <v>98.6</v>
      </c>
      <c r="R9" s="232">
        <v>98.6</v>
      </c>
      <c r="S9" s="232">
        <f>R9/Q9*100</f>
        <v>100</v>
      </c>
      <c r="T9" s="232">
        <v>0</v>
      </c>
      <c r="U9" s="232">
        <v>0</v>
      </c>
      <c r="V9" s="232"/>
      <c r="W9" s="232">
        <v>0</v>
      </c>
      <c r="X9" s="232">
        <v>0</v>
      </c>
      <c r="Y9" s="232"/>
      <c r="Z9" s="232">
        <v>0</v>
      </c>
      <c r="AA9" s="232">
        <v>0</v>
      </c>
      <c r="AB9" s="232"/>
      <c r="AC9" s="232">
        <v>130.30000000000001</v>
      </c>
      <c r="AD9" s="232">
        <v>130.30000000000001</v>
      </c>
      <c r="AE9" s="295">
        <f>AD9/AC9</f>
        <v>1</v>
      </c>
      <c r="AF9" s="232">
        <v>2633.4</v>
      </c>
      <c r="AG9" s="232">
        <v>2633.4</v>
      </c>
      <c r="AH9" s="232"/>
      <c r="AI9" s="232">
        <v>94.3</v>
      </c>
      <c r="AJ9" s="232">
        <v>94.3</v>
      </c>
      <c r="AK9" s="232"/>
      <c r="AL9" s="232">
        <v>5326.6</v>
      </c>
      <c r="AM9" s="232"/>
      <c r="AN9" s="232"/>
      <c r="AO9" s="233">
        <v>3495.9</v>
      </c>
      <c r="AP9" s="232"/>
      <c r="AQ9" s="232"/>
    </row>
    <row r="10" spans="1:43" s="36" customFormat="1" ht="46.8">
      <c r="A10" s="226" t="s">
        <v>266</v>
      </c>
      <c r="B10" s="203" t="s">
        <v>348</v>
      </c>
      <c r="C10" s="226">
        <v>90</v>
      </c>
      <c r="D10" s="226">
        <v>93</v>
      </c>
      <c r="E10" s="226">
        <v>93</v>
      </c>
      <c r="F10" s="234"/>
      <c r="G10" s="235"/>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26">
        <v>93</v>
      </c>
      <c r="AP10" s="234"/>
      <c r="AQ10" s="234"/>
    </row>
    <row r="11" spans="1:43" s="36" customFormat="1" ht="15.6">
      <c r="A11" s="226" t="s">
        <v>271</v>
      </c>
      <c r="B11" s="203" t="s">
        <v>321</v>
      </c>
      <c r="C11" s="229">
        <v>2.2000000000000002</v>
      </c>
      <c r="D11" s="229">
        <v>2.2000000000000002</v>
      </c>
      <c r="E11" s="229">
        <v>2.2000000000000002</v>
      </c>
      <c r="F11" s="234"/>
      <c r="G11" s="235"/>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29">
        <v>2.2000000000000002</v>
      </c>
      <c r="AP11" s="234"/>
      <c r="AQ11" s="234"/>
    </row>
    <row r="12" spans="1:43" s="36" customFormat="1" ht="171.6">
      <c r="A12" s="226" t="s">
        <v>273</v>
      </c>
      <c r="B12" s="203" t="s">
        <v>349</v>
      </c>
      <c r="C12" s="229">
        <v>9.6</v>
      </c>
      <c r="D12" s="229">
        <v>8.9</v>
      </c>
      <c r="E12" s="229">
        <v>8.9</v>
      </c>
      <c r="F12" s="234"/>
      <c r="G12" s="235"/>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29">
        <v>8.9</v>
      </c>
      <c r="AP12" s="234"/>
      <c r="AQ12" s="234"/>
    </row>
    <row r="13" spans="1:43" s="36" customFormat="1" ht="109.2">
      <c r="A13" s="226" t="s">
        <v>350</v>
      </c>
      <c r="B13" s="203" t="s">
        <v>322</v>
      </c>
      <c r="C13" s="229">
        <v>18</v>
      </c>
      <c r="D13" s="229">
        <v>15</v>
      </c>
      <c r="E13" s="229">
        <v>14</v>
      </c>
      <c r="F13" s="234"/>
      <c r="G13" s="235"/>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29">
        <v>14</v>
      </c>
      <c r="AP13" s="234"/>
      <c r="AQ13" s="234"/>
    </row>
    <row r="14" spans="1:43" s="36" customFormat="1" ht="109.2">
      <c r="A14" s="226" t="s">
        <v>351</v>
      </c>
      <c r="B14" s="203" t="s">
        <v>323</v>
      </c>
      <c r="C14" s="229">
        <v>175</v>
      </c>
      <c r="D14" s="229">
        <v>130</v>
      </c>
      <c r="E14" s="229">
        <v>85</v>
      </c>
      <c r="F14" s="234"/>
      <c r="G14" s="235"/>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29">
        <v>85</v>
      </c>
      <c r="AP14" s="234"/>
      <c r="AQ14" s="234"/>
    </row>
    <row r="15" spans="1:43" s="36" customFormat="1" ht="65.25" customHeight="1">
      <c r="A15" s="226" t="s">
        <v>352</v>
      </c>
      <c r="B15" s="203" t="s">
        <v>324</v>
      </c>
      <c r="C15" s="229">
        <v>57</v>
      </c>
      <c r="D15" s="229">
        <v>1</v>
      </c>
      <c r="E15" s="229">
        <v>1</v>
      </c>
      <c r="F15" s="234"/>
      <c r="G15" s="235"/>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29">
        <v>1</v>
      </c>
      <c r="AP15" s="234"/>
      <c r="AQ15" s="234"/>
    </row>
    <row r="16" spans="1:43" s="36" customFormat="1" ht="249.6">
      <c r="A16" s="226" t="s">
        <v>353</v>
      </c>
      <c r="B16" s="203" t="s">
        <v>354</v>
      </c>
      <c r="C16" s="229">
        <v>13</v>
      </c>
      <c r="D16" s="229">
        <v>32</v>
      </c>
      <c r="E16" s="229">
        <v>27</v>
      </c>
      <c r="F16" s="234"/>
      <c r="G16" s="235"/>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29">
        <v>27</v>
      </c>
      <c r="AP16" s="234"/>
      <c r="AQ16" s="234"/>
    </row>
    <row r="17" spans="1:51" s="36" customFormat="1" ht="62.4">
      <c r="A17" s="226" t="s">
        <v>355</v>
      </c>
      <c r="B17" s="203" t="s">
        <v>325</v>
      </c>
      <c r="C17" s="229">
        <v>9</v>
      </c>
      <c r="D17" s="229">
        <v>8</v>
      </c>
      <c r="E17" s="229">
        <v>8</v>
      </c>
      <c r="F17" s="234"/>
      <c r="G17" s="235"/>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29">
        <v>8</v>
      </c>
      <c r="AP17" s="234"/>
      <c r="AQ17" s="234"/>
    </row>
    <row r="18" spans="1:51" s="36" customFormat="1" ht="12.75" customHeight="1">
      <c r="A18" s="226" t="s">
        <v>356</v>
      </c>
      <c r="B18" s="203" t="s">
        <v>357</v>
      </c>
      <c r="C18" s="229">
        <v>74</v>
      </c>
      <c r="D18" s="229">
        <v>0</v>
      </c>
      <c r="E18" s="229">
        <v>0</v>
      </c>
      <c r="F18" s="234"/>
      <c r="G18" s="235"/>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29">
        <v>0</v>
      </c>
      <c r="AP18" s="234"/>
      <c r="AQ18" s="234"/>
    </row>
    <row r="19" spans="1:51" s="36" customFormat="1" ht="46.8">
      <c r="A19" s="226" t="s">
        <v>358</v>
      </c>
      <c r="B19" s="203" t="s">
        <v>359</v>
      </c>
      <c r="C19" s="229">
        <v>17</v>
      </c>
      <c r="D19" s="229">
        <v>0</v>
      </c>
      <c r="E19" s="229">
        <v>0</v>
      </c>
      <c r="F19" s="234"/>
      <c r="G19" s="235"/>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29">
        <v>0</v>
      </c>
      <c r="AP19" s="234"/>
      <c r="AQ19" s="234"/>
    </row>
    <row r="20" spans="1:51" s="36" customFormat="1" ht="62.4">
      <c r="A20" s="226" t="s">
        <v>360</v>
      </c>
      <c r="B20" s="203" t="s">
        <v>361</v>
      </c>
      <c r="C20" s="229">
        <v>6</v>
      </c>
      <c r="D20" s="229">
        <v>6</v>
      </c>
      <c r="E20" s="229">
        <v>6</v>
      </c>
      <c r="F20" s="234"/>
      <c r="G20" s="235"/>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29">
        <v>6</v>
      </c>
      <c r="AP20" s="234"/>
      <c r="AQ20" s="234"/>
    </row>
    <row r="21" spans="1:51" s="36" customFormat="1" ht="78">
      <c r="A21" s="226" t="s">
        <v>362</v>
      </c>
      <c r="B21" s="203" t="s">
        <v>363</v>
      </c>
      <c r="C21" s="229">
        <v>1</v>
      </c>
      <c r="D21" s="229">
        <v>0</v>
      </c>
      <c r="E21" s="229">
        <v>0</v>
      </c>
      <c r="F21" s="234"/>
      <c r="G21" s="235"/>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29">
        <v>0</v>
      </c>
      <c r="AP21" s="234"/>
      <c r="AQ21" s="234"/>
    </row>
    <row r="22" spans="1:51" s="36" customFormat="1" ht="78">
      <c r="A22" s="226" t="s">
        <v>364</v>
      </c>
      <c r="B22" s="203" t="s">
        <v>365</v>
      </c>
      <c r="C22" s="229" t="s">
        <v>366</v>
      </c>
      <c r="D22" s="229" t="s">
        <v>419</v>
      </c>
      <c r="E22" s="229">
        <v>0</v>
      </c>
      <c r="F22" s="234"/>
      <c r="G22" s="235"/>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29">
        <v>0</v>
      </c>
      <c r="AP22" s="234"/>
      <c r="AQ22" s="234"/>
    </row>
    <row r="23" spans="1:51" s="36" customFormat="1" ht="13.2">
      <c r="A23" s="450" t="s">
        <v>258</v>
      </c>
      <c r="B23" s="450"/>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row>
    <row r="24" spans="1:51" s="36" customFormat="1" ht="109.2">
      <c r="A24" s="226" t="s">
        <v>265</v>
      </c>
      <c r="B24" s="203" t="s">
        <v>367</v>
      </c>
      <c r="C24" s="226">
        <v>47.354999999999997</v>
      </c>
      <c r="D24" s="226">
        <v>4</v>
      </c>
      <c r="E24" s="226">
        <v>10</v>
      </c>
      <c r="F24" s="38"/>
      <c r="G24" s="38"/>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26">
        <v>10</v>
      </c>
      <c r="AP24" s="234"/>
      <c r="AQ24" s="234"/>
    </row>
    <row r="25" spans="1:51" s="36" customFormat="1" ht="62.4">
      <c r="A25" s="226" t="s">
        <v>266</v>
      </c>
      <c r="B25" s="203" t="s">
        <v>326</v>
      </c>
      <c r="C25" s="226">
        <v>3.8</v>
      </c>
      <c r="D25" s="226">
        <v>4.0999999999999996</v>
      </c>
      <c r="E25" s="226">
        <v>4.3</v>
      </c>
      <c r="F25" s="236"/>
      <c r="G25" s="236"/>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26">
        <v>4.3</v>
      </c>
      <c r="AP25" s="234"/>
      <c r="AQ25" s="234"/>
    </row>
    <row r="26" spans="1:51" s="99" customFormat="1" ht="46.8">
      <c r="A26" s="227" t="s">
        <v>271</v>
      </c>
      <c r="B26" s="222" t="s">
        <v>327</v>
      </c>
      <c r="C26" s="237">
        <v>16.3</v>
      </c>
      <c r="D26" s="237">
        <v>17.3</v>
      </c>
      <c r="E26" s="237">
        <v>17.8</v>
      </c>
      <c r="F26" s="238"/>
      <c r="G26" s="238"/>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7">
        <v>17.8</v>
      </c>
      <c r="AP26" s="239"/>
      <c r="AQ26" s="239"/>
      <c r="AR26" s="98"/>
      <c r="AS26" s="98"/>
    </row>
    <row r="27" spans="1:51" ht="47.4">
      <c r="A27" s="225" t="s">
        <v>273</v>
      </c>
      <c r="B27" s="224" t="s">
        <v>418</v>
      </c>
      <c r="C27" s="243">
        <v>100</v>
      </c>
      <c r="D27" s="243">
        <v>100</v>
      </c>
      <c r="E27" s="243">
        <v>100</v>
      </c>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v>100</v>
      </c>
      <c r="AP27" s="243"/>
      <c r="AQ27" s="243"/>
      <c r="AR27" s="221"/>
      <c r="AS27" s="221"/>
      <c r="AT27" s="221"/>
      <c r="AU27" s="221"/>
      <c r="AV27" s="221"/>
      <c r="AW27" s="221"/>
      <c r="AX27" s="221"/>
      <c r="AY27" s="221"/>
    </row>
    <row r="28" spans="1:51" ht="46.8">
      <c r="A28" s="228" t="s">
        <v>350</v>
      </c>
      <c r="B28" s="223" t="s">
        <v>329</v>
      </c>
      <c r="C28" s="228">
        <v>100</v>
      </c>
      <c r="D28" s="228">
        <v>100</v>
      </c>
      <c r="E28" s="228">
        <v>100</v>
      </c>
      <c r="F28" s="240"/>
      <c r="G28" s="240"/>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28">
        <v>100</v>
      </c>
      <c r="AP28" s="241"/>
      <c r="AQ28" s="241"/>
      <c r="AR28" s="200"/>
      <c r="AS28" s="200"/>
      <c r="AT28" s="200"/>
      <c r="AU28" s="200"/>
      <c r="AV28" s="200"/>
      <c r="AW28" s="200"/>
      <c r="AX28" s="200"/>
      <c r="AY28" s="200"/>
    </row>
    <row r="29" spans="1:51" ht="249.6">
      <c r="A29" s="229" t="s">
        <v>351</v>
      </c>
      <c r="B29" s="203" t="s">
        <v>368</v>
      </c>
      <c r="C29" s="229">
        <v>100</v>
      </c>
      <c r="D29" s="229">
        <v>100</v>
      </c>
      <c r="E29" s="229">
        <v>100</v>
      </c>
      <c r="F29" s="236"/>
      <c r="G29" s="236"/>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29">
        <v>100</v>
      </c>
      <c r="AP29" s="234"/>
      <c r="AQ29" s="234"/>
      <c r="AR29" s="190"/>
      <c r="AS29" s="190"/>
      <c r="AT29" s="190"/>
      <c r="AU29" s="190"/>
      <c r="AV29" s="190"/>
      <c r="AW29" s="190"/>
      <c r="AX29" s="190"/>
      <c r="AY29" s="190"/>
    </row>
    <row r="30" spans="1:51" ht="109.2">
      <c r="A30" s="229" t="s">
        <v>352</v>
      </c>
      <c r="B30" s="203" t="s">
        <v>369</v>
      </c>
      <c r="C30" s="229">
        <v>91.4</v>
      </c>
      <c r="D30" s="229" t="s">
        <v>330</v>
      </c>
      <c r="E30" s="245" t="s">
        <v>330</v>
      </c>
      <c r="F30" s="236"/>
      <c r="G30" s="236"/>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45"/>
      <c r="AP30" s="234"/>
      <c r="AQ30" s="234"/>
      <c r="AR30" s="123"/>
      <c r="AS30" s="123"/>
      <c r="AT30" s="124"/>
      <c r="AU30" s="124"/>
      <c r="AV30" s="124"/>
      <c r="AW30" s="124"/>
      <c r="AX30" s="124"/>
      <c r="AY30" s="128"/>
    </row>
    <row r="31" spans="1:51" ht="93.6">
      <c r="A31" s="229" t="s">
        <v>353</v>
      </c>
      <c r="B31" s="203" t="s">
        <v>370</v>
      </c>
      <c r="C31" s="229">
        <v>23</v>
      </c>
      <c r="D31" s="229" t="s">
        <v>330</v>
      </c>
      <c r="E31" s="244" t="s">
        <v>330</v>
      </c>
      <c r="F31" s="236"/>
      <c r="G31" s="236"/>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44"/>
      <c r="AP31" s="234"/>
      <c r="AQ31" s="234"/>
    </row>
    <row r="32" spans="1:51" ht="296.39999999999998">
      <c r="A32" s="229" t="s">
        <v>355</v>
      </c>
      <c r="B32" s="203" t="s">
        <v>371</v>
      </c>
      <c r="C32" s="229">
        <v>100</v>
      </c>
      <c r="D32" s="229">
        <v>100</v>
      </c>
      <c r="E32" s="229">
        <v>100</v>
      </c>
      <c r="F32" s="236"/>
      <c r="G32" s="236"/>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29">
        <v>100</v>
      </c>
      <c r="AP32" s="234"/>
      <c r="AQ32" s="234"/>
    </row>
    <row r="33" spans="1:51" ht="202.8">
      <c r="A33" s="229" t="s">
        <v>356</v>
      </c>
      <c r="B33" s="203" t="s">
        <v>372</v>
      </c>
      <c r="C33" s="229">
        <v>100</v>
      </c>
      <c r="D33" s="229">
        <v>100</v>
      </c>
      <c r="E33" s="229">
        <v>100</v>
      </c>
      <c r="F33" s="236"/>
      <c r="G33" s="236"/>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29">
        <v>100</v>
      </c>
      <c r="AP33" s="234"/>
      <c r="AQ33" s="234"/>
    </row>
    <row r="34" spans="1:51" ht="124.8">
      <c r="A34" s="229" t="s">
        <v>358</v>
      </c>
      <c r="B34" s="203" t="s">
        <v>373</v>
      </c>
      <c r="C34" s="229">
        <v>100</v>
      </c>
      <c r="D34" s="229" t="s">
        <v>330</v>
      </c>
      <c r="E34" s="242" t="s">
        <v>330</v>
      </c>
      <c r="F34" s="236"/>
      <c r="G34" s="236"/>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42"/>
      <c r="AP34" s="234"/>
      <c r="AQ34" s="234"/>
    </row>
    <row r="35" spans="1:51" ht="202.8">
      <c r="A35" s="229" t="s">
        <v>360</v>
      </c>
      <c r="B35" s="203" t="s">
        <v>372</v>
      </c>
      <c r="C35" s="229">
        <v>100</v>
      </c>
      <c r="D35" s="229">
        <v>100</v>
      </c>
      <c r="E35" s="229">
        <v>100</v>
      </c>
      <c r="F35" s="236"/>
      <c r="G35" s="236"/>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29">
        <v>100</v>
      </c>
      <c r="AP35" s="234"/>
      <c r="AQ35" s="234"/>
    </row>
    <row r="36" spans="1:51" ht="62.4">
      <c r="A36" s="229" t="s">
        <v>362</v>
      </c>
      <c r="B36" s="203" t="s">
        <v>374</v>
      </c>
      <c r="C36" s="229">
        <v>100</v>
      </c>
      <c r="D36" s="229">
        <v>0</v>
      </c>
      <c r="E36" s="229">
        <v>0</v>
      </c>
      <c r="F36" s="236"/>
      <c r="G36" s="236"/>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29">
        <v>0</v>
      </c>
      <c r="AP36" s="234"/>
      <c r="AQ36" s="234"/>
    </row>
    <row r="37" spans="1:51" ht="15.6">
      <c r="A37" s="204"/>
      <c r="B37" s="205"/>
      <c r="C37" s="206"/>
      <c r="D37" s="206"/>
      <c r="E37" s="206"/>
      <c r="F37" s="206"/>
      <c r="G37" s="206"/>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row>
    <row r="38" spans="1:51">
      <c r="A38" s="97"/>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row>
    <row r="39" spans="1:51" ht="18">
      <c r="A39" s="445" t="s">
        <v>414</v>
      </c>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5"/>
      <c r="AW39" s="445"/>
      <c r="AX39" s="445"/>
      <c r="AY39" s="445"/>
    </row>
    <row r="40" spans="1:51" ht="18">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row>
    <row r="41" spans="1:51" ht="18">
      <c r="A41" s="191" t="s">
        <v>420</v>
      </c>
      <c r="B41" s="191"/>
      <c r="C41" s="191"/>
      <c r="D41" s="191"/>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row>
    <row r="42" spans="1:51" ht="18">
      <c r="A42" s="125"/>
      <c r="B42" s="123" t="s">
        <v>416</v>
      </c>
      <c r="C42" s="123"/>
      <c r="D42" s="126"/>
      <c r="E42" s="127"/>
      <c r="F42" s="127"/>
      <c r="G42" s="127"/>
      <c r="H42" s="123"/>
      <c r="I42" s="123"/>
      <c r="J42" s="123"/>
      <c r="K42" s="123"/>
      <c r="L42" s="123"/>
      <c r="M42" s="123"/>
      <c r="N42" s="123"/>
      <c r="O42" s="123"/>
      <c r="P42" s="123"/>
      <c r="Q42" s="123"/>
      <c r="R42" s="123"/>
      <c r="S42" s="123"/>
      <c r="T42" s="124"/>
      <c r="U42" s="124"/>
      <c r="V42" s="124"/>
      <c r="W42" s="124"/>
      <c r="X42" s="124"/>
      <c r="Y42" s="124"/>
      <c r="Z42" s="124"/>
      <c r="AA42" s="124"/>
      <c r="AB42" s="124"/>
      <c r="AC42" s="124"/>
      <c r="AD42" s="124"/>
      <c r="AE42" s="124"/>
      <c r="AF42" s="124"/>
      <c r="AG42" s="124"/>
      <c r="AH42" s="124"/>
      <c r="AI42" s="124"/>
      <c r="AJ42" s="124"/>
      <c r="AK42" s="124"/>
      <c r="AL42" s="124"/>
      <c r="AM42" s="124"/>
      <c r="AN42" s="124"/>
      <c r="AO42" s="123"/>
      <c r="AP42" s="123"/>
      <c r="AQ42" s="123"/>
    </row>
  </sheetData>
  <mergeCells count="23">
    <mergeCell ref="AF1:AN1"/>
    <mergeCell ref="A8:AQ8"/>
    <mergeCell ref="AC6:AE6"/>
    <mergeCell ref="AF6:AH6"/>
    <mergeCell ref="AI6:AK6"/>
    <mergeCell ref="AL6:AN6"/>
    <mergeCell ref="AO6:AQ6"/>
    <mergeCell ref="A2:AO2"/>
    <mergeCell ref="A5:A6"/>
    <mergeCell ref="B5:B6"/>
    <mergeCell ref="C5:C6"/>
    <mergeCell ref="D5:D6"/>
    <mergeCell ref="H5:AQ5"/>
    <mergeCell ref="H6:J6"/>
    <mergeCell ref="A39:AY39"/>
    <mergeCell ref="Z6:AB6"/>
    <mergeCell ref="E5:G6"/>
    <mergeCell ref="K6:M6"/>
    <mergeCell ref="N6:P6"/>
    <mergeCell ref="Q6:S6"/>
    <mergeCell ref="T6:V6"/>
    <mergeCell ref="W6:Y6"/>
    <mergeCell ref="A23:AQ23"/>
  </mergeCells>
  <pageMargins left="0.78740157480314965" right="0.78740157480314965" top="0.78740157480314965" bottom="0.27559055118110237" header="0" footer="0"/>
  <pageSetup paperSize="9" scale="41" fitToHeight="3" orientation="landscape" r:id="rId1"/>
  <headerFooter>
    <oddFooter>&amp;C&amp;"Times New Roman,обычный"&amp;8Страница  &amp;P из &amp;N</oddFooter>
  </headerFooter>
  <rowBreaks count="1" manualBreakCount="1">
    <brk id="16"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AY36"/>
  <sheetViews>
    <sheetView topLeftCell="A13" workbookViewId="0">
      <selection activeCell="C9" sqref="C9"/>
    </sheetView>
  </sheetViews>
  <sheetFormatPr defaultRowHeight="15.6"/>
  <cols>
    <col min="1" max="1" width="4" style="246" customWidth="1"/>
    <col min="2" max="2" width="55.6640625" style="247" customWidth="1"/>
    <col min="3" max="3" width="113.88671875" style="261" customWidth="1"/>
    <col min="4" max="246" width="9.109375" style="247"/>
    <col min="247" max="247" width="4" style="247" customWidth="1"/>
    <col min="248" max="248" width="69" style="247" customWidth="1"/>
    <col min="249" max="249" width="66.5546875" style="247" customWidth="1"/>
    <col min="250" max="502" width="9.109375" style="247"/>
    <col min="503" max="503" width="4" style="247" customWidth="1"/>
    <col min="504" max="504" width="69" style="247" customWidth="1"/>
    <col min="505" max="505" width="66.5546875" style="247" customWidth="1"/>
    <col min="506" max="758" width="9.109375" style="247"/>
    <col min="759" max="759" width="4" style="247" customWidth="1"/>
    <col min="760" max="760" width="69" style="247" customWidth="1"/>
    <col min="761" max="761" width="66.5546875" style="247" customWidth="1"/>
    <col min="762" max="1014" width="9.109375" style="247"/>
    <col min="1015" max="1015" width="4" style="247" customWidth="1"/>
    <col min="1016" max="1016" width="69" style="247" customWidth="1"/>
    <col min="1017" max="1017" width="66.5546875" style="247" customWidth="1"/>
    <col min="1018" max="1270" width="9.109375" style="247"/>
    <col min="1271" max="1271" width="4" style="247" customWidth="1"/>
    <col min="1272" max="1272" width="69" style="247" customWidth="1"/>
    <col min="1273" max="1273" width="66.5546875" style="247" customWidth="1"/>
    <col min="1274" max="1526" width="9.109375" style="247"/>
    <col min="1527" max="1527" width="4" style="247" customWidth="1"/>
    <col min="1528" max="1528" width="69" style="247" customWidth="1"/>
    <col min="1529" max="1529" width="66.5546875" style="247" customWidth="1"/>
    <col min="1530" max="1782" width="9.109375" style="247"/>
    <col min="1783" max="1783" width="4" style="247" customWidth="1"/>
    <col min="1784" max="1784" width="69" style="247" customWidth="1"/>
    <col min="1785" max="1785" width="66.5546875" style="247" customWidth="1"/>
    <col min="1786" max="2038" width="9.109375" style="247"/>
    <col min="2039" max="2039" width="4" style="247" customWidth="1"/>
    <col min="2040" max="2040" width="69" style="247" customWidth="1"/>
    <col min="2041" max="2041" width="66.5546875" style="247" customWidth="1"/>
    <col min="2042" max="2294" width="9.109375" style="247"/>
    <col min="2295" max="2295" width="4" style="247" customWidth="1"/>
    <col min="2296" max="2296" width="69" style="247" customWidth="1"/>
    <col min="2297" max="2297" width="66.5546875" style="247" customWidth="1"/>
    <col min="2298" max="2550" width="9.109375" style="247"/>
    <col min="2551" max="2551" width="4" style="247" customWidth="1"/>
    <col min="2552" max="2552" width="69" style="247" customWidth="1"/>
    <col min="2553" max="2553" width="66.5546875" style="247" customWidth="1"/>
    <col min="2554" max="2806" width="9.109375" style="247"/>
    <col min="2807" max="2807" width="4" style="247" customWidth="1"/>
    <col min="2808" max="2808" width="69" style="247" customWidth="1"/>
    <col min="2809" max="2809" width="66.5546875" style="247" customWidth="1"/>
    <col min="2810" max="3062" width="9.109375" style="247"/>
    <col min="3063" max="3063" width="4" style="247" customWidth="1"/>
    <col min="3064" max="3064" width="69" style="247" customWidth="1"/>
    <col min="3065" max="3065" width="66.5546875" style="247" customWidth="1"/>
    <col min="3066" max="3318" width="9.109375" style="247"/>
    <col min="3319" max="3319" width="4" style="247" customWidth="1"/>
    <col min="3320" max="3320" width="69" style="247" customWidth="1"/>
    <col min="3321" max="3321" width="66.5546875" style="247" customWidth="1"/>
    <col min="3322" max="3574" width="9.109375" style="247"/>
    <col min="3575" max="3575" width="4" style="247" customWidth="1"/>
    <col min="3576" max="3576" width="69" style="247" customWidth="1"/>
    <col min="3577" max="3577" width="66.5546875" style="247" customWidth="1"/>
    <col min="3578" max="3830" width="9.109375" style="247"/>
    <col min="3831" max="3831" width="4" style="247" customWidth="1"/>
    <col min="3832" max="3832" width="69" style="247" customWidth="1"/>
    <col min="3833" max="3833" width="66.5546875" style="247" customWidth="1"/>
    <col min="3834" max="4086" width="9.109375" style="247"/>
    <col min="4087" max="4087" width="4" style="247" customWidth="1"/>
    <col min="4088" max="4088" width="69" style="247" customWidth="1"/>
    <col min="4089" max="4089" width="66.5546875" style="247" customWidth="1"/>
    <col min="4090" max="4342" width="9.109375" style="247"/>
    <col min="4343" max="4343" width="4" style="247" customWidth="1"/>
    <col min="4344" max="4344" width="69" style="247" customWidth="1"/>
    <col min="4345" max="4345" width="66.5546875" style="247" customWidth="1"/>
    <col min="4346" max="4598" width="9.109375" style="247"/>
    <col min="4599" max="4599" width="4" style="247" customWidth="1"/>
    <col min="4600" max="4600" width="69" style="247" customWidth="1"/>
    <col min="4601" max="4601" width="66.5546875" style="247" customWidth="1"/>
    <col min="4602" max="4854" width="9.109375" style="247"/>
    <col min="4855" max="4855" width="4" style="247" customWidth="1"/>
    <col min="4856" max="4856" width="69" style="247" customWidth="1"/>
    <col min="4857" max="4857" width="66.5546875" style="247" customWidth="1"/>
    <col min="4858" max="5110" width="9.109375" style="247"/>
    <col min="5111" max="5111" width="4" style="247" customWidth="1"/>
    <col min="5112" max="5112" width="69" style="247" customWidth="1"/>
    <col min="5113" max="5113" width="66.5546875" style="247" customWidth="1"/>
    <col min="5114" max="5366" width="9.109375" style="247"/>
    <col min="5367" max="5367" width="4" style="247" customWidth="1"/>
    <col min="5368" max="5368" width="69" style="247" customWidth="1"/>
    <col min="5369" max="5369" width="66.5546875" style="247" customWidth="1"/>
    <col min="5370" max="5622" width="9.109375" style="247"/>
    <col min="5623" max="5623" width="4" style="247" customWidth="1"/>
    <col min="5624" max="5624" width="69" style="247" customWidth="1"/>
    <col min="5625" max="5625" width="66.5546875" style="247" customWidth="1"/>
    <col min="5626" max="5878" width="9.109375" style="247"/>
    <col min="5879" max="5879" width="4" style="247" customWidth="1"/>
    <col min="5880" max="5880" width="69" style="247" customWidth="1"/>
    <col min="5881" max="5881" width="66.5546875" style="247" customWidth="1"/>
    <col min="5882" max="6134" width="9.109375" style="247"/>
    <col min="6135" max="6135" width="4" style="247" customWidth="1"/>
    <col min="6136" max="6136" width="69" style="247" customWidth="1"/>
    <col min="6137" max="6137" width="66.5546875" style="247" customWidth="1"/>
    <col min="6138" max="6390" width="9.109375" style="247"/>
    <col min="6391" max="6391" width="4" style="247" customWidth="1"/>
    <col min="6392" max="6392" width="69" style="247" customWidth="1"/>
    <col min="6393" max="6393" width="66.5546875" style="247" customWidth="1"/>
    <col min="6394" max="6646" width="9.109375" style="247"/>
    <col min="6647" max="6647" width="4" style="247" customWidth="1"/>
    <col min="6648" max="6648" width="69" style="247" customWidth="1"/>
    <col min="6649" max="6649" width="66.5546875" style="247" customWidth="1"/>
    <col min="6650" max="6902" width="9.109375" style="247"/>
    <col min="6903" max="6903" width="4" style="247" customWidth="1"/>
    <col min="6904" max="6904" width="69" style="247" customWidth="1"/>
    <col min="6905" max="6905" width="66.5546875" style="247" customWidth="1"/>
    <col min="6906" max="7158" width="9.109375" style="247"/>
    <col min="7159" max="7159" width="4" style="247" customWidth="1"/>
    <col min="7160" max="7160" width="69" style="247" customWidth="1"/>
    <col min="7161" max="7161" width="66.5546875" style="247" customWidth="1"/>
    <col min="7162" max="7414" width="9.109375" style="247"/>
    <col min="7415" max="7415" width="4" style="247" customWidth="1"/>
    <col min="7416" max="7416" width="69" style="247" customWidth="1"/>
    <col min="7417" max="7417" width="66.5546875" style="247" customWidth="1"/>
    <col min="7418" max="7670" width="9.109375" style="247"/>
    <col min="7671" max="7671" width="4" style="247" customWidth="1"/>
    <col min="7672" max="7672" width="69" style="247" customWidth="1"/>
    <col min="7673" max="7673" width="66.5546875" style="247" customWidth="1"/>
    <col min="7674" max="7926" width="9.109375" style="247"/>
    <col min="7927" max="7927" width="4" style="247" customWidth="1"/>
    <col min="7928" max="7928" width="69" style="247" customWidth="1"/>
    <col min="7929" max="7929" width="66.5546875" style="247" customWidth="1"/>
    <col min="7930" max="8182" width="9.109375" style="247"/>
    <col min="8183" max="8183" width="4" style="247" customWidth="1"/>
    <col min="8184" max="8184" width="69" style="247" customWidth="1"/>
    <col min="8185" max="8185" width="66.5546875" style="247" customWidth="1"/>
    <col min="8186" max="8438" width="9.109375" style="247"/>
    <col min="8439" max="8439" width="4" style="247" customWidth="1"/>
    <col min="8440" max="8440" width="69" style="247" customWidth="1"/>
    <col min="8441" max="8441" width="66.5546875" style="247" customWidth="1"/>
    <col min="8442" max="8694" width="9.109375" style="247"/>
    <col min="8695" max="8695" width="4" style="247" customWidth="1"/>
    <col min="8696" max="8696" width="69" style="247" customWidth="1"/>
    <col min="8697" max="8697" width="66.5546875" style="247" customWidth="1"/>
    <col min="8698" max="8950" width="9.109375" style="247"/>
    <col min="8951" max="8951" width="4" style="247" customWidth="1"/>
    <col min="8952" max="8952" width="69" style="247" customWidth="1"/>
    <col min="8953" max="8953" width="66.5546875" style="247" customWidth="1"/>
    <col min="8954" max="9206" width="9.109375" style="247"/>
    <col min="9207" max="9207" width="4" style="247" customWidth="1"/>
    <col min="9208" max="9208" width="69" style="247" customWidth="1"/>
    <col min="9209" max="9209" width="66.5546875" style="247" customWidth="1"/>
    <col min="9210" max="9462" width="9.109375" style="247"/>
    <col min="9463" max="9463" width="4" style="247" customWidth="1"/>
    <col min="9464" max="9464" width="69" style="247" customWidth="1"/>
    <col min="9465" max="9465" width="66.5546875" style="247" customWidth="1"/>
    <col min="9466" max="9718" width="9.109375" style="247"/>
    <col min="9719" max="9719" width="4" style="247" customWidth="1"/>
    <col min="9720" max="9720" width="69" style="247" customWidth="1"/>
    <col min="9721" max="9721" width="66.5546875" style="247" customWidth="1"/>
    <col min="9722" max="9974" width="9.109375" style="247"/>
    <col min="9975" max="9975" width="4" style="247" customWidth="1"/>
    <col min="9976" max="9976" width="69" style="247" customWidth="1"/>
    <col min="9977" max="9977" width="66.5546875" style="247" customWidth="1"/>
    <col min="9978" max="10230" width="9.109375" style="247"/>
    <col min="10231" max="10231" width="4" style="247" customWidth="1"/>
    <col min="10232" max="10232" width="69" style="247" customWidth="1"/>
    <col min="10233" max="10233" width="66.5546875" style="247" customWidth="1"/>
    <col min="10234" max="10486" width="9.109375" style="247"/>
    <col min="10487" max="10487" width="4" style="247" customWidth="1"/>
    <col min="10488" max="10488" width="69" style="247" customWidth="1"/>
    <col min="10489" max="10489" width="66.5546875" style="247" customWidth="1"/>
    <col min="10490" max="10742" width="9.109375" style="247"/>
    <col min="10743" max="10743" width="4" style="247" customWidth="1"/>
    <col min="10744" max="10744" width="69" style="247" customWidth="1"/>
    <col min="10745" max="10745" width="66.5546875" style="247" customWidth="1"/>
    <col min="10746" max="10998" width="9.109375" style="247"/>
    <col min="10999" max="10999" width="4" style="247" customWidth="1"/>
    <col min="11000" max="11000" width="69" style="247" customWidth="1"/>
    <col min="11001" max="11001" width="66.5546875" style="247" customWidth="1"/>
    <col min="11002" max="11254" width="9.109375" style="247"/>
    <col min="11255" max="11255" width="4" style="247" customWidth="1"/>
    <col min="11256" max="11256" width="69" style="247" customWidth="1"/>
    <col min="11257" max="11257" width="66.5546875" style="247" customWidth="1"/>
    <col min="11258" max="11510" width="9.109375" style="247"/>
    <col min="11511" max="11511" width="4" style="247" customWidth="1"/>
    <col min="11512" max="11512" width="69" style="247" customWidth="1"/>
    <col min="11513" max="11513" width="66.5546875" style="247" customWidth="1"/>
    <col min="11514" max="11766" width="9.109375" style="247"/>
    <col min="11767" max="11767" width="4" style="247" customWidth="1"/>
    <col min="11768" max="11768" width="69" style="247" customWidth="1"/>
    <col min="11769" max="11769" width="66.5546875" style="247" customWidth="1"/>
    <col min="11770" max="12022" width="9.109375" style="247"/>
    <col min="12023" max="12023" width="4" style="247" customWidth="1"/>
    <col min="12024" max="12024" width="69" style="247" customWidth="1"/>
    <col min="12025" max="12025" width="66.5546875" style="247" customWidth="1"/>
    <col min="12026" max="12278" width="9.109375" style="247"/>
    <col min="12279" max="12279" width="4" style="247" customWidth="1"/>
    <col min="12280" max="12280" width="69" style="247" customWidth="1"/>
    <col min="12281" max="12281" width="66.5546875" style="247" customWidth="1"/>
    <col min="12282" max="12534" width="9.109375" style="247"/>
    <col min="12535" max="12535" width="4" style="247" customWidth="1"/>
    <col min="12536" max="12536" width="69" style="247" customWidth="1"/>
    <col min="12537" max="12537" width="66.5546875" style="247" customWidth="1"/>
    <col min="12538" max="12790" width="9.109375" style="247"/>
    <col min="12791" max="12791" width="4" style="247" customWidth="1"/>
    <col min="12792" max="12792" width="69" style="247" customWidth="1"/>
    <col min="12793" max="12793" width="66.5546875" style="247" customWidth="1"/>
    <col min="12794" max="13046" width="9.109375" style="247"/>
    <col min="13047" max="13047" width="4" style="247" customWidth="1"/>
    <col min="13048" max="13048" width="69" style="247" customWidth="1"/>
    <col min="13049" max="13049" width="66.5546875" style="247" customWidth="1"/>
    <col min="13050" max="13302" width="9.109375" style="247"/>
    <col min="13303" max="13303" width="4" style="247" customWidth="1"/>
    <col min="13304" max="13304" width="69" style="247" customWidth="1"/>
    <col min="13305" max="13305" width="66.5546875" style="247" customWidth="1"/>
    <col min="13306" max="13558" width="9.109375" style="247"/>
    <col min="13559" max="13559" width="4" style="247" customWidth="1"/>
    <col min="13560" max="13560" width="69" style="247" customWidth="1"/>
    <col min="13561" max="13561" width="66.5546875" style="247" customWidth="1"/>
    <col min="13562" max="13814" width="9.109375" style="247"/>
    <col min="13815" max="13815" width="4" style="247" customWidth="1"/>
    <col min="13816" max="13816" width="69" style="247" customWidth="1"/>
    <col min="13817" max="13817" width="66.5546875" style="247" customWidth="1"/>
    <col min="13818" max="14070" width="9.109375" style="247"/>
    <col min="14071" max="14071" width="4" style="247" customWidth="1"/>
    <col min="14072" max="14072" width="69" style="247" customWidth="1"/>
    <col min="14073" max="14073" width="66.5546875" style="247" customWidth="1"/>
    <col min="14074" max="14326" width="9.109375" style="247"/>
    <col min="14327" max="14327" width="4" style="247" customWidth="1"/>
    <col min="14328" max="14328" width="69" style="247" customWidth="1"/>
    <col min="14329" max="14329" width="66.5546875" style="247" customWidth="1"/>
    <col min="14330" max="14582" width="9.109375" style="247"/>
    <col min="14583" max="14583" width="4" style="247" customWidth="1"/>
    <col min="14584" max="14584" width="69" style="247" customWidth="1"/>
    <col min="14585" max="14585" width="66.5546875" style="247" customWidth="1"/>
    <col min="14586" max="14838" width="9.109375" style="247"/>
    <col min="14839" max="14839" width="4" style="247" customWidth="1"/>
    <col min="14840" max="14840" width="69" style="247" customWidth="1"/>
    <col min="14841" max="14841" width="66.5546875" style="247" customWidth="1"/>
    <col min="14842" max="15094" width="9.109375" style="247"/>
    <col min="15095" max="15095" width="4" style="247" customWidth="1"/>
    <col min="15096" max="15096" width="69" style="247" customWidth="1"/>
    <col min="15097" max="15097" width="66.5546875" style="247" customWidth="1"/>
    <col min="15098" max="15350" width="9.109375" style="247"/>
    <col min="15351" max="15351" width="4" style="247" customWidth="1"/>
    <col min="15352" max="15352" width="69" style="247" customWidth="1"/>
    <col min="15353" max="15353" width="66.5546875" style="247" customWidth="1"/>
    <col min="15354" max="15606" width="9.109375" style="247"/>
    <col min="15607" max="15607" width="4" style="247" customWidth="1"/>
    <col min="15608" max="15608" width="69" style="247" customWidth="1"/>
    <col min="15609" max="15609" width="66.5546875" style="247" customWidth="1"/>
    <col min="15610" max="15862" width="9.109375" style="247"/>
    <col min="15863" max="15863" width="4" style="247" customWidth="1"/>
    <col min="15864" max="15864" width="69" style="247" customWidth="1"/>
    <col min="15865" max="15865" width="66.5546875" style="247" customWidth="1"/>
    <col min="15866" max="16118" width="9.109375" style="247"/>
    <col min="16119" max="16119" width="4" style="247" customWidth="1"/>
    <col min="16120" max="16120" width="69" style="247" customWidth="1"/>
    <col min="16121" max="16121" width="66.5546875" style="247" customWidth="1"/>
    <col min="16122" max="16384" width="9.109375" style="247"/>
  </cols>
  <sheetData>
    <row r="1" spans="1:3">
      <c r="C1" s="248" t="s">
        <v>287</v>
      </c>
    </row>
    <row r="2" spans="1:3" ht="19.5" customHeight="1">
      <c r="C2" s="248"/>
    </row>
    <row r="3" spans="1:3">
      <c r="B3" s="465" t="s">
        <v>426</v>
      </c>
      <c r="C3" s="465"/>
    </row>
    <row r="4" spans="1:3" ht="27" customHeight="1">
      <c r="A4" s="249"/>
      <c r="B4" s="473" t="s">
        <v>427</v>
      </c>
      <c r="C4" s="473"/>
    </row>
    <row r="5" spans="1:3" ht="27" customHeight="1">
      <c r="A5" s="250"/>
      <c r="B5" s="474" t="s">
        <v>288</v>
      </c>
      <c r="C5" s="474"/>
    </row>
    <row r="6" spans="1:3" ht="24" customHeight="1">
      <c r="A6" s="479" t="s">
        <v>265</v>
      </c>
      <c r="B6" s="476" t="s">
        <v>281</v>
      </c>
      <c r="C6" s="195" t="s">
        <v>422</v>
      </c>
    </row>
    <row r="7" spans="1:3" ht="24" customHeight="1">
      <c r="A7" s="480"/>
      <c r="B7" s="477"/>
      <c r="C7" s="195" t="s">
        <v>383</v>
      </c>
    </row>
    <row r="8" spans="1:3" ht="20.25" customHeight="1">
      <c r="A8" s="480"/>
      <c r="B8" s="477"/>
      <c r="C8" s="194" t="s">
        <v>421</v>
      </c>
    </row>
    <row r="9" spans="1:3" ht="39.75" customHeight="1">
      <c r="A9" s="480"/>
      <c r="B9" s="477"/>
      <c r="C9" s="195" t="s">
        <v>384</v>
      </c>
    </row>
    <row r="10" spans="1:3" ht="32.25" customHeight="1">
      <c r="A10" s="480"/>
      <c r="B10" s="477"/>
      <c r="C10" s="195" t="s">
        <v>385</v>
      </c>
    </row>
    <row r="11" spans="1:3" ht="34.5" customHeight="1">
      <c r="A11" s="480"/>
      <c r="B11" s="477"/>
      <c r="C11" s="195" t="s">
        <v>381</v>
      </c>
    </row>
    <row r="12" spans="1:3" ht="33.75" customHeight="1">
      <c r="A12" s="480"/>
      <c r="B12" s="477"/>
      <c r="C12" s="195" t="s">
        <v>423</v>
      </c>
    </row>
    <row r="13" spans="1:3" ht="33.75" customHeight="1">
      <c r="A13" s="480"/>
      <c r="B13" s="477"/>
      <c r="C13" s="195" t="s">
        <v>386</v>
      </c>
    </row>
    <row r="14" spans="1:3" ht="20.25" customHeight="1">
      <c r="A14" s="480"/>
      <c r="B14" s="477"/>
      <c r="C14" s="195" t="s">
        <v>424</v>
      </c>
    </row>
    <row r="15" spans="1:3" ht="37.5" customHeight="1">
      <c r="A15" s="481"/>
      <c r="B15" s="478"/>
      <c r="C15" s="195" t="s">
        <v>389</v>
      </c>
    </row>
    <row r="16" spans="1:3">
      <c r="A16" s="196" t="s">
        <v>266</v>
      </c>
      <c r="B16" s="192" t="s">
        <v>267</v>
      </c>
      <c r="C16" s="194"/>
    </row>
    <row r="17" spans="1:51">
      <c r="A17" s="196" t="s">
        <v>6</v>
      </c>
      <c r="B17" s="192" t="s">
        <v>268</v>
      </c>
      <c r="C17" s="263">
        <v>3931.13</v>
      </c>
    </row>
    <row r="18" spans="1:51" ht="24.75" customHeight="1">
      <c r="A18" s="196" t="s">
        <v>7</v>
      </c>
      <c r="B18" s="192" t="s">
        <v>269</v>
      </c>
      <c r="C18" s="264">
        <v>2</v>
      </c>
    </row>
    <row r="19" spans="1:51" ht="46.8">
      <c r="A19" s="196" t="s">
        <v>8</v>
      </c>
      <c r="B19" s="198" t="s">
        <v>270</v>
      </c>
      <c r="C19" s="265"/>
    </row>
    <row r="20" spans="1:51" ht="31.2">
      <c r="A20" s="197" t="s">
        <v>14</v>
      </c>
      <c r="B20" s="193" t="s">
        <v>291</v>
      </c>
      <c r="C20" s="251"/>
    </row>
    <row r="21" spans="1:51" ht="46.8">
      <c r="A21" s="196" t="s">
        <v>271</v>
      </c>
      <c r="B21" s="194" t="s">
        <v>272</v>
      </c>
      <c r="C21" s="194" t="s">
        <v>425</v>
      </c>
    </row>
    <row r="22" spans="1:51" ht="26.25" customHeight="1">
      <c r="A22" s="466" t="s">
        <v>273</v>
      </c>
      <c r="B22" s="469" t="s">
        <v>282</v>
      </c>
      <c r="C22" s="194"/>
    </row>
    <row r="23" spans="1:51">
      <c r="A23" s="467"/>
      <c r="B23" s="470"/>
      <c r="C23" s="194"/>
    </row>
    <row r="24" spans="1:51">
      <c r="A24" s="467"/>
      <c r="B24" s="470"/>
      <c r="C24" s="194"/>
    </row>
    <row r="25" spans="1:51">
      <c r="A25" s="467"/>
      <c r="B25" s="471"/>
      <c r="C25" s="216"/>
    </row>
    <row r="26" spans="1:51">
      <c r="A26" s="468"/>
      <c r="B26" s="194" t="s">
        <v>274</v>
      </c>
      <c r="C26" s="194"/>
    </row>
    <row r="27" spans="1:51">
      <c r="A27" s="252"/>
      <c r="B27" s="253"/>
      <c r="C27" s="254"/>
    </row>
    <row r="28" spans="1:51">
      <c r="A28" s="252"/>
      <c r="B28" s="253"/>
      <c r="C28" s="254"/>
    </row>
    <row r="29" spans="1:51">
      <c r="A29" s="475" t="s">
        <v>414</v>
      </c>
      <c r="B29" s="475"/>
      <c r="C29" s="475"/>
      <c r="D29" s="475"/>
      <c r="E29" s="475"/>
      <c r="F29" s="475"/>
      <c r="G29" s="475"/>
      <c r="H29" s="475"/>
      <c r="I29" s="475"/>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5"/>
      <c r="AM29" s="475"/>
      <c r="AN29" s="475"/>
      <c r="AO29" s="475"/>
      <c r="AP29" s="475"/>
      <c r="AQ29" s="475"/>
      <c r="AR29" s="475"/>
      <c r="AS29" s="475"/>
      <c r="AT29" s="475"/>
      <c r="AU29" s="475"/>
      <c r="AV29" s="475"/>
      <c r="AW29" s="475"/>
      <c r="AX29" s="475"/>
      <c r="AY29" s="475"/>
    </row>
    <row r="30" spans="1:51">
      <c r="A30" s="255"/>
      <c r="B30" s="256"/>
      <c r="C30" s="256"/>
    </row>
    <row r="31" spans="1:51">
      <c r="A31" s="255"/>
      <c r="B31" s="472"/>
      <c r="C31" s="472"/>
    </row>
    <row r="32" spans="1:51">
      <c r="A32" s="257" t="s">
        <v>431</v>
      </c>
      <c r="B32" s="258"/>
      <c r="C32" s="259"/>
    </row>
    <row r="33" spans="1:2">
      <c r="A33" s="260"/>
      <c r="B33" s="247" t="s">
        <v>416</v>
      </c>
    </row>
    <row r="34" spans="1:2">
      <c r="A34" s="260"/>
    </row>
    <row r="35" spans="1:2">
      <c r="A35" s="257"/>
    </row>
    <row r="36" spans="1:2">
      <c r="A36" s="262"/>
    </row>
  </sheetData>
  <mergeCells count="9">
    <mergeCell ref="B3:C3"/>
    <mergeCell ref="A22:A26"/>
    <mergeCell ref="B22:B25"/>
    <mergeCell ref="B31:C31"/>
    <mergeCell ref="B4:C4"/>
    <mergeCell ref="B5:C5"/>
    <mergeCell ref="A29:AY29"/>
    <mergeCell ref="B6:B15"/>
    <mergeCell ref="A6:A15"/>
  </mergeCells>
  <pageMargins left="0.98425196850393704" right="0.39370078740157483" top="0.39370078740157483" bottom="0.39370078740157483" header="0" footer="0.31496062992125984"/>
  <pageSetup paperSize="9" scale="69" orientation="landscape" r:id="rId1"/>
  <headerFooter>
    <oddFooter>&amp;C&amp;"Times New Roman,обычный"&amp;8Страница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свод по подпрограммам</vt:lpstr>
      <vt:lpstr>оценка эффективности</vt:lpstr>
      <vt:lpstr>Выполнение работ</vt:lpstr>
      <vt:lpstr>Финансирование таб.3</vt:lpstr>
      <vt:lpstr>Показатели таб.4</vt:lpstr>
      <vt:lpstr>пояснения таб. 5</vt:lpstr>
      <vt:lpstr>'Выполнение работ'!Заголовки_для_печати</vt:lpstr>
      <vt:lpstr>'Показатели таб.4'!Заголовки_для_печати</vt:lpstr>
      <vt:lpstr>'Финансирование таб.3'!Заголовки_для_печати</vt:lpstr>
      <vt:lpstr>'Выполнение работ'!Область_печати</vt:lpstr>
      <vt:lpstr>'Показатели таб.4'!Область_печати</vt:lpstr>
      <vt:lpstr>'пояснения таб. 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2016-11-07T06:04:12Z</cp:lastPrinted>
  <dcterms:created xsi:type="dcterms:W3CDTF">2011-05-17T05:04:33Z</dcterms:created>
  <dcterms:modified xsi:type="dcterms:W3CDTF">2016-11-08T05:44:43Z</dcterms:modified>
</cp:coreProperties>
</file>